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P:\Pu\Projektové dokumentace\Plch V4, V5\Rozpočty\V5\"/>
    </mc:Choice>
  </mc:AlternateContent>
  <xr:revisionPtr revIDLastSave="0" documentId="13_ncr:1_{98E5A073-4F94-4967-8048-D03F08DC923F}" xr6:coauthVersionLast="47" xr6:coauthVersionMax="47" xr10:uidLastSave="{00000000-0000-0000-0000-000000000000}"/>
  <bookViews>
    <workbookView xWindow="25356" yWindow="1884" windowWidth="17280" windowHeight="10044" xr2:uid="{00000000-000D-0000-FFFF-FFFF00000000}"/>
  </bookViews>
  <sheets>
    <sheet name="Rekapitulace stavby" sheetId="1" r:id="rId1"/>
    <sheet name="SO 101 - Polní cesta V5" sheetId="2" r:id="rId2"/>
    <sheet name="VON - Vedlejší a ostatní ..." sheetId="3" r:id="rId3"/>
    <sheet name="Seznam figur" sheetId="4" r:id="rId4"/>
    <sheet name="Pokyny pro vyplnění" sheetId="5" r:id="rId5"/>
  </sheets>
  <definedNames>
    <definedName name="_xlnm._FilterDatabase" localSheetId="1" hidden="1">'SO 101 - Polní cesta V5'!$C$86:$K$460</definedName>
    <definedName name="_xlnm._FilterDatabase" localSheetId="2" hidden="1">'VON - Vedlejší a ostatní ...'!$C$79:$K$125</definedName>
    <definedName name="_xlnm.Print_Titles" localSheetId="0">'Rekapitulace stavby'!$52:$52</definedName>
    <definedName name="_xlnm.Print_Titles" localSheetId="3">'Seznam figur'!$9:$9</definedName>
    <definedName name="_xlnm.Print_Titles" localSheetId="1">'SO 101 - Polní cesta V5'!$86:$86</definedName>
    <definedName name="_xlnm.Print_Titles" localSheetId="2">'VON - Vedlejší a ostatní ...'!$79:$79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3">'Seznam figur'!$C$4:$G$12</definedName>
    <definedName name="_xlnm.Print_Area" localSheetId="1">'SO 101 - Polní cesta V5'!$C$4:$J$39,'SO 101 - Polní cesta V5'!$C$45:$J$68,'SO 101 - Polní cesta V5'!$C$74:$K$460</definedName>
    <definedName name="_xlnm.Print_Area" localSheetId="2">'VON - Vedlejší a ostatní ...'!$C$4:$J$39,'VON - Vedlejší a ostatní ...'!$C$45:$J$61,'VON - Vedlejší a ostatní ...'!$C$67:$K$125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4" l="1"/>
  <c r="J37" i="3"/>
  <c r="J36" i="3"/>
  <c r="AY56" i="1"/>
  <c r="J35" i="3"/>
  <c r="AX56" i="1"/>
  <c r="BI121" i="3"/>
  <c r="BH121" i="3"/>
  <c r="BG121" i="3"/>
  <c r="BF121" i="3"/>
  <c r="T121" i="3"/>
  <c r="R121" i="3"/>
  <c r="P121" i="3"/>
  <c r="BI116" i="3"/>
  <c r="BH116" i="3"/>
  <c r="BG116" i="3"/>
  <c r="BF116" i="3"/>
  <c r="T116" i="3"/>
  <c r="R116" i="3"/>
  <c r="P116" i="3"/>
  <c r="BI110" i="3"/>
  <c r="BH110" i="3"/>
  <c r="BG110" i="3"/>
  <c r="BF110" i="3"/>
  <c r="T110" i="3"/>
  <c r="R110" i="3"/>
  <c r="P110" i="3"/>
  <c r="BI105" i="3"/>
  <c r="BH105" i="3"/>
  <c r="BG105" i="3"/>
  <c r="BF105" i="3"/>
  <c r="T105" i="3"/>
  <c r="R105" i="3"/>
  <c r="P105" i="3"/>
  <c r="BI99" i="3"/>
  <c r="BH99" i="3"/>
  <c r="BG99" i="3"/>
  <c r="BF99" i="3"/>
  <c r="T99" i="3"/>
  <c r="R99" i="3"/>
  <c r="P99" i="3"/>
  <c r="BI95" i="3"/>
  <c r="BH95" i="3"/>
  <c r="BG95" i="3"/>
  <c r="BF95" i="3"/>
  <c r="T95" i="3"/>
  <c r="R95" i="3"/>
  <c r="P95" i="3"/>
  <c r="BI91" i="3"/>
  <c r="BH91" i="3"/>
  <c r="BG91" i="3"/>
  <c r="BF91" i="3"/>
  <c r="T91" i="3"/>
  <c r="R91" i="3"/>
  <c r="P91" i="3"/>
  <c r="BI86" i="3"/>
  <c r="BH86" i="3"/>
  <c r="BG86" i="3"/>
  <c r="BF86" i="3"/>
  <c r="T86" i="3"/>
  <c r="R86" i="3"/>
  <c r="P86" i="3"/>
  <c r="BI82" i="3"/>
  <c r="BH82" i="3"/>
  <c r="BG82" i="3"/>
  <c r="BF82" i="3"/>
  <c r="T82" i="3"/>
  <c r="R82" i="3"/>
  <c r="P82" i="3"/>
  <c r="J77" i="3"/>
  <c r="J76" i="3"/>
  <c r="F76" i="3"/>
  <c r="F74" i="3"/>
  <c r="E72" i="3"/>
  <c r="J55" i="3"/>
  <c r="J54" i="3"/>
  <c r="F54" i="3"/>
  <c r="F52" i="3"/>
  <c r="E50" i="3"/>
  <c r="J18" i="3"/>
  <c r="E18" i="3"/>
  <c r="F77" i="3"/>
  <c r="J17" i="3"/>
  <c r="J12" i="3"/>
  <c r="J52" i="3"/>
  <c r="E7" i="3"/>
  <c r="E48" i="3"/>
  <c r="J37" i="2"/>
  <c r="J36" i="2"/>
  <c r="AY55" i="1"/>
  <c r="J35" i="2"/>
  <c r="AX55" i="1"/>
  <c r="BI458" i="2"/>
  <c r="BH458" i="2"/>
  <c r="BG458" i="2"/>
  <c r="BF458" i="2"/>
  <c r="T458" i="2"/>
  <c r="T457" i="2"/>
  <c r="R458" i="2"/>
  <c r="R457" i="2"/>
  <c r="P458" i="2"/>
  <c r="P457" i="2"/>
  <c r="BI454" i="2"/>
  <c r="BH454" i="2"/>
  <c r="BG454" i="2"/>
  <c r="BF454" i="2"/>
  <c r="T454" i="2"/>
  <c r="R454" i="2"/>
  <c r="P454" i="2"/>
  <c r="BI450" i="2"/>
  <c r="BH450" i="2"/>
  <c r="BG450" i="2"/>
  <c r="BF450" i="2"/>
  <c r="T450" i="2"/>
  <c r="R450" i="2"/>
  <c r="P450" i="2"/>
  <c r="BI447" i="2"/>
  <c r="BH447" i="2"/>
  <c r="BG447" i="2"/>
  <c r="BF447" i="2"/>
  <c r="T447" i="2"/>
  <c r="R447" i="2"/>
  <c r="P447" i="2"/>
  <c r="BI444" i="2"/>
  <c r="BH444" i="2"/>
  <c r="BG444" i="2"/>
  <c r="BF444" i="2"/>
  <c r="T444" i="2"/>
  <c r="R444" i="2"/>
  <c r="P444" i="2"/>
  <c r="BI438" i="2"/>
  <c r="BH438" i="2"/>
  <c r="BG438" i="2"/>
  <c r="BF438" i="2"/>
  <c r="T438" i="2"/>
  <c r="R438" i="2"/>
  <c r="P438" i="2"/>
  <c r="BI433" i="2"/>
  <c r="BH433" i="2"/>
  <c r="BG433" i="2"/>
  <c r="BF433" i="2"/>
  <c r="T433" i="2"/>
  <c r="R433" i="2"/>
  <c r="P433" i="2"/>
  <c r="BI428" i="2"/>
  <c r="BH428" i="2"/>
  <c r="BG428" i="2"/>
  <c r="BF428" i="2"/>
  <c r="T428" i="2"/>
  <c r="R428" i="2"/>
  <c r="P428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4" i="2"/>
  <c r="BH414" i="2"/>
  <c r="BG414" i="2"/>
  <c r="BF414" i="2"/>
  <c r="T414" i="2"/>
  <c r="R414" i="2"/>
  <c r="P414" i="2"/>
  <c r="BI410" i="2"/>
  <c r="BH410" i="2"/>
  <c r="BG410" i="2"/>
  <c r="BF410" i="2"/>
  <c r="T410" i="2"/>
  <c r="R410" i="2"/>
  <c r="P410" i="2"/>
  <c r="BI405" i="2"/>
  <c r="BH405" i="2"/>
  <c r="BG405" i="2"/>
  <c r="BF405" i="2"/>
  <c r="T405" i="2"/>
  <c r="R405" i="2"/>
  <c r="P405" i="2"/>
  <c r="BI397" i="2"/>
  <c r="BH397" i="2"/>
  <c r="BG397" i="2"/>
  <c r="BF397" i="2"/>
  <c r="T397" i="2"/>
  <c r="R397" i="2"/>
  <c r="P397" i="2"/>
  <c r="BI390" i="2"/>
  <c r="BH390" i="2"/>
  <c r="BG390" i="2"/>
  <c r="BF390" i="2"/>
  <c r="T390" i="2"/>
  <c r="R390" i="2"/>
  <c r="P390" i="2"/>
  <c r="BI384" i="2"/>
  <c r="BH384" i="2"/>
  <c r="BG384" i="2"/>
  <c r="BF384" i="2"/>
  <c r="T384" i="2"/>
  <c r="R384" i="2"/>
  <c r="P384" i="2"/>
  <c r="BI379" i="2"/>
  <c r="BH379" i="2"/>
  <c r="BG379" i="2"/>
  <c r="BF379" i="2"/>
  <c r="T379" i="2"/>
  <c r="R379" i="2"/>
  <c r="P379" i="2"/>
  <c r="BI371" i="2"/>
  <c r="BH371" i="2"/>
  <c r="BG371" i="2"/>
  <c r="BF371" i="2"/>
  <c r="T371" i="2"/>
  <c r="R371" i="2"/>
  <c r="P371" i="2"/>
  <c r="BI365" i="2"/>
  <c r="BH365" i="2"/>
  <c r="BG365" i="2"/>
  <c r="BF365" i="2"/>
  <c r="T365" i="2"/>
  <c r="R365" i="2"/>
  <c r="P365" i="2"/>
  <c r="BI358" i="2"/>
  <c r="BH358" i="2"/>
  <c r="BG358" i="2"/>
  <c r="BF358" i="2"/>
  <c r="T358" i="2"/>
  <c r="R358" i="2"/>
  <c r="P358" i="2"/>
  <c r="BI350" i="2"/>
  <c r="BH350" i="2"/>
  <c r="BG350" i="2"/>
  <c r="BF350" i="2"/>
  <c r="T350" i="2"/>
  <c r="R350" i="2"/>
  <c r="P350" i="2"/>
  <c r="BI343" i="2"/>
  <c r="BH343" i="2"/>
  <c r="BG343" i="2"/>
  <c r="BF343" i="2"/>
  <c r="T343" i="2"/>
  <c r="R343" i="2"/>
  <c r="P343" i="2"/>
  <c r="BI336" i="2"/>
  <c r="BH336" i="2"/>
  <c r="BG336" i="2"/>
  <c r="BF336" i="2"/>
  <c r="T336" i="2"/>
  <c r="R336" i="2"/>
  <c r="P336" i="2"/>
  <c r="BI323" i="2"/>
  <c r="BH323" i="2"/>
  <c r="BG323" i="2"/>
  <c r="BF323" i="2"/>
  <c r="T323" i="2"/>
  <c r="R323" i="2"/>
  <c r="P323" i="2"/>
  <c r="BI317" i="2"/>
  <c r="BH317" i="2"/>
  <c r="BG317" i="2"/>
  <c r="BF317" i="2"/>
  <c r="T317" i="2"/>
  <c r="R317" i="2"/>
  <c r="P317" i="2"/>
  <c r="BI310" i="2"/>
  <c r="BH310" i="2"/>
  <c r="BG310" i="2"/>
  <c r="BF310" i="2"/>
  <c r="T310" i="2"/>
  <c r="R310" i="2"/>
  <c r="P310" i="2"/>
  <c r="BI300" i="2"/>
  <c r="BH300" i="2"/>
  <c r="BG300" i="2"/>
  <c r="BF300" i="2"/>
  <c r="T300" i="2"/>
  <c r="R300" i="2"/>
  <c r="P300" i="2"/>
  <c r="BI290" i="2"/>
  <c r="BH290" i="2"/>
  <c r="BG290" i="2"/>
  <c r="BF290" i="2"/>
  <c r="T290" i="2"/>
  <c r="R290" i="2"/>
  <c r="P290" i="2"/>
  <c r="BI282" i="2"/>
  <c r="BH282" i="2"/>
  <c r="BG282" i="2"/>
  <c r="BF282" i="2"/>
  <c r="T282" i="2"/>
  <c r="R282" i="2"/>
  <c r="P282" i="2"/>
  <c r="BI274" i="2"/>
  <c r="BH274" i="2"/>
  <c r="BG274" i="2"/>
  <c r="BF274" i="2"/>
  <c r="T274" i="2"/>
  <c r="R274" i="2"/>
  <c r="P274" i="2"/>
  <c r="BI268" i="2"/>
  <c r="BH268" i="2"/>
  <c r="BG268" i="2"/>
  <c r="BF268" i="2"/>
  <c r="T268" i="2"/>
  <c r="R268" i="2"/>
  <c r="P268" i="2"/>
  <c r="BI262" i="2"/>
  <c r="BH262" i="2"/>
  <c r="BG262" i="2"/>
  <c r="BF262" i="2"/>
  <c r="T262" i="2"/>
  <c r="T261" i="2"/>
  <c r="R262" i="2"/>
  <c r="R261" i="2"/>
  <c r="P262" i="2"/>
  <c r="P261" i="2"/>
  <c r="BI257" i="2"/>
  <c r="BH257" i="2"/>
  <c r="BG257" i="2"/>
  <c r="BF257" i="2"/>
  <c r="T257" i="2"/>
  <c r="R257" i="2"/>
  <c r="P257" i="2"/>
  <c r="BI248" i="2"/>
  <c r="BH248" i="2"/>
  <c r="BG248" i="2"/>
  <c r="BF248" i="2"/>
  <c r="T248" i="2"/>
  <c r="R248" i="2"/>
  <c r="P248" i="2"/>
  <c r="BI240" i="2"/>
  <c r="BH240" i="2"/>
  <c r="BG240" i="2"/>
  <c r="BF240" i="2"/>
  <c r="T240" i="2"/>
  <c r="R240" i="2"/>
  <c r="P240" i="2"/>
  <c r="BI235" i="2"/>
  <c r="BH235" i="2"/>
  <c r="BG235" i="2"/>
  <c r="BF235" i="2"/>
  <c r="T235" i="2"/>
  <c r="R235" i="2"/>
  <c r="P235" i="2"/>
  <c r="BI229" i="2"/>
  <c r="BH229" i="2"/>
  <c r="BG229" i="2"/>
  <c r="BF229" i="2"/>
  <c r="T229" i="2"/>
  <c r="R229" i="2"/>
  <c r="P229" i="2"/>
  <c r="BI221" i="2"/>
  <c r="BH221" i="2"/>
  <c r="BG221" i="2"/>
  <c r="BF221" i="2"/>
  <c r="T221" i="2"/>
  <c r="R221" i="2"/>
  <c r="P221" i="2"/>
  <c r="BI212" i="2"/>
  <c r="BH212" i="2"/>
  <c r="BG212" i="2"/>
  <c r="BF212" i="2"/>
  <c r="T212" i="2"/>
  <c r="R212" i="2"/>
  <c r="P212" i="2"/>
  <c r="BI204" i="2"/>
  <c r="BH204" i="2"/>
  <c r="BG204" i="2"/>
  <c r="BF204" i="2"/>
  <c r="T204" i="2"/>
  <c r="R204" i="2"/>
  <c r="P204" i="2"/>
  <c r="BI195" i="2"/>
  <c r="BH195" i="2"/>
  <c r="BG195" i="2"/>
  <c r="BF195" i="2"/>
  <c r="T195" i="2"/>
  <c r="R195" i="2"/>
  <c r="P195" i="2"/>
  <c r="BI187" i="2"/>
  <c r="BH187" i="2"/>
  <c r="BG187" i="2"/>
  <c r="BF187" i="2"/>
  <c r="T187" i="2"/>
  <c r="R187" i="2"/>
  <c r="P187" i="2"/>
  <c r="BI182" i="2"/>
  <c r="BH182" i="2"/>
  <c r="BG182" i="2"/>
  <c r="BF182" i="2"/>
  <c r="T182" i="2"/>
  <c r="R182" i="2"/>
  <c r="P182" i="2"/>
  <c r="BI177" i="2"/>
  <c r="BH177" i="2"/>
  <c r="BG177" i="2"/>
  <c r="BF177" i="2"/>
  <c r="T177" i="2"/>
  <c r="R177" i="2"/>
  <c r="P177" i="2"/>
  <c r="BI167" i="2"/>
  <c r="BH167" i="2"/>
  <c r="BG167" i="2"/>
  <c r="BF167" i="2"/>
  <c r="T167" i="2"/>
  <c r="R167" i="2"/>
  <c r="P167" i="2"/>
  <c r="BI159" i="2"/>
  <c r="BH159" i="2"/>
  <c r="BG159" i="2"/>
  <c r="BF159" i="2"/>
  <c r="T159" i="2"/>
  <c r="R159" i="2"/>
  <c r="P159" i="2"/>
  <c r="BI152" i="2"/>
  <c r="BH152" i="2"/>
  <c r="BG152" i="2"/>
  <c r="BF152" i="2"/>
  <c r="T152" i="2"/>
  <c r="R152" i="2"/>
  <c r="P152" i="2"/>
  <c r="BI142" i="2"/>
  <c r="BH142" i="2"/>
  <c r="BG142" i="2"/>
  <c r="BF142" i="2"/>
  <c r="T142" i="2"/>
  <c r="R142" i="2"/>
  <c r="P142" i="2"/>
  <c r="BI134" i="2"/>
  <c r="BH134" i="2"/>
  <c r="BG134" i="2"/>
  <c r="BF134" i="2"/>
  <c r="T134" i="2"/>
  <c r="R134" i="2"/>
  <c r="P134" i="2"/>
  <c r="BI126" i="2"/>
  <c r="BH126" i="2"/>
  <c r="BG126" i="2"/>
  <c r="BF126" i="2"/>
  <c r="T126" i="2"/>
  <c r="R126" i="2"/>
  <c r="P126" i="2"/>
  <c r="BI116" i="2"/>
  <c r="BH116" i="2"/>
  <c r="BG116" i="2"/>
  <c r="BF116" i="2"/>
  <c r="T116" i="2"/>
  <c r="R116" i="2"/>
  <c r="P116" i="2"/>
  <c r="BI111" i="2"/>
  <c r="BH111" i="2"/>
  <c r="BG111" i="2"/>
  <c r="BF111" i="2"/>
  <c r="T111" i="2"/>
  <c r="R111" i="2"/>
  <c r="P111" i="2"/>
  <c r="BI106" i="2"/>
  <c r="BH106" i="2"/>
  <c r="BG106" i="2"/>
  <c r="BF106" i="2"/>
  <c r="T106" i="2"/>
  <c r="R106" i="2"/>
  <c r="P106" i="2"/>
  <c r="BI101" i="2"/>
  <c r="BH101" i="2"/>
  <c r="BG101" i="2"/>
  <c r="BF101" i="2"/>
  <c r="T101" i="2"/>
  <c r="R101" i="2"/>
  <c r="P101" i="2"/>
  <c r="BI95" i="2"/>
  <c r="BH95" i="2"/>
  <c r="BG95" i="2"/>
  <c r="BF95" i="2"/>
  <c r="T95" i="2"/>
  <c r="R95" i="2"/>
  <c r="P95" i="2"/>
  <c r="BI90" i="2"/>
  <c r="BH90" i="2"/>
  <c r="BG90" i="2"/>
  <c r="BF90" i="2"/>
  <c r="T90" i="2"/>
  <c r="R90" i="2"/>
  <c r="P90" i="2"/>
  <c r="J84" i="2"/>
  <c r="J83" i="2"/>
  <c r="F83" i="2"/>
  <c r="F81" i="2"/>
  <c r="E79" i="2"/>
  <c r="J55" i="2"/>
  <c r="J54" i="2"/>
  <c r="F54" i="2"/>
  <c r="F52" i="2"/>
  <c r="E50" i="2"/>
  <c r="J18" i="2"/>
  <c r="E18" i="2"/>
  <c r="F55" i="2"/>
  <c r="J17" i="2"/>
  <c r="J12" i="2"/>
  <c r="J81" i="2"/>
  <c r="E7" i="2"/>
  <c r="E48" i="2"/>
  <c r="L50" i="1"/>
  <c r="AM50" i="1"/>
  <c r="AM49" i="1"/>
  <c r="L49" i="1"/>
  <c r="AM47" i="1"/>
  <c r="L47" i="1"/>
  <c r="L45" i="1"/>
  <c r="L44" i="1"/>
  <c r="J458" i="2"/>
  <c r="BK405" i="2"/>
  <c r="J317" i="2"/>
  <c r="BK212" i="2"/>
  <c r="BK444" i="2"/>
  <c r="J300" i="2"/>
  <c r="J195" i="2"/>
  <c r="BK438" i="2"/>
  <c r="BK421" i="2"/>
  <c r="BK365" i="2"/>
  <c r="BK159" i="2"/>
  <c r="J91" i="3"/>
  <c r="J82" i="3"/>
  <c r="J444" i="2"/>
  <c r="BK397" i="2"/>
  <c r="J268" i="2"/>
  <c r="BK187" i="2"/>
  <c r="AS54" i="1"/>
  <c r="BK134" i="2"/>
  <c r="J428" i="2"/>
  <c r="BK350" i="2"/>
  <c r="BK204" i="2"/>
  <c r="BK99" i="3"/>
  <c r="BK82" i="3"/>
  <c r="BK379" i="2"/>
  <c r="BK282" i="2"/>
  <c r="J182" i="2"/>
  <c r="J90" i="2"/>
  <c r="BK371" i="2"/>
  <c r="BK262" i="2"/>
  <c r="J142" i="2"/>
  <c r="BK116" i="3"/>
  <c r="BK447" i="2"/>
  <c r="J390" i="2"/>
  <c r="J282" i="2"/>
  <c r="BK167" i="2"/>
  <c r="J454" i="2"/>
  <c r="BK343" i="2"/>
  <c r="BK221" i="2"/>
  <c r="BK101" i="2"/>
  <c r="J405" i="2"/>
  <c r="BK274" i="2"/>
  <c r="J134" i="2"/>
  <c r="J121" i="3"/>
  <c r="J99" i="3"/>
  <c r="BK424" i="2"/>
  <c r="J371" i="2"/>
  <c r="BK195" i="2"/>
  <c r="BK111" i="2"/>
  <c r="J290" i="2"/>
  <c r="J212" i="2"/>
  <c r="J95" i="2"/>
  <c r="J418" i="2"/>
  <c r="J379" i="2"/>
  <c r="J257" i="2"/>
  <c r="BK95" i="2"/>
  <c r="J95" i="3"/>
  <c r="BK450" i="2"/>
  <c r="J336" i="2"/>
  <c r="J229" i="2"/>
  <c r="J126" i="2"/>
  <c r="BK454" i="2"/>
  <c r="BK390" i="2"/>
  <c r="BK268" i="2"/>
  <c r="BK182" i="2"/>
  <c r="J86" i="3"/>
  <c r="BK418" i="2"/>
  <c r="J358" i="2"/>
  <c r="J262" i="2"/>
  <c r="BK116" i="2"/>
  <c r="J365" i="2"/>
  <c r="J240" i="2"/>
  <c r="J116" i="2"/>
  <c r="J447" i="2"/>
  <c r="BK384" i="2"/>
  <c r="BK248" i="2"/>
  <c r="BK121" i="3"/>
  <c r="BK86" i="3"/>
  <c r="J421" i="2"/>
  <c r="BK300" i="2"/>
  <c r="J221" i="2"/>
  <c r="BK126" i="2"/>
  <c r="BK257" i="2"/>
  <c r="J177" i="2"/>
  <c r="J438" i="2"/>
  <c r="J397" i="2"/>
  <c r="BK290" i="2"/>
  <c r="J106" i="2"/>
  <c r="J116" i="3"/>
  <c r="BK142" i="2"/>
  <c r="BK410" i="2"/>
  <c r="J310" i="2"/>
  <c r="J204" i="2"/>
  <c r="BK106" i="2"/>
  <c r="J424" i="2"/>
  <c r="BK336" i="2"/>
  <c r="BK240" i="2"/>
  <c r="J105" i="3"/>
  <c r="BK110" i="3"/>
  <c r="BK428" i="2"/>
  <c r="J350" i="2"/>
  <c r="BK229" i="2"/>
  <c r="BK152" i="2"/>
  <c r="J384" i="2"/>
  <c r="J274" i="2"/>
  <c r="J152" i="2"/>
  <c r="J433" i="2"/>
  <c r="BK414" i="2"/>
  <c r="J323" i="2"/>
  <c r="J187" i="2"/>
  <c r="BK105" i="3"/>
  <c r="J450" i="2"/>
  <c r="J414" i="2"/>
  <c r="J343" i="2"/>
  <c r="BK235" i="2"/>
  <c r="J159" i="2"/>
  <c r="BK323" i="2"/>
  <c r="J235" i="2"/>
  <c r="J111" i="2"/>
  <c r="BK458" i="2"/>
  <c r="BK317" i="2"/>
  <c r="BK177" i="2"/>
  <c r="J110" i="3"/>
  <c r="BK90" i="2"/>
  <c r="BK358" i="2"/>
  <c r="J248" i="2"/>
  <c r="J167" i="2"/>
  <c r="BK433" i="2"/>
  <c r="J410" i="2"/>
  <c r="BK310" i="2"/>
  <c r="J101" i="2"/>
  <c r="BK95" i="3"/>
  <c r="BK91" i="3"/>
  <c r="BK89" i="2" l="1"/>
  <c r="J89" i="2" s="1"/>
  <c r="J61" i="2" s="1"/>
  <c r="P89" i="2"/>
  <c r="BK220" i="2"/>
  <c r="J220" i="2"/>
  <c r="J62" i="2"/>
  <c r="R220" i="2"/>
  <c r="R267" i="2"/>
  <c r="P404" i="2"/>
  <c r="BK443" i="2"/>
  <c r="J443" i="2"/>
  <c r="J66" i="2"/>
  <c r="T443" i="2"/>
  <c r="T89" i="2"/>
  <c r="BK267" i="2"/>
  <c r="J267" i="2" s="1"/>
  <c r="J64" i="2" s="1"/>
  <c r="T267" i="2"/>
  <c r="T404" i="2"/>
  <c r="R443" i="2"/>
  <c r="P81" i="3"/>
  <c r="P80" i="3" s="1"/>
  <c r="AU56" i="1" s="1"/>
  <c r="R89" i="2"/>
  <c r="P220" i="2"/>
  <c r="T220" i="2"/>
  <c r="P267" i="2"/>
  <c r="BK404" i="2"/>
  <c r="J404" i="2"/>
  <c r="J65" i="2"/>
  <c r="R404" i="2"/>
  <c r="P443" i="2"/>
  <c r="BK81" i="3"/>
  <c r="J81" i="3" s="1"/>
  <c r="J60" i="3" s="1"/>
  <c r="R81" i="3"/>
  <c r="R80" i="3" s="1"/>
  <c r="T81" i="3"/>
  <c r="T80" i="3" s="1"/>
  <c r="BK261" i="2"/>
  <c r="J261" i="2"/>
  <c r="J63" i="2"/>
  <c r="BK457" i="2"/>
  <c r="J457" i="2"/>
  <c r="J67" i="2" s="1"/>
  <c r="E70" i="3"/>
  <c r="BE121" i="3"/>
  <c r="J74" i="3"/>
  <c r="BE105" i="3"/>
  <c r="BE110" i="3"/>
  <c r="BE116" i="3"/>
  <c r="F55" i="3"/>
  <c r="BE82" i="3"/>
  <c r="BE86" i="3"/>
  <c r="BE91" i="3"/>
  <c r="BE95" i="3"/>
  <c r="BE99" i="3"/>
  <c r="J52" i="2"/>
  <c r="BE90" i="2"/>
  <c r="BE126" i="2"/>
  <c r="BE152" i="2"/>
  <c r="BE177" i="2"/>
  <c r="BE248" i="2"/>
  <c r="BE268" i="2"/>
  <c r="BE310" i="2"/>
  <c r="BE343" i="2"/>
  <c r="BE358" i="2"/>
  <c r="BE379" i="2"/>
  <c r="BE397" i="2"/>
  <c r="BE410" i="2"/>
  <c r="BE418" i="2"/>
  <c r="BE421" i="2"/>
  <c r="BE424" i="2"/>
  <c r="BE450" i="2"/>
  <c r="BE428" i="2"/>
  <c r="BE433" i="2"/>
  <c r="E77" i="2"/>
  <c r="F84" i="2"/>
  <c r="BE95" i="2"/>
  <c r="BE101" i="2"/>
  <c r="BE111" i="2"/>
  <c r="BE116" i="2"/>
  <c r="BE134" i="2"/>
  <c r="BE142" i="2"/>
  <c r="BE159" i="2"/>
  <c r="BE167" i="2"/>
  <c r="BE187" i="2"/>
  <c r="BE195" i="2"/>
  <c r="BE204" i="2"/>
  <c r="BE212" i="2"/>
  <c r="BE221" i="2"/>
  <c r="BE235" i="2"/>
  <c r="BE257" i="2"/>
  <c r="BE262" i="2"/>
  <c r="BE274" i="2"/>
  <c r="BE300" i="2"/>
  <c r="BE323" i="2"/>
  <c r="BE336" i="2"/>
  <c r="BE350" i="2"/>
  <c r="BE371" i="2"/>
  <c r="BE405" i="2"/>
  <c r="BE444" i="2"/>
  <c r="BE447" i="2"/>
  <c r="BE458" i="2"/>
  <c r="BE106" i="2"/>
  <c r="BE182" i="2"/>
  <c r="BE229" i="2"/>
  <c r="BE240" i="2"/>
  <c r="BE282" i="2"/>
  <c r="BE290" i="2"/>
  <c r="BE317" i="2"/>
  <c r="BE365" i="2"/>
  <c r="BE384" i="2"/>
  <c r="BE390" i="2"/>
  <c r="BE414" i="2"/>
  <c r="BE438" i="2"/>
  <c r="BE454" i="2"/>
  <c r="F37" i="2"/>
  <c r="BD55" i="1"/>
  <c r="F34" i="2"/>
  <c r="BA55" i="1" s="1"/>
  <c r="F35" i="2"/>
  <c r="BB55" i="1" s="1"/>
  <c r="J34" i="3"/>
  <c r="AW56" i="1" s="1"/>
  <c r="F37" i="3"/>
  <c r="BD56" i="1"/>
  <c r="J34" i="2"/>
  <c r="AW55" i="1" s="1"/>
  <c r="F35" i="3"/>
  <c r="BB56" i="1"/>
  <c r="F34" i="3"/>
  <c r="BA56" i="1" s="1"/>
  <c r="F36" i="3"/>
  <c r="BC56" i="1" s="1"/>
  <c r="F36" i="2"/>
  <c r="BC55" i="1" s="1"/>
  <c r="T88" i="2" l="1"/>
  <c r="T87" i="2"/>
  <c r="R88" i="2"/>
  <c r="R87" i="2" s="1"/>
  <c r="P88" i="2"/>
  <c r="P87" i="2" s="1"/>
  <c r="AU55" i="1" s="1"/>
  <c r="AU54" i="1" s="1"/>
  <c r="BK80" i="3"/>
  <c r="J80" i="3" s="1"/>
  <c r="J59" i="3" s="1"/>
  <c r="BK88" i="2"/>
  <c r="BK87" i="2"/>
  <c r="J87" i="2" s="1"/>
  <c r="J59" i="2" s="1"/>
  <c r="BC54" i="1"/>
  <c r="W32" i="1" s="1"/>
  <c r="J33" i="3"/>
  <c r="AV56" i="1"/>
  <c r="AT56" i="1"/>
  <c r="BA54" i="1"/>
  <c r="W30" i="1" s="1"/>
  <c r="BD54" i="1"/>
  <c r="W33" i="1"/>
  <c r="F33" i="2"/>
  <c r="AZ55" i="1" s="1"/>
  <c r="J33" i="2"/>
  <c r="AV55" i="1" s="1"/>
  <c r="AT55" i="1" s="1"/>
  <c r="F33" i="3"/>
  <c r="AZ56" i="1"/>
  <c r="BB54" i="1"/>
  <c r="AX54" i="1"/>
  <c r="J88" i="2" l="1"/>
  <c r="J60" i="2" s="1"/>
  <c r="J30" i="2"/>
  <c r="AG55" i="1" s="1"/>
  <c r="J30" i="3"/>
  <c r="AG56" i="1"/>
  <c r="AZ54" i="1"/>
  <c r="W29" i="1"/>
  <c r="AW54" i="1"/>
  <c r="AK30" i="1"/>
  <c r="W31" i="1"/>
  <c r="AY54" i="1"/>
  <c r="J39" i="2" l="1"/>
  <c r="J39" i="3"/>
  <c r="AN55" i="1"/>
  <c r="AN56" i="1"/>
  <c r="AG54" i="1"/>
  <c r="AK26" i="1"/>
  <c r="AV54" i="1"/>
  <c r="AK29" i="1" s="1"/>
  <c r="AK35" i="1" l="1"/>
  <c r="AT54" i="1"/>
  <c r="AN54" i="1" s="1"/>
</calcChain>
</file>

<file path=xl/sharedStrings.xml><?xml version="1.0" encoding="utf-8"?>
<sst xmlns="http://schemas.openxmlformats.org/spreadsheetml/2006/main" count="4527" uniqueCount="793">
  <si>
    <t>Export Komplet</t>
  </si>
  <si>
    <t>VZ</t>
  </si>
  <si>
    <t>2.0</t>
  </si>
  <si>
    <t>ZAMOK</t>
  </si>
  <si>
    <t>False</t>
  </si>
  <si>
    <t>{bbf54e2a-39a2-49b7-a934-093aef41b741}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</si>
  <si>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</si>
  <si>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</si>
  <si>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</si>
  <si>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</si>
  <si>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</si>
  <si>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</si>
  <si>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</si>
  <si>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</si>
  <si>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14/2022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</si>
  <si>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</si>
  <si>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</si>
  <si>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V5 v k.ú. Plch</t>
  </si>
  <si>
    <t>KSO:</t>
  </si>
  <si>
    <t>822 29</t>
  </si>
  <si>
    <t>CC-CZ:</t>
  </si>
  <si>
    <t>21121</t>
  </si>
  <si>
    <t>Místo:</t>
  </si>
  <si>
    <t>Plch</t>
  </si>
  <si>
    <t>Datum:</t>
  </si>
  <si>
    <t>23. 6. 2022</t>
  </si>
  <si>
    <t>CZ-CPA:</t>
  </si>
  <si>
    <t>42.11.1</t>
  </si>
  <si>
    <t>Zadavatel:</t>
  </si>
  <si>
    <t>IČ:</t>
  </si>
  <si>
    <t>01312774</t>
  </si>
  <si>
    <t>ČR- SPÚ, KPÚ pobočka Parduice</t>
  </si>
  <si>
    <t>DIČ:</t>
  </si>
  <si>
    <t/>
  </si>
  <si>
    <t>Uchazeč:</t>
  </si>
  <si>
    <t>Vyplň údaj</t>
  </si>
  <si>
    <t>Projektant:</t>
  </si>
  <si>
    <t>25935721</t>
  </si>
  <si>
    <t>SELLA&amp;AGRETA s.r.o.</t>
  </si>
  <si>
    <t>CZ25935721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</si>
  <si>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</si>
  <si>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</si>
  <si>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</si>
  <si>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</si>
  <si>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</si>
  <si>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</si>
  <si>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</si>
  <si>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</si>
  <si>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</si>
  <si>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</si>
  <si>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</si>
  <si>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</si>
  <si>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</si>
  <si>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</si>
  <si>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</si>
  <si>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</si>
  <si>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</si>
  <si>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</si>
  <si>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</si>
  <si>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</si>
  <si>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</si>
  <si>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</si>
  <si>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</si>
  <si>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</si>
  <si>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</si>
  <si>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</si>
  <si>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</si>
  <si>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</si>
  <si>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</si>
  <si>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</si>
  <si>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</si>
  <si>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</si>
  <si>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</si>
  <si>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</si>
  <si>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</si>
  <si>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</si>
  <si>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</si>
  <si>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</si>
  <si>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</si>
  <si>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</si>
  <si>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</si>
  <si>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</si>
  <si>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</si>
  <si>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</si>
  <si>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Polní cesta V5</t>
  </si>
  <si>
    <t>STA</t>
  </si>
  <si>
    <t>1</t>
  </si>
  <si>
    <t>{6f399040-eb46-4ee1-8396-c76e29218a3b}</t>
  </si>
  <si>
    <t>2</t>
  </si>
  <si>
    <t>VON</t>
  </si>
  <si>
    <t>Vedlejší a ostatní náklady</t>
  </si>
  <si>
    <t>{5c1cddb7-eccd-47b4-b6ae-7d5e3a165d47}</t>
  </si>
  <si>
    <t>822 29 3</t>
  </si>
  <si>
    <t>KRYCÍ LIST SOUPISU PRACÍ</t>
  </si>
  <si>
    <t>Objekt:</t>
  </si>
  <si>
    <t>SO 101 - Polní cesta V5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</si>
  <si>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</si>
  <si>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</si>
  <si>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</si>
  <si>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</si>
  <si>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</si>
  <si>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</si>
  <si>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</si>
  <si>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</si>
  <si>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</si>
  <si>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</si>
  <si>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</si>
  <si>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</si>
  <si>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</si>
  <si>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</si>
  <si>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</si>
  <si>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</si>
  <si>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</si>
  <si>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</si>
  <si>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</si>
  <si>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</si>
  <si>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</si>
  <si>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</si>
  <si>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</si>
  <si>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</si>
  <si>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</si>
  <si>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</si>
  <si>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</si>
  <si>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</si>
  <si>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</si>
  <si>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</si>
  <si>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</si>
  <si>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</si>
  <si>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</si>
  <si>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2022 02</t>
  </si>
  <si>
    <t>4</t>
  </si>
  <si>
    <t>1289285279</t>
  </si>
  <si>
    <t>PP</t>
  </si>
  <si>
    <t>Odstranění křovin a stromů s odstraněním kořenů strojně průměru kmene do 100 mm v rovině nebo ve svahu sklonu terénu do 1:5, při celkové ploše do 100 m2</t>
  </si>
  <si>
    <t>Online PSC</t>
  </si>
  <si>
    <t>https://podminky.urs.cz/item/CS_URS_2022_02/111251101</t>
  </si>
  <si>
    <t>VV</t>
  </si>
  <si>
    <t>Odstranění náletových keřů a dřevin v trase</t>
  </si>
  <si>
    <t>27</t>
  </si>
  <si>
    <t>121103111</t>
  </si>
  <si>
    <t>Skrývka zemin schopných zúrodnění v rovině a svahu do 1:5</t>
  </si>
  <si>
    <t>m3</t>
  </si>
  <si>
    <t>-1438953170</t>
  </si>
  <si>
    <t>Skrývka zemin schopných zúrodnění v rovině a ve sklonu do 1:5</t>
  </si>
  <si>
    <t>https://podminky.urs.cz/item/CS_URS_2022_02/121103111</t>
  </si>
  <si>
    <t>Sejmutí ornice a podorničí</t>
  </si>
  <si>
    <t>363*6*0,25</t>
  </si>
  <si>
    <t>hmotnost ornice  363*6*0,25*1,6 = 871 tun</t>
  </si>
  <si>
    <t>3</t>
  </si>
  <si>
    <t>122151103</t>
  </si>
  <si>
    <t>Odkopávky a prokopávky nezapažené v hornině třídy těžitelnosti I skupiny 1 a 2 objem do 100 m3 strojně</t>
  </si>
  <si>
    <t>1500370764</t>
  </si>
  <si>
    <t>Odkopávky a prokopávky nezapažené strojně v hornině třídy těžitelnosti I skupiny 1 a 2 přes 50 do 100 m3</t>
  </si>
  <si>
    <t>https://podminky.urs.cz/item/CS_URS_2022_02/122151103</t>
  </si>
  <si>
    <t>Odkopávky</t>
  </si>
  <si>
    <t>1847*0,22</t>
  </si>
  <si>
    <t>132151103</t>
  </si>
  <si>
    <t>Hloubení rýh nezapažených š do 800 mm v hornině třídy těžitelnosti I skupiny 1 a 2 objem do 100 m3 strojně</t>
  </si>
  <si>
    <t>-253702917</t>
  </si>
  <si>
    <t>Hloubení nezapažených rýh šířky do 800 mm strojně s urovnáním dna do předepsaného profilu a spádu v hornině třídy těžitelnosti I skupiny 1 a 2 přes 50 do 100 m3</t>
  </si>
  <si>
    <t>https://podminky.urs.cz/item/CS_URS_2022_02/132151103</t>
  </si>
  <si>
    <t xml:space="preserve">Drenáže </t>
  </si>
  <si>
    <t>390 * 0,5*1,2</t>
  </si>
  <si>
    <t>5</t>
  </si>
  <si>
    <t>139951121</t>
  </si>
  <si>
    <t>Bourání kcí v hloubených vykopávkách ze zdiva z betonu prostého strojně</t>
  </si>
  <si>
    <t>872813097</t>
  </si>
  <si>
    <t>Bourání konstrukcí v hloubených vykopávkách strojně s přemístěním suti na hromady na vzdálenost do 20 m nebo s naložením na dopravní prostředek z betonu prostého neprokládaného</t>
  </si>
  <si>
    <t>https://podminky.urs.cz/item/CS_URS_2022_02/139951121</t>
  </si>
  <si>
    <t>ostatní</t>
  </si>
  <si>
    <t>6</t>
  </si>
  <si>
    <t>167151111</t>
  </si>
  <si>
    <t>Nakládání výkopku z hornin třídy těžitelnosti I skupiny 1 až 3 přes 100 m3</t>
  </si>
  <si>
    <t>115811813</t>
  </si>
  <si>
    <t>Nakládání, skládání a překládání neulehlého výkopku nebo sypaniny strojně nakládání, množství přes 100 m3, z hornin třídy těžitelnosti I, skupiny 1 až 3</t>
  </si>
  <si>
    <t>https://podminky.urs.cz/item/CS_URS_2022_02/167151111</t>
  </si>
  <si>
    <t>Součet</t>
  </si>
  <si>
    <t>7</t>
  </si>
  <si>
    <t>162751117</t>
  </si>
  <si>
    <t>Vodorovné přemístění přes 9 000 do 10000 m výkopku/sypaniny z horniny třídy těžitelnosti I skupiny 1 až 3</t>
  </si>
  <si>
    <t>734736185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</si>
  <si>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</si>
  <si>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https://podminky.urs.cz/item/CS_URS_2022_02/162751117</t>
  </si>
  <si>
    <t>8</t>
  </si>
  <si>
    <t>171201201</t>
  </si>
  <si>
    <t>Uložení sypaniny na skládky nebo meziskládky</t>
  </si>
  <si>
    <t>1256541193</t>
  </si>
  <si>
    <t>Uložení sypaniny na skládky nebo meziskládky bez hutnění s upravením uložené sypaniny do předepsaného tvaru</t>
  </si>
  <si>
    <t>https://podminky.urs.cz/item/CS_URS_2022_02/171201201</t>
  </si>
  <si>
    <t>9</t>
  </si>
  <si>
    <t>171201231</t>
  </si>
  <si>
    <t>Poplatek za uložení zeminy a kamení na recyklační skládce (skládkovné) kód odpadu 17 05 04</t>
  </si>
  <si>
    <t>t</t>
  </si>
  <si>
    <t>-1327150811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</si>
  <si>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</si>
  <si>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</si>
  <si>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k=1,9</t>
  </si>
  <si>
    <t>640,34*1,9 'Přepočtené koeficientem množství</t>
  </si>
  <si>
    <t>10</t>
  </si>
  <si>
    <t>181152302</t>
  </si>
  <si>
    <t>Úprava pláně pro silnice a dálnice v zářezech se zhutněním</t>
  </si>
  <si>
    <t>-624003082</t>
  </si>
  <si>
    <t>Úprava pláně na stavbách silnic a dálnic strojně v zářezech mimo skalních se zhutněním</t>
  </si>
  <si>
    <t>https://podminky.urs.cz/item/CS_URS_2022_02/181152302</t>
  </si>
  <si>
    <t>k=1,1</t>
  </si>
  <si>
    <t>pláň komunikace</t>
  </si>
  <si>
    <t>1847</t>
  </si>
  <si>
    <t>1847*1,1 'Přepočtené koeficientem množství</t>
  </si>
  <si>
    <t>11</t>
  </si>
  <si>
    <t>181351113</t>
  </si>
  <si>
    <t>Rozprostření ornice tl vrstvy do 200 mm pl přes 500 m2 v rovině nebo ve svahu do 1:5 strojně</t>
  </si>
  <si>
    <t>-2116722307</t>
  </si>
  <si>
    <t>Rozprostření a urovnání ornice v rovině nebo ve svahu sklonu do 1:5 strojně při souvislé ploše přes 500 m2, tl. vrstvy do 200 mm</t>
  </si>
  <si>
    <t>https://podminky.urs.cz/item/CS_URS_2022_02/181351113</t>
  </si>
  <si>
    <t xml:space="preserve">urovnané a oseté plochy kolem komunikace </t>
  </si>
  <si>
    <t>365 *2*1</t>
  </si>
  <si>
    <t>Rozprostření  zbývající ornice</t>
  </si>
  <si>
    <t>2178-730</t>
  </si>
  <si>
    <t>12</t>
  </si>
  <si>
    <t>M</t>
  </si>
  <si>
    <t>10364100</t>
  </si>
  <si>
    <t>zemina pro terénní úpravy - tříděná</t>
  </si>
  <si>
    <t>1614621507</t>
  </si>
  <si>
    <t>k=1,6</t>
  </si>
  <si>
    <t>Zemina pro rozprostření ze skrývky ornice  - z výzisku</t>
  </si>
  <si>
    <t>459,98 *2*1*0,25</t>
  </si>
  <si>
    <t>Rozprostření  zbývající ornice  na stavbě</t>
  </si>
  <si>
    <t>(2178-730)*0,25</t>
  </si>
  <si>
    <t>591,99*1,6 'Přepočtené koeficientem množství</t>
  </si>
  <si>
    <t>13</t>
  </si>
  <si>
    <t>919735113.1</t>
  </si>
  <si>
    <t>Řezání stávajícího živičného krytu hl přes 100 do 150 mm</t>
  </si>
  <si>
    <t>m</t>
  </si>
  <si>
    <t>708415560</t>
  </si>
  <si>
    <t>Řezání stávajícího živičného krytu nebo podkladu hloubky přes 100 do 150 mm</t>
  </si>
  <si>
    <t>https://podminky.urs.cz/item/CS_URS_2022_02/919735113.1</t>
  </si>
  <si>
    <t>zařáznutí živice u výjezdu na MK</t>
  </si>
  <si>
    <t>14</t>
  </si>
  <si>
    <t>997221658</t>
  </si>
  <si>
    <t>Poplatek za uložení na skládce (skládkovné) z rostlinných pletiv kód odpadu 02 01 03</t>
  </si>
  <si>
    <t>-91083888</t>
  </si>
  <si>
    <t>Poplatek za uložení stavebního odpadu na skládce (skládkovné) z rostlinných pletiv zatříděného do Katalogu odpadů pod kódem 02 01 03</t>
  </si>
  <si>
    <t>https://podminky.urs.cz/item/CS_URS_2022_02/997221658</t>
  </si>
  <si>
    <t>Odstranění keřů a stromů - drcení</t>
  </si>
  <si>
    <t>0,7</t>
  </si>
  <si>
    <t>181411121</t>
  </si>
  <si>
    <t>Založení lučního trávníku výsevem pl do 1000 m2 v rovině a ve svahu do 1:5</t>
  </si>
  <si>
    <t>467029939</t>
  </si>
  <si>
    <t>Založení trávníku na půdě předem připravené plochy do 1000 m2 výsevem včetně utažení lučního v rovině nebo na svahu do 1:5</t>
  </si>
  <si>
    <t>https://podminky.urs.cz/item/CS_URS_2022_02/181411121</t>
  </si>
  <si>
    <t>Osetí zpětně zúrodněné plochy  kolem stavby</t>
  </si>
  <si>
    <t>365*2*1</t>
  </si>
  <si>
    <t>50</t>
  </si>
  <si>
    <t>16</t>
  </si>
  <si>
    <t>00572470</t>
  </si>
  <si>
    <t>osivo směs travní univerzál</t>
  </si>
  <si>
    <t>kg</t>
  </si>
  <si>
    <t>1684478929</t>
  </si>
  <si>
    <t>k=0,02</t>
  </si>
  <si>
    <t>780*0,02 'Přepočtené koeficientem množství</t>
  </si>
  <si>
    <t>17</t>
  </si>
  <si>
    <t>183403153</t>
  </si>
  <si>
    <t>Obdělání půdy hrabáním v rovině a svahu do 1:5</t>
  </si>
  <si>
    <t>1315067288</t>
  </si>
  <si>
    <t>Obdělání půdy hrabáním v rovině nebo na svahu do 1:5</t>
  </si>
  <si>
    <t>https://podminky.urs.cz/item/CS_URS_2022_02/183403153</t>
  </si>
  <si>
    <t>18</t>
  </si>
  <si>
    <t>183403114</t>
  </si>
  <si>
    <t>Obdělání půdy kultivátorováním v rovině a svahu do 1:5</t>
  </si>
  <si>
    <t>1643174197</t>
  </si>
  <si>
    <t>Obdělání půdy kultivátorováním v rovině nebo na svahu do 1:5</t>
  </si>
  <si>
    <t>https://podminky.urs.cz/item/CS_URS_2022_02/183403114</t>
  </si>
  <si>
    <t>Zakládání</t>
  </si>
  <si>
    <t>19</t>
  </si>
  <si>
    <t>211561111</t>
  </si>
  <si>
    <t>Výplň odvodňovacích žeber nebo trativodů kamenivem hrubým drceným frakce 4 až 16 mm</t>
  </si>
  <si>
    <t>-1659153310</t>
  </si>
  <si>
    <t>Výplň kamenivem do rýh odvodňovacích žeber nebo trativodů bez zhutnění, s úpravou povrchu výplně kamenivem hrubým drceným frakce 4 až 16 mm</t>
  </si>
  <si>
    <t>https://podminky.urs.cz/item/CS_URS_2022_02/211561111</t>
  </si>
  <si>
    <t>zásyp drenáže KHD fr  4/16</t>
  </si>
  <si>
    <t>trativody</t>
  </si>
  <si>
    <t>k=0,5*1,2=0,6m3</t>
  </si>
  <si>
    <t>390</t>
  </si>
  <si>
    <t>390*0,6 'Přepočtené koeficientem množství</t>
  </si>
  <si>
    <t>20</t>
  </si>
  <si>
    <t>28611225</t>
  </si>
  <si>
    <t>trubka drenážní flexibilní celoperforovaná PVC-U SN 4 DN 160 pro meliorace, dočasné nebo odlehčovací drenáže</t>
  </si>
  <si>
    <t>-1524138210</t>
  </si>
  <si>
    <t>390*1,1 'Přepočtené koeficientem množství</t>
  </si>
  <si>
    <t>212751106</t>
  </si>
  <si>
    <t>Trativod z drenážních trubek flexibilních PVC-U SN 4 perforace 360° včetně lože otevřený výkop DN 160 pro meliorace</t>
  </si>
  <si>
    <t>361386235</t>
  </si>
  <si>
    <t>Trativody z drenážních a melioračních trubek pro meliorace, dočasné nebo odlehčovací drenáže se zřízením štěrkového lože pod trubky a s jejich obsypem v otevřeném výkopu trubka flexibilní PVC-U SN 4 celoperforovaná 360° DN 160</t>
  </si>
  <si>
    <t>https://podminky.urs.cz/item/CS_URS_2022_02/212751106</t>
  </si>
  <si>
    <t>Drenáž komunikace</t>
  </si>
  <si>
    <t>390*1,1</t>
  </si>
  <si>
    <t>22</t>
  </si>
  <si>
    <t>213141131</t>
  </si>
  <si>
    <t>Zřízení vrstvy z geotextilie ve sklonu přes 1:2 do 1:1 š do 3 m</t>
  </si>
  <si>
    <t>-1660742282</t>
  </si>
  <si>
    <t>Zřízení vrstvy z geotextilie filtrační, separační, odvodňovací, ochranné, výztužné nebo protierozní ve sklonu přes 1:2 do 1:1, šířky do 3 m</t>
  </si>
  <si>
    <t>https://podminky.urs.cz/item/CS_URS_2022_02/213141131</t>
  </si>
  <si>
    <t>opláštění  drenáže separační geotextílií</t>
  </si>
  <si>
    <t>390*(0,5+0,5+1,2+1,2)*1,1</t>
  </si>
  <si>
    <t>geotextílie  komunikace</t>
  </si>
  <si>
    <t>1847*1,1</t>
  </si>
  <si>
    <t>23</t>
  </si>
  <si>
    <t>69311270</t>
  </si>
  <si>
    <t>geotextilie netkaná separační, ochranná, filtrační, drenážní PES 400g/m2</t>
  </si>
  <si>
    <t>2029102529</t>
  </si>
  <si>
    <t>k=1,18</t>
  </si>
  <si>
    <t>3490,3*1,18 'Přepočtené koeficientem množství</t>
  </si>
  <si>
    <t>24</t>
  </si>
  <si>
    <t>28610443</t>
  </si>
  <si>
    <t>výtokový kus drenážního potrubí systému budov DN 100 s perforovanou klapkou</t>
  </si>
  <si>
    <t>kus</t>
  </si>
  <si>
    <t>-1288067492</t>
  </si>
  <si>
    <t>vyústění drenáže do HOZ</t>
  </si>
  <si>
    <t>Vodorovné konstrukce</t>
  </si>
  <si>
    <t>25</t>
  </si>
  <si>
    <t>452313141</t>
  </si>
  <si>
    <t>Podkladní bloky z betonu prostého tř. C 16/20 otevřený výkop</t>
  </si>
  <si>
    <t>-971893949</t>
  </si>
  <si>
    <t>Podkladní a zajišťovací konstrukce z betonu prostého v otevřeném výkopu bloky pro potrubí z betonu tř. C 16/20</t>
  </si>
  <si>
    <t>https://podminky.urs.cz/item/CS_URS_2022_02/452313141</t>
  </si>
  <si>
    <t xml:space="preserve">obetonování  vtoku drenáže DN 100 </t>
  </si>
  <si>
    <t>0,35</t>
  </si>
  <si>
    <t>Komunikace</t>
  </si>
  <si>
    <t>26</t>
  </si>
  <si>
    <t>561061111</t>
  </si>
  <si>
    <t>Zřízení podkladu ze zeminy upravené vápnem, cementem, směsnými pojivy tl přes 350 do 400 mm pl do 1000 m2</t>
  </si>
  <si>
    <t>1251164808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</si>
  <si>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350 do 400 mm</t>
  </si>
  <si>
    <t>https://podminky.urs.cz/item/CS_URS_2022_02/561061111</t>
  </si>
  <si>
    <t>pláň komunikace stabilizace vápnem - dorosolem</t>
  </si>
  <si>
    <t>1847*1,15 'Přepočtené koeficientem množství</t>
  </si>
  <si>
    <t>58591003</t>
  </si>
  <si>
    <t>pojivo hydraulické pro stabilizaci zeminy 70% vápna</t>
  </si>
  <si>
    <t>-342025785</t>
  </si>
  <si>
    <t>Stabilizace CaO- Dorosol hydr. pojivy dle výsledků průkazní zkoušky tl. 400mm ( 4%)</t>
  </si>
  <si>
    <t>k=1,15</t>
  </si>
  <si>
    <t>Úprava pláně : 1847</t>
  </si>
  <si>
    <t>Pojivo hydraulické</t>
  </si>
  <si>
    <t>(1847)*0,40*1,75*0,04</t>
  </si>
  <si>
    <t>51,716*1,15 'Přepočtené koeficientem množství</t>
  </si>
  <si>
    <t>28</t>
  </si>
  <si>
    <t>564851013</t>
  </si>
  <si>
    <t>Podklad ze štěrkodrtě ŠD plochy do 100 m2 tl 170 mm</t>
  </si>
  <si>
    <t>1714766575</t>
  </si>
  <si>
    <t>Podklad ze štěrkodrti ŠD s rozprostřením a zhutněním plochy jednotlivě do 100 m2, po zhutnění tl. 170 mm</t>
  </si>
  <si>
    <t>https://podminky.urs.cz/item/CS_URS_2022_02/564851013</t>
  </si>
  <si>
    <t>k=1,03</t>
  </si>
  <si>
    <t>sjezdy</t>
  </si>
  <si>
    <t>4*6*0,9</t>
  </si>
  <si>
    <t>21,6*1,03 'Přepočtené koeficientem množství</t>
  </si>
  <si>
    <t>29</t>
  </si>
  <si>
    <t>564851111</t>
  </si>
  <si>
    <t>Podklad ze štěrkodrtě ŠD plochy přes 100 m2 tl 150 mm</t>
  </si>
  <si>
    <t>2038862661</t>
  </si>
  <si>
    <t>Podklad ze štěrkodrti ŠD s rozprostřením a zhutněním plochy přes 100 m2, po zhutnění tl. 150 mm</t>
  </si>
  <si>
    <t>https://podminky.urs.cz/item/CS_URS_2022_02/564851111</t>
  </si>
  <si>
    <t>šd 150 0/63</t>
  </si>
  <si>
    <t>typ kolejová  komunikace</t>
  </si>
  <si>
    <t>1. vrstva</t>
  </si>
  <si>
    <t>1847*1,03 'Přepočtené koeficientem množství</t>
  </si>
  <si>
    <t>30</t>
  </si>
  <si>
    <t>1225071465</t>
  </si>
  <si>
    <t>šd 150 0/32</t>
  </si>
  <si>
    <t>2. vrstva</t>
  </si>
  <si>
    <t>31</t>
  </si>
  <si>
    <t>565155121</t>
  </si>
  <si>
    <t>Asfaltový beton vrstva podkladní ACP 16 (obalované kamenivo OKS) tl 70 mm š přes 3 m</t>
  </si>
  <si>
    <t>126003981</t>
  </si>
  <si>
    <t>Asfaltový beton vrstva podkladní ACP 16 (obalované kamenivo střednězrnné - OKS) s rozprostřením a zhutněním v pruhu šířky přes 3 m, po zhutnění tl. 70 mm</t>
  </si>
  <si>
    <t>https://podminky.urs.cz/item/CS_URS_2022_02/565155121</t>
  </si>
  <si>
    <t>nová kce</t>
  </si>
  <si>
    <t>34</t>
  </si>
  <si>
    <t>34*1,03 'Přepočtené koeficientem množství</t>
  </si>
  <si>
    <t>32</t>
  </si>
  <si>
    <t>567911111.50</t>
  </si>
  <si>
    <t>Podklad z mezerovitého betonu MC B tl 50 mm</t>
  </si>
  <si>
    <t>725484825</t>
  </si>
  <si>
    <t>Podklad pod betonové panely</t>
  </si>
  <si>
    <t>716</t>
  </si>
  <si>
    <t>716*1,1 'Přepočtené koeficientem množství</t>
  </si>
  <si>
    <t>33</t>
  </si>
  <si>
    <t>569851111</t>
  </si>
  <si>
    <t>Zpevnění krajnic štěrkodrtí tl 150 mm</t>
  </si>
  <si>
    <t>93718430</t>
  </si>
  <si>
    <t>Zpevnění krajnic nebo komunikací pro pěší s rozprostřením a zhutněním, po zhutnění štěrkodrtí tl. 150 mm</t>
  </si>
  <si>
    <t>https://podminky.urs.cz/item/CS_URS_2022_02/569851111</t>
  </si>
  <si>
    <t>Zpevnění komunikace mimo betonové panely</t>
  </si>
  <si>
    <t>krajnice</t>
  </si>
  <si>
    <t>417</t>
  </si>
  <si>
    <t>střed</t>
  </si>
  <si>
    <t>286</t>
  </si>
  <si>
    <t>obratiště</t>
  </si>
  <si>
    <t>358</t>
  </si>
  <si>
    <t>1061*1,03 'Přepočtené koeficientem množství</t>
  </si>
  <si>
    <t>573111112</t>
  </si>
  <si>
    <t>Postřik živičný infiltrační s posypem z asfaltu množství 1 kg/m2</t>
  </si>
  <si>
    <t>-105246844</t>
  </si>
  <si>
    <t>Postřik infiltrační PI z asfaltu silničního s posypem kamenivem, v množství 1,00 kg/m2</t>
  </si>
  <si>
    <t>https://podminky.urs.cz/item/CS_URS_2022_02/573111112</t>
  </si>
  <si>
    <t>35</t>
  </si>
  <si>
    <t>573211111</t>
  </si>
  <si>
    <t>Postřik živičný spojovací z asfaltu v množství 0,60 kg/m2</t>
  </si>
  <si>
    <t>-1548113441</t>
  </si>
  <si>
    <t>Postřik spojovací PS bez posypu kamenivem z asfaltu silničního, v množství 0,60 kg/m2</t>
  </si>
  <si>
    <t>https://podminky.urs.cz/item/CS_URS_2022_02/573211111</t>
  </si>
  <si>
    <t>36</t>
  </si>
  <si>
    <t>577134221</t>
  </si>
  <si>
    <t>Asfaltový beton vrstva obrusná ACO 11 (ABS) tř. II tl 40 mm š přes 3 m z nemodifikovaného asfaltu</t>
  </si>
  <si>
    <t>-1997752357</t>
  </si>
  <si>
    <t>Asfaltový beton vrstva obrusná ACO 11 (ABS) s rozprostřením a se zhutněním z nemodifikovaného asfaltu v pruhu šířky přes 3 m tř. II, po zhutnění tl. 40 mm</t>
  </si>
  <si>
    <t>https://podminky.urs.cz/item/CS_URS_2022_02/577134221</t>
  </si>
  <si>
    <t>ACO 11+</t>
  </si>
  <si>
    <t>37</t>
  </si>
  <si>
    <t>581121115</t>
  </si>
  <si>
    <t>Kryt cementobetonový vozovek skupiny CB I tl 150 mm</t>
  </si>
  <si>
    <t>740905461</t>
  </si>
  <si>
    <t>Kryt cementobetonový silničních komunikací skupiny CB I tl. 150 mm</t>
  </si>
  <si>
    <t>https://podminky.urs.cz/item/CS_URS_2022_02/581121115</t>
  </si>
  <si>
    <t>Dobetonávky</t>
  </si>
  <si>
    <t>36*1,03 'Přepočtené koeficientem množství</t>
  </si>
  <si>
    <t>38</t>
  </si>
  <si>
    <t>596811422</t>
  </si>
  <si>
    <t>Kladení velkoformátové betonové dlažby tl přes 100 do 150 mm velikosti přes 0,5 m2 pl přes 300 m2</t>
  </si>
  <si>
    <t>1799229978</t>
  </si>
  <si>
    <t>Kladení velkoformátové dlažby pozemních komunikací a komunikací pro pěší s ložem z kameniva tl. 40 mm, s vyplněním spár, s hutněním, vibrováním a se smetením přebytečného materiálu tl. přes 100 do 150 mm, velikosti dlaždic přes 0,5 m2, pro plochy přes 300 m2</t>
  </si>
  <si>
    <t>https://podminky.urs.cz/item/CS_URS_2022_02/596811422</t>
  </si>
  <si>
    <t xml:space="preserve">1885 ks </t>
  </si>
  <si>
    <t>betonové panely kolejové cesty v m2</t>
  </si>
  <si>
    <t>39</t>
  </si>
  <si>
    <t>59246024.120</t>
  </si>
  <si>
    <t>dlažba velkoformátová betonová plochy přes 1m2 tl 120mm přírodní</t>
  </si>
  <si>
    <t>133307773</t>
  </si>
  <si>
    <t>1885 ks</t>
  </si>
  <si>
    <t>betonové panely pro kolejové cesty 800*300*120</t>
  </si>
  <si>
    <t>v m2</t>
  </si>
  <si>
    <t>716*1,03 'Přepočtené koeficientem množství</t>
  </si>
  <si>
    <t>40</t>
  </si>
  <si>
    <t>596991114</t>
  </si>
  <si>
    <t>Řezání betonové, kameninové a kamenné dlažby do oblouku tl přes 100 do 150 mm</t>
  </si>
  <si>
    <t>-42354181</t>
  </si>
  <si>
    <t>Řezání betonové, kameninové nebo kamenné dlažby do oblouku tloušťky dlažby přes 100 do 150 mm</t>
  </si>
  <si>
    <t>https://podminky.urs.cz/item/CS_URS_2022_02/596991114</t>
  </si>
  <si>
    <t>řezání panelů u výhybny</t>
  </si>
  <si>
    <t>41</t>
  </si>
  <si>
    <t>599632111</t>
  </si>
  <si>
    <t>Vyplnění spár dlažby z lomového kamene MC se zatřením</t>
  </si>
  <si>
    <t>-1389359981</t>
  </si>
  <si>
    <t>Vyplnění spár dlažby (přídlažby) z lomového kamene v jakémkoliv sklonu plochy a jakékoliv tloušťky cementovou maltou se zatřením</t>
  </si>
  <si>
    <t>https://podminky.urs.cz/item/CS_URS_2022_02/599632111</t>
  </si>
  <si>
    <t>k=0,5</t>
  </si>
  <si>
    <t>betonové panely kolejové cesty zatření spár CM v obloucích</t>
  </si>
  <si>
    <t>716*0,02</t>
  </si>
  <si>
    <t>42</t>
  </si>
  <si>
    <t>916131213</t>
  </si>
  <si>
    <t>Osazení silničního obrubníku betonového stojatého s boční opěrou do lože z betonu prostého</t>
  </si>
  <si>
    <t>-190038906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</si>
  <si>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</si>
  <si>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https://podminky.urs.cz/item/CS_URS_2022_02/916131213</t>
  </si>
  <si>
    <t>obrubník zapuštěný  u sjezdů</t>
  </si>
  <si>
    <t>4*6</t>
  </si>
  <si>
    <t>43</t>
  </si>
  <si>
    <t>59217029</t>
  </si>
  <si>
    <t>obrubník betonový silniční nájezdový 1000x150x150mm</t>
  </si>
  <si>
    <t>-1508794804</t>
  </si>
  <si>
    <t>k=1,02</t>
  </si>
  <si>
    <t>Ostatní konstrukce a práce, bourání</t>
  </si>
  <si>
    <t>44</t>
  </si>
  <si>
    <t>912211111</t>
  </si>
  <si>
    <t>Montáž směrového sloupku silničního plastového prosté uložení bez betonového základu</t>
  </si>
  <si>
    <t>798731985</t>
  </si>
  <si>
    <t>Montáž směrového sloupku plastového s odrazkou prostým uložením bez betonového základu silničního</t>
  </si>
  <si>
    <t>https://podminky.urs.cz/item/CS_URS_2022_02/912211111</t>
  </si>
  <si>
    <t>sloupek červený</t>
  </si>
  <si>
    <t>45</t>
  </si>
  <si>
    <t>40445158</t>
  </si>
  <si>
    <t>sloupek směrový silniční plastový 1,2m</t>
  </si>
  <si>
    <t>-1838262586</t>
  </si>
  <si>
    <t>sloupek  červený</t>
  </si>
  <si>
    <t>46</t>
  </si>
  <si>
    <t>914111111</t>
  </si>
  <si>
    <t>Montáž svislé dopravní značky do velikosti 1 m2 objímkami na sloupek nebo konzolu</t>
  </si>
  <si>
    <t>1374526027</t>
  </si>
  <si>
    <t>Montáž svislé dopravní značky základní velikosti do 1 m2 objímkami na sloupky nebo konzoly</t>
  </si>
  <si>
    <t>https://podminky.urs.cz/item/CS_URS_2022_02/914111111</t>
  </si>
  <si>
    <t>47</t>
  </si>
  <si>
    <t>40445240</t>
  </si>
  <si>
    <t>patka pro sloupek Al D 60mm</t>
  </si>
  <si>
    <t>1993819675</t>
  </si>
  <si>
    <t>48</t>
  </si>
  <si>
    <t>40445225</t>
  </si>
  <si>
    <t>sloupek pro dopravní značku Zn D 60mm v 3,5m</t>
  </si>
  <si>
    <t>1760379595</t>
  </si>
  <si>
    <t>49</t>
  </si>
  <si>
    <t>40445621</t>
  </si>
  <si>
    <t>informativní značky provozní IP1-IP3, IP4b-IP7, IP10a, b 500x500mm</t>
  </si>
  <si>
    <t>833255915</t>
  </si>
  <si>
    <t>Značka Stůj dej přednost v jízdě</t>
  </si>
  <si>
    <t>919732221</t>
  </si>
  <si>
    <t>Styčná spára napojení nového živičného povrchu na stávající za tepla š 15 mm hl 25 mm bez prořezání</t>
  </si>
  <si>
    <t>-347223359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</si>
  <si>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</si>
  <si>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https://podminky.urs.cz/item/CS_URS_2022_02/919732221</t>
  </si>
  <si>
    <t>Napojení na silnici</t>
  </si>
  <si>
    <t>51</t>
  </si>
  <si>
    <t>919735113</t>
  </si>
  <si>
    <t>298203257</t>
  </si>
  <si>
    <t>https://podminky.urs.cz/item/CS_URS_2022_02/919735113</t>
  </si>
  <si>
    <t>52</t>
  </si>
  <si>
    <t>961044111</t>
  </si>
  <si>
    <t>Bourání základů z betonu prostého</t>
  </si>
  <si>
    <t>-38485210</t>
  </si>
  <si>
    <t>Bourání základů z betonu prostého</t>
  </si>
  <si>
    <t>https://podminky.urs.cz/item/CS_URS_2022_02/961044111</t>
  </si>
  <si>
    <t>odstraňované betonové konstrukce v trase</t>
  </si>
  <si>
    <t>997</t>
  </si>
  <si>
    <t>Přesun sutě</t>
  </si>
  <si>
    <t>53</t>
  </si>
  <si>
    <t>997002611</t>
  </si>
  <si>
    <t>Nakládání suti a vybouraných hmot</t>
  </si>
  <si>
    <t>239578543</t>
  </si>
  <si>
    <t>Nakládání suti a vybouraných hmot na dopravní prostředek pro vodorovné přemístění</t>
  </si>
  <si>
    <t>https://podminky.urs.cz/item/CS_URS_2022_02/997002611</t>
  </si>
  <si>
    <t>54</t>
  </si>
  <si>
    <t>997211511</t>
  </si>
  <si>
    <t>Vodorovná doprava suti po suchu na vzdálenost do 1 km</t>
  </si>
  <si>
    <t>-2088371027</t>
  </si>
  <si>
    <t>Vodorovná doprava suti nebo vybouraných hmot suti se složením a hrubým urovnáním, na vzdálenost do 1 km</t>
  </si>
  <si>
    <t>https://podminky.urs.cz/item/CS_URS_2022_02/997211511</t>
  </si>
  <si>
    <t>55</t>
  </si>
  <si>
    <t>997211519</t>
  </si>
  <si>
    <t>Příplatek ZKD 1 km u vodorovné dopravy suti</t>
  </si>
  <si>
    <t>-621737130</t>
  </si>
  <si>
    <t>Vodorovná doprava suti nebo vybouraných hmot suti se složením a hrubým urovnáním, na vzdálenost Příplatek k ceně za každý další i započatý 1 km přes 1 km</t>
  </si>
  <si>
    <t>https://podminky.urs.cz/item/CS_URS_2022_02/997211519</t>
  </si>
  <si>
    <t>4*10 'Přepočtené koeficientem množství</t>
  </si>
  <si>
    <t>56</t>
  </si>
  <si>
    <t>997221861</t>
  </si>
  <si>
    <t>Poplatek za uložení stavebního odpadu na recyklační skládce (skládkovné) z prostého betonu pod kódem 17 01 01</t>
  </si>
  <si>
    <t>474602829</t>
  </si>
  <si>
    <t>Poplatek za uložení stavebního odpadu na recyklační skládce (skládkovné) z prostého betonu zatříděného do Katalogu odpadů pod kódem 17 01 01</t>
  </si>
  <si>
    <t>https://podminky.urs.cz/item/CS_URS_2022_02/997221861</t>
  </si>
  <si>
    <t>998</t>
  </si>
  <si>
    <t>Přesun hmot</t>
  </si>
  <si>
    <t>57</t>
  </si>
  <si>
    <t>998225111</t>
  </si>
  <si>
    <t>Přesun hmot pro pozemní komunikace s krytem z kamene, monolitickým betonovým nebo živičným</t>
  </si>
  <si>
    <t>-313127577</t>
  </si>
  <si>
    <t>Přesun hmot pro komunikace s krytem z kameniva, monolitickým betonovým nebo živičným dopravní vzdálenost do 200 m jakékoliv délky objektu</t>
  </si>
  <si>
    <t>https://podminky.urs.cz/item/CS_URS_2022_02/998225111</t>
  </si>
  <si>
    <t>VON - Vedlejší a ostatní náklady</t>
  </si>
  <si>
    <t>VRN - Vedlejší rozpočtové náklady</t>
  </si>
  <si>
    <t>VRN</t>
  </si>
  <si>
    <t>Vedlejší rozpočtové náklady</t>
  </si>
  <si>
    <t>011503000.R</t>
  </si>
  <si>
    <t>Stavební průzkum bez rozlišení</t>
  </si>
  <si>
    <t>soubor</t>
  </si>
  <si>
    <t>1024</t>
  </si>
  <si>
    <t>-219951097</t>
  </si>
  <si>
    <t>Archeologický průzkum,  ZAV, významější nálezy se neočekávají</t>
  </si>
  <si>
    <t>012103000.R</t>
  </si>
  <si>
    <t>Geodetické práce před výstavbou</t>
  </si>
  <si>
    <t>358370988</t>
  </si>
  <si>
    <t>Délka úseku</t>
  </si>
  <si>
    <t>350 m</t>
  </si>
  <si>
    <t>012303000.R</t>
  </si>
  <si>
    <t>Geodetické práce po výstavbě</t>
  </si>
  <si>
    <t>-1969365081</t>
  </si>
  <si>
    <t>Geodetické zaměření skutečně provedeného díla, vč. případných geometrických plánů pro kolaudační řízení</t>
  </si>
  <si>
    <t>013254000.R</t>
  </si>
  <si>
    <t>Dokumentace skutečného provedení stavby</t>
  </si>
  <si>
    <t>91772674</t>
  </si>
  <si>
    <t>3x tištěná dokumentace, 1x na CD</t>
  </si>
  <si>
    <t>032903000.R</t>
  </si>
  <si>
    <t>Náklady na provoz a údržbu vybavení staveniště</t>
  </si>
  <si>
    <t>-1239326552</t>
  </si>
  <si>
    <t>Zajištění a zabezpečení staveniště, zřízení a likvidace zařízení staveniště, vč. případných přípojek, přístupů a skládek, deponií a pod.</t>
  </si>
  <si>
    <t>Zřízení čistících zón  před výjezdem z obvodu staveniště.</t>
  </si>
  <si>
    <t>Uvedení pozemků do původního stavu.</t>
  </si>
  <si>
    <t>034403000.R</t>
  </si>
  <si>
    <t>DIO</t>
  </si>
  <si>
    <t>244947169</t>
  </si>
  <si>
    <t xml:space="preserve">Projednání a zajištění zvláštního užívání komunikací a veřejných ploch, včetně zajištění dopravního značení, a to v rozsahu nezbytném pro řádné </t>
  </si>
  <si>
    <t xml:space="preserve">a bezpečné provádění stavby, včetně projektu DIO </t>
  </si>
  <si>
    <t>043194000.R</t>
  </si>
  <si>
    <t>Ostatní zkoušky</t>
  </si>
  <si>
    <t>-10306042</t>
  </si>
  <si>
    <t>Zkoušky, atesty a revize podle ČSN a případných jiných právních nebo technických předpisů</t>
  </si>
  <si>
    <t xml:space="preserve">Zajištění všech ostatních nezbytných zkoušek, atestů a revizí podle ČSN a případných jiných právních nebo technických předpisů platných </t>
  </si>
  <si>
    <t>v době provádění a předání díla, kterými bude prokázáno dosažení předepsané kvality a předepsaných technických parametrů díla.</t>
  </si>
  <si>
    <t>075603000.R</t>
  </si>
  <si>
    <t>Jiná ochranná pásma</t>
  </si>
  <si>
    <t>676037496</t>
  </si>
  <si>
    <t>Zajištění ochrany a vytýčení podzemních inženýrských sítí uvedených v projektové dokumentaci dle podmínek v aktualizované  dokladové části.</t>
  </si>
  <si>
    <t>Dle vyjádření  správců byla v době zpracování  dotčena síť - dle vyjádření složka doklady.</t>
  </si>
  <si>
    <t>091504000.R</t>
  </si>
  <si>
    <t>Náklady související s publikační činností</t>
  </si>
  <si>
    <t>256518066</t>
  </si>
  <si>
    <t>Prezentační tabule</t>
  </si>
  <si>
    <t>Zhotovení a osazení prezentační tabule dle požadavku investora stavby.</t>
  </si>
  <si>
    <t>SEZNAM FIGUR</t>
  </si>
  <si>
    <t>Výměra</t>
  </si>
  <si>
    <t xml:space="preserve"> SO 101</t>
  </si>
  <si>
    <t>F0001</t>
  </si>
  <si>
    <t>DEK Základ ZS.2001A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</si>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</sst>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997221658" TargetMode="External"/><Relationship Id="rId18" Type="http://schemas.openxmlformats.org/officeDocument/2006/relationships/hyperlink" Target="https://podminky.urs.cz/item/CS_URS_2022_02/212751106" TargetMode="External"/><Relationship Id="rId26" Type="http://schemas.openxmlformats.org/officeDocument/2006/relationships/hyperlink" Target="https://podminky.urs.cz/item/CS_URS_2022_02/569851111" TargetMode="External"/><Relationship Id="rId39" Type="http://schemas.openxmlformats.org/officeDocument/2006/relationships/hyperlink" Target="https://podminky.urs.cz/item/CS_URS_2022_02/961044111" TargetMode="External"/><Relationship Id="rId21" Type="http://schemas.openxmlformats.org/officeDocument/2006/relationships/hyperlink" Target="https://podminky.urs.cz/item/CS_URS_2022_02/561061111" TargetMode="External"/><Relationship Id="rId34" Type="http://schemas.openxmlformats.org/officeDocument/2006/relationships/hyperlink" Target="https://podminky.urs.cz/item/CS_URS_2022_02/916131213" TargetMode="External"/><Relationship Id="rId42" Type="http://schemas.openxmlformats.org/officeDocument/2006/relationships/hyperlink" Target="https://podminky.urs.cz/item/CS_URS_2022_02/997211519" TargetMode="External"/><Relationship Id="rId7" Type="http://schemas.openxmlformats.org/officeDocument/2006/relationships/hyperlink" Target="https://podminky.urs.cz/item/CS_URS_2022_02/162751117" TargetMode="External"/><Relationship Id="rId2" Type="http://schemas.openxmlformats.org/officeDocument/2006/relationships/hyperlink" Target="https://podminky.urs.cz/item/CS_URS_2022_02/121103111" TargetMode="External"/><Relationship Id="rId16" Type="http://schemas.openxmlformats.org/officeDocument/2006/relationships/hyperlink" Target="https://podminky.urs.cz/item/CS_URS_2022_02/183403114" TargetMode="External"/><Relationship Id="rId29" Type="http://schemas.openxmlformats.org/officeDocument/2006/relationships/hyperlink" Target="https://podminky.urs.cz/item/CS_URS_2022_02/577134221" TargetMode="External"/><Relationship Id="rId1" Type="http://schemas.openxmlformats.org/officeDocument/2006/relationships/hyperlink" Target="https://podminky.urs.cz/item/CS_URS_2022_02/111251101" TargetMode="External"/><Relationship Id="rId6" Type="http://schemas.openxmlformats.org/officeDocument/2006/relationships/hyperlink" Target="https://podminky.urs.cz/item/CS_URS_2022_02/167151111" TargetMode="External"/><Relationship Id="rId11" Type="http://schemas.openxmlformats.org/officeDocument/2006/relationships/hyperlink" Target="https://podminky.urs.cz/item/CS_URS_2022_02/181351113" TargetMode="External"/><Relationship Id="rId24" Type="http://schemas.openxmlformats.org/officeDocument/2006/relationships/hyperlink" Target="https://podminky.urs.cz/item/CS_URS_2022_02/564851111" TargetMode="External"/><Relationship Id="rId32" Type="http://schemas.openxmlformats.org/officeDocument/2006/relationships/hyperlink" Target="https://podminky.urs.cz/item/CS_URS_2022_02/596991114" TargetMode="External"/><Relationship Id="rId37" Type="http://schemas.openxmlformats.org/officeDocument/2006/relationships/hyperlink" Target="https://podminky.urs.cz/item/CS_URS_2022_02/919732221" TargetMode="External"/><Relationship Id="rId40" Type="http://schemas.openxmlformats.org/officeDocument/2006/relationships/hyperlink" Target="https://podminky.urs.cz/item/CS_URS_2022_02/997002611" TargetMode="External"/><Relationship Id="rId45" Type="http://schemas.openxmlformats.org/officeDocument/2006/relationships/drawing" Target="../drawings/drawing2.xml"/><Relationship Id="rId5" Type="http://schemas.openxmlformats.org/officeDocument/2006/relationships/hyperlink" Target="https://podminky.urs.cz/item/CS_URS_2022_02/139951121" TargetMode="External"/><Relationship Id="rId15" Type="http://schemas.openxmlformats.org/officeDocument/2006/relationships/hyperlink" Target="https://podminky.urs.cz/item/CS_URS_2022_02/183403153" TargetMode="External"/><Relationship Id="rId23" Type="http://schemas.openxmlformats.org/officeDocument/2006/relationships/hyperlink" Target="https://podminky.urs.cz/item/CS_URS_2022_02/564851111" TargetMode="External"/><Relationship Id="rId28" Type="http://schemas.openxmlformats.org/officeDocument/2006/relationships/hyperlink" Target="https://podminky.urs.cz/item/CS_URS_2022_02/573211111" TargetMode="External"/><Relationship Id="rId36" Type="http://schemas.openxmlformats.org/officeDocument/2006/relationships/hyperlink" Target="https://podminky.urs.cz/item/CS_URS_2022_02/914111111" TargetMode="External"/><Relationship Id="rId10" Type="http://schemas.openxmlformats.org/officeDocument/2006/relationships/hyperlink" Target="https://podminky.urs.cz/item/CS_URS_2022_02/181152302" TargetMode="External"/><Relationship Id="rId19" Type="http://schemas.openxmlformats.org/officeDocument/2006/relationships/hyperlink" Target="https://podminky.urs.cz/item/CS_URS_2022_02/213141131" TargetMode="External"/><Relationship Id="rId31" Type="http://schemas.openxmlformats.org/officeDocument/2006/relationships/hyperlink" Target="https://podminky.urs.cz/item/CS_URS_2022_02/596811422" TargetMode="External"/><Relationship Id="rId44" Type="http://schemas.openxmlformats.org/officeDocument/2006/relationships/hyperlink" Target="https://podminky.urs.cz/item/CS_URS_2022_02/998225111" TargetMode="External"/><Relationship Id="rId4" Type="http://schemas.openxmlformats.org/officeDocument/2006/relationships/hyperlink" Target="https://podminky.urs.cz/item/CS_URS_2022_02/132151103" TargetMode="External"/><Relationship Id="rId9" Type="http://schemas.openxmlformats.org/officeDocument/2006/relationships/hyperlink" Target="https://podminky.urs.cz/item/CS_URS_2022_02/171201231" TargetMode="External"/><Relationship Id="rId14" Type="http://schemas.openxmlformats.org/officeDocument/2006/relationships/hyperlink" Target="https://podminky.urs.cz/item/CS_URS_2022_02/181411121" TargetMode="External"/><Relationship Id="rId22" Type="http://schemas.openxmlformats.org/officeDocument/2006/relationships/hyperlink" Target="https://podminky.urs.cz/item/CS_URS_2022_02/564851013" TargetMode="External"/><Relationship Id="rId27" Type="http://schemas.openxmlformats.org/officeDocument/2006/relationships/hyperlink" Target="https://podminky.urs.cz/item/CS_URS_2022_02/573111112" TargetMode="External"/><Relationship Id="rId30" Type="http://schemas.openxmlformats.org/officeDocument/2006/relationships/hyperlink" Target="https://podminky.urs.cz/item/CS_URS_2022_02/581121115" TargetMode="External"/><Relationship Id="rId35" Type="http://schemas.openxmlformats.org/officeDocument/2006/relationships/hyperlink" Target="https://podminky.urs.cz/item/CS_URS_2022_02/912211111" TargetMode="External"/><Relationship Id="rId43" Type="http://schemas.openxmlformats.org/officeDocument/2006/relationships/hyperlink" Target="https://podminky.urs.cz/item/CS_URS_2022_02/997221861" TargetMode="External"/><Relationship Id="rId8" Type="http://schemas.openxmlformats.org/officeDocument/2006/relationships/hyperlink" Target="https://podminky.urs.cz/item/CS_URS_2022_02/171201201" TargetMode="External"/><Relationship Id="rId3" Type="http://schemas.openxmlformats.org/officeDocument/2006/relationships/hyperlink" Target="https://podminky.urs.cz/item/CS_URS_2022_02/122151103" TargetMode="External"/><Relationship Id="rId12" Type="http://schemas.openxmlformats.org/officeDocument/2006/relationships/hyperlink" Target="https://podminky.urs.cz/item/CS_URS_2022_02/919735113.1" TargetMode="External"/><Relationship Id="rId17" Type="http://schemas.openxmlformats.org/officeDocument/2006/relationships/hyperlink" Target="https://podminky.urs.cz/item/CS_URS_2022_02/211561111" TargetMode="External"/><Relationship Id="rId25" Type="http://schemas.openxmlformats.org/officeDocument/2006/relationships/hyperlink" Target="https://podminky.urs.cz/item/CS_URS_2022_02/565155121" TargetMode="External"/><Relationship Id="rId33" Type="http://schemas.openxmlformats.org/officeDocument/2006/relationships/hyperlink" Target="https://podminky.urs.cz/item/CS_URS_2022_02/599632111" TargetMode="External"/><Relationship Id="rId38" Type="http://schemas.openxmlformats.org/officeDocument/2006/relationships/hyperlink" Target="https://podminky.urs.cz/item/CS_URS_2022_02/919735113" TargetMode="External"/><Relationship Id="rId20" Type="http://schemas.openxmlformats.org/officeDocument/2006/relationships/hyperlink" Target="https://podminky.urs.cz/item/CS_URS_2022_02/452313141" TargetMode="External"/><Relationship Id="rId41" Type="http://schemas.openxmlformats.org/officeDocument/2006/relationships/hyperlink" Target="https://podminky.urs.cz/item/CS_URS_2022_02/9972115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topLeftCell="A18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77"/>
      <c r="AS2" s="377"/>
      <c r="AT2" s="377"/>
      <c r="AU2" s="377"/>
      <c r="AV2" s="377"/>
      <c r="AW2" s="377"/>
      <c r="AX2" s="377"/>
      <c r="AY2" s="377"/>
      <c r="AZ2" s="377"/>
      <c r="BA2" s="377"/>
      <c r="BB2" s="377"/>
      <c r="BC2" s="377"/>
      <c r="BD2" s="377"/>
      <c r="BE2" s="377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41" t="s">
        <v>14</v>
      </c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342"/>
      <c r="AE5" s="342"/>
      <c r="AF5" s="342"/>
      <c r="AG5" s="342"/>
      <c r="AH5" s="342"/>
      <c r="AI5" s="342"/>
      <c r="AJ5" s="342"/>
      <c r="AK5" s="342"/>
      <c r="AL5" s="342"/>
      <c r="AM5" s="342"/>
      <c r="AN5" s="342"/>
      <c r="AO5" s="342"/>
      <c r="AP5" s="23"/>
      <c r="AQ5" s="23"/>
      <c r="AR5" s="21"/>
      <c r="BE5" s="338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43" t="s">
        <v>17</v>
      </c>
      <c r="L6" s="342"/>
      <c r="M6" s="342"/>
      <c r="N6" s="342"/>
      <c r="O6" s="342"/>
      <c r="P6" s="342"/>
      <c r="Q6" s="342"/>
      <c r="R6" s="342"/>
      <c r="S6" s="342"/>
      <c r="T6" s="342"/>
      <c r="U6" s="342"/>
      <c r="V6" s="342"/>
      <c r="W6" s="342"/>
      <c r="X6" s="342"/>
      <c r="Y6" s="342"/>
      <c r="Z6" s="342"/>
      <c r="AA6" s="342"/>
      <c r="AB6" s="342"/>
      <c r="AC6" s="342"/>
      <c r="AD6" s="342"/>
      <c r="AE6" s="342"/>
      <c r="AF6" s="342"/>
      <c r="AG6" s="342"/>
      <c r="AH6" s="342"/>
      <c r="AI6" s="342"/>
      <c r="AJ6" s="342"/>
      <c r="AK6" s="342"/>
      <c r="AL6" s="342"/>
      <c r="AM6" s="342"/>
      <c r="AN6" s="342"/>
      <c r="AO6" s="342"/>
      <c r="AP6" s="23"/>
      <c r="AQ6" s="23"/>
      <c r="AR6" s="21"/>
      <c r="BE6" s="339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339"/>
      <c r="BS7" s="18" t="s">
        <v>6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339"/>
      <c r="BS8" s="18" t="s">
        <v>6</v>
      </c>
    </row>
    <row r="9" spans="1:74" s="1" customFormat="1" ht="29.2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26</v>
      </c>
      <c r="AL9" s="23"/>
      <c r="AM9" s="23"/>
      <c r="AN9" s="32" t="s">
        <v>27</v>
      </c>
      <c r="AO9" s="23"/>
      <c r="AP9" s="23"/>
      <c r="AQ9" s="23"/>
      <c r="AR9" s="21"/>
      <c r="BE9" s="339"/>
      <c r="BS9" s="18" t="s">
        <v>6</v>
      </c>
    </row>
    <row r="10" spans="1:74" s="1" customFormat="1" ht="12" customHeight="1">
      <c r="B10" s="22"/>
      <c r="C10" s="23"/>
      <c r="D10" s="30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29</v>
      </c>
      <c r="AL10" s="23"/>
      <c r="AM10" s="23"/>
      <c r="AN10" s="28" t="s">
        <v>30</v>
      </c>
      <c r="AO10" s="23"/>
      <c r="AP10" s="23"/>
      <c r="AQ10" s="23"/>
      <c r="AR10" s="21"/>
      <c r="BE10" s="339"/>
      <c r="BS10" s="18" t="s">
        <v>6</v>
      </c>
    </row>
    <row r="11" spans="1:74" s="1" customFormat="1" ht="18.45" customHeight="1">
      <c r="B11" s="22"/>
      <c r="C11" s="23"/>
      <c r="D11" s="23"/>
      <c r="E11" s="28" t="s">
        <v>31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32</v>
      </c>
      <c r="AL11" s="23"/>
      <c r="AM11" s="23"/>
      <c r="AN11" s="28" t="s">
        <v>33</v>
      </c>
      <c r="AO11" s="23"/>
      <c r="AP11" s="23"/>
      <c r="AQ11" s="23"/>
      <c r="AR11" s="21"/>
      <c r="BE11" s="339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9"/>
      <c r="BS12" s="18" t="s">
        <v>6</v>
      </c>
    </row>
    <row r="13" spans="1:74" s="1" customFormat="1" ht="12" customHeight="1">
      <c r="B13" s="22"/>
      <c r="C13" s="23"/>
      <c r="D13" s="30" t="s">
        <v>34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29</v>
      </c>
      <c r="AL13" s="23"/>
      <c r="AM13" s="23"/>
      <c r="AN13" s="33" t="s">
        <v>35</v>
      </c>
      <c r="AO13" s="23"/>
      <c r="AP13" s="23"/>
      <c r="AQ13" s="23"/>
      <c r="AR13" s="21"/>
      <c r="BE13" s="339"/>
      <c r="BS13" s="18" t="s">
        <v>6</v>
      </c>
    </row>
    <row r="14" spans="1:74" ht="13.2">
      <c r="B14" s="22"/>
      <c r="C14" s="23"/>
      <c r="D14" s="23"/>
      <c r="E14" s="344" t="s">
        <v>35</v>
      </c>
      <c r="F14" s="345"/>
      <c r="G14" s="345"/>
      <c r="H14" s="345"/>
      <c r="I14" s="345"/>
      <c r="J14" s="345"/>
      <c r="K14" s="345"/>
      <c r="L14" s="345"/>
      <c r="M14" s="345"/>
      <c r="N14" s="345"/>
      <c r="O14" s="345"/>
      <c r="P14" s="345"/>
      <c r="Q14" s="345"/>
      <c r="R14" s="345"/>
      <c r="S14" s="345"/>
      <c r="T14" s="345"/>
      <c r="U14" s="345"/>
      <c r="V14" s="345"/>
      <c r="W14" s="345"/>
      <c r="X14" s="345"/>
      <c r="Y14" s="345"/>
      <c r="Z14" s="345"/>
      <c r="AA14" s="345"/>
      <c r="AB14" s="345"/>
      <c r="AC14" s="345"/>
      <c r="AD14" s="345"/>
      <c r="AE14" s="345"/>
      <c r="AF14" s="345"/>
      <c r="AG14" s="345"/>
      <c r="AH14" s="345"/>
      <c r="AI14" s="345"/>
      <c r="AJ14" s="345"/>
      <c r="AK14" s="30" t="s">
        <v>32</v>
      </c>
      <c r="AL14" s="23"/>
      <c r="AM14" s="23"/>
      <c r="AN14" s="33" t="s">
        <v>35</v>
      </c>
      <c r="AO14" s="23"/>
      <c r="AP14" s="23"/>
      <c r="AQ14" s="23"/>
      <c r="AR14" s="21"/>
      <c r="BE14" s="339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9"/>
      <c r="BS15" s="18" t="s">
        <v>4</v>
      </c>
    </row>
    <row r="16" spans="1:74" s="1" customFormat="1" ht="12" customHeight="1">
      <c r="B16" s="22"/>
      <c r="C16" s="23"/>
      <c r="D16" s="30" t="s">
        <v>36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29</v>
      </c>
      <c r="AL16" s="23"/>
      <c r="AM16" s="23"/>
      <c r="AN16" s="28" t="s">
        <v>37</v>
      </c>
      <c r="AO16" s="23"/>
      <c r="AP16" s="23"/>
      <c r="AQ16" s="23"/>
      <c r="AR16" s="21"/>
      <c r="BE16" s="339"/>
      <c r="BS16" s="18" t="s">
        <v>4</v>
      </c>
    </row>
    <row r="17" spans="1:71" s="1" customFormat="1" ht="18.45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32</v>
      </c>
      <c r="AL17" s="23"/>
      <c r="AM17" s="23"/>
      <c r="AN17" s="28" t="s">
        <v>39</v>
      </c>
      <c r="AO17" s="23"/>
      <c r="AP17" s="23"/>
      <c r="AQ17" s="23"/>
      <c r="AR17" s="21"/>
      <c r="BE17" s="339"/>
      <c r="BS17" s="18" t="s">
        <v>40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9"/>
      <c r="BS18" s="18" t="s">
        <v>6</v>
      </c>
    </row>
    <row r="19" spans="1:71" s="1" customFormat="1" ht="12" customHeight="1">
      <c r="B19" s="22"/>
      <c r="C19" s="23"/>
      <c r="D19" s="30" t="s">
        <v>41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29</v>
      </c>
      <c r="AL19" s="23"/>
      <c r="AM19" s="23"/>
      <c r="AN19" s="28" t="s">
        <v>37</v>
      </c>
      <c r="AO19" s="23"/>
      <c r="AP19" s="23"/>
      <c r="AQ19" s="23"/>
      <c r="AR19" s="21"/>
      <c r="BE19" s="339"/>
      <c r="BS19" s="18" t="s">
        <v>6</v>
      </c>
    </row>
    <row r="20" spans="1:71" s="1" customFormat="1" ht="18.45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32</v>
      </c>
      <c r="AL20" s="23"/>
      <c r="AM20" s="23"/>
      <c r="AN20" s="28" t="s">
        <v>39</v>
      </c>
      <c r="AO20" s="23"/>
      <c r="AP20" s="23"/>
      <c r="AQ20" s="23"/>
      <c r="AR20" s="21"/>
      <c r="BE20" s="339"/>
      <c r="BS20" s="18" t="s">
        <v>40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9"/>
    </row>
    <row r="22" spans="1:71" s="1" customFormat="1" ht="12" customHeight="1">
      <c r="B22" s="22"/>
      <c r="C22" s="23"/>
      <c r="D22" s="30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9"/>
    </row>
    <row r="23" spans="1:71" s="1" customFormat="1" ht="47.25" customHeight="1">
      <c r="B23" s="22"/>
      <c r="C23" s="23"/>
      <c r="D23" s="23"/>
      <c r="E23" s="346" t="s">
        <v>43</v>
      </c>
      <c r="F23" s="346"/>
      <c r="G23" s="346"/>
      <c r="H23" s="346"/>
      <c r="I23" s="346"/>
      <c r="J23" s="346"/>
      <c r="K23" s="346"/>
      <c r="L23" s="346"/>
      <c r="M23" s="346"/>
      <c r="N23" s="346"/>
      <c r="O23" s="346"/>
      <c r="P23" s="346"/>
      <c r="Q23" s="346"/>
      <c r="R23" s="346"/>
      <c r="S23" s="346"/>
      <c r="T23" s="346"/>
      <c r="U23" s="346"/>
      <c r="V23" s="346"/>
      <c r="W23" s="346"/>
      <c r="X23" s="346"/>
      <c r="Y23" s="346"/>
      <c r="Z23" s="346"/>
      <c r="AA23" s="346"/>
      <c r="AB23" s="346"/>
      <c r="AC23" s="346"/>
      <c r="AD23" s="346"/>
      <c r="AE23" s="346"/>
      <c r="AF23" s="346"/>
      <c r="AG23" s="346"/>
      <c r="AH23" s="346"/>
      <c r="AI23" s="346"/>
      <c r="AJ23" s="346"/>
      <c r="AK23" s="346"/>
      <c r="AL23" s="346"/>
      <c r="AM23" s="346"/>
      <c r="AN23" s="346"/>
      <c r="AO23" s="23"/>
      <c r="AP23" s="23"/>
      <c r="AQ23" s="23"/>
      <c r="AR23" s="21"/>
      <c r="BE23" s="339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9"/>
    </row>
    <row r="25" spans="1:71" s="1" customFormat="1" ht="6.9" customHeight="1">
      <c r="B25" s="22"/>
      <c r="C25" s="23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3"/>
      <c r="AQ25" s="23"/>
      <c r="AR25" s="21"/>
      <c r="BE25" s="339"/>
    </row>
    <row r="26" spans="1:71" s="2" customFormat="1" ht="25.95" customHeight="1">
      <c r="A26" s="36"/>
      <c r="B26" s="37"/>
      <c r="C26" s="38"/>
      <c r="D26" s="39" t="s">
        <v>44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47">
        <f>ROUND(AG54,2)</f>
        <v>0</v>
      </c>
      <c r="AL26" s="348"/>
      <c r="AM26" s="348"/>
      <c r="AN26" s="348"/>
      <c r="AO26" s="348"/>
      <c r="AP26" s="38"/>
      <c r="AQ26" s="38"/>
      <c r="AR26" s="41"/>
      <c r="BE26" s="339"/>
    </row>
    <row r="27" spans="1:71" s="2" customFormat="1" ht="6.9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39"/>
    </row>
    <row r="28" spans="1:71" s="2" customFormat="1" ht="13.2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49" t="s">
        <v>45</v>
      </c>
      <c r="M28" s="349"/>
      <c r="N28" s="349"/>
      <c r="O28" s="349"/>
      <c r="P28" s="349"/>
      <c r="Q28" s="38"/>
      <c r="R28" s="38"/>
      <c r="S28" s="38"/>
      <c r="T28" s="38"/>
      <c r="U28" s="38"/>
      <c r="V28" s="38"/>
      <c r="W28" s="349" t="s">
        <v>46</v>
      </c>
      <c r="X28" s="349"/>
      <c r="Y28" s="349"/>
      <c r="Z28" s="349"/>
      <c r="AA28" s="349"/>
      <c r="AB28" s="349"/>
      <c r="AC28" s="349"/>
      <c r="AD28" s="349"/>
      <c r="AE28" s="349"/>
      <c r="AF28" s="38"/>
      <c r="AG28" s="38"/>
      <c r="AH28" s="38"/>
      <c r="AI28" s="38"/>
      <c r="AJ28" s="38"/>
      <c r="AK28" s="349" t="s">
        <v>47</v>
      </c>
      <c r="AL28" s="349"/>
      <c r="AM28" s="349"/>
      <c r="AN28" s="349"/>
      <c r="AO28" s="349"/>
      <c r="AP28" s="38"/>
      <c r="AQ28" s="38"/>
      <c r="AR28" s="41"/>
      <c r="BE28" s="339"/>
    </row>
    <row r="29" spans="1:71" s="3" customFormat="1" ht="14.4" customHeight="1">
      <c r="B29" s="42"/>
      <c r="C29" s="43"/>
      <c r="D29" s="30" t="s">
        <v>48</v>
      </c>
      <c r="E29" s="43"/>
      <c r="F29" s="30" t="s">
        <v>49</v>
      </c>
      <c r="G29" s="43"/>
      <c r="H29" s="43"/>
      <c r="I29" s="43"/>
      <c r="J29" s="43"/>
      <c r="K29" s="43"/>
      <c r="L29" s="352">
        <v>0.21</v>
      </c>
      <c r="M29" s="351"/>
      <c r="N29" s="351"/>
      <c r="O29" s="351"/>
      <c r="P29" s="351"/>
      <c r="Q29" s="43"/>
      <c r="R29" s="43"/>
      <c r="S29" s="43"/>
      <c r="T29" s="43"/>
      <c r="U29" s="43"/>
      <c r="V29" s="43"/>
      <c r="W29" s="350">
        <f>ROUND(AZ54, 2)</f>
        <v>0</v>
      </c>
      <c r="X29" s="351"/>
      <c r="Y29" s="351"/>
      <c r="Z29" s="351"/>
      <c r="AA29" s="351"/>
      <c r="AB29" s="351"/>
      <c r="AC29" s="351"/>
      <c r="AD29" s="351"/>
      <c r="AE29" s="351"/>
      <c r="AF29" s="43"/>
      <c r="AG29" s="43"/>
      <c r="AH29" s="43"/>
      <c r="AI29" s="43"/>
      <c r="AJ29" s="43"/>
      <c r="AK29" s="350">
        <f>ROUND(AV54, 2)</f>
        <v>0</v>
      </c>
      <c r="AL29" s="351"/>
      <c r="AM29" s="351"/>
      <c r="AN29" s="351"/>
      <c r="AO29" s="351"/>
      <c r="AP29" s="43"/>
      <c r="AQ29" s="43"/>
      <c r="AR29" s="44"/>
      <c r="BE29" s="340"/>
    </row>
    <row r="30" spans="1:71" s="3" customFormat="1" ht="14.4" customHeight="1">
      <c r="B30" s="42"/>
      <c r="C30" s="43"/>
      <c r="D30" s="43"/>
      <c r="E30" s="43"/>
      <c r="F30" s="30" t="s">
        <v>50</v>
      </c>
      <c r="G30" s="43"/>
      <c r="H30" s="43"/>
      <c r="I30" s="43"/>
      <c r="J30" s="43"/>
      <c r="K30" s="43"/>
      <c r="L30" s="352">
        <v>0.15</v>
      </c>
      <c r="M30" s="351"/>
      <c r="N30" s="351"/>
      <c r="O30" s="351"/>
      <c r="P30" s="351"/>
      <c r="Q30" s="43"/>
      <c r="R30" s="43"/>
      <c r="S30" s="43"/>
      <c r="T30" s="43"/>
      <c r="U30" s="43"/>
      <c r="V30" s="43"/>
      <c r="W30" s="350">
        <f>ROUND(BA54, 2)</f>
        <v>0</v>
      </c>
      <c r="X30" s="351"/>
      <c r="Y30" s="351"/>
      <c r="Z30" s="351"/>
      <c r="AA30" s="351"/>
      <c r="AB30" s="351"/>
      <c r="AC30" s="351"/>
      <c r="AD30" s="351"/>
      <c r="AE30" s="351"/>
      <c r="AF30" s="43"/>
      <c r="AG30" s="43"/>
      <c r="AH30" s="43"/>
      <c r="AI30" s="43"/>
      <c r="AJ30" s="43"/>
      <c r="AK30" s="350">
        <f>ROUND(AW54, 2)</f>
        <v>0</v>
      </c>
      <c r="AL30" s="351"/>
      <c r="AM30" s="351"/>
      <c r="AN30" s="351"/>
      <c r="AO30" s="351"/>
      <c r="AP30" s="43"/>
      <c r="AQ30" s="43"/>
      <c r="AR30" s="44"/>
      <c r="BE30" s="340"/>
    </row>
    <row r="31" spans="1:71" s="3" customFormat="1" ht="14.4" hidden="1" customHeight="1">
      <c r="B31" s="42"/>
      <c r="C31" s="43"/>
      <c r="D31" s="43"/>
      <c r="E31" s="43"/>
      <c r="F31" s="30" t="s">
        <v>51</v>
      </c>
      <c r="G31" s="43"/>
      <c r="H31" s="43"/>
      <c r="I31" s="43"/>
      <c r="J31" s="43"/>
      <c r="K31" s="43"/>
      <c r="L31" s="352">
        <v>0.21</v>
      </c>
      <c r="M31" s="351"/>
      <c r="N31" s="351"/>
      <c r="O31" s="351"/>
      <c r="P31" s="351"/>
      <c r="Q31" s="43"/>
      <c r="R31" s="43"/>
      <c r="S31" s="43"/>
      <c r="T31" s="43"/>
      <c r="U31" s="43"/>
      <c r="V31" s="43"/>
      <c r="W31" s="350">
        <f>ROUND(BB54, 2)</f>
        <v>0</v>
      </c>
      <c r="X31" s="351"/>
      <c r="Y31" s="351"/>
      <c r="Z31" s="351"/>
      <c r="AA31" s="351"/>
      <c r="AB31" s="351"/>
      <c r="AC31" s="351"/>
      <c r="AD31" s="351"/>
      <c r="AE31" s="351"/>
      <c r="AF31" s="43"/>
      <c r="AG31" s="43"/>
      <c r="AH31" s="43"/>
      <c r="AI31" s="43"/>
      <c r="AJ31" s="43"/>
      <c r="AK31" s="350">
        <v>0</v>
      </c>
      <c r="AL31" s="351"/>
      <c r="AM31" s="351"/>
      <c r="AN31" s="351"/>
      <c r="AO31" s="351"/>
      <c r="AP31" s="43"/>
      <c r="AQ31" s="43"/>
      <c r="AR31" s="44"/>
      <c r="BE31" s="340"/>
    </row>
    <row r="32" spans="1:71" s="3" customFormat="1" ht="14.4" hidden="1" customHeight="1">
      <c r="B32" s="42"/>
      <c r="C32" s="43"/>
      <c r="D32" s="43"/>
      <c r="E32" s="43"/>
      <c r="F32" s="30" t="s">
        <v>52</v>
      </c>
      <c r="G32" s="43"/>
      <c r="H32" s="43"/>
      <c r="I32" s="43"/>
      <c r="J32" s="43"/>
      <c r="K32" s="43"/>
      <c r="L32" s="352">
        <v>0.15</v>
      </c>
      <c r="M32" s="351"/>
      <c r="N32" s="351"/>
      <c r="O32" s="351"/>
      <c r="P32" s="351"/>
      <c r="Q32" s="43"/>
      <c r="R32" s="43"/>
      <c r="S32" s="43"/>
      <c r="T32" s="43"/>
      <c r="U32" s="43"/>
      <c r="V32" s="43"/>
      <c r="W32" s="350">
        <f>ROUND(BC54, 2)</f>
        <v>0</v>
      </c>
      <c r="X32" s="351"/>
      <c r="Y32" s="351"/>
      <c r="Z32" s="351"/>
      <c r="AA32" s="351"/>
      <c r="AB32" s="351"/>
      <c r="AC32" s="351"/>
      <c r="AD32" s="351"/>
      <c r="AE32" s="351"/>
      <c r="AF32" s="43"/>
      <c r="AG32" s="43"/>
      <c r="AH32" s="43"/>
      <c r="AI32" s="43"/>
      <c r="AJ32" s="43"/>
      <c r="AK32" s="350">
        <v>0</v>
      </c>
      <c r="AL32" s="351"/>
      <c r="AM32" s="351"/>
      <c r="AN32" s="351"/>
      <c r="AO32" s="351"/>
      <c r="AP32" s="43"/>
      <c r="AQ32" s="43"/>
      <c r="AR32" s="44"/>
      <c r="BE32" s="340"/>
    </row>
    <row r="33" spans="1:57" s="3" customFormat="1" ht="14.4" hidden="1" customHeight="1">
      <c r="B33" s="42"/>
      <c r="C33" s="43"/>
      <c r="D33" s="43"/>
      <c r="E33" s="43"/>
      <c r="F33" s="30" t="s">
        <v>53</v>
      </c>
      <c r="G33" s="43"/>
      <c r="H33" s="43"/>
      <c r="I33" s="43"/>
      <c r="J33" s="43"/>
      <c r="K33" s="43"/>
      <c r="L33" s="352">
        <v>0</v>
      </c>
      <c r="M33" s="351"/>
      <c r="N33" s="351"/>
      <c r="O33" s="351"/>
      <c r="P33" s="351"/>
      <c r="Q33" s="43"/>
      <c r="R33" s="43"/>
      <c r="S33" s="43"/>
      <c r="T33" s="43"/>
      <c r="U33" s="43"/>
      <c r="V33" s="43"/>
      <c r="W33" s="350">
        <f>ROUND(BD54, 2)</f>
        <v>0</v>
      </c>
      <c r="X33" s="351"/>
      <c r="Y33" s="351"/>
      <c r="Z33" s="351"/>
      <c r="AA33" s="351"/>
      <c r="AB33" s="351"/>
      <c r="AC33" s="351"/>
      <c r="AD33" s="351"/>
      <c r="AE33" s="351"/>
      <c r="AF33" s="43"/>
      <c r="AG33" s="43"/>
      <c r="AH33" s="43"/>
      <c r="AI33" s="43"/>
      <c r="AJ33" s="43"/>
      <c r="AK33" s="350">
        <v>0</v>
      </c>
      <c r="AL33" s="351"/>
      <c r="AM33" s="351"/>
      <c r="AN33" s="351"/>
      <c r="AO33" s="351"/>
      <c r="AP33" s="43"/>
      <c r="AQ33" s="43"/>
      <c r="AR33" s="44"/>
    </row>
    <row r="34" spans="1:57" s="2" customFormat="1" ht="6.9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5" customHeight="1">
      <c r="A35" s="36"/>
      <c r="B35" s="37"/>
      <c r="C35" s="45"/>
      <c r="D35" s="46" t="s">
        <v>54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55</v>
      </c>
      <c r="U35" s="47"/>
      <c r="V35" s="47"/>
      <c r="W35" s="47"/>
      <c r="X35" s="353" t="s">
        <v>56</v>
      </c>
      <c r="Y35" s="354"/>
      <c r="Z35" s="354"/>
      <c r="AA35" s="354"/>
      <c r="AB35" s="354"/>
      <c r="AC35" s="47"/>
      <c r="AD35" s="47"/>
      <c r="AE35" s="47"/>
      <c r="AF35" s="47"/>
      <c r="AG35" s="47"/>
      <c r="AH35" s="47"/>
      <c r="AI35" s="47"/>
      <c r="AJ35" s="47"/>
      <c r="AK35" s="355">
        <f>SUM(AK26:AK33)</f>
        <v>0</v>
      </c>
      <c r="AL35" s="354"/>
      <c r="AM35" s="354"/>
      <c r="AN35" s="354"/>
      <c r="AO35" s="356"/>
      <c r="AP35" s="45"/>
      <c r="AQ35" s="45"/>
      <c r="AR35" s="41"/>
      <c r="BE35" s="36"/>
    </row>
    <row r="36" spans="1:57" s="2" customFormat="1" ht="6.9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" customHeight="1">
      <c r="A42" s="36"/>
      <c r="B42" s="37"/>
      <c r="C42" s="24" t="s">
        <v>57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0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14/2022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7" t="str">
        <f>K6</f>
        <v>Polní cesta V5 v k.ú. Plch</v>
      </c>
      <c r="M45" s="358"/>
      <c r="N45" s="358"/>
      <c r="O45" s="358"/>
      <c r="P45" s="358"/>
      <c r="Q45" s="358"/>
      <c r="R45" s="358"/>
      <c r="S45" s="358"/>
      <c r="T45" s="358"/>
      <c r="U45" s="358"/>
      <c r="V45" s="358"/>
      <c r="W45" s="358"/>
      <c r="X45" s="358"/>
      <c r="Y45" s="358"/>
      <c r="Z45" s="358"/>
      <c r="AA45" s="358"/>
      <c r="AB45" s="358"/>
      <c r="AC45" s="358"/>
      <c r="AD45" s="358"/>
      <c r="AE45" s="358"/>
      <c r="AF45" s="358"/>
      <c r="AG45" s="358"/>
      <c r="AH45" s="358"/>
      <c r="AI45" s="358"/>
      <c r="AJ45" s="358"/>
      <c r="AK45" s="358"/>
      <c r="AL45" s="358"/>
      <c r="AM45" s="358"/>
      <c r="AN45" s="358"/>
      <c r="AO45" s="358"/>
      <c r="AP45" s="58"/>
      <c r="AQ45" s="58"/>
      <c r="AR45" s="59"/>
    </row>
    <row r="46" spans="1:57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Plch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359" t="str">
        <f>IF(AN8= "","",AN8)</f>
        <v>23. 6. 2022</v>
      </c>
      <c r="AN47" s="359"/>
      <c r="AO47" s="38"/>
      <c r="AP47" s="38"/>
      <c r="AQ47" s="38"/>
      <c r="AR47" s="41"/>
      <c r="BE47" s="36"/>
    </row>
    <row r="48" spans="1:57" s="2" customFormat="1" ht="6.9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15" customHeight="1">
      <c r="A49" s="36"/>
      <c r="B49" s="37"/>
      <c r="C49" s="30" t="s">
        <v>28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ČR- SPÚ, KPÚ pobočka Parduice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36</v>
      </c>
      <c r="AJ49" s="38"/>
      <c r="AK49" s="38"/>
      <c r="AL49" s="38"/>
      <c r="AM49" s="360" t="str">
        <f>IF(E17="","",E17)</f>
        <v>SELLA&amp;AGRETA s.r.o.</v>
      </c>
      <c r="AN49" s="361"/>
      <c r="AO49" s="361"/>
      <c r="AP49" s="361"/>
      <c r="AQ49" s="38"/>
      <c r="AR49" s="41"/>
      <c r="AS49" s="362" t="s">
        <v>58</v>
      </c>
      <c r="AT49" s="363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15" customHeight="1">
      <c r="A50" s="36"/>
      <c r="B50" s="37"/>
      <c r="C50" s="30" t="s">
        <v>34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41</v>
      </c>
      <c r="AJ50" s="38"/>
      <c r="AK50" s="38"/>
      <c r="AL50" s="38"/>
      <c r="AM50" s="360" t="str">
        <f>IF(E20="","",E20)</f>
        <v>SELLA&amp;AGRETA s.r.o.</v>
      </c>
      <c r="AN50" s="361"/>
      <c r="AO50" s="361"/>
      <c r="AP50" s="361"/>
      <c r="AQ50" s="38"/>
      <c r="AR50" s="41"/>
      <c r="AS50" s="364"/>
      <c r="AT50" s="365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6"/>
      <c r="AT51" s="367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8" t="s">
        <v>59</v>
      </c>
      <c r="D52" s="369"/>
      <c r="E52" s="369"/>
      <c r="F52" s="369"/>
      <c r="G52" s="369"/>
      <c r="H52" s="68"/>
      <c r="I52" s="370" t="s">
        <v>60</v>
      </c>
      <c r="J52" s="369"/>
      <c r="K52" s="369"/>
      <c r="L52" s="369"/>
      <c r="M52" s="369"/>
      <c r="N52" s="369"/>
      <c r="O52" s="369"/>
      <c r="P52" s="369"/>
      <c r="Q52" s="369"/>
      <c r="R52" s="369"/>
      <c r="S52" s="369"/>
      <c r="T52" s="369"/>
      <c r="U52" s="369"/>
      <c r="V52" s="369"/>
      <c r="W52" s="369"/>
      <c r="X52" s="369"/>
      <c r="Y52" s="369"/>
      <c r="Z52" s="369"/>
      <c r="AA52" s="369"/>
      <c r="AB52" s="369"/>
      <c r="AC52" s="369"/>
      <c r="AD52" s="369"/>
      <c r="AE52" s="369"/>
      <c r="AF52" s="369"/>
      <c r="AG52" s="371" t="s">
        <v>61</v>
      </c>
      <c r="AH52" s="369"/>
      <c r="AI52" s="369"/>
      <c r="AJ52" s="369"/>
      <c r="AK52" s="369"/>
      <c r="AL52" s="369"/>
      <c r="AM52" s="369"/>
      <c r="AN52" s="370" t="s">
        <v>62</v>
      </c>
      <c r="AO52" s="369"/>
      <c r="AP52" s="369"/>
      <c r="AQ52" s="69" t="s">
        <v>63</v>
      </c>
      <c r="AR52" s="41"/>
      <c r="AS52" s="70" t="s">
        <v>64</v>
      </c>
      <c r="AT52" s="71" t="s">
        <v>65</v>
      </c>
      <c r="AU52" s="71" t="s">
        <v>66</v>
      </c>
      <c r="AV52" s="71" t="s">
        <v>67</v>
      </c>
      <c r="AW52" s="71" t="s">
        <v>68</v>
      </c>
      <c r="AX52" s="71" t="s">
        <v>69</v>
      </c>
      <c r="AY52" s="71" t="s">
        <v>70</v>
      </c>
      <c r="AZ52" s="71" t="s">
        <v>71</v>
      </c>
      <c r="BA52" s="71" t="s">
        <v>72</v>
      </c>
      <c r="BB52" s="71" t="s">
        <v>73</v>
      </c>
      <c r="BC52" s="71" t="s">
        <v>74</v>
      </c>
      <c r="BD52" s="72" t="s">
        <v>75</v>
      </c>
      <c r="BE52" s="36"/>
    </row>
    <row r="53" spans="1:91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" customHeight="1">
      <c r="B54" s="76"/>
      <c r="C54" s="77" t="s">
        <v>76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5">
        <f>ROUND(SUM(AG55:AG56),2)</f>
        <v>0</v>
      </c>
      <c r="AH54" s="375"/>
      <c r="AI54" s="375"/>
      <c r="AJ54" s="375"/>
      <c r="AK54" s="375"/>
      <c r="AL54" s="375"/>
      <c r="AM54" s="375"/>
      <c r="AN54" s="376">
        <f>SUM(AG54,AT54)</f>
        <v>0</v>
      </c>
      <c r="AO54" s="376"/>
      <c r="AP54" s="376"/>
      <c r="AQ54" s="80" t="s">
        <v>33</v>
      </c>
      <c r="AR54" s="81"/>
      <c r="AS54" s="82">
        <f>ROUND(SUM(AS55:AS56),2)</f>
        <v>0</v>
      </c>
      <c r="AT54" s="83">
        <f>ROUND(SUM(AV54:AW54),2)</f>
        <v>0</v>
      </c>
      <c r="AU54" s="84">
        <f>ROUND(SUM(AU55:AU56),5)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ROUND(SUM(AZ55:AZ56),2)</f>
        <v>0</v>
      </c>
      <c r="BA54" s="83">
        <f>ROUND(SUM(BA55:BA56),2)</f>
        <v>0</v>
      </c>
      <c r="BB54" s="83">
        <f>ROUND(SUM(BB55:BB56),2)</f>
        <v>0</v>
      </c>
      <c r="BC54" s="83">
        <f>ROUND(SUM(BC55:BC56),2)</f>
        <v>0</v>
      </c>
      <c r="BD54" s="85">
        <f>ROUND(SUM(BD55:BD56),2)</f>
        <v>0</v>
      </c>
      <c r="BS54" s="86" t="s">
        <v>77</v>
      </c>
      <c r="BT54" s="86" t="s">
        <v>78</v>
      </c>
      <c r="BU54" s="87" t="s">
        <v>79</v>
      </c>
      <c r="BV54" s="86" t="s">
        <v>80</v>
      </c>
      <c r="BW54" s="86" t="s">
        <v>5</v>
      </c>
      <c r="BX54" s="86" t="s">
        <v>81</v>
      </c>
      <c r="CL54" s="86" t="s">
        <v>19</v>
      </c>
    </row>
    <row r="55" spans="1:91" s="7" customFormat="1" ht="16.5" customHeight="1">
      <c r="A55" s="88" t="s">
        <v>82</v>
      </c>
      <c r="B55" s="89"/>
      <c r="C55" s="90"/>
      <c r="D55" s="374" t="s">
        <v>83</v>
      </c>
      <c r="E55" s="374"/>
      <c r="F55" s="374"/>
      <c r="G55" s="374"/>
      <c r="H55" s="374"/>
      <c r="I55" s="91"/>
      <c r="J55" s="374" t="s">
        <v>84</v>
      </c>
      <c r="K55" s="374"/>
      <c r="L55" s="374"/>
      <c r="M55" s="374"/>
      <c r="N55" s="374"/>
      <c r="O55" s="374"/>
      <c r="P55" s="374"/>
      <c r="Q55" s="374"/>
      <c r="R55" s="374"/>
      <c r="S55" s="374"/>
      <c r="T55" s="374"/>
      <c r="U55" s="374"/>
      <c r="V55" s="374"/>
      <c r="W55" s="374"/>
      <c r="X55" s="374"/>
      <c r="Y55" s="374"/>
      <c r="Z55" s="374"/>
      <c r="AA55" s="374"/>
      <c r="AB55" s="374"/>
      <c r="AC55" s="374"/>
      <c r="AD55" s="374"/>
      <c r="AE55" s="374"/>
      <c r="AF55" s="374"/>
      <c r="AG55" s="372">
        <f>'SO 101 - Polní cesta V5'!J30</f>
        <v>0</v>
      </c>
      <c r="AH55" s="373"/>
      <c r="AI55" s="373"/>
      <c r="AJ55" s="373"/>
      <c r="AK55" s="373"/>
      <c r="AL55" s="373"/>
      <c r="AM55" s="373"/>
      <c r="AN55" s="372">
        <f>SUM(AG55,AT55)</f>
        <v>0</v>
      </c>
      <c r="AO55" s="373"/>
      <c r="AP55" s="373"/>
      <c r="AQ55" s="92" t="s">
        <v>85</v>
      </c>
      <c r="AR55" s="93"/>
      <c r="AS55" s="94">
        <v>0</v>
      </c>
      <c r="AT55" s="95">
        <f>ROUND(SUM(AV55:AW55),2)</f>
        <v>0</v>
      </c>
      <c r="AU55" s="96">
        <f>'SO 101 - Polní cesta V5'!P87</f>
        <v>0</v>
      </c>
      <c r="AV55" s="95">
        <f>'SO 101 - Polní cesta V5'!J33</f>
        <v>0</v>
      </c>
      <c r="AW55" s="95">
        <f>'SO 101 - Polní cesta V5'!J34</f>
        <v>0</v>
      </c>
      <c r="AX55" s="95">
        <f>'SO 101 - Polní cesta V5'!J35</f>
        <v>0</v>
      </c>
      <c r="AY55" s="95">
        <f>'SO 101 - Polní cesta V5'!J36</f>
        <v>0</v>
      </c>
      <c r="AZ55" s="95">
        <f>'SO 101 - Polní cesta V5'!F33</f>
        <v>0</v>
      </c>
      <c r="BA55" s="95">
        <f>'SO 101 - Polní cesta V5'!F34</f>
        <v>0</v>
      </c>
      <c r="BB55" s="95">
        <f>'SO 101 - Polní cesta V5'!F35</f>
        <v>0</v>
      </c>
      <c r="BC55" s="95">
        <f>'SO 101 - Polní cesta V5'!F36</f>
        <v>0</v>
      </c>
      <c r="BD55" s="97">
        <f>'SO 101 - Polní cesta V5'!F37</f>
        <v>0</v>
      </c>
      <c r="BT55" s="98" t="s">
        <v>86</v>
      </c>
      <c r="BV55" s="98" t="s">
        <v>80</v>
      </c>
      <c r="BW55" s="98" t="s">
        <v>87</v>
      </c>
      <c r="BX55" s="98" t="s">
        <v>5</v>
      </c>
      <c r="CL55" s="98" t="s">
        <v>33</v>
      </c>
      <c r="CM55" s="98" t="s">
        <v>88</v>
      </c>
    </row>
    <row r="56" spans="1:91" s="7" customFormat="1" ht="16.5" customHeight="1">
      <c r="A56" s="88" t="s">
        <v>82</v>
      </c>
      <c r="B56" s="89"/>
      <c r="C56" s="90"/>
      <c r="D56" s="374" t="s">
        <v>89</v>
      </c>
      <c r="E56" s="374"/>
      <c r="F56" s="374"/>
      <c r="G56" s="374"/>
      <c r="H56" s="374"/>
      <c r="I56" s="91"/>
      <c r="J56" s="374" t="s">
        <v>90</v>
      </c>
      <c r="K56" s="374"/>
      <c r="L56" s="374"/>
      <c r="M56" s="374"/>
      <c r="N56" s="374"/>
      <c r="O56" s="374"/>
      <c r="P56" s="374"/>
      <c r="Q56" s="374"/>
      <c r="R56" s="374"/>
      <c r="S56" s="374"/>
      <c r="T56" s="374"/>
      <c r="U56" s="374"/>
      <c r="V56" s="374"/>
      <c r="W56" s="374"/>
      <c r="X56" s="374"/>
      <c r="Y56" s="374"/>
      <c r="Z56" s="374"/>
      <c r="AA56" s="374"/>
      <c r="AB56" s="374"/>
      <c r="AC56" s="374"/>
      <c r="AD56" s="374"/>
      <c r="AE56" s="374"/>
      <c r="AF56" s="374"/>
      <c r="AG56" s="372">
        <f>'VON - Vedlejší a ostatní ...'!J30</f>
        <v>0</v>
      </c>
      <c r="AH56" s="373"/>
      <c r="AI56" s="373"/>
      <c r="AJ56" s="373"/>
      <c r="AK56" s="373"/>
      <c r="AL56" s="373"/>
      <c r="AM56" s="373"/>
      <c r="AN56" s="372">
        <f>SUM(AG56,AT56)</f>
        <v>0</v>
      </c>
      <c r="AO56" s="373"/>
      <c r="AP56" s="373"/>
      <c r="AQ56" s="92" t="s">
        <v>85</v>
      </c>
      <c r="AR56" s="93"/>
      <c r="AS56" s="99">
        <v>0</v>
      </c>
      <c r="AT56" s="100">
        <f>ROUND(SUM(AV56:AW56),2)</f>
        <v>0</v>
      </c>
      <c r="AU56" s="101">
        <f>'VON - Vedlejší a ostatní ...'!P80</f>
        <v>0</v>
      </c>
      <c r="AV56" s="100">
        <f>'VON - Vedlejší a ostatní ...'!J33</f>
        <v>0</v>
      </c>
      <c r="AW56" s="100">
        <f>'VON - Vedlejší a ostatní ...'!J34</f>
        <v>0</v>
      </c>
      <c r="AX56" s="100">
        <f>'VON - Vedlejší a ostatní ...'!J35</f>
        <v>0</v>
      </c>
      <c r="AY56" s="100">
        <f>'VON - Vedlejší a ostatní ...'!J36</f>
        <v>0</v>
      </c>
      <c r="AZ56" s="100">
        <f>'VON - Vedlejší a ostatní ...'!F33</f>
        <v>0</v>
      </c>
      <c r="BA56" s="100">
        <f>'VON - Vedlejší a ostatní ...'!F34</f>
        <v>0</v>
      </c>
      <c r="BB56" s="100">
        <f>'VON - Vedlejší a ostatní ...'!F35</f>
        <v>0</v>
      </c>
      <c r="BC56" s="100">
        <f>'VON - Vedlejší a ostatní ...'!F36</f>
        <v>0</v>
      </c>
      <c r="BD56" s="102">
        <f>'VON - Vedlejší a ostatní ...'!F37</f>
        <v>0</v>
      </c>
      <c r="BT56" s="98" t="s">
        <v>86</v>
      </c>
      <c r="BV56" s="98" t="s">
        <v>80</v>
      </c>
      <c r="BW56" s="98" t="s">
        <v>91</v>
      </c>
      <c r="BX56" s="98" t="s">
        <v>5</v>
      </c>
      <c r="CL56" s="98" t="s">
        <v>92</v>
      </c>
      <c r="CM56" s="98" t="s">
        <v>88</v>
      </c>
    </row>
    <row r="57" spans="1:91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pans="1:91" s="2" customFormat="1" ht="6.9" customHeight="1">
      <c r="A58" s="36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algorithmName="SHA-512" hashValue="cG0+atoKbf3+0+WRRyZ1AOKWB1vh95FfRHM7Nhc/Ns/6i99ftAP5mk7g0I5Rxqw3qCO4cgWjsMRK8CUqe4p/VQ==" saltValue="IriOiVTtv5ltki6zT+h6WFWLXGXXJtAGysLb0Wk52E9iixpMFrMSCtz3qciGy5fRLHHZFXac/UG9bgvr4lO5iQ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101 - Polní cesta V5'!C2" display="/" xr:uid="{00000000-0004-0000-0000-000000000000}"/>
    <hyperlink ref="A56" location="'VON - Vedlejší a ostatní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61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AT2" s="18" t="s">
        <v>87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88</v>
      </c>
    </row>
    <row r="4" spans="1:46" s="1" customFormat="1" ht="24.9" customHeight="1">
      <c r="B4" s="21"/>
      <c r="D4" s="105" t="s">
        <v>93</v>
      </c>
      <c r="L4" s="21"/>
      <c r="M4" s="10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7" t="s">
        <v>16</v>
      </c>
      <c r="L6" s="21"/>
    </row>
    <row r="7" spans="1:46" s="1" customFormat="1" ht="16.5" customHeight="1">
      <c r="B7" s="21"/>
      <c r="E7" s="378" t="str">
        <f>'Rekapitulace stavby'!K6</f>
        <v>Polní cesta V5 v k.ú. Plch</v>
      </c>
      <c r="F7" s="379"/>
      <c r="G7" s="379"/>
      <c r="H7" s="379"/>
      <c r="L7" s="21"/>
    </row>
    <row r="8" spans="1:46" s="2" customFormat="1" ht="12" customHeight="1">
      <c r="A8" s="36"/>
      <c r="B8" s="41"/>
      <c r="C8" s="36"/>
      <c r="D8" s="107" t="s">
        <v>94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0" t="s">
        <v>95</v>
      </c>
      <c r="F9" s="381"/>
      <c r="G9" s="381"/>
      <c r="H9" s="381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33</v>
      </c>
      <c r="G11" s="36"/>
      <c r="H11" s="36"/>
      <c r="I11" s="107" t="s">
        <v>20</v>
      </c>
      <c r="J11" s="109" t="s">
        <v>33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22</v>
      </c>
      <c r="E12" s="36"/>
      <c r="F12" s="109" t="s">
        <v>23</v>
      </c>
      <c r="G12" s="36"/>
      <c r="H12" s="36"/>
      <c r="I12" s="107" t="s">
        <v>24</v>
      </c>
      <c r="J12" s="110" t="str">
        <f>'Rekapitulace stavby'!AN8</f>
        <v>23. 6. 2022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28</v>
      </c>
      <c r="E14" s="36"/>
      <c r="F14" s="36"/>
      <c r="G14" s="36"/>
      <c r="H14" s="36"/>
      <c r="I14" s="107" t="s">
        <v>29</v>
      </c>
      <c r="J14" s="109" t="s">
        <v>30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31</v>
      </c>
      <c r="F15" s="36"/>
      <c r="G15" s="36"/>
      <c r="H15" s="36"/>
      <c r="I15" s="107" t="s">
        <v>32</v>
      </c>
      <c r="J15" s="109" t="s">
        <v>33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34</v>
      </c>
      <c r="E17" s="36"/>
      <c r="F17" s="36"/>
      <c r="G17" s="36"/>
      <c r="H17" s="36"/>
      <c r="I17" s="107" t="s">
        <v>29</v>
      </c>
      <c r="J17" s="31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2" t="str">
        <f>'Rekapitulace stavby'!E14</f>
        <v>Vyplň údaj</v>
      </c>
      <c r="F18" s="383"/>
      <c r="G18" s="383"/>
      <c r="H18" s="383"/>
      <c r="I18" s="107" t="s">
        <v>32</v>
      </c>
      <c r="J18" s="31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36</v>
      </c>
      <c r="E20" s="36"/>
      <c r="F20" s="36"/>
      <c r="G20" s="36"/>
      <c r="H20" s="36"/>
      <c r="I20" s="107" t="s">
        <v>29</v>
      </c>
      <c r="J20" s="109" t="s">
        <v>37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38</v>
      </c>
      <c r="F21" s="36"/>
      <c r="G21" s="36"/>
      <c r="H21" s="36"/>
      <c r="I21" s="107" t="s">
        <v>32</v>
      </c>
      <c r="J21" s="109" t="s">
        <v>39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41</v>
      </c>
      <c r="E23" s="36"/>
      <c r="F23" s="36"/>
      <c r="G23" s="36"/>
      <c r="H23" s="36"/>
      <c r="I23" s="107" t="s">
        <v>29</v>
      </c>
      <c r="J23" s="109" t="s">
        <v>37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38</v>
      </c>
      <c r="F24" s="36"/>
      <c r="G24" s="36"/>
      <c r="H24" s="36"/>
      <c r="I24" s="107" t="s">
        <v>32</v>
      </c>
      <c r="J24" s="109" t="s">
        <v>39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42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47.25" customHeight="1">
      <c r="A27" s="111"/>
      <c r="B27" s="112"/>
      <c r="C27" s="111"/>
      <c r="D27" s="111"/>
      <c r="E27" s="384" t="s">
        <v>43</v>
      </c>
      <c r="F27" s="384"/>
      <c r="G27" s="384"/>
      <c r="H27" s="38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44</v>
      </c>
      <c r="E30" s="36"/>
      <c r="F30" s="36"/>
      <c r="G30" s="36"/>
      <c r="H30" s="36"/>
      <c r="I30" s="36"/>
      <c r="J30" s="116">
        <f>ROUND(J87,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46</v>
      </c>
      <c r="G32" s="36"/>
      <c r="H32" s="36"/>
      <c r="I32" s="117" t="s">
        <v>45</v>
      </c>
      <c r="J32" s="117" t="s">
        <v>47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48</v>
      </c>
      <c r="E33" s="107" t="s">
        <v>49</v>
      </c>
      <c r="F33" s="119">
        <f>ROUND((SUM(BE87:BE460)),  2)</f>
        <v>0</v>
      </c>
      <c r="G33" s="36"/>
      <c r="H33" s="36"/>
      <c r="I33" s="120">
        <v>0.21</v>
      </c>
      <c r="J33" s="119">
        <f>ROUND(((SUM(BE87:BE460))*I33),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50</v>
      </c>
      <c r="F34" s="119">
        <f>ROUND((SUM(BF87:BF460)),  2)</f>
        <v>0</v>
      </c>
      <c r="G34" s="36"/>
      <c r="H34" s="36"/>
      <c r="I34" s="120">
        <v>0.15</v>
      </c>
      <c r="J34" s="119">
        <f>ROUND(((SUM(BF87:BF460))*I34),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51</v>
      </c>
      <c r="F35" s="119">
        <f>ROUND((SUM(BG87:BG460)),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52</v>
      </c>
      <c r="F36" s="119">
        <f>ROUND((SUM(BH87:BH460)),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53</v>
      </c>
      <c r="F37" s="119">
        <f>ROUND((SUM(BI87:BI460)),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54</v>
      </c>
      <c r="E39" s="123"/>
      <c r="F39" s="123"/>
      <c r="G39" s="124" t="s">
        <v>55</v>
      </c>
      <c r="H39" s="125" t="s">
        <v>56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4" t="s">
        <v>96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5" t="str">
        <f>E7</f>
        <v>Polní cesta V5 v k.ú. Plch</v>
      </c>
      <c r="F48" s="386"/>
      <c r="G48" s="386"/>
      <c r="H48" s="386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94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7" t="str">
        <f>E9</f>
        <v>SO 101 - Polní cesta V5</v>
      </c>
      <c r="F50" s="387"/>
      <c r="G50" s="387"/>
      <c r="H50" s="387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Plch</v>
      </c>
      <c r="G52" s="38"/>
      <c r="H52" s="38"/>
      <c r="I52" s="30" t="s">
        <v>24</v>
      </c>
      <c r="J52" s="61" t="str">
        <f>IF(J12="","",J12)</f>
        <v>23. 6. 2022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65" customHeight="1">
      <c r="A54" s="36"/>
      <c r="B54" s="37"/>
      <c r="C54" s="30" t="s">
        <v>28</v>
      </c>
      <c r="D54" s="38"/>
      <c r="E54" s="38"/>
      <c r="F54" s="28" t="str">
        <f>E15</f>
        <v>ČR- SPÚ, KPÚ pobočka Parduice</v>
      </c>
      <c r="G54" s="38"/>
      <c r="H54" s="38"/>
      <c r="I54" s="30" t="s">
        <v>36</v>
      </c>
      <c r="J54" s="34" t="str">
        <f>E21</f>
        <v>SELLA&amp;AGRETA s.r.o.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65" customHeight="1">
      <c r="A55" s="36"/>
      <c r="B55" s="37"/>
      <c r="C55" s="30" t="s">
        <v>34</v>
      </c>
      <c r="D55" s="38"/>
      <c r="E55" s="38"/>
      <c r="F55" s="28" t="str">
        <f>IF(E18="","",E18)</f>
        <v>Vyplň údaj</v>
      </c>
      <c r="G55" s="38"/>
      <c r="H55" s="38"/>
      <c r="I55" s="30" t="s">
        <v>41</v>
      </c>
      <c r="J55" s="34" t="str">
        <f>E24</f>
        <v>SELLA&amp;AGRETA s.r.o.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97</v>
      </c>
      <c r="D57" s="133"/>
      <c r="E57" s="133"/>
      <c r="F57" s="133"/>
      <c r="G57" s="133"/>
      <c r="H57" s="133"/>
      <c r="I57" s="133"/>
      <c r="J57" s="134" t="s">
        <v>98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76</v>
      </c>
      <c r="D59" s="38"/>
      <c r="E59" s="38"/>
      <c r="F59" s="38"/>
      <c r="G59" s="38"/>
      <c r="H59" s="38"/>
      <c r="I59" s="38"/>
      <c r="J59" s="79">
        <f>J87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99</v>
      </c>
    </row>
    <row r="60" spans="1:47" s="9" customFormat="1" ht="24.9" customHeight="1">
      <c r="B60" s="136"/>
      <c r="C60" s="137"/>
      <c r="D60" s="138" t="s">
        <v>100</v>
      </c>
      <c r="E60" s="139"/>
      <c r="F60" s="139"/>
      <c r="G60" s="139"/>
      <c r="H60" s="139"/>
      <c r="I60" s="139"/>
      <c r="J60" s="140">
        <f>J88</f>
        <v>0</v>
      </c>
      <c r="K60" s="137"/>
      <c r="L60" s="141"/>
    </row>
    <row r="61" spans="1:47" s="10" customFormat="1" ht="19.95" customHeight="1">
      <c r="B61" s="142"/>
      <c r="C61" s="143"/>
      <c r="D61" s="144" t="s">
        <v>101</v>
      </c>
      <c r="E61" s="145"/>
      <c r="F61" s="145"/>
      <c r="G61" s="145"/>
      <c r="H61" s="145"/>
      <c r="I61" s="145"/>
      <c r="J61" s="146">
        <f>J89</f>
        <v>0</v>
      </c>
      <c r="K61" s="143"/>
      <c r="L61" s="147"/>
    </row>
    <row r="62" spans="1:47" s="10" customFormat="1" ht="19.95" customHeight="1">
      <c r="B62" s="142"/>
      <c r="C62" s="143"/>
      <c r="D62" s="144" t="s">
        <v>102</v>
      </c>
      <c r="E62" s="145"/>
      <c r="F62" s="145"/>
      <c r="G62" s="145"/>
      <c r="H62" s="145"/>
      <c r="I62" s="145"/>
      <c r="J62" s="146">
        <f>J220</f>
        <v>0</v>
      </c>
      <c r="K62" s="143"/>
      <c r="L62" s="147"/>
    </row>
    <row r="63" spans="1:47" s="10" customFormat="1" ht="19.95" customHeight="1">
      <c r="B63" s="142"/>
      <c r="C63" s="143"/>
      <c r="D63" s="144" t="s">
        <v>103</v>
      </c>
      <c r="E63" s="145"/>
      <c r="F63" s="145"/>
      <c r="G63" s="145"/>
      <c r="H63" s="145"/>
      <c r="I63" s="145"/>
      <c r="J63" s="146">
        <f>J261</f>
        <v>0</v>
      </c>
      <c r="K63" s="143"/>
      <c r="L63" s="147"/>
    </row>
    <row r="64" spans="1:47" s="10" customFormat="1" ht="19.95" customHeight="1">
      <c r="B64" s="142"/>
      <c r="C64" s="143"/>
      <c r="D64" s="144" t="s">
        <v>104</v>
      </c>
      <c r="E64" s="145"/>
      <c r="F64" s="145"/>
      <c r="G64" s="145"/>
      <c r="H64" s="145"/>
      <c r="I64" s="145"/>
      <c r="J64" s="146">
        <f>J267</f>
        <v>0</v>
      </c>
      <c r="K64" s="143"/>
      <c r="L64" s="147"/>
    </row>
    <row r="65" spans="1:31" s="10" customFormat="1" ht="19.95" customHeight="1">
      <c r="B65" s="142"/>
      <c r="C65" s="143"/>
      <c r="D65" s="144" t="s">
        <v>105</v>
      </c>
      <c r="E65" s="145"/>
      <c r="F65" s="145"/>
      <c r="G65" s="145"/>
      <c r="H65" s="145"/>
      <c r="I65" s="145"/>
      <c r="J65" s="146">
        <f>J404</f>
        <v>0</v>
      </c>
      <c r="K65" s="143"/>
      <c r="L65" s="147"/>
    </row>
    <row r="66" spans="1:31" s="10" customFormat="1" ht="19.95" customHeight="1">
      <c r="B66" s="142"/>
      <c r="C66" s="143"/>
      <c r="D66" s="144" t="s">
        <v>106</v>
      </c>
      <c r="E66" s="145"/>
      <c r="F66" s="145"/>
      <c r="G66" s="145"/>
      <c r="H66" s="145"/>
      <c r="I66" s="145"/>
      <c r="J66" s="146">
        <f>J443</f>
        <v>0</v>
      </c>
      <c r="K66" s="143"/>
      <c r="L66" s="147"/>
    </row>
    <row r="67" spans="1:31" s="10" customFormat="1" ht="19.95" customHeight="1">
      <c r="B67" s="142"/>
      <c r="C67" s="143"/>
      <c r="D67" s="144" t="s">
        <v>107</v>
      </c>
      <c r="E67" s="145"/>
      <c r="F67" s="145"/>
      <c r="G67" s="145"/>
      <c r="H67" s="145"/>
      <c r="I67" s="145"/>
      <c r="J67" s="146">
        <f>J457</f>
        <v>0</v>
      </c>
      <c r="K67" s="143"/>
      <c r="L67" s="147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" customHeight="1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" customHeight="1">
      <c r="A74" s="36"/>
      <c r="B74" s="37"/>
      <c r="C74" s="24" t="s">
        <v>108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0" t="s">
        <v>16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85" t="str">
        <f>E7</f>
        <v>Polní cesta V5 v k.ú. Plch</v>
      </c>
      <c r="F77" s="386"/>
      <c r="G77" s="386"/>
      <c r="H77" s="386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0" t="s">
        <v>94</v>
      </c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57" t="str">
        <f>E9</f>
        <v>SO 101 - Polní cesta V5</v>
      </c>
      <c r="F79" s="387"/>
      <c r="G79" s="387"/>
      <c r="H79" s="387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0" t="s">
        <v>22</v>
      </c>
      <c r="D81" s="38"/>
      <c r="E81" s="38"/>
      <c r="F81" s="28" t="str">
        <f>F12</f>
        <v>Plch</v>
      </c>
      <c r="G81" s="38"/>
      <c r="H81" s="38"/>
      <c r="I81" s="30" t="s">
        <v>24</v>
      </c>
      <c r="J81" s="61" t="str">
        <f>IF(J12="","",J12)</f>
        <v>23. 6. 2022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25.65" customHeight="1">
      <c r="A83" s="36"/>
      <c r="B83" s="37"/>
      <c r="C83" s="30" t="s">
        <v>28</v>
      </c>
      <c r="D83" s="38"/>
      <c r="E83" s="38"/>
      <c r="F83" s="28" t="str">
        <f>E15</f>
        <v>ČR- SPÚ, KPÚ pobočka Parduice</v>
      </c>
      <c r="G83" s="38"/>
      <c r="H83" s="38"/>
      <c r="I83" s="30" t="s">
        <v>36</v>
      </c>
      <c r="J83" s="34" t="str">
        <f>E21</f>
        <v>SELLA&amp;AGRETA s.r.o.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25.65" customHeight="1">
      <c r="A84" s="36"/>
      <c r="B84" s="37"/>
      <c r="C84" s="30" t="s">
        <v>34</v>
      </c>
      <c r="D84" s="38"/>
      <c r="E84" s="38"/>
      <c r="F84" s="28" t="str">
        <f>IF(E18="","",E18)</f>
        <v>Vyplň údaj</v>
      </c>
      <c r="G84" s="38"/>
      <c r="H84" s="38"/>
      <c r="I84" s="30" t="s">
        <v>41</v>
      </c>
      <c r="J84" s="34" t="str">
        <f>E24</f>
        <v>SELLA&amp;AGRETA s.r.o.</v>
      </c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48"/>
      <c r="B86" s="149"/>
      <c r="C86" s="150" t="s">
        <v>109</v>
      </c>
      <c r="D86" s="151" t="s">
        <v>63</v>
      </c>
      <c r="E86" s="151" t="s">
        <v>59</v>
      </c>
      <c r="F86" s="151" t="s">
        <v>60</v>
      </c>
      <c r="G86" s="151" t="s">
        <v>110</v>
      </c>
      <c r="H86" s="151" t="s">
        <v>111</v>
      </c>
      <c r="I86" s="151" t="s">
        <v>112</v>
      </c>
      <c r="J86" s="151" t="s">
        <v>98</v>
      </c>
      <c r="K86" s="152" t="s">
        <v>113</v>
      </c>
      <c r="L86" s="153"/>
      <c r="M86" s="70" t="s">
        <v>33</v>
      </c>
      <c r="N86" s="71" t="s">
        <v>48</v>
      </c>
      <c r="O86" s="71" t="s">
        <v>114</v>
      </c>
      <c r="P86" s="71" t="s">
        <v>115</v>
      </c>
      <c r="Q86" s="71" t="s">
        <v>116</v>
      </c>
      <c r="R86" s="71" t="s">
        <v>117</v>
      </c>
      <c r="S86" s="71" t="s">
        <v>118</v>
      </c>
      <c r="T86" s="72" t="s">
        <v>119</v>
      </c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</row>
    <row r="87" spans="1:65" s="2" customFormat="1" ht="22.8" customHeight="1">
      <c r="A87" s="36"/>
      <c r="B87" s="37"/>
      <c r="C87" s="77" t="s">
        <v>120</v>
      </c>
      <c r="D87" s="38"/>
      <c r="E87" s="38"/>
      <c r="F87" s="38"/>
      <c r="G87" s="38"/>
      <c r="H87" s="38"/>
      <c r="I87" s="38"/>
      <c r="J87" s="154">
        <f>BK87</f>
        <v>0</v>
      </c>
      <c r="K87" s="38"/>
      <c r="L87" s="41"/>
      <c r="M87" s="73"/>
      <c r="N87" s="155"/>
      <c r="O87" s="74"/>
      <c r="P87" s="156">
        <f>P88</f>
        <v>0</v>
      </c>
      <c r="Q87" s="74"/>
      <c r="R87" s="156">
        <f>R88</f>
        <v>2279.9501619999996</v>
      </c>
      <c r="S87" s="74"/>
      <c r="T87" s="157">
        <f>T88</f>
        <v>4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8" t="s">
        <v>77</v>
      </c>
      <c r="AU87" s="18" t="s">
        <v>99</v>
      </c>
      <c r="BK87" s="158">
        <f>BK88</f>
        <v>0</v>
      </c>
    </row>
    <row r="88" spans="1:65" s="12" customFormat="1" ht="25.95" customHeight="1">
      <c r="B88" s="159"/>
      <c r="C88" s="160"/>
      <c r="D88" s="161" t="s">
        <v>77</v>
      </c>
      <c r="E88" s="162" t="s">
        <v>121</v>
      </c>
      <c r="F88" s="162" t="s">
        <v>122</v>
      </c>
      <c r="G88" s="160"/>
      <c r="H88" s="160"/>
      <c r="I88" s="163"/>
      <c r="J88" s="164">
        <f>BK88</f>
        <v>0</v>
      </c>
      <c r="K88" s="160"/>
      <c r="L88" s="165"/>
      <c r="M88" s="166"/>
      <c r="N88" s="167"/>
      <c r="O88" s="167"/>
      <c r="P88" s="168">
        <f>P89+P220+P261+P267+P404+P443+P457</f>
        <v>0</v>
      </c>
      <c r="Q88" s="167"/>
      <c r="R88" s="168">
        <f>R89+R220+R261+R267+R404+R443+R457</f>
        <v>2279.9501619999996</v>
      </c>
      <c r="S88" s="167"/>
      <c r="T88" s="169">
        <f>T89+T220+T261+T267+T404+T443+T457</f>
        <v>4</v>
      </c>
      <c r="AR88" s="170" t="s">
        <v>86</v>
      </c>
      <c r="AT88" s="171" t="s">
        <v>77</v>
      </c>
      <c r="AU88" s="171" t="s">
        <v>78</v>
      </c>
      <c r="AY88" s="170" t="s">
        <v>123</v>
      </c>
      <c r="BK88" s="172">
        <f>BK89+BK220+BK261+BK267+BK404+BK443+BK457</f>
        <v>0</v>
      </c>
    </row>
    <row r="89" spans="1:65" s="12" customFormat="1" ht="22.8" customHeight="1">
      <c r="B89" s="159"/>
      <c r="C89" s="160"/>
      <c r="D89" s="161" t="s">
        <v>77</v>
      </c>
      <c r="E89" s="173" t="s">
        <v>86</v>
      </c>
      <c r="F89" s="173" t="s">
        <v>124</v>
      </c>
      <c r="G89" s="160"/>
      <c r="H89" s="160"/>
      <c r="I89" s="163"/>
      <c r="J89" s="174">
        <f>BK89</f>
        <v>0</v>
      </c>
      <c r="K89" s="160"/>
      <c r="L89" s="165"/>
      <c r="M89" s="166"/>
      <c r="N89" s="167"/>
      <c r="O89" s="167"/>
      <c r="P89" s="168">
        <f>SUM(P90:P219)</f>
        <v>0</v>
      </c>
      <c r="Q89" s="167"/>
      <c r="R89" s="168">
        <f>SUM(R90:R219)</f>
        <v>947.19959999999992</v>
      </c>
      <c r="S89" s="167"/>
      <c r="T89" s="169">
        <f>SUM(T90:T219)</f>
        <v>0</v>
      </c>
      <c r="AR89" s="170" t="s">
        <v>86</v>
      </c>
      <c r="AT89" s="171" t="s">
        <v>77</v>
      </c>
      <c r="AU89" s="171" t="s">
        <v>86</v>
      </c>
      <c r="AY89" s="170" t="s">
        <v>123</v>
      </c>
      <c r="BK89" s="172">
        <f>SUM(BK90:BK219)</f>
        <v>0</v>
      </c>
    </row>
    <row r="90" spans="1:65" s="2" customFormat="1" ht="24.15" customHeight="1">
      <c r="A90" s="36"/>
      <c r="B90" s="37"/>
      <c r="C90" s="175" t="s">
        <v>86</v>
      </c>
      <c r="D90" s="175" t="s">
        <v>125</v>
      </c>
      <c r="E90" s="176" t="s">
        <v>126</v>
      </c>
      <c r="F90" s="177" t="s">
        <v>127</v>
      </c>
      <c r="G90" s="178" t="s">
        <v>128</v>
      </c>
      <c r="H90" s="179">
        <v>27</v>
      </c>
      <c r="I90" s="180"/>
      <c r="J90" s="181">
        <f>ROUND(I90*H90,2)</f>
        <v>0</v>
      </c>
      <c r="K90" s="177" t="s">
        <v>129</v>
      </c>
      <c r="L90" s="41"/>
      <c r="M90" s="182" t="s">
        <v>33</v>
      </c>
      <c r="N90" s="183" t="s">
        <v>49</v>
      </c>
      <c r="O90" s="66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130</v>
      </c>
      <c r="AT90" s="186" t="s">
        <v>125</v>
      </c>
      <c r="AU90" s="186" t="s">
        <v>88</v>
      </c>
      <c r="AY90" s="18" t="s">
        <v>123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8" t="s">
        <v>86</v>
      </c>
      <c r="BK90" s="187">
        <f>ROUND(I90*H90,2)</f>
        <v>0</v>
      </c>
      <c r="BL90" s="18" t="s">
        <v>130</v>
      </c>
      <c r="BM90" s="186" t="s">
        <v>131</v>
      </c>
    </row>
    <row r="91" spans="1:65" s="2" customFormat="1" ht="19.2">
      <c r="A91" s="36"/>
      <c r="B91" s="37"/>
      <c r="C91" s="38"/>
      <c r="D91" s="188" t="s">
        <v>132</v>
      </c>
      <c r="E91" s="38"/>
      <c r="F91" s="189" t="s">
        <v>133</v>
      </c>
      <c r="G91" s="38"/>
      <c r="H91" s="38"/>
      <c r="I91" s="190"/>
      <c r="J91" s="38"/>
      <c r="K91" s="38"/>
      <c r="L91" s="41"/>
      <c r="M91" s="191"/>
      <c r="N91" s="192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8" t="s">
        <v>132</v>
      </c>
      <c r="AU91" s="18" t="s">
        <v>88</v>
      </c>
    </row>
    <row r="92" spans="1:65" s="2" customFormat="1" ht="10.199999999999999">
      <c r="A92" s="36"/>
      <c r="B92" s="37"/>
      <c r="C92" s="38"/>
      <c r="D92" s="193" t="s">
        <v>134</v>
      </c>
      <c r="E92" s="38"/>
      <c r="F92" s="194" t="s">
        <v>135</v>
      </c>
      <c r="G92" s="38"/>
      <c r="H92" s="38"/>
      <c r="I92" s="190"/>
      <c r="J92" s="38"/>
      <c r="K92" s="38"/>
      <c r="L92" s="41"/>
      <c r="M92" s="191"/>
      <c r="N92" s="192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8" t="s">
        <v>134</v>
      </c>
      <c r="AU92" s="18" t="s">
        <v>88</v>
      </c>
    </row>
    <row r="93" spans="1:65" s="13" customFormat="1" ht="10.199999999999999">
      <c r="B93" s="195"/>
      <c r="C93" s="196"/>
      <c r="D93" s="188" t="s">
        <v>136</v>
      </c>
      <c r="E93" s="197" t="s">
        <v>33</v>
      </c>
      <c r="F93" s="198" t="s">
        <v>137</v>
      </c>
      <c r="G93" s="196"/>
      <c r="H93" s="197" t="s">
        <v>33</v>
      </c>
      <c r="I93" s="199"/>
      <c r="J93" s="196"/>
      <c r="K93" s="196"/>
      <c r="L93" s="200"/>
      <c r="M93" s="201"/>
      <c r="N93" s="202"/>
      <c r="O93" s="202"/>
      <c r="P93" s="202"/>
      <c r="Q93" s="202"/>
      <c r="R93" s="202"/>
      <c r="S93" s="202"/>
      <c r="T93" s="203"/>
      <c r="AT93" s="204" t="s">
        <v>136</v>
      </c>
      <c r="AU93" s="204" t="s">
        <v>88</v>
      </c>
      <c r="AV93" s="13" t="s">
        <v>86</v>
      </c>
      <c r="AW93" s="13" t="s">
        <v>40</v>
      </c>
      <c r="AX93" s="13" t="s">
        <v>78</v>
      </c>
      <c r="AY93" s="204" t="s">
        <v>123</v>
      </c>
    </row>
    <row r="94" spans="1:65" s="14" customFormat="1" ht="10.199999999999999">
      <c r="B94" s="205"/>
      <c r="C94" s="206"/>
      <c r="D94" s="188" t="s">
        <v>136</v>
      </c>
      <c r="E94" s="207" t="s">
        <v>33</v>
      </c>
      <c r="F94" s="208" t="s">
        <v>138</v>
      </c>
      <c r="G94" s="206"/>
      <c r="H94" s="209">
        <v>27</v>
      </c>
      <c r="I94" s="210"/>
      <c r="J94" s="206"/>
      <c r="K94" s="206"/>
      <c r="L94" s="211"/>
      <c r="M94" s="212"/>
      <c r="N94" s="213"/>
      <c r="O94" s="213"/>
      <c r="P94" s="213"/>
      <c r="Q94" s="213"/>
      <c r="R94" s="213"/>
      <c r="S94" s="213"/>
      <c r="T94" s="214"/>
      <c r="AT94" s="215" t="s">
        <v>136</v>
      </c>
      <c r="AU94" s="215" t="s">
        <v>88</v>
      </c>
      <c r="AV94" s="14" t="s">
        <v>88</v>
      </c>
      <c r="AW94" s="14" t="s">
        <v>40</v>
      </c>
      <c r="AX94" s="14" t="s">
        <v>86</v>
      </c>
      <c r="AY94" s="215" t="s">
        <v>123</v>
      </c>
    </row>
    <row r="95" spans="1:65" s="2" customFormat="1" ht="16.5" customHeight="1">
      <c r="A95" s="36"/>
      <c r="B95" s="37"/>
      <c r="C95" s="175" t="s">
        <v>88</v>
      </c>
      <c r="D95" s="175" t="s">
        <v>125</v>
      </c>
      <c r="E95" s="176" t="s">
        <v>139</v>
      </c>
      <c r="F95" s="177" t="s">
        <v>140</v>
      </c>
      <c r="G95" s="178" t="s">
        <v>141</v>
      </c>
      <c r="H95" s="179">
        <v>544.5</v>
      </c>
      <c r="I95" s="180"/>
      <c r="J95" s="181">
        <f>ROUND(I95*H95,2)</f>
        <v>0</v>
      </c>
      <c r="K95" s="177" t="s">
        <v>129</v>
      </c>
      <c r="L95" s="41"/>
      <c r="M95" s="182" t="s">
        <v>33</v>
      </c>
      <c r="N95" s="183" t="s">
        <v>49</v>
      </c>
      <c r="O95" s="66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6" t="s">
        <v>130</v>
      </c>
      <c r="AT95" s="186" t="s">
        <v>125</v>
      </c>
      <c r="AU95" s="186" t="s">
        <v>88</v>
      </c>
      <c r="AY95" s="18" t="s">
        <v>123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8" t="s">
        <v>86</v>
      </c>
      <c r="BK95" s="187">
        <f>ROUND(I95*H95,2)</f>
        <v>0</v>
      </c>
      <c r="BL95" s="18" t="s">
        <v>130</v>
      </c>
      <c r="BM95" s="186" t="s">
        <v>142</v>
      </c>
    </row>
    <row r="96" spans="1:65" s="2" customFormat="1" ht="10.199999999999999">
      <c r="A96" s="36"/>
      <c r="B96" s="37"/>
      <c r="C96" s="38"/>
      <c r="D96" s="188" t="s">
        <v>132</v>
      </c>
      <c r="E96" s="38"/>
      <c r="F96" s="189" t="s">
        <v>143</v>
      </c>
      <c r="G96" s="38"/>
      <c r="H96" s="38"/>
      <c r="I96" s="190"/>
      <c r="J96" s="38"/>
      <c r="K96" s="38"/>
      <c r="L96" s="41"/>
      <c r="M96" s="191"/>
      <c r="N96" s="192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8" t="s">
        <v>132</v>
      </c>
      <c r="AU96" s="18" t="s">
        <v>88</v>
      </c>
    </row>
    <row r="97" spans="1:65" s="2" customFormat="1" ht="10.199999999999999">
      <c r="A97" s="36"/>
      <c r="B97" s="37"/>
      <c r="C97" s="38"/>
      <c r="D97" s="193" t="s">
        <v>134</v>
      </c>
      <c r="E97" s="38"/>
      <c r="F97" s="194" t="s">
        <v>144</v>
      </c>
      <c r="G97" s="38"/>
      <c r="H97" s="38"/>
      <c r="I97" s="190"/>
      <c r="J97" s="38"/>
      <c r="K97" s="38"/>
      <c r="L97" s="41"/>
      <c r="M97" s="191"/>
      <c r="N97" s="192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8" t="s">
        <v>134</v>
      </c>
      <c r="AU97" s="18" t="s">
        <v>88</v>
      </c>
    </row>
    <row r="98" spans="1:65" s="13" customFormat="1" ht="10.199999999999999">
      <c r="B98" s="195"/>
      <c r="C98" s="196"/>
      <c r="D98" s="188" t="s">
        <v>136</v>
      </c>
      <c r="E98" s="197" t="s">
        <v>33</v>
      </c>
      <c r="F98" s="198" t="s">
        <v>145</v>
      </c>
      <c r="G98" s="196"/>
      <c r="H98" s="197" t="s">
        <v>33</v>
      </c>
      <c r="I98" s="199"/>
      <c r="J98" s="196"/>
      <c r="K98" s="196"/>
      <c r="L98" s="200"/>
      <c r="M98" s="201"/>
      <c r="N98" s="202"/>
      <c r="O98" s="202"/>
      <c r="P98" s="202"/>
      <c r="Q98" s="202"/>
      <c r="R98" s="202"/>
      <c r="S98" s="202"/>
      <c r="T98" s="203"/>
      <c r="AT98" s="204" t="s">
        <v>136</v>
      </c>
      <c r="AU98" s="204" t="s">
        <v>88</v>
      </c>
      <c r="AV98" s="13" t="s">
        <v>86</v>
      </c>
      <c r="AW98" s="13" t="s">
        <v>40</v>
      </c>
      <c r="AX98" s="13" t="s">
        <v>78</v>
      </c>
      <c r="AY98" s="204" t="s">
        <v>123</v>
      </c>
    </row>
    <row r="99" spans="1:65" s="14" customFormat="1" ht="10.199999999999999">
      <c r="B99" s="205"/>
      <c r="C99" s="206"/>
      <c r="D99" s="188" t="s">
        <v>136</v>
      </c>
      <c r="E99" s="207" t="s">
        <v>33</v>
      </c>
      <c r="F99" s="208" t="s">
        <v>146</v>
      </c>
      <c r="G99" s="206"/>
      <c r="H99" s="209">
        <v>544.5</v>
      </c>
      <c r="I99" s="210"/>
      <c r="J99" s="206"/>
      <c r="K99" s="206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136</v>
      </c>
      <c r="AU99" s="215" t="s">
        <v>88</v>
      </c>
      <c r="AV99" s="14" t="s">
        <v>88</v>
      </c>
      <c r="AW99" s="14" t="s">
        <v>40</v>
      </c>
      <c r="AX99" s="14" t="s">
        <v>86</v>
      </c>
      <c r="AY99" s="215" t="s">
        <v>123</v>
      </c>
    </row>
    <row r="100" spans="1:65" s="13" customFormat="1" ht="10.199999999999999">
      <c r="B100" s="195"/>
      <c r="C100" s="196"/>
      <c r="D100" s="188" t="s">
        <v>136</v>
      </c>
      <c r="E100" s="197" t="s">
        <v>33</v>
      </c>
      <c r="F100" s="198" t="s">
        <v>147</v>
      </c>
      <c r="G100" s="196"/>
      <c r="H100" s="197" t="s">
        <v>33</v>
      </c>
      <c r="I100" s="199"/>
      <c r="J100" s="196"/>
      <c r="K100" s="196"/>
      <c r="L100" s="200"/>
      <c r="M100" s="201"/>
      <c r="N100" s="202"/>
      <c r="O100" s="202"/>
      <c r="P100" s="202"/>
      <c r="Q100" s="202"/>
      <c r="R100" s="202"/>
      <c r="S100" s="202"/>
      <c r="T100" s="203"/>
      <c r="AT100" s="204" t="s">
        <v>136</v>
      </c>
      <c r="AU100" s="204" t="s">
        <v>88</v>
      </c>
      <c r="AV100" s="13" t="s">
        <v>86</v>
      </c>
      <c r="AW100" s="13" t="s">
        <v>40</v>
      </c>
      <c r="AX100" s="13" t="s">
        <v>78</v>
      </c>
      <c r="AY100" s="204" t="s">
        <v>123</v>
      </c>
    </row>
    <row r="101" spans="1:65" s="2" customFormat="1" ht="21.75" customHeight="1">
      <c r="A101" s="36"/>
      <c r="B101" s="37"/>
      <c r="C101" s="175" t="s">
        <v>148</v>
      </c>
      <c r="D101" s="175" t="s">
        <v>125</v>
      </c>
      <c r="E101" s="176" t="s">
        <v>149</v>
      </c>
      <c r="F101" s="177" t="s">
        <v>150</v>
      </c>
      <c r="G101" s="178" t="s">
        <v>141</v>
      </c>
      <c r="H101" s="179">
        <v>406.34</v>
      </c>
      <c r="I101" s="180"/>
      <c r="J101" s="181">
        <f>ROUND(I101*H101,2)</f>
        <v>0</v>
      </c>
      <c r="K101" s="177" t="s">
        <v>129</v>
      </c>
      <c r="L101" s="41"/>
      <c r="M101" s="182" t="s">
        <v>33</v>
      </c>
      <c r="N101" s="183" t="s">
        <v>49</v>
      </c>
      <c r="O101" s="66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6" t="s">
        <v>130</v>
      </c>
      <c r="AT101" s="186" t="s">
        <v>125</v>
      </c>
      <c r="AU101" s="186" t="s">
        <v>88</v>
      </c>
      <c r="AY101" s="18" t="s">
        <v>123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8" t="s">
        <v>86</v>
      </c>
      <c r="BK101" s="187">
        <f>ROUND(I101*H101,2)</f>
        <v>0</v>
      </c>
      <c r="BL101" s="18" t="s">
        <v>130</v>
      </c>
      <c r="BM101" s="186" t="s">
        <v>151</v>
      </c>
    </row>
    <row r="102" spans="1:65" s="2" customFormat="1" ht="10.199999999999999">
      <c r="A102" s="36"/>
      <c r="B102" s="37"/>
      <c r="C102" s="38"/>
      <c r="D102" s="188" t="s">
        <v>132</v>
      </c>
      <c r="E102" s="38"/>
      <c r="F102" s="189" t="s">
        <v>152</v>
      </c>
      <c r="G102" s="38"/>
      <c r="H102" s="38"/>
      <c r="I102" s="190"/>
      <c r="J102" s="38"/>
      <c r="K102" s="38"/>
      <c r="L102" s="41"/>
      <c r="M102" s="191"/>
      <c r="N102" s="192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8" t="s">
        <v>132</v>
      </c>
      <c r="AU102" s="18" t="s">
        <v>88</v>
      </c>
    </row>
    <row r="103" spans="1:65" s="2" customFormat="1" ht="10.199999999999999">
      <c r="A103" s="36"/>
      <c r="B103" s="37"/>
      <c r="C103" s="38"/>
      <c r="D103" s="193" t="s">
        <v>134</v>
      </c>
      <c r="E103" s="38"/>
      <c r="F103" s="194" t="s">
        <v>153</v>
      </c>
      <c r="G103" s="38"/>
      <c r="H103" s="38"/>
      <c r="I103" s="190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8" t="s">
        <v>134</v>
      </c>
      <c r="AU103" s="18" t="s">
        <v>88</v>
      </c>
    </row>
    <row r="104" spans="1:65" s="13" customFormat="1" ht="10.199999999999999">
      <c r="B104" s="195"/>
      <c r="C104" s="196"/>
      <c r="D104" s="188" t="s">
        <v>136</v>
      </c>
      <c r="E104" s="197" t="s">
        <v>33</v>
      </c>
      <c r="F104" s="198" t="s">
        <v>154</v>
      </c>
      <c r="G104" s="196"/>
      <c r="H104" s="197" t="s">
        <v>33</v>
      </c>
      <c r="I104" s="199"/>
      <c r="J104" s="196"/>
      <c r="K104" s="196"/>
      <c r="L104" s="200"/>
      <c r="M104" s="201"/>
      <c r="N104" s="202"/>
      <c r="O104" s="202"/>
      <c r="P104" s="202"/>
      <c r="Q104" s="202"/>
      <c r="R104" s="202"/>
      <c r="S104" s="202"/>
      <c r="T104" s="203"/>
      <c r="AT104" s="204" t="s">
        <v>136</v>
      </c>
      <c r="AU104" s="204" t="s">
        <v>88</v>
      </c>
      <c r="AV104" s="13" t="s">
        <v>86</v>
      </c>
      <c r="AW104" s="13" t="s">
        <v>40</v>
      </c>
      <c r="AX104" s="13" t="s">
        <v>78</v>
      </c>
      <c r="AY104" s="204" t="s">
        <v>123</v>
      </c>
    </row>
    <row r="105" spans="1:65" s="14" customFormat="1" ht="10.199999999999999">
      <c r="B105" s="205"/>
      <c r="C105" s="206"/>
      <c r="D105" s="188" t="s">
        <v>136</v>
      </c>
      <c r="E105" s="207" t="s">
        <v>33</v>
      </c>
      <c r="F105" s="208" t="s">
        <v>155</v>
      </c>
      <c r="G105" s="206"/>
      <c r="H105" s="209">
        <v>406.34</v>
      </c>
      <c r="I105" s="210"/>
      <c r="J105" s="206"/>
      <c r="K105" s="206"/>
      <c r="L105" s="211"/>
      <c r="M105" s="212"/>
      <c r="N105" s="213"/>
      <c r="O105" s="213"/>
      <c r="P105" s="213"/>
      <c r="Q105" s="213"/>
      <c r="R105" s="213"/>
      <c r="S105" s="213"/>
      <c r="T105" s="214"/>
      <c r="AT105" s="215" t="s">
        <v>136</v>
      </c>
      <c r="AU105" s="215" t="s">
        <v>88</v>
      </c>
      <c r="AV105" s="14" t="s">
        <v>88</v>
      </c>
      <c r="AW105" s="14" t="s">
        <v>40</v>
      </c>
      <c r="AX105" s="14" t="s">
        <v>86</v>
      </c>
      <c r="AY105" s="215" t="s">
        <v>123</v>
      </c>
    </row>
    <row r="106" spans="1:65" s="2" customFormat="1" ht="21.75" customHeight="1">
      <c r="A106" s="36"/>
      <c r="B106" s="37"/>
      <c r="C106" s="175" t="s">
        <v>130</v>
      </c>
      <c r="D106" s="175" t="s">
        <v>125</v>
      </c>
      <c r="E106" s="176" t="s">
        <v>156</v>
      </c>
      <c r="F106" s="177" t="s">
        <v>157</v>
      </c>
      <c r="G106" s="178" t="s">
        <v>141</v>
      </c>
      <c r="H106" s="179">
        <v>234</v>
      </c>
      <c r="I106" s="180"/>
      <c r="J106" s="181">
        <f>ROUND(I106*H106,2)</f>
        <v>0</v>
      </c>
      <c r="K106" s="177" t="s">
        <v>129</v>
      </c>
      <c r="L106" s="41"/>
      <c r="M106" s="182" t="s">
        <v>33</v>
      </c>
      <c r="N106" s="183" t="s">
        <v>49</v>
      </c>
      <c r="O106" s="66"/>
      <c r="P106" s="184">
        <f>O106*H106</f>
        <v>0</v>
      </c>
      <c r="Q106" s="184">
        <v>0</v>
      </c>
      <c r="R106" s="184">
        <f>Q106*H106</f>
        <v>0</v>
      </c>
      <c r="S106" s="184">
        <v>0</v>
      </c>
      <c r="T106" s="18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130</v>
      </c>
      <c r="AT106" s="186" t="s">
        <v>125</v>
      </c>
      <c r="AU106" s="186" t="s">
        <v>88</v>
      </c>
      <c r="AY106" s="18" t="s">
        <v>123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8" t="s">
        <v>86</v>
      </c>
      <c r="BK106" s="187">
        <f>ROUND(I106*H106,2)</f>
        <v>0</v>
      </c>
      <c r="BL106" s="18" t="s">
        <v>130</v>
      </c>
      <c r="BM106" s="186" t="s">
        <v>158</v>
      </c>
    </row>
    <row r="107" spans="1:65" s="2" customFormat="1" ht="19.2">
      <c r="A107" s="36"/>
      <c r="B107" s="37"/>
      <c r="C107" s="38"/>
      <c r="D107" s="188" t="s">
        <v>132</v>
      </c>
      <c r="E107" s="38"/>
      <c r="F107" s="189" t="s">
        <v>159</v>
      </c>
      <c r="G107" s="38"/>
      <c r="H107" s="38"/>
      <c r="I107" s="190"/>
      <c r="J107" s="38"/>
      <c r="K107" s="38"/>
      <c r="L107" s="41"/>
      <c r="M107" s="191"/>
      <c r="N107" s="192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8" t="s">
        <v>132</v>
      </c>
      <c r="AU107" s="18" t="s">
        <v>88</v>
      </c>
    </row>
    <row r="108" spans="1:65" s="2" customFormat="1" ht="10.199999999999999">
      <c r="A108" s="36"/>
      <c r="B108" s="37"/>
      <c r="C108" s="38"/>
      <c r="D108" s="193" t="s">
        <v>134</v>
      </c>
      <c r="E108" s="38"/>
      <c r="F108" s="194" t="s">
        <v>160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8" t="s">
        <v>134</v>
      </c>
      <c r="AU108" s="18" t="s">
        <v>88</v>
      </c>
    </row>
    <row r="109" spans="1:65" s="13" customFormat="1" ht="10.199999999999999">
      <c r="B109" s="195"/>
      <c r="C109" s="196"/>
      <c r="D109" s="188" t="s">
        <v>136</v>
      </c>
      <c r="E109" s="197" t="s">
        <v>33</v>
      </c>
      <c r="F109" s="198" t="s">
        <v>161</v>
      </c>
      <c r="G109" s="196"/>
      <c r="H109" s="197" t="s">
        <v>33</v>
      </c>
      <c r="I109" s="199"/>
      <c r="J109" s="196"/>
      <c r="K109" s="196"/>
      <c r="L109" s="200"/>
      <c r="M109" s="201"/>
      <c r="N109" s="202"/>
      <c r="O109" s="202"/>
      <c r="P109" s="202"/>
      <c r="Q109" s="202"/>
      <c r="R109" s="202"/>
      <c r="S109" s="202"/>
      <c r="T109" s="203"/>
      <c r="AT109" s="204" t="s">
        <v>136</v>
      </c>
      <c r="AU109" s="204" t="s">
        <v>88</v>
      </c>
      <c r="AV109" s="13" t="s">
        <v>86</v>
      </c>
      <c r="AW109" s="13" t="s">
        <v>40</v>
      </c>
      <c r="AX109" s="13" t="s">
        <v>78</v>
      </c>
      <c r="AY109" s="204" t="s">
        <v>123</v>
      </c>
    </row>
    <row r="110" spans="1:65" s="14" customFormat="1" ht="10.199999999999999">
      <c r="B110" s="205"/>
      <c r="C110" s="206"/>
      <c r="D110" s="188" t="s">
        <v>136</v>
      </c>
      <c r="E110" s="207" t="s">
        <v>33</v>
      </c>
      <c r="F110" s="208" t="s">
        <v>162</v>
      </c>
      <c r="G110" s="206"/>
      <c r="H110" s="209">
        <v>234</v>
      </c>
      <c r="I110" s="210"/>
      <c r="J110" s="206"/>
      <c r="K110" s="206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136</v>
      </c>
      <c r="AU110" s="215" t="s">
        <v>88</v>
      </c>
      <c r="AV110" s="14" t="s">
        <v>88</v>
      </c>
      <c r="AW110" s="14" t="s">
        <v>40</v>
      </c>
      <c r="AX110" s="14" t="s">
        <v>86</v>
      </c>
      <c r="AY110" s="215" t="s">
        <v>123</v>
      </c>
    </row>
    <row r="111" spans="1:65" s="2" customFormat="1" ht="16.5" customHeight="1">
      <c r="A111" s="36"/>
      <c r="B111" s="37"/>
      <c r="C111" s="175" t="s">
        <v>163</v>
      </c>
      <c r="D111" s="175" t="s">
        <v>125</v>
      </c>
      <c r="E111" s="176" t="s">
        <v>164</v>
      </c>
      <c r="F111" s="177" t="s">
        <v>165</v>
      </c>
      <c r="G111" s="178" t="s">
        <v>141</v>
      </c>
      <c r="H111" s="179">
        <v>3</v>
      </c>
      <c r="I111" s="180"/>
      <c r="J111" s="181">
        <f>ROUND(I111*H111,2)</f>
        <v>0</v>
      </c>
      <c r="K111" s="177" t="s">
        <v>129</v>
      </c>
      <c r="L111" s="41"/>
      <c r="M111" s="182" t="s">
        <v>33</v>
      </c>
      <c r="N111" s="183" t="s">
        <v>49</v>
      </c>
      <c r="O111" s="66"/>
      <c r="P111" s="184">
        <f>O111*H111</f>
        <v>0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6" t="s">
        <v>130</v>
      </c>
      <c r="AT111" s="186" t="s">
        <v>125</v>
      </c>
      <c r="AU111" s="186" t="s">
        <v>88</v>
      </c>
      <c r="AY111" s="18" t="s">
        <v>123</v>
      </c>
      <c r="BE111" s="187">
        <f>IF(N111="základní",J111,0)</f>
        <v>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8" t="s">
        <v>86</v>
      </c>
      <c r="BK111" s="187">
        <f>ROUND(I111*H111,2)</f>
        <v>0</v>
      </c>
      <c r="BL111" s="18" t="s">
        <v>130</v>
      </c>
      <c r="BM111" s="186" t="s">
        <v>166</v>
      </c>
    </row>
    <row r="112" spans="1:65" s="2" customFormat="1" ht="19.2">
      <c r="A112" s="36"/>
      <c r="B112" s="37"/>
      <c r="C112" s="38"/>
      <c r="D112" s="188" t="s">
        <v>132</v>
      </c>
      <c r="E112" s="38"/>
      <c r="F112" s="189" t="s">
        <v>167</v>
      </c>
      <c r="G112" s="38"/>
      <c r="H112" s="38"/>
      <c r="I112" s="190"/>
      <c r="J112" s="38"/>
      <c r="K112" s="38"/>
      <c r="L112" s="41"/>
      <c r="M112" s="191"/>
      <c r="N112" s="192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8" t="s">
        <v>132</v>
      </c>
      <c r="AU112" s="18" t="s">
        <v>88</v>
      </c>
    </row>
    <row r="113" spans="1:65" s="2" customFormat="1" ht="10.199999999999999">
      <c r="A113" s="36"/>
      <c r="B113" s="37"/>
      <c r="C113" s="38"/>
      <c r="D113" s="193" t="s">
        <v>134</v>
      </c>
      <c r="E113" s="38"/>
      <c r="F113" s="194" t="s">
        <v>168</v>
      </c>
      <c r="G113" s="38"/>
      <c r="H113" s="38"/>
      <c r="I113" s="190"/>
      <c r="J113" s="38"/>
      <c r="K113" s="38"/>
      <c r="L113" s="41"/>
      <c r="M113" s="191"/>
      <c r="N113" s="192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8" t="s">
        <v>134</v>
      </c>
      <c r="AU113" s="18" t="s">
        <v>88</v>
      </c>
    </row>
    <row r="114" spans="1:65" s="13" customFormat="1" ht="10.199999999999999">
      <c r="B114" s="195"/>
      <c r="C114" s="196"/>
      <c r="D114" s="188" t="s">
        <v>136</v>
      </c>
      <c r="E114" s="197" t="s">
        <v>33</v>
      </c>
      <c r="F114" s="198" t="s">
        <v>169</v>
      </c>
      <c r="G114" s="196"/>
      <c r="H114" s="197" t="s">
        <v>33</v>
      </c>
      <c r="I114" s="199"/>
      <c r="J114" s="196"/>
      <c r="K114" s="196"/>
      <c r="L114" s="200"/>
      <c r="M114" s="201"/>
      <c r="N114" s="202"/>
      <c r="O114" s="202"/>
      <c r="P114" s="202"/>
      <c r="Q114" s="202"/>
      <c r="R114" s="202"/>
      <c r="S114" s="202"/>
      <c r="T114" s="203"/>
      <c r="AT114" s="204" t="s">
        <v>136</v>
      </c>
      <c r="AU114" s="204" t="s">
        <v>88</v>
      </c>
      <c r="AV114" s="13" t="s">
        <v>86</v>
      </c>
      <c r="AW114" s="13" t="s">
        <v>40</v>
      </c>
      <c r="AX114" s="13" t="s">
        <v>78</v>
      </c>
      <c r="AY114" s="204" t="s">
        <v>123</v>
      </c>
    </row>
    <row r="115" spans="1:65" s="14" customFormat="1" ht="10.199999999999999">
      <c r="B115" s="205"/>
      <c r="C115" s="206"/>
      <c r="D115" s="188" t="s">
        <v>136</v>
      </c>
      <c r="E115" s="207" t="s">
        <v>33</v>
      </c>
      <c r="F115" s="208" t="s">
        <v>148</v>
      </c>
      <c r="G115" s="206"/>
      <c r="H115" s="209">
        <v>3</v>
      </c>
      <c r="I115" s="210"/>
      <c r="J115" s="206"/>
      <c r="K115" s="206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136</v>
      </c>
      <c r="AU115" s="215" t="s">
        <v>88</v>
      </c>
      <c r="AV115" s="14" t="s">
        <v>88</v>
      </c>
      <c r="AW115" s="14" t="s">
        <v>40</v>
      </c>
      <c r="AX115" s="14" t="s">
        <v>86</v>
      </c>
      <c r="AY115" s="215" t="s">
        <v>123</v>
      </c>
    </row>
    <row r="116" spans="1:65" s="2" customFormat="1" ht="16.5" customHeight="1">
      <c r="A116" s="36"/>
      <c r="B116" s="37"/>
      <c r="C116" s="175" t="s">
        <v>170</v>
      </c>
      <c r="D116" s="175" t="s">
        <v>125</v>
      </c>
      <c r="E116" s="176" t="s">
        <v>171</v>
      </c>
      <c r="F116" s="177" t="s">
        <v>172</v>
      </c>
      <c r="G116" s="178" t="s">
        <v>141</v>
      </c>
      <c r="H116" s="179">
        <v>1184.8399999999999</v>
      </c>
      <c r="I116" s="180"/>
      <c r="J116" s="181">
        <f>ROUND(I116*H116,2)</f>
        <v>0</v>
      </c>
      <c r="K116" s="177" t="s">
        <v>129</v>
      </c>
      <c r="L116" s="41"/>
      <c r="M116" s="182" t="s">
        <v>33</v>
      </c>
      <c r="N116" s="183" t="s">
        <v>49</v>
      </c>
      <c r="O116" s="66"/>
      <c r="P116" s="184">
        <f>O116*H116</f>
        <v>0</v>
      </c>
      <c r="Q116" s="184">
        <v>0</v>
      </c>
      <c r="R116" s="184">
        <f>Q116*H116</f>
        <v>0</v>
      </c>
      <c r="S116" s="184">
        <v>0</v>
      </c>
      <c r="T116" s="18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130</v>
      </c>
      <c r="AT116" s="186" t="s">
        <v>125</v>
      </c>
      <c r="AU116" s="186" t="s">
        <v>88</v>
      </c>
      <c r="AY116" s="18" t="s">
        <v>123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8" t="s">
        <v>86</v>
      </c>
      <c r="BK116" s="187">
        <f>ROUND(I116*H116,2)</f>
        <v>0</v>
      </c>
      <c r="BL116" s="18" t="s">
        <v>130</v>
      </c>
      <c r="BM116" s="186" t="s">
        <v>173</v>
      </c>
    </row>
    <row r="117" spans="1:65" s="2" customFormat="1" ht="19.2">
      <c r="A117" s="36"/>
      <c r="B117" s="37"/>
      <c r="C117" s="38"/>
      <c r="D117" s="188" t="s">
        <v>132</v>
      </c>
      <c r="E117" s="38"/>
      <c r="F117" s="189" t="s">
        <v>174</v>
      </c>
      <c r="G117" s="38"/>
      <c r="H117" s="38"/>
      <c r="I117" s="190"/>
      <c r="J117" s="38"/>
      <c r="K117" s="38"/>
      <c r="L117" s="41"/>
      <c r="M117" s="191"/>
      <c r="N117" s="192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8" t="s">
        <v>132</v>
      </c>
      <c r="AU117" s="18" t="s">
        <v>88</v>
      </c>
    </row>
    <row r="118" spans="1:65" s="2" customFormat="1" ht="10.199999999999999">
      <c r="A118" s="36"/>
      <c r="B118" s="37"/>
      <c r="C118" s="38"/>
      <c r="D118" s="193" t="s">
        <v>134</v>
      </c>
      <c r="E118" s="38"/>
      <c r="F118" s="194" t="s">
        <v>175</v>
      </c>
      <c r="G118" s="38"/>
      <c r="H118" s="38"/>
      <c r="I118" s="190"/>
      <c r="J118" s="38"/>
      <c r="K118" s="38"/>
      <c r="L118" s="41"/>
      <c r="M118" s="191"/>
      <c r="N118" s="192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8" t="s">
        <v>134</v>
      </c>
      <c r="AU118" s="18" t="s">
        <v>88</v>
      </c>
    </row>
    <row r="119" spans="1:65" s="13" customFormat="1" ht="10.199999999999999">
      <c r="B119" s="195"/>
      <c r="C119" s="196"/>
      <c r="D119" s="188" t="s">
        <v>136</v>
      </c>
      <c r="E119" s="197" t="s">
        <v>33</v>
      </c>
      <c r="F119" s="198" t="s">
        <v>145</v>
      </c>
      <c r="G119" s="196"/>
      <c r="H119" s="197" t="s">
        <v>33</v>
      </c>
      <c r="I119" s="199"/>
      <c r="J119" s="196"/>
      <c r="K119" s="196"/>
      <c r="L119" s="200"/>
      <c r="M119" s="201"/>
      <c r="N119" s="202"/>
      <c r="O119" s="202"/>
      <c r="P119" s="202"/>
      <c r="Q119" s="202"/>
      <c r="R119" s="202"/>
      <c r="S119" s="202"/>
      <c r="T119" s="203"/>
      <c r="AT119" s="204" t="s">
        <v>136</v>
      </c>
      <c r="AU119" s="204" t="s">
        <v>88</v>
      </c>
      <c r="AV119" s="13" t="s">
        <v>86</v>
      </c>
      <c r="AW119" s="13" t="s">
        <v>40</v>
      </c>
      <c r="AX119" s="13" t="s">
        <v>78</v>
      </c>
      <c r="AY119" s="204" t="s">
        <v>123</v>
      </c>
    </row>
    <row r="120" spans="1:65" s="14" customFormat="1" ht="10.199999999999999">
      <c r="B120" s="205"/>
      <c r="C120" s="206"/>
      <c r="D120" s="188" t="s">
        <v>136</v>
      </c>
      <c r="E120" s="207" t="s">
        <v>33</v>
      </c>
      <c r="F120" s="208" t="s">
        <v>146</v>
      </c>
      <c r="G120" s="206"/>
      <c r="H120" s="209">
        <v>544.5</v>
      </c>
      <c r="I120" s="210"/>
      <c r="J120" s="206"/>
      <c r="K120" s="206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136</v>
      </c>
      <c r="AU120" s="215" t="s">
        <v>88</v>
      </c>
      <c r="AV120" s="14" t="s">
        <v>88</v>
      </c>
      <c r="AW120" s="14" t="s">
        <v>40</v>
      </c>
      <c r="AX120" s="14" t="s">
        <v>78</v>
      </c>
      <c r="AY120" s="215" t="s">
        <v>123</v>
      </c>
    </row>
    <row r="121" spans="1:65" s="13" customFormat="1" ht="10.199999999999999">
      <c r="B121" s="195"/>
      <c r="C121" s="196"/>
      <c r="D121" s="188" t="s">
        <v>136</v>
      </c>
      <c r="E121" s="197" t="s">
        <v>33</v>
      </c>
      <c r="F121" s="198" t="s">
        <v>154</v>
      </c>
      <c r="G121" s="196"/>
      <c r="H121" s="197" t="s">
        <v>33</v>
      </c>
      <c r="I121" s="199"/>
      <c r="J121" s="196"/>
      <c r="K121" s="196"/>
      <c r="L121" s="200"/>
      <c r="M121" s="201"/>
      <c r="N121" s="202"/>
      <c r="O121" s="202"/>
      <c r="P121" s="202"/>
      <c r="Q121" s="202"/>
      <c r="R121" s="202"/>
      <c r="S121" s="202"/>
      <c r="T121" s="203"/>
      <c r="AT121" s="204" t="s">
        <v>136</v>
      </c>
      <c r="AU121" s="204" t="s">
        <v>88</v>
      </c>
      <c r="AV121" s="13" t="s">
        <v>86</v>
      </c>
      <c r="AW121" s="13" t="s">
        <v>40</v>
      </c>
      <c r="AX121" s="13" t="s">
        <v>78</v>
      </c>
      <c r="AY121" s="204" t="s">
        <v>123</v>
      </c>
    </row>
    <row r="122" spans="1:65" s="14" customFormat="1" ht="10.199999999999999">
      <c r="B122" s="205"/>
      <c r="C122" s="206"/>
      <c r="D122" s="188" t="s">
        <v>136</v>
      </c>
      <c r="E122" s="207" t="s">
        <v>33</v>
      </c>
      <c r="F122" s="208" t="s">
        <v>155</v>
      </c>
      <c r="G122" s="206"/>
      <c r="H122" s="209">
        <v>406.34</v>
      </c>
      <c r="I122" s="210"/>
      <c r="J122" s="206"/>
      <c r="K122" s="206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136</v>
      </c>
      <c r="AU122" s="215" t="s">
        <v>88</v>
      </c>
      <c r="AV122" s="14" t="s">
        <v>88</v>
      </c>
      <c r="AW122" s="14" t="s">
        <v>40</v>
      </c>
      <c r="AX122" s="14" t="s">
        <v>78</v>
      </c>
      <c r="AY122" s="215" t="s">
        <v>123</v>
      </c>
    </row>
    <row r="123" spans="1:65" s="13" customFormat="1" ht="10.199999999999999">
      <c r="B123" s="195"/>
      <c r="C123" s="196"/>
      <c r="D123" s="188" t="s">
        <v>136</v>
      </c>
      <c r="E123" s="197" t="s">
        <v>33</v>
      </c>
      <c r="F123" s="198" t="s">
        <v>161</v>
      </c>
      <c r="G123" s="196"/>
      <c r="H123" s="197" t="s">
        <v>33</v>
      </c>
      <c r="I123" s="199"/>
      <c r="J123" s="196"/>
      <c r="K123" s="196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136</v>
      </c>
      <c r="AU123" s="204" t="s">
        <v>88</v>
      </c>
      <c r="AV123" s="13" t="s">
        <v>86</v>
      </c>
      <c r="AW123" s="13" t="s">
        <v>40</v>
      </c>
      <c r="AX123" s="13" t="s">
        <v>78</v>
      </c>
      <c r="AY123" s="204" t="s">
        <v>123</v>
      </c>
    </row>
    <row r="124" spans="1:65" s="14" customFormat="1" ht="10.199999999999999">
      <c r="B124" s="205"/>
      <c r="C124" s="206"/>
      <c r="D124" s="188" t="s">
        <v>136</v>
      </c>
      <c r="E124" s="207" t="s">
        <v>33</v>
      </c>
      <c r="F124" s="208" t="s">
        <v>162</v>
      </c>
      <c r="G124" s="206"/>
      <c r="H124" s="209">
        <v>234</v>
      </c>
      <c r="I124" s="210"/>
      <c r="J124" s="206"/>
      <c r="K124" s="206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136</v>
      </c>
      <c r="AU124" s="215" t="s">
        <v>88</v>
      </c>
      <c r="AV124" s="14" t="s">
        <v>88</v>
      </c>
      <c r="AW124" s="14" t="s">
        <v>40</v>
      </c>
      <c r="AX124" s="14" t="s">
        <v>78</v>
      </c>
      <c r="AY124" s="215" t="s">
        <v>123</v>
      </c>
    </row>
    <row r="125" spans="1:65" s="15" customFormat="1" ht="10.199999999999999">
      <c r="B125" s="216"/>
      <c r="C125" s="217"/>
      <c r="D125" s="188" t="s">
        <v>136</v>
      </c>
      <c r="E125" s="218" t="s">
        <v>33</v>
      </c>
      <c r="F125" s="219" t="s">
        <v>176</v>
      </c>
      <c r="G125" s="217"/>
      <c r="H125" s="220">
        <v>1184.8399999999999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136</v>
      </c>
      <c r="AU125" s="226" t="s">
        <v>88</v>
      </c>
      <c r="AV125" s="15" t="s">
        <v>130</v>
      </c>
      <c r="AW125" s="15" t="s">
        <v>40</v>
      </c>
      <c r="AX125" s="15" t="s">
        <v>86</v>
      </c>
      <c r="AY125" s="226" t="s">
        <v>123</v>
      </c>
    </row>
    <row r="126" spans="1:65" s="2" customFormat="1" ht="21.75" customHeight="1">
      <c r="A126" s="36"/>
      <c r="B126" s="37"/>
      <c r="C126" s="175" t="s">
        <v>177</v>
      </c>
      <c r="D126" s="175" t="s">
        <v>125</v>
      </c>
      <c r="E126" s="176" t="s">
        <v>178</v>
      </c>
      <c r="F126" s="177" t="s">
        <v>179</v>
      </c>
      <c r="G126" s="178" t="s">
        <v>141</v>
      </c>
      <c r="H126" s="179">
        <v>640.34</v>
      </c>
      <c r="I126" s="180"/>
      <c r="J126" s="181">
        <f>ROUND(I126*H126,2)</f>
        <v>0</v>
      </c>
      <c r="K126" s="177" t="s">
        <v>129</v>
      </c>
      <c r="L126" s="41"/>
      <c r="M126" s="182" t="s">
        <v>33</v>
      </c>
      <c r="N126" s="183" t="s">
        <v>49</v>
      </c>
      <c r="O126" s="66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6" t="s">
        <v>130</v>
      </c>
      <c r="AT126" s="186" t="s">
        <v>125</v>
      </c>
      <c r="AU126" s="186" t="s">
        <v>88</v>
      </c>
      <c r="AY126" s="18" t="s">
        <v>123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8" t="s">
        <v>86</v>
      </c>
      <c r="BK126" s="187">
        <f>ROUND(I126*H126,2)</f>
        <v>0</v>
      </c>
      <c r="BL126" s="18" t="s">
        <v>130</v>
      </c>
      <c r="BM126" s="186" t="s">
        <v>180</v>
      </c>
    </row>
    <row r="127" spans="1:65" s="2" customFormat="1" ht="19.2">
      <c r="A127" s="36"/>
      <c r="B127" s="37"/>
      <c r="C127" s="38"/>
      <c r="D127" s="188" t="s">
        <v>132</v>
      </c>
      <c r="E127" s="38"/>
      <c r="F127" s="189" t="s">
        <v>181</v>
      </c>
      <c r="G127" s="38"/>
      <c r="H127" s="38"/>
      <c r="I127" s="190"/>
      <c r="J127" s="38"/>
      <c r="K127" s="38"/>
      <c r="L127" s="41"/>
      <c r="M127" s="191"/>
      <c r="N127" s="192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8" t="s">
        <v>132</v>
      </c>
      <c r="AU127" s="18" t="s">
        <v>88</v>
      </c>
    </row>
    <row r="128" spans="1:65" s="2" customFormat="1" ht="10.199999999999999">
      <c r="A128" s="36"/>
      <c r="B128" s="37"/>
      <c r="C128" s="38"/>
      <c r="D128" s="193" t="s">
        <v>134</v>
      </c>
      <c r="E128" s="38"/>
      <c r="F128" s="194" t="s">
        <v>182</v>
      </c>
      <c r="G128" s="38"/>
      <c r="H128" s="38"/>
      <c r="I128" s="190"/>
      <c r="J128" s="38"/>
      <c r="K128" s="38"/>
      <c r="L128" s="41"/>
      <c r="M128" s="191"/>
      <c r="N128" s="192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8" t="s">
        <v>134</v>
      </c>
      <c r="AU128" s="18" t="s">
        <v>88</v>
      </c>
    </row>
    <row r="129" spans="1:65" s="13" customFormat="1" ht="10.199999999999999">
      <c r="B129" s="195"/>
      <c r="C129" s="196"/>
      <c r="D129" s="188" t="s">
        <v>136</v>
      </c>
      <c r="E129" s="197" t="s">
        <v>33</v>
      </c>
      <c r="F129" s="198" t="s">
        <v>154</v>
      </c>
      <c r="G129" s="196"/>
      <c r="H129" s="197" t="s">
        <v>33</v>
      </c>
      <c r="I129" s="199"/>
      <c r="J129" s="196"/>
      <c r="K129" s="196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136</v>
      </c>
      <c r="AU129" s="204" t="s">
        <v>88</v>
      </c>
      <c r="AV129" s="13" t="s">
        <v>86</v>
      </c>
      <c r="AW129" s="13" t="s">
        <v>40</v>
      </c>
      <c r="AX129" s="13" t="s">
        <v>78</v>
      </c>
      <c r="AY129" s="204" t="s">
        <v>123</v>
      </c>
    </row>
    <row r="130" spans="1:65" s="14" customFormat="1" ht="10.199999999999999">
      <c r="B130" s="205"/>
      <c r="C130" s="206"/>
      <c r="D130" s="188" t="s">
        <v>136</v>
      </c>
      <c r="E130" s="207" t="s">
        <v>33</v>
      </c>
      <c r="F130" s="208" t="s">
        <v>155</v>
      </c>
      <c r="G130" s="206"/>
      <c r="H130" s="209">
        <v>406.34</v>
      </c>
      <c r="I130" s="210"/>
      <c r="J130" s="206"/>
      <c r="K130" s="206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136</v>
      </c>
      <c r="AU130" s="215" t="s">
        <v>88</v>
      </c>
      <c r="AV130" s="14" t="s">
        <v>88</v>
      </c>
      <c r="AW130" s="14" t="s">
        <v>40</v>
      </c>
      <c r="AX130" s="14" t="s">
        <v>78</v>
      </c>
      <c r="AY130" s="215" t="s">
        <v>123</v>
      </c>
    </row>
    <row r="131" spans="1:65" s="13" customFormat="1" ht="10.199999999999999">
      <c r="B131" s="195"/>
      <c r="C131" s="196"/>
      <c r="D131" s="188" t="s">
        <v>136</v>
      </c>
      <c r="E131" s="197" t="s">
        <v>33</v>
      </c>
      <c r="F131" s="198" t="s">
        <v>161</v>
      </c>
      <c r="G131" s="196"/>
      <c r="H131" s="197" t="s">
        <v>33</v>
      </c>
      <c r="I131" s="199"/>
      <c r="J131" s="196"/>
      <c r="K131" s="196"/>
      <c r="L131" s="200"/>
      <c r="M131" s="201"/>
      <c r="N131" s="202"/>
      <c r="O131" s="202"/>
      <c r="P131" s="202"/>
      <c r="Q131" s="202"/>
      <c r="R131" s="202"/>
      <c r="S131" s="202"/>
      <c r="T131" s="203"/>
      <c r="AT131" s="204" t="s">
        <v>136</v>
      </c>
      <c r="AU131" s="204" t="s">
        <v>88</v>
      </c>
      <c r="AV131" s="13" t="s">
        <v>86</v>
      </c>
      <c r="AW131" s="13" t="s">
        <v>40</v>
      </c>
      <c r="AX131" s="13" t="s">
        <v>78</v>
      </c>
      <c r="AY131" s="204" t="s">
        <v>123</v>
      </c>
    </row>
    <row r="132" spans="1:65" s="14" customFormat="1" ht="10.199999999999999">
      <c r="B132" s="205"/>
      <c r="C132" s="206"/>
      <c r="D132" s="188" t="s">
        <v>136</v>
      </c>
      <c r="E132" s="207" t="s">
        <v>33</v>
      </c>
      <c r="F132" s="208" t="s">
        <v>162</v>
      </c>
      <c r="G132" s="206"/>
      <c r="H132" s="209">
        <v>234</v>
      </c>
      <c r="I132" s="210"/>
      <c r="J132" s="206"/>
      <c r="K132" s="206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136</v>
      </c>
      <c r="AU132" s="215" t="s">
        <v>88</v>
      </c>
      <c r="AV132" s="14" t="s">
        <v>88</v>
      </c>
      <c r="AW132" s="14" t="s">
        <v>40</v>
      </c>
      <c r="AX132" s="14" t="s">
        <v>78</v>
      </c>
      <c r="AY132" s="215" t="s">
        <v>123</v>
      </c>
    </row>
    <row r="133" spans="1:65" s="15" customFormat="1" ht="10.199999999999999">
      <c r="B133" s="216"/>
      <c r="C133" s="217"/>
      <c r="D133" s="188" t="s">
        <v>136</v>
      </c>
      <c r="E133" s="218" t="s">
        <v>33</v>
      </c>
      <c r="F133" s="219" t="s">
        <v>176</v>
      </c>
      <c r="G133" s="217"/>
      <c r="H133" s="220">
        <v>640.33999999999992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136</v>
      </c>
      <c r="AU133" s="226" t="s">
        <v>88</v>
      </c>
      <c r="AV133" s="15" t="s">
        <v>130</v>
      </c>
      <c r="AW133" s="15" t="s">
        <v>40</v>
      </c>
      <c r="AX133" s="15" t="s">
        <v>86</v>
      </c>
      <c r="AY133" s="226" t="s">
        <v>123</v>
      </c>
    </row>
    <row r="134" spans="1:65" s="2" customFormat="1" ht="16.5" customHeight="1">
      <c r="A134" s="36"/>
      <c r="B134" s="37"/>
      <c r="C134" s="175" t="s">
        <v>183</v>
      </c>
      <c r="D134" s="175" t="s">
        <v>125</v>
      </c>
      <c r="E134" s="176" t="s">
        <v>184</v>
      </c>
      <c r="F134" s="177" t="s">
        <v>185</v>
      </c>
      <c r="G134" s="178" t="s">
        <v>141</v>
      </c>
      <c r="H134" s="179">
        <v>640.34</v>
      </c>
      <c r="I134" s="180"/>
      <c r="J134" s="181">
        <f>ROUND(I134*H134,2)</f>
        <v>0</v>
      </c>
      <c r="K134" s="177" t="s">
        <v>129</v>
      </c>
      <c r="L134" s="41"/>
      <c r="M134" s="182" t="s">
        <v>33</v>
      </c>
      <c r="N134" s="183" t="s">
        <v>49</v>
      </c>
      <c r="O134" s="66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6" t="s">
        <v>130</v>
      </c>
      <c r="AT134" s="186" t="s">
        <v>125</v>
      </c>
      <c r="AU134" s="186" t="s">
        <v>88</v>
      </c>
      <c r="AY134" s="18" t="s">
        <v>123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8" t="s">
        <v>86</v>
      </c>
      <c r="BK134" s="187">
        <f>ROUND(I134*H134,2)</f>
        <v>0</v>
      </c>
      <c r="BL134" s="18" t="s">
        <v>130</v>
      </c>
      <c r="BM134" s="186" t="s">
        <v>186</v>
      </c>
    </row>
    <row r="135" spans="1:65" s="2" customFormat="1" ht="10.199999999999999">
      <c r="A135" s="36"/>
      <c r="B135" s="37"/>
      <c r="C135" s="38"/>
      <c r="D135" s="188" t="s">
        <v>132</v>
      </c>
      <c r="E135" s="38"/>
      <c r="F135" s="189" t="s">
        <v>187</v>
      </c>
      <c r="G135" s="38"/>
      <c r="H135" s="38"/>
      <c r="I135" s="190"/>
      <c r="J135" s="38"/>
      <c r="K135" s="38"/>
      <c r="L135" s="41"/>
      <c r="M135" s="191"/>
      <c r="N135" s="192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8" t="s">
        <v>132</v>
      </c>
      <c r="AU135" s="18" t="s">
        <v>88</v>
      </c>
    </row>
    <row r="136" spans="1:65" s="2" customFormat="1" ht="10.199999999999999">
      <c r="A136" s="36"/>
      <c r="B136" s="37"/>
      <c r="C136" s="38"/>
      <c r="D136" s="193" t="s">
        <v>134</v>
      </c>
      <c r="E136" s="38"/>
      <c r="F136" s="194" t="s">
        <v>188</v>
      </c>
      <c r="G136" s="38"/>
      <c r="H136" s="38"/>
      <c r="I136" s="190"/>
      <c r="J136" s="38"/>
      <c r="K136" s="38"/>
      <c r="L136" s="41"/>
      <c r="M136" s="191"/>
      <c r="N136" s="192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8" t="s">
        <v>134</v>
      </c>
      <c r="AU136" s="18" t="s">
        <v>88</v>
      </c>
    </row>
    <row r="137" spans="1:65" s="13" customFormat="1" ht="10.199999999999999">
      <c r="B137" s="195"/>
      <c r="C137" s="196"/>
      <c r="D137" s="188" t="s">
        <v>136</v>
      </c>
      <c r="E137" s="197" t="s">
        <v>33</v>
      </c>
      <c r="F137" s="198" t="s">
        <v>154</v>
      </c>
      <c r="G137" s="196"/>
      <c r="H137" s="197" t="s">
        <v>33</v>
      </c>
      <c r="I137" s="199"/>
      <c r="J137" s="196"/>
      <c r="K137" s="196"/>
      <c r="L137" s="200"/>
      <c r="M137" s="201"/>
      <c r="N137" s="202"/>
      <c r="O137" s="202"/>
      <c r="P137" s="202"/>
      <c r="Q137" s="202"/>
      <c r="R137" s="202"/>
      <c r="S137" s="202"/>
      <c r="T137" s="203"/>
      <c r="AT137" s="204" t="s">
        <v>136</v>
      </c>
      <c r="AU137" s="204" t="s">
        <v>88</v>
      </c>
      <c r="AV137" s="13" t="s">
        <v>86</v>
      </c>
      <c r="AW137" s="13" t="s">
        <v>40</v>
      </c>
      <c r="AX137" s="13" t="s">
        <v>78</v>
      </c>
      <c r="AY137" s="204" t="s">
        <v>123</v>
      </c>
    </row>
    <row r="138" spans="1:65" s="14" customFormat="1" ht="10.199999999999999">
      <c r="B138" s="205"/>
      <c r="C138" s="206"/>
      <c r="D138" s="188" t="s">
        <v>136</v>
      </c>
      <c r="E138" s="207" t="s">
        <v>33</v>
      </c>
      <c r="F138" s="208" t="s">
        <v>155</v>
      </c>
      <c r="G138" s="206"/>
      <c r="H138" s="209">
        <v>406.34</v>
      </c>
      <c r="I138" s="210"/>
      <c r="J138" s="206"/>
      <c r="K138" s="206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136</v>
      </c>
      <c r="AU138" s="215" t="s">
        <v>88</v>
      </c>
      <c r="AV138" s="14" t="s">
        <v>88</v>
      </c>
      <c r="AW138" s="14" t="s">
        <v>40</v>
      </c>
      <c r="AX138" s="14" t="s">
        <v>78</v>
      </c>
      <c r="AY138" s="215" t="s">
        <v>123</v>
      </c>
    </row>
    <row r="139" spans="1:65" s="13" customFormat="1" ht="10.199999999999999">
      <c r="B139" s="195"/>
      <c r="C139" s="196"/>
      <c r="D139" s="188" t="s">
        <v>136</v>
      </c>
      <c r="E139" s="197" t="s">
        <v>33</v>
      </c>
      <c r="F139" s="198" t="s">
        <v>161</v>
      </c>
      <c r="G139" s="196"/>
      <c r="H139" s="197" t="s">
        <v>33</v>
      </c>
      <c r="I139" s="199"/>
      <c r="J139" s="196"/>
      <c r="K139" s="196"/>
      <c r="L139" s="200"/>
      <c r="M139" s="201"/>
      <c r="N139" s="202"/>
      <c r="O139" s="202"/>
      <c r="P139" s="202"/>
      <c r="Q139" s="202"/>
      <c r="R139" s="202"/>
      <c r="S139" s="202"/>
      <c r="T139" s="203"/>
      <c r="AT139" s="204" t="s">
        <v>136</v>
      </c>
      <c r="AU139" s="204" t="s">
        <v>88</v>
      </c>
      <c r="AV139" s="13" t="s">
        <v>86</v>
      </c>
      <c r="AW139" s="13" t="s">
        <v>40</v>
      </c>
      <c r="AX139" s="13" t="s">
        <v>78</v>
      </c>
      <c r="AY139" s="204" t="s">
        <v>123</v>
      </c>
    </row>
    <row r="140" spans="1:65" s="14" customFormat="1" ht="10.199999999999999">
      <c r="B140" s="205"/>
      <c r="C140" s="206"/>
      <c r="D140" s="188" t="s">
        <v>136</v>
      </c>
      <c r="E140" s="207" t="s">
        <v>33</v>
      </c>
      <c r="F140" s="208" t="s">
        <v>162</v>
      </c>
      <c r="G140" s="206"/>
      <c r="H140" s="209">
        <v>234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136</v>
      </c>
      <c r="AU140" s="215" t="s">
        <v>88</v>
      </c>
      <c r="AV140" s="14" t="s">
        <v>88</v>
      </c>
      <c r="AW140" s="14" t="s">
        <v>40</v>
      </c>
      <c r="AX140" s="14" t="s">
        <v>78</v>
      </c>
      <c r="AY140" s="215" t="s">
        <v>123</v>
      </c>
    </row>
    <row r="141" spans="1:65" s="15" customFormat="1" ht="10.199999999999999">
      <c r="B141" s="216"/>
      <c r="C141" s="217"/>
      <c r="D141" s="188" t="s">
        <v>136</v>
      </c>
      <c r="E141" s="218" t="s">
        <v>33</v>
      </c>
      <c r="F141" s="219" t="s">
        <v>176</v>
      </c>
      <c r="G141" s="217"/>
      <c r="H141" s="220">
        <v>640.33999999999992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136</v>
      </c>
      <c r="AU141" s="226" t="s">
        <v>88</v>
      </c>
      <c r="AV141" s="15" t="s">
        <v>130</v>
      </c>
      <c r="AW141" s="15" t="s">
        <v>40</v>
      </c>
      <c r="AX141" s="15" t="s">
        <v>86</v>
      </c>
      <c r="AY141" s="226" t="s">
        <v>123</v>
      </c>
    </row>
    <row r="142" spans="1:65" s="2" customFormat="1" ht="16.5" customHeight="1">
      <c r="A142" s="36"/>
      <c r="B142" s="37"/>
      <c r="C142" s="175" t="s">
        <v>189</v>
      </c>
      <c r="D142" s="175" t="s">
        <v>125</v>
      </c>
      <c r="E142" s="176" t="s">
        <v>190</v>
      </c>
      <c r="F142" s="177" t="s">
        <v>191</v>
      </c>
      <c r="G142" s="178" t="s">
        <v>192</v>
      </c>
      <c r="H142" s="179">
        <v>1216.646</v>
      </c>
      <c r="I142" s="180"/>
      <c r="J142" s="181">
        <f>ROUND(I142*H142,2)</f>
        <v>0</v>
      </c>
      <c r="K142" s="177" t="s">
        <v>129</v>
      </c>
      <c r="L142" s="41"/>
      <c r="M142" s="182" t="s">
        <v>33</v>
      </c>
      <c r="N142" s="183" t="s">
        <v>49</v>
      </c>
      <c r="O142" s="66"/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6" t="s">
        <v>130</v>
      </c>
      <c r="AT142" s="186" t="s">
        <v>125</v>
      </c>
      <c r="AU142" s="186" t="s">
        <v>88</v>
      </c>
      <c r="AY142" s="18" t="s">
        <v>123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8" t="s">
        <v>86</v>
      </c>
      <c r="BK142" s="187">
        <f>ROUND(I142*H142,2)</f>
        <v>0</v>
      </c>
      <c r="BL142" s="18" t="s">
        <v>130</v>
      </c>
      <c r="BM142" s="186" t="s">
        <v>193</v>
      </c>
    </row>
    <row r="143" spans="1:65" s="2" customFormat="1" ht="19.2">
      <c r="A143" s="36"/>
      <c r="B143" s="37"/>
      <c r="C143" s="38"/>
      <c r="D143" s="188" t="s">
        <v>132</v>
      </c>
      <c r="E143" s="38"/>
      <c r="F143" s="189" t="s">
        <v>194</v>
      </c>
      <c r="G143" s="38"/>
      <c r="H143" s="38"/>
      <c r="I143" s="190"/>
      <c r="J143" s="38"/>
      <c r="K143" s="38"/>
      <c r="L143" s="41"/>
      <c r="M143" s="191"/>
      <c r="N143" s="192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8" t="s">
        <v>132</v>
      </c>
      <c r="AU143" s="18" t="s">
        <v>88</v>
      </c>
    </row>
    <row r="144" spans="1:65" s="2" customFormat="1" ht="10.199999999999999">
      <c r="A144" s="36"/>
      <c r="B144" s="37"/>
      <c r="C144" s="38"/>
      <c r="D144" s="193" t="s">
        <v>134</v>
      </c>
      <c r="E144" s="38"/>
      <c r="F144" s="194" t="s">
        <v>195</v>
      </c>
      <c r="G144" s="38"/>
      <c r="H144" s="38"/>
      <c r="I144" s="190"/>
      <c r="J144" s="38"/>
      <c r="K144" s="38"/>
      <c r="L144" s="41"/>
      <c r="M144" s="191"/>
      <c r="N144" s="192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8" t="s">
        <v>134</v>
      </c>
      <c r="AU144" s="18" t="s">
        <v>88</v>
      </c>
    </row>
    <row r="145" spans="1:65" s="13" customFormat="1" ht="10.199999999999999">
      <c r="B145" s="195"/>
      <c r="C145" s="196"/>
      <c r="D145" s="188" t="s">
        <v>136</v>
      </c>
      <c r="E145" s="197" t="s">
        <v>33</v>
      </c>
      <c r="F145" s="198" t="s">
        <v>196</v>
      </c>
      <c r="G145" s="196"/>
      <c r="H145" s="197" t="s">
        <v>33</v>
      </c>
      <c r="I145" s="199"/>
      <c r="J145" s="196"/>
      <c r="K145" s="196"/>
      <c r="L145" s="200"/>
      <c r="M145" s="201"/>
      <c r="N145" s="202"/>
      <c r="O145" s="202"/>
      <c r="P145" s="202"/>
      <c r="Q145" s="202"/>
      <c r="R145" s="202"/>
      <c r="S145" s="202"/>
      <c r="T145" s="203"/>
      <c r="AT145" s="204" t="s">
        <v>136</v>
      </c>
      <c r="AU145" s="204" t="s">
        <v>88</v>
      </c>
      <c r="AV145" s="13" t="s">
        <v>86</v>
      </c>
      <c r="AW145" s="13" t="s">
        <v>40</v>
      </c>
      <c r="AX145" s="13" t="s">
        <v>78</v>
      </c>
      <c r="AY145" s="204" t="s">
        <v>123</v>
      </c>
    </row>
    <row r="146" spans="1:65" s="13" customFormat="1" ht="10.199999999999999">
      <c r="B146" s="195"/>
      <c r="C146" s="196"/>
      <c r="D146" s="188" t="s">
        <v>136</v>
      </c>
      <c r="E146" s="197" t="s">
        <v>33</v>
      </c>
      <c r="F146" s="198" t="s">
        <v>154</v>
      </c>
      <c r="G146" s="196"/>
      <c r="H146" s="197" t="s">
        <v>33</v>
      </c>
      <c r="I146" s="199"/>
      <c r="J146" s="196"/>
      <c r="K146" s="196"/>
      <c r="L146" s="200"/>
      <c r="M146" s="201"/>
      <c r="N146" s="202"/>
      <c r="O146" s="202"/>
      <c r="P146" s="202"/>
      <c r="Q146" s="202"/>
      <c r="R146" s="202"/>
      <c r="S146" s="202"/>
      <c r="T146" s="203"/>
      <c r="AT146" s="204" t="s">
        <v>136</v>
      </c>
      <c r="AU146" s="204" t="s">
        <v>88</v>
      </c>
      <c r="AV146" s="13" t="s">
        <v>86</v>
      </c>
      <c r="AW146" s="13" t="s">
        <v>40</v>
      </c>
      <c r="AX146" s="13" t="s">
        <v>78</v>
      </c>
      <c r="AY146" s="204" t="s">
        <v>123</v>
      </c>
    </row>
    <row r="147" spans="1:65" s="14" customFormat="1" ht="10.199999999999999">
      <c r="B147" s="205"/>
      <c r="C147" s="206"/>
      <c r="D147" s="188" t="s">
        <v>136</v>
      </c>
      <c r="E147" s="207" t="s">
        <v>33</v>
      </c>
      <c r="F147" s="208" t="s">
        <v>155</v>
      </c>
      <c r="G147" s="206"/>
      <c r="H147" s="209">
        <v>406.34</v>
      </c>
      <c r="I147" s="210"/>
      <c r="J147" s="206"/>
      <c r="K147" s="206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136</v>
      </c>
      <c r="AU147" s="215" t="s">
        <v>88</v>
      </c>
      <c r="AV147" s="14" t="s">
        <v>88</v>
      </c>
      <c r="AW147" s="14" t="s">
        <v>40</v>
      </c>
      <c r="AX147" s="14" t="s">
        <v>78</v>
      </c>
      <c r="AY147" s="215" t="s">
        <v>123</v>
      </c>
    </row>
    <row r="148" spans="1:65" s="13" customFormat="1" ht="10.199999999999999">
      <c r="B148" s="195"/>
      <c r="C148" s="196"/>
      <c r="D148" s="188" t="s">
        <v>136</v>
      </c>
      <c r="E148" s="197" t="s">
        <v>33</v>
      </c>
      <c r="F148" s="198" t="s">
        <v>161</v>
      </c>
      <c r="G148" s="196"/>
      <c r="H148" s="197" t="s">
        <v>33</v>
      </c>
      <c r="I148" s="199"/>
      <c r="J148" s="196"/>
      <c r="K148" s="196"/>
      <c r="L148" s="200"/>
      <c r="M148" s="201"/>
      <c r="N148" s="202"/>
      <c r="O148" s="202"/>
      <c r="P148" s="202"/>
      <c r="Q148" s="202"/>
      <c r="R148" s="202"/>
      <c r="S148" s="202"/>
      <c r="T148" s="203"/>
      <c r="AT148" s="204" t="s">
        <v>136</v>
      </c>
      <c r="AU148" s="204" t="s">
        <v>88</v>
      </c>
      <c r="AV148" s="13" t="s">
        <v>86</v>
      </c>
      <c r="AW148" s="13" t="s">
        <v>40</v>
      </c>
      <c r="AX148" s="13" t="s">
        <v>78</v>
      </c>
      <c r="AY148" s="204" t="s">
        <v>123</v>
      </c>
    </row>
    <row r="149" spans="1:65" s="14" customFormat="1" ht="10.199999999999999">
      <c r="B149" s="205"/>
      <c r="C149" s="206"/>
      <c r="D149" s="188" t="s">
        <v>136</v>
      </c>
      <c r="E149" s="207" t="s">
        <v>33</v>
      </c>
      <c r="F149" s="208" t="s">
        <v>162</v>
      </c>
      <c r="G149" s="206"/>
      <c r="H149" s="209">
        <v>234</v>
      </c>
      <c r="I149" s="210"/>
      <c r="J149" s="206"/>
      <c r="K149" s="206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136</v>
      </c>
      <c r="AU149" s="215" t="s">
        <v>88</v>
      </c>
      <c r="AV149" s="14" t="s">
        <v>88</v>
      </c>
      <c r="AW149" s="14" t="s">
        <v>40</v>
      </c>
      <c r="AX149" s="14" t="s">
        <v>78</v>
      </c>
      <c r="AY149" s="215" t="s">
        <v>123</v>
      </c>
    </row>
    <row r="150" spans="1:65" s="15" customFormat="1" ht="10.199999999999999">
      <c r="B150" s="216"/>
      <c r="C150" s="217"/>
      <c r="D150" s="188" t="s">
        <v>136</v>
      </c>
      <c r="E150" s="218" t="s">
        <v>33</v>
      </c>
      <c r="F150" s="219" t="s">
        <v>176</v>
      </c>
      <c r="G150" s="217"/>
      <c r="H150" s="220">
        <v>640.33999999999992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136</v>
      </c>
      <c r="AU150" s="226" t="s">
        <v>88</v>
      </c>
      <c r="AV150" s="15" t="s">
        <v>130</v>
      </c>
      <c r="AW150" s="15" t="s">
        <v>40</v>
      </c>
      <c r="AX150" s="15" t="s">
        <v>86</v>
      </c>
      <c r="AY150" s="226" t="s">
        <v>123</v>
      </c>
    </row>
    <row r="151" spans="1:65" s="14" customFormat="1" ht="10.199999999999999">
      <c r="B151" s="205"/>
      <c r="C151" s="206"/>
      <c r="D151" s="188" t="s">
        <v>136</v>
      </c>
      <c r="E151" s="206"/>
      <c r="F151" s="208" t="s">
        <v>197</v>
      </c>
      <c r="G151" s="206"/>
      <c r="H151" s="209">
        <v>1216.646</v>
      </c>
      <c r="I151" s="210"/>
      <c r="J151" s="206"/>
      <c r="K151" s="206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136</v>
      </c>
      <c r="AU151" s="215" t="s">
        <v>88</v>
      </c>
      <c r="AV151" s="14" t="s">
        <v>88</v>
      </c>
      <c r="AW151" s="14" t="s">
        <v>4</v>
      </c>
      <c r="AX151" s="14" t="s">
        <v>86</v>
      </c>
      <c r="AY151" s="215" t="s">
        <v>123</v>
      </c>
    </row>
    <row r="152" spans="1:65" s="2" customFormat="1" ht="16.5" customHeight="1">
      <c r="A152" s="36"/>
      <c r="B152" s="37"/>
      <c r="C152" s="175" t="s">
        <v>198</v>
      </c>
      <c r="D152" s="175" t="s">
        <v>125</v>
      </c>
      <c r="E152" s="176" t="s">
        <v>199</v>
      </c>
      <c r="F152" s="177" t="s">
        <v>200</v>
      </c>
      <c r="G152" s="178" t="s">
        <v>128</v>
      </c>
      <c r="H152" s="179">
        <v>2031.7</v>
      </c>
      <c r="I152" s="180"/>
      <c r="J152" s="181">
        <f>ROUND(I152*H152,2)</f>
        <v>0</v>
      </c>
      <c r="K152" s="177" t="s">
        <v>129</v>
      </c>
      <c r="L152" s="41"/>
      <c r="M152" s="182" t="s">
        <v>33</v>
      </c>
      <c r="N152" s="183" t="s">
        <v>49</v>
      </c>
      <c r="O152" s="66"/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6" t="s">
        <v>130</v>
      </c>
      <c r="AT152" s="186" t="s">
        <v>125</v>
      </c>
      <c r="AU152" s="186" t="s">
        <v>88</v>
      </c>
      <c r="AY152" s="18" t="s">
        <v>123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8" t="s">
        <v>86</v>
      </c>
      <c r="BK152" s="187">
        <f>ROUND(I152*H152,2)</f>
        <v>0</v>
      </c>
      <c r="BL152" s="18" t="s">
        <v>130</v>
      </c>
      <c r="BM152" s="186" t="s">
        <v>201</v>
      </c>
    </row>
    <row r="153" spans="1:65" s="2" customFormat="1" ht="10.199999999999999">
      <c r="A153" s="36"/>
      <c r="B153" s="37"/>
      <c r="C153" s="38"/>
      <c r="D153" s="188" t="s">
        <v>132</v>
      </c>
      <c r="E153" s="38"/>
      <c r="F153" s="189" t="s">
        <v>202</v>
      </c>
      <c r="G153" s="38"/>
      <c r="H153" s="38"/>
      <c r="I153" s="190"/>
      <c r="J153" s="38"/>
      <c r="K153" s="38"/>
      <c r="L153" s="41"/>
      <c r="M153" s="191"/>
      <c r="N153" s="192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8" t="s">
        <v>132</v>
      </c>
      <c r="AU153" s="18" t="s">
        <v>88</v>
      </c>
    </row>
    <row r="154" spans="1:65" s="2" customFormat="1" ht="10.199999999999999">
      <c r="A154" s="36"/>
      <c r="B154" s="37"/>
      <c r="C154" s="38"/>
      <c r="D154" s="193" t="s">
        <v>134</v>
      </c>
      <c r="E154" s="38"/>
      <c r="F154" s="194" t="s">
        <v>203</v>
      </c>
      <c r="G154" s="38"/>
      <c r="H154" s="38"/>
      <c r="I154" s="190"/>
      <c r="J154" s="38"/>
      <c r="K154" s="38"/>
      <c r="L154" s="41"/>
      <c r="M154" s="191"/>
      <c r="N154" s="192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8" t="s">
        <v>134</v>
      </c>
      <c r="AU154" s="18" t="s">
        <v>88</v>
      </c>
    </row>
    <row r="155" spans="1:65" s="13" customFormat="1" ht="10.199999999999999">
      <c r="B155" s="195"/>
      <c r="C155" s="196"/>
      <c r="D155" s="188" t="s">
        <v>136</v>
      </c>
      <c r="E155" s="197" t="s">
        <v>33</v>
      </c>
      <c r="F155" s="198" t="s">
        <v>204</v>
      </c>
      <c r="G155" s="196"/>
      <c r="H155" s="197" t="s">
        <v>33</v>
      </c>
      <c r="I155" s="199"/>
      <c r="J155" s="196"/>
      <c r="K155" s="196"/>
      <c r="L155" s="200"/>
      <c r="M155" s="201"/>
      <c r="N155" s="202"/>
      <c r="O155" s="202"/>
      <c r="P155" s="202"/>
      <c r="Q155" s="202"/>
      <c r="R155" s="202"/>
      <c r="S155" s="202"/>
      <c r="T155" s="203"/>
      <c r="AT155" s="204" t="s">
        <v>136</v>
      </c>
      <c r="AU155" s="204" t="s">
        <v>88</v>
      </c>
      <c r="AV155" s="13" t="s">
        <v>86</v>
      </c>
      <c r="AW155" s="13" t="s">
        <v>40</v>
      </c>
      <c r="AX155" s="13" t="s">
        <v>78</v>
      </c>
      <c r="AY155" s="204" t="s">
        <v>123</v>
      </c>
    </row>
    <row r="156" spans="1:65" s="13" customFormat="1" ht="10.199999999999999">
      <c r="B156" s="195"/>
      <c r="C156" s="196"/>
      <c r="D156" s="188" t="s">
        <v>136</v>
      </c>
      <c r="E156" s="197" t="s">
        <v>33</v>
      </c>
      <c r="F156" s="198" t="s">
        <v>205</v>
      </c>
      <c r="G156" s="196"/>
      <c r="H156" s="197" t="s">
        <v>33</v>
      </c>
      <c r="I156" s="199"/>
      <c r="J156" s="196"/>
      <c r="K156" s="196"/>
      <c r="L156" s="200"/>
      <c r="M156" s="201"/>
      <c r="N156" s="202"/>
      <c r="O156" s="202"/>
      <c r="P156" s="202"/>
      <c r="Q156" s="202"/>
      <c r="R156" s="202"/>
      <c r="S156" s="202"/>
      <c r="T156" s="203"/>
      <c r="AT156" s="204" t="s">
        <v>136</v>
      </c>
      <c r="AU156" s="204" t="s">
        <v>88</v>
      </c>
      <c r="AV156" s="13" t="s">
        <v>86</v>
      </c>
      <c r="AW156" s="13" t="s">
        <v>40</v>
      </c>
      <c r="AX156" s="13" t="s">
        <v>78</v>
      </c>
      <c r="AY156" s="204" t="s">
        <v>123</v>
      </c>
    </row>
    <row r="157" spans="1:65" s="14" customFormat="1" ht="10.199999999999999">
      <c r="B157" s="205"/>
      <c r="C157" s="206"/>
      <c r="D157" s="188" t="s">
        <v>136</v>
      </c>
      <c r="E157" s="207" t="s">
        <v>33</v>
      </c>
      <c r="F157" s="208" t="s">
        <v>206</v>
      </c>
      <c r="G157" s="206"/>
      <c r="H157" s="209">
        <v>1847</v>
      </c>
      <c r="I157" s="210"/>
      <c r="J157" s="206"/>
      <c r="K157" s="206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136</v>
      </c>
      <c r="AU157" s="215" t="s">
        <v>88</v>
      </c>
      <c r="AV157" s="14" t="s">
        <v>88</v>
      </c>
      <c r="AW157" s="14" t="s">
        <v>40</v>
      </c>
      <c r="AX157" s="14" t="s">
        <v>86</v>
      </c>
      <c r="AY157" s="215" t="s">
        <v>123</v>
      </c>
    </row>
    <row r="158" spans="1:65" s="14" customFormat="1" ht="10.199999999999999">
      <c r="B158" s="205"/>
      <c r="C158" s="206"/>
      <c r="D158" s="188" t="s">
        <v>136</v>
      </c>
      <c r="E158" s="206"/>
      <c r="F158" s="208" t="s">
        <v>207</v>
      </c>
      <c r="G158" s="206"/>
      <c r="H158" s="209">
        <v>2031.7</v>
      </c>
      <c r="I158" s="210"/>
      <c r="J158" s="206"/>
      <c r="K158" s="206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136</v>
      </c>
      <c r="AU158" s="215" t="s">
        <v>88</v>
      </c>
      <c r="AV158" s="14" t="s">
        <v>88</v>
      </c>
      <c r="AW158" s="14" t="s">
        <v>4</v>
      </c>
      <c r="AX158" s="14" t="s">
        <v>86</v>
      </c>
      <c r="AY158" s="215" t="s">
        <v>123</v>
      </c>
    </row>
    <row r="159" spans="1:65" s="2" customFormat="1" ht="21.75" customHeight="1">
      <c r="A159" s="36"/>
      <c r="B159" s="37"/>
      <c r="C159" s="175" t="s">
        <v>208</v>
      </c>
      <c r="D159" s="175" t="s">
        <v>125</v>
      </c>
      <c r="E159" s="176" t="s">
        <v>209</v>
      </c>
      <c r="F159" s="177" t="s">
        <v>210</v>
      </c>
      <c r="G159" s="178" t="s">
        <v>128</v>
      </c>
      <c r="H159" s="179">
        <v>2178</v>
      </c>
      <c r="I159" s="180"/>
      <c r="J159" s="181">
        <f>ROUND(I159*H159,2)</f>
        <v>0</v>
      </c>
      <c r="K159" s="177" t="s">
        <v>129</v>
      </c>
      <c r="L159" s="41"/>
      <c r="M159" s="182" t="s">
        <v>33</v>
      </c>
      <c r="N159" s="183" t="s">
        <v>49</v>
      </c>
      <c r="O159" s="66"/>
      <c r="P159" s="184">
        <f>O159*H159</f>
        <v>0</v>
      </c>
      <c r="Q159" s="184">
        <v>0</v>
      </c>
      <c r="R159" s="184">
        <f>Q159*H159</f>
        <v>0</v>
      </c>
      <c r="S159" s="184">
        <v>0</v>
      </c>
      <c r="T159" s="185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6" t="s">
        <v>130</v>
      </c>
      <c r="AT159" s="186" t="s">
        <v>125</v>
      </c>
      <c r="AU159" s="186" t="s">
        <v>88</v>
      </c>
      <c r="AY159" s="18" t="s">
        <v>123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8" t="s">
        <v>86</v>
      </c>
      <c r="BK159" s="187">
        <f>ROUND(I159*H159,2)</f>
        <v>0</v>
      </c>
      <c r="BL159" s="18" t="s">
        <v>130</v>
      </c>
      <c r="BM159" s="186" t="s">
        <v>211</v>
      </c>
    </row>
    <row r="160" spans="1:65" s="2" customFormat="1" ht="19.2">
      <c r="A160" s="36"/>
      <c r="B160" s="37"/>
      <c r="C160" s="38"/>
      <c r="D160" s="188" t="s">
        <v>132</v>
      </c>
      <c r="E160" s="38"/>
      <c r="F160" s="189" t="s">
        <v>212</v>
      </c>
      <c r="G160" s="38"/>
      <c r="H160" s="38"/>
      <c r="I160" s="190"/>
      <c r="J160" s="38"/>
      <c r="K160" s="38"/>
      <c r="L160" s="41"/>
      <c r="M160" s="191"/>
      <c r="N160" s="192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8" t="s">
        <v>132</v>
      </c>
      <c r="AU160" s="18" t="s">
        <v>88</v>
      </c>
    </row>
    <row r="161" spans="1:65" s="2" customFormat="1" ht="10.199999999999999">
      <c r="A161" s="36"/>
      <c r="B161" s="37"/>
      <c r="C161" s="38"/>
      <c r="D161" s="193" t="s">
        <v>134</v>
      </c>
      <c r="E161" s="38"/>
      <c r="F161" s="194" t="s">
        <v>213</v>
      </c>
      <c r="G161" s="38"/>
      <c r="H161" s="38"/>
      <c r="I161" s="190"/>
      <c r="J161" s="38"/>
      <c r="K161" s="38"/>
      <c r="L161" s="41"/>
      <c r="M161" s="191"/>
      <c r="N161" s="192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8" t="s">
        <v>134</v>
      </c>
      <c r="AU161" s="18" t="s">
        <v>88</v>
      </c>
    </row>
    <row r="162" spans="1:65" s="13" customFormat="1" ht="10.199999999999999">
      <c r="B162" s="195"/>
      <c r="C162" s="196"/>
      <c r="D162" s="188" t="s">
        <v>136</v>
      </c>
      <c r="E162" s="197" t="s">
        <v>33</v>
      </c>
      <c r="F162" s="198" t="s">
        <v>214</v>
      </c>
      <c r="G162" s="196"/>
      <c r="H162" s="197" t="s">
        <v>33</v>
      </c>
      <c r="I162" s="199"/>
      <c r="J162" s="196"/>
      <c r="K162" s="196"/>
      <c r="L162" s="200"/>
      <c r="M162" s="201"/>
      <c r="N162" s="202"/>
      <c r="O162" s="202"/>
      <c r="P162" s="202"/>
      <c r="Q162" s="202"/>
      <c r="R162" s="202"/>
      <c r="S162" s="202"/>
      <c r="T162" s="203"/>
      <c r="AT162" s="204" t="s">
        <v>136</v>
      </c>
      <c r="AU162" s="204" t="s">
        <v>88</v>
      </c>
      <c r="AV162" s="13" t="s">
        <v>86</v>
      </c>
      <c r="AW162" s="13" t="s">
        <v>40</v>
      </c>
      <c r="AX162" s="13" t="s">
        <v>78</v>
      </c>
      <c r="AY162" s="204" t="s">
        <v>123</v>
      </c>
    </row>
    <row r="163" spans="1:65" s="14" customFormat="1" ht="10.199999999999999">
      <c r="B163" s="205"/>
      <c r="C163" s="206"/>
      <c r="D163" s="188" t="s">
        <v>136</v>
      </c>
      <c r="E163" s="207" t="s">
        <v>33</v>
      </c>
      <c r="F163" s="208" t="s">
        <v>215</v>
      </c>
      <c r="G163" s="206"/>
      <c r="H163" s="209">
        <v>730</v>
      </c>
      <c r="I163" s="210"/>
      <c r="J163" s="206"/>
      <c r="K163" s="206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136</v>
      </c>
      <c r="AU163" s="215" t="s">
        <v>88</v>
      </c>
      <c r="AV163" s="14" t="s">
        <v>88</v>
      </c>
      <c r="AW163" s="14" t="s">
        <v>40</v>
      </c>
      <c r="AX163" s="14" t="s">
        <v>78</v>
      </c>
      <c r="AY163" s="215" t="s">
        <v>123</v>
      </c>
    </row>
    <row r="164" spans="1:65" s="13" customFormat="1" ht="10.199999999999999">
      <c r="B164" s="195"/>
      <c r="C164" s="196"/>
      <c r="D164" s="188" t="s">
        <v>136</v>
      </c>
      <c r="E164" s="197" t="s">
        <v>33</v>
      </c>
      <c r="F164" s="198" t="s">
        <v>216</v>
      </c>
      <c r="G164" s="196"/>
      <c r="H164" s="197" t="s">
        <v>33</v>
      </c>
      <c r="I164" s="199"/>
      <c r="J164" s="196"/>
      <c r="K164" s="196"/>
      <c r="L164" s="200"/>
      <c r="M164" s="201"/>
      <c r="N164" s="202"/>
      <c r="O164" s="202"/>
      <c r="P164" s="202"/>
      <c r="Q164" s="202"/>
      <c r="R164" s="202"/>
      <c r="S164" s="202"/>
      <c r="T164" s="203"/>
      <c r="AT164" s="204" t="s">
        <v>136</v>
      </c>
      <c r="AU164" s="204" t="s">
        <v>88</v>
      </c>
      <c r="AV164" s="13" t="s">
        <v>86</v>
      </c>
      <c r="AW164" s="13" t="s">
        <v>40</v>
      </c>
      <c r="AX164" s="13" t="s">
        <v>78</v>
      </c>
      <c r="AY164" s="204" t="s">
        <v>123</v>
      </c>
    </row>
    <row r="165" spans="1:65" s="14" customFormat="1" ht="10.199999999999999">
      <c r="B165" s="205"/>
      <c r="C165" s="206"/>
      <c r="D165" s="188" t="s">
        <v>136</v>
      </c>
      <c r="E165" s="207" t="s">
        <v>33</v>
      </c>
      <c r="F165" s="208" t="s">
        <v>217</v>
      </c>
      <c r="G165" s="206"/>
      <c r="H165" s="209">
        <v>1448</v>
      </c>
      <c r="I165" s="210"/>
      <c r="J165" s="206"/>
      <c r="K165" s="206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136</v>
      </c>
      <c r="AU165" s="215" t="s">
        <v>88</v>
      </c>
      <c r="AV165" s="14" t="s">
        <v>88</v>
      </c>
      <c r="AW165" s="14" t="s">
        <v>40</v>
      </c>
      <c r="AX165" s="14" t="s">
        <v>78</v>
      </c>
      <c r="AY165" s="215" t="s">
        <v>123</v>
      </c>
    </row>
    <row r="166" spans="1:65" s="15" customFormat="1" ht="10.199999999999999">
      <c r="B166" s="216"/>
      <c r="C166" s="217"/>
      <c r="D166" s="188" t="s">
        <v>136</v>
      </c>
      <c r="E166" s="218" t="s">
        <v>33</v>
      </c>
      <c r="F166" s="219" t="s">
        <v>176</v>
      </c>
      <c r="G166" s="217"/>
      <c r="H166" s="220">
        <v>2178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136</v>
      </c>
      <c r="AU166" s="226" t="s">
        <v>88</v>
      </c>
      <c r="AV166" s="15" t="s">
        <v>130</v>
      </c>
      <c r="AW166" s="15" t="s">
        <v>40</v>
      </c>
      <c r="AX166" s="15" t="s">
        <v>86</v>
      </c>
      <c r="AY166" s="226" t="s">
        <v>123</v>
      </c>
    </row>
    <row r="167" spans="1:65" s="2" customFormat="1" ht="16.5" customHeight="1">
      <c r="A167" s="36"/>
      <c r="B167" s="37"/>
      <c r="C167" s="227" t="s">
        <v>218</v>
      </c>
      <c r="D167" s="227" t="s">
        <v>219</v>
      </c>
      <c r="E167" s="228" t="s">
        <v>220</v>
      </c>
      <c r="F167" s="229" t="s">
        <v>221</v>
      </c>
      <c r="G167" s="230" t="s">
        <v>192</v>
      </c>
      <c r="H167" s="231">
        <v>947.18399999999997</v>
      </c>
      <c r="I167" s="232"/>
      <c r="J167" s="233">
        <f>ROUND(I167*H167,2)</f>
        <v>0</v>
      </c>
      <c r="K167" s="229" t="s">
        <v>129</v>
      </c>
      <c r="L167" s="234"/>
      <c r="M167" s="235" t="s">
        <v>33</v>
      </c>
      <c r="N167" s="236" t="s">
        <v>49</v>
      </c>
      <c r="O167" s="66"/>
      <c r="P167" s="184">
        <f>O167*H167</f>
        <v>0</v>
      </c>
      <c r="Q167" s="184">
        <v>1</v>
      </c>
      <c r="R167" s="184">
        <f>Q167*H167</f>
        <v>947.18399999999997</v>
      </c>
      <c r="S167" s="184">
        <v>0</v>
      </c>
      <c r="T167" s="18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6" t="s">
        <v>183</v>
      </c>
      <c r="AT167" s="186" t="s">
        <v>219</v>
      </c>
      <c r="AU167" s="186" t="s">
        <v>88</v>
      </c>
      <c r="AY167" s="18" t="s">
        <v>123</v>
      </c>
      <c r="BE167" s="187">
        <f>IF(N167="základní",J167,0)</f>
        <v>0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8" t="s">
        <v>86</v>
      </c>
      <c r="BK167" s="187">
        <f>ROUND(I167*H167,2)</f>
        <v>0</v>
      </c>
      <c r="BL167" s="18" t="s">
        <v>130</v>
      </c>
      <c r="BM167" s="186" t="s">
        <v>222</v>
      </c>
    </row>
    <row r="168" spans="1:65" s="2" customFormat="1" ht="10.199999999999999">
      <c r="A168" s="36"/>
      <c r="B168" s="37"/>
      <c r="C168" s="38"/>
      <c r="D168" s="188" t="s">
        <v>132</v>
      </c>
      <c r="E168" s="38"/>
      <c r="F168" s="189" t="s">
        <v>221</v>
      </c>
      <c r="G168" s="38"/>
      <c r="H168" s="38"/>
      <c r="I168" s="190"/>
      <c r="J168" s="38"/>
      <c r="K168" s="38"/>
      <c r="L168" s="41"/>
      <c r="M168" s="191"/>
      <c r="N168" s="192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8" t="s">
        <v>132</v>
      </c>
      <c r="AU168" s="18" t="s">
        <v>88</v>
      </c>
    </row>
    <row r="169" spans="1:65" s="13" customFormat="1" ht="10.199999999999999">
      <c r="B169" s="195"/>
      <c r="C169" s="196"/>
      <c r="D169" s="188" t="s">
        <v>136</v>
      </c>
      <c r="E169" s="197" t="s">
        <v>33</v>
      </c>
      <c r="F169" s="198" t="s">
        <v>223</v>
      </c>
      <c r="G169" s="196"/>
      <c r="H169" s="197" t="s">
        <v>33</v>
      </c>
      <c r="I169" s="199"/>
      <c r="J169" s="196"/>
      <c r="K169" s="196"/>
      <c r="L169" s="200"/>
      <c r="M169" s="201"/>
      <c r="N169" s="202"/>
      <c r="O169" s="202"/>
      <c r="P169" s="202"/>
      <c r="Q169" s="202"/>
      <c r="R169" s="202"/>
      <c r="S169" s="202"/>
      <c r="T169" s="203"/>
      <c r="AT169" s="204" t="s">
        <v>136</v>
      </c>
      <c r="AU169" s="204" t="s">
        <v>88</v>
      </c>
      <c r="AV169" s="13" t="s">
        <v>86</v>
      </c>
      <c r="AW169" s="13" t="s">
        <v>40</v>
      </c>
      <c r="AX169" s="13" t="s">
        <v>78</v>
      </c>
      <c r="AY169" s="204" t="s">
        <v>123</v>
      </c>
    </row>
    <row r="170" spans="1:65" s="13" customFormat="1" ht="10.199999999999999">
      <c r="B170" s="195"/>
      <c r="C170" s="196"/>
      <c r="D170" s="188" t="s">
        <v>136</v>
      </c>
      <c r="E170" s="197" t="s">
        <v>33</v>
      </c>
      <c r="F170" s="198" t="s">
        <v>224</v>
      </c>
      <c r="G170" s="196"/>
      <c r="H170" s="197" t="s">
        <v>33</v>
      </c>
      <c r="I170" s="199"/>
      <c r="J170" s="196"/>
      <c r="K170" s="196"/>
      <c r="L170" s="200"/>
      <c r="M170" s="201"/>
      <c r="N170" s="202"/>
      <c r="O170" s="202"/>
      <c r="P170" s="202"/>
      <c r="Q170" s="202"/>
      <c r="R170" s="202"/>
      <c r="S170" s="202"/>
      <c r="T170" s="203"/>
      <c r="AT170" s="204" t="s">
        <v>136</v>
      </c>
      <c r="AU170" s="204" t="s">
        <v>88</v>
      </c>
      <c r="AV170" s="13" t="s">
        <v>86</v>
      </c>
      <c r="AW170" s="13" t="s">
        <v>40</v>
      </c>
      <c r="AX170" s="13" t="s">
        <v>78</v>
      </c>
      <c r="AY170" s="204" t="s">
        <v>123</v>
      </c>
    </row>
    <row r="171" spans="1:65" s="13" customFormat="1" ht="10.199999999999999">
      <c r="B171" s="195"/>
      <c r="C171" s="196"/>
      <c r="D171" s="188" t="s">
        <v>136</v>
      </c>
      <c r="E171" s="197" t="s">
        <v>33</v>
      </c>
      <c r="F171" s="198" t="s">
        <v>214</v>
      </c>
      <c r="G171" s="196"/>
      <c r="H171" s="197" t="s">
        <v>33</v>
      </c>
      <c r="I171" s="199"/>
      <c r="J171" s="196"/>
      <c r="K171" s="196"/>
      <c r="L171" s="200"/>
      <c r="M171" s="201"/>
      <c r="N171" s="202"/>
      <c r="O171" s="202"/>
      <c r="P171" s="202"/>
      <c r="Q171" s="202"/>
      <c r="R171" s="202"/>
      <c r="S171" s="202"/>
      <c r="T171" s="203"/>
      <c r="AT171" s="204" t="s">
        <v>136</v>
      </c>
      <c r="AU171" s="204" t="s">
        <v>88</v>
      </c>
      <c r="AV171" s="13" t="s">
        <v>86</v>
      </c>
      <c r="AW171" s="13" t="s">
        <v>40</v>
      </c>
      <c r="AX171" s="13" t="s">
        <v>78</v>
      </c>
      <c r="AY171" s="204" t="s">
        <v>123</v>
      </c>
    </row>
    <row r="172" spans="1:65" s="14" customFormat="1" ht="10.199999999999999">
      <c r="B172" s="205"/>
      <c r="C172" s="206"/>
      <c r="D172" s="188" t="s">
        <v>136</v>
      </c>
      <c r="E172" s="207" t="s">
        <v>33</v>
      </c>
      <c r="F172" s="208" t="s">
        <v>225</v>
      </c>
      <c r="G172" s="206"/>
      <c r="H172" s="209">
        <v>229.99</v>
      </c>
      <c r="I172" s="210"/>
      <c r="J172" s="206"/>
      <c r="K172" s="206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136</v>
      </c>
      <c r="AU172" s="215" t="s">
        <v>88</v>
      </c>
      <c r="AV172" s="14" t="s">
        <v>88</v>
      </c>
      <c r="AW172" s="14" t="s">
        <v>40</v>
      </c>
      <c r="AX172" s="14" t="s">
        <v>78</v>
      </c>
      <c r="AY172" s="215" t="s">
        <v>123</v>
      </c>
    </row>
    <row r="173" spans="1:65" s="13" customFormat="1" ht="10.199999999999999">
      <c r="B173" s="195"/>
      <c r="C173" s="196"/>
      <c r="D173" s="188" t="s">
        <v>136</v>
      </c>
      <c r="E173" s="197" t="s">
        <v>33</v>
      </c>
      <c r="F173" s="198" t="s">
        <v>226</v>
      </c>
      <c r="G173" s="196"/>
      <c r="H173" s="197" t="s">
        <v>33</v>
      </c>
      <c r="I173" s="199"/>
      <c r="J173" s="196"/>
      <c r="K173" s="196"/>
      <c r="L173" s="200"/>
      <c r="M173" s="201"/>
      <c r="N173" s="202"/>
      <c r="O173" s="202"/>
      <c r="P173" s="202"/>
      <c r="Q173" s="202"/>
      <c r="R173" s="202"/>
      <c r="S173" s="202"/>
      <c r="T173" s="203"/>
      <c r="AT173" s="204" t="s">
        <v>136</v>
      </c>
      <c r="AU173" s="204" t="s">
        <v>88</v>
      </c>
      <c r="AV173" s="13" t="s">
        <v>86</v>
      </c>
      <c r="AW173" s="13" t="s">
        <v>40</v>
      </c>
      <c r="AX173" s="13" t="s">
        <v>78</v>
      </c>
      <c r="AY173" s="204" t="s">
        <v>123</v>
      </c>
    </row>
    <row r="174" spans="1:65" s="14" customFormat="1" ht="10.199999999999999">
      <c r="B174" s="205"/>
      <c r="C174" s="206"/>
      <c r="D174" s="188" t="s">
        <v>136</v>
      </c>
      <c r="E174" s="207" t="s">
        <v>33</v>
      </c>
      <c r="F174" s="208" t="s">
        <v>227</v>
      </c>
      <c r="G174" s="206"/>
      <c r="H174" s="209">
        <v>362</v>
      </c>
      <c r="I174" s="210"/>
      <c r="J174" s="206"/>
      <c r="K174" s="206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136</v>
      </c>
      <c r="AU174" s="215" t="s">
        <v>88</v>
      </c>
      <c r="AV174" s="14" t="s">
        <v>88</v>
      </c>
      <c r="AW174" s="14" t="s">
        <v>40</v>
      </c>
      <c r="AX174" s="14" t="s">
        <v>78</v>
      </c>
      <c r="AY174" s="215" t="s">
        <v>123</v>
      </c>
    </row>
    <row r="175" spans="1:65" s="15" customFormat="1" ht="10.199999999999999">
      <c r="B175" s="216"/>
      <c r="C175" s="217"/>
      <c r="D175" s="188" t="s">
        <v>136</v>
      </c>
      <c r="E175" s="218" t="s">
        <v>33</v>
      </c>
      <c r="F175" s="219" t="s">
        <v>176</v>
      </c>
      <c r="G175" s="217"/>
      <c r="H175" s="220">
        <v>591.99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136</v>
      </c>
      <c r="AU175" s="226" t="s">
        <v>88</v>
      </c>
      <c r="AV175" s="15" t="s">
        <v>130</v>
      </c>
      <c r="AW175" s="15" t="s">
        <v>40</v>
      </c>
      <c r="AX175" s="15" t="s">
        <v>86</v>
      </c>
      <c r="AY175" s="226" t="s">
        <v>123</v>
      </c>
    </row>
    <row r="176" spans="1:65" s="14" customFormat="1" ht="10.199999999999999">
      <c r="B176" s="205"/>
      <c r="C176" s="206"/>
      <c r="D176" s="188" t="s">
        <v>136</v>
      </c>
      <c r="E176" s="206"/>
      <c r="F176" s="208" t="s">
        <v>228</v>
      </c>
      <c r="G176" s="206"/>
      <c r="H176" s="209">
        <v>947.18399999999997</v>
      </c>
      <c r="I176" s="210"/>
      <c r="J176" s="206"/>
      <c r="K176" s="206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136</v>
      </c>
      <c r="AU176" s="215" t="s">
        <v>88</v>
      </c>
      <c r="AV176" s="14" t="s">
        <v>88</v>
      </c>
      <c r="AW176" s="14" t="s">
        <v>4</v>
      </c>
      <c r="AX176" s="14" t="s">
        <v>86</v>
      </c>
      <c r="AY176" s="215" t="s">
        <v>123</v>
      </c>
    </row>
    <row r="177" spans="1:65" s="2" customFormat="1" ht="16.5" customHeight="1">
      <c r="A177" s="36"/>
      <c r="B177" s="37"/>
      <c r="C177" s="175" t="s">
        <v>229</v>
      </c>
      <c r="D177" s="175" t="s">
        <v>125</v>
      </c>
      <c r="E177" s="176" t="s">
        <v>230</v>
      </c>
      <c r="F177" s="177" t="s">
        <v>231</v>
      </c>
      <c r="G177" s="178" t="s">
        <v>232</v>
      </c>
      <c r="H177" s="179">
        <v>13</v>
      </c>
      <c r="I177" s="180"/>
      <c r="J177" s="181">
        <f>ROUND(I177*H177,2)</f>
        <v>0</v>
      </c>
      <c r="K177" s="177" t="s">
        <v>129</v>
      </c>
      <c r="L177" s="41"/>
      <c r="M177" s="182" t="s">
        <v>33</v>
      </c>
      <c r="N177" s="183" t="s">
        <v>49</v>
      </c>
      <c r="O177" s="66"/>
      <c r="P177" s="184">
        <f>O177*H177</f>
        <v>0</v>
      </c>
      <c r="Q177" s="184">
        <v>0</v>
      </c>
      <c r="R177" s="184">
        <f>Q177*H177</f>
        <v>0</v>
      </c>
      <c r="S177" s="184">
        <v>0</v>
      </c>
      <c r="T177" s="185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6" t="s">
        <v>130</v>
      </c>
      <c r="AT177" s="186" t="s">
        <v>125</v>
      </c>
      <c r="AU177" s="186" t="s">
        <v>88</v>
      </c>
      <c r="AY177" s="18" t="s">
        <v>123</v>
      </c>
      <c r="BE177" s="187">
        <f>IF(N177="základní",J177,0)</f>
        <v>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18" t="s">
        <v>86</v>
      </c>
      <c r="BK177" s="187">
        <f>ROUND(I177*H177,2)</f>
        <v>0</v>
      </c>
      <c r="BL177" s="18" t="s">
        <v>130</v>
      </c>
      <c r="BM177" s="186" t="s">
        <v>233</v>
      </c>
    </row>
    <row r="178" spans="1:65" s="2" customFormat="1" ht="10.199999999999999">
      <c r="A178" s="36"/>
      <c r="B178" s="37"/>
      <c r="C178" s="38"/>
      <c r="D178" s="188" t="s">
        <v>132</v>
      </c>
      <c r="E178" s="38"/>
      <c r="F178" s="189" t="s">
        <v>234</v>
      </c>
      <c r="G178" s="38"/>
      <c r="H178" s="38"/>
      <c r="I178" s="190"/>
      <c r="J178" s="38"/>
      <c r="K178" s="38"/>
      <c r="L178" s="41"/>
      <c r="M178" s="191"/>
      <c r="N178" s="192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8" t="s">
        <v>132</v>
      </c>
      <c r="AU178" s="18" t="s">
        <v>88</v>
      </c>
    </row>
    <row r="179" spans="1:65" s="2" customFormat="1" ht="10.199999999999999">
      <c r="A179" s="36"/>
      <c r="B179" s="37"/>
      <c r="C179" s="38"/>
      <c r="D179" s="193" t="s">
        <v>134</v>
      </c>
      <c r="E179" s="38"/>
      <c r="F179" s="194" t="s">
        <v>235</v>
      </c>
      <c r="G179" s="38"/>
      <c r="H179" s="38"/>
      <c r="I179" s="190"/>
      <c r="J179" s="38"/>
      <c r="K179" s="38"/>
      <c r="L179" s="41"/>
      <c r="M179" s="191"/>
      <c r="N179" s="192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8" t="s">
        <v>134</v>
      </c>
      <c r="AU179" s="18" t="s">
        <v>88</v>
      </c>
    </row>
    <row r="180" spans="1:65" s="13" customFormat="1" ht="10.199999999999999">
      <c r="B180" s="195"/>
      <c r="C180" s="196"/>
      <c r="D180" s="188" t="s">
        <v>136</v>
      </c>
      <c r="E180" s="197" t="s">
        <v>33</v>
      </c>
      <c r="F180" s="198" t="s">
        <v>236</v>
      </c>
      <c r="G180" s="196"/>
      <c r="H180" s="197" t="s">
        <v>33</v>
      </c>
      <c r="I180" s="199"/>
      <c r="J180" s="196"/>
      <c r="K180" s="196"/>
      <c r="L180" s="200"/>
      <c r="M180" s="201"/>
      <c r="N180" s="202"/>
      <c r="O180" s="202"/>
      <c r="P180" s="202"/>
      <c r="Q180" s="202"/>
      <c r="R180" s="202"/>
      <c r="S180" s="202"/>
      <c r="T180" s="203"/>
      <c r="AT180" s="204" t="s">
        <v>136</v>
      </c>
      <c r="AU180" s="204" t="s">
        <v>88</v>
      </c>
      <c r="AV180" s="13" t="s">
        <v>86</v>
      </c>
      <c r="AW180" s="13" t="s">
        <v>40</v>
      </c>
      <c r="AX180" s="13" t="s">
        <v>78</v>
      </c>
      <c r="AY180" s="204" t="s">
        <v>123</v>
      </c>
    </row>
    <row r="181" spans="1:65" s="14" customFormat="1" ht="10.199999999999999">
      <c r="B181" s="205"/>
      <c r="C181" s="206"/>
      <c r="D181" s="188" t="s">
        <v>136</v>
      </c>
      <c r="E181" s="207" t="s">
        <v>33</v>
      </c>
      <c r="F181" s="208" t="s">
        <v>229</v>
      </c>
      <c r="G181" s="206"/>
      <c r="H181" s="209">
        <v>13</v>
      </c>
      <c r="I181" s="210"/>
      <c r="J181" s="206"/>
      <c r="K181" s="206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136</v>
      </c>
      <c r="AU181" s="215" t="s">
        <v>88</v>
      </c>
      <c r="AV181" s="14" t="s">
        <v>88</v>
      </c>
      <c r="AW181" s="14" t="s">
        <v>40</v>
      </c>
      <c r="AX181" s="14" t="s">
        <v>86</v>
      </c>
      <c r="AY181" s="215" t="s">
        <v>123</v>
      </c>
    </row>
    <row r="182" spans="1:65" s="2" customFormat="1" ht="16.5" customHeight="1">
      <c r="A182" s="36"/>
      <c r="B182" s="37"/>
      <c r="C182" s="175" t="s">
        <v>237</v>
      </c>
      <c r="D182" s="175" t="s">
        <v>125</v>
      </c>
      <c r="E182" s="176" t="s">
        <v>238</v>
      </c>
      <c r="F182" s="177" t="s">
        <v>239</v>
      </c>
      <c r="G182" s="178" t="s">
        <v>192</v>
      </c>
      <c r="H182" s="179">
        <v>0.7</v>
      </c>
      <c r="I182" s="180"/>
      <c r="J182" s="181">
        <f>ROUND(I182*H182,2)</f>
        <v>0</v>
      </c>
      <c r="K182" s="177" t="s">
        <v>129</v>
      </c>
      <c r="L182" s="41"/>
      <c r="M182" s="182" t="s">
        <v>33</v>
      </c>
      <c r="N182" s="183" t="s">
        <v>49</v>
      </c>
      <c r="O182" s="66"/>
      <c r="P182" s="184">
        <f>O182*H182</f>
        <v>0</v>
      </c>
      <c r="Q182" s="184">
        <v>0</v>
      </c>
      <c r="R182" s="184">
        <f>Q182*H182</f>
        <v>0</v>
      </c>
      <c r="S182" s="184">
        <v>0</v>
      </c>
      <c r="T182" s="18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6" t="s">
        <v>130</v>
      </c>
      <c r="AT182" s="186" t="s">
        <v>125</v>
      </c>
      <c r="AU182" s="186" t="s">
        <v>88</v>
      </c>
      <c r="AY182" s="18" t="s">
        <v>123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8" t="s">
        <v>86</v>
      </c>
      <c r="BK182" s="187">
        <f>ROUND(I182*H182,2)</f>
        <v>0</v>
      </c>
      <c r="BL182" s="18" t="s">
        <v>130</v>
      </c>
      <c r="BM182" s="186" t="s">
        <v>240</v>
      </c>
    </row>
    <row r="183" spans="1:65" s="2" customFormat="1" ht="19.2">
      <c r="A183" s="36"/>
      <c r="B183" s="37"/>
      <c r="C183" s="38"/>
      <c r="D183" s="188" t="s">
        <v>132</v>
      </c>
      <c r="E183" s="38"/>
      <c r="F183" s="189" t="s">
        <v>241</v>
      </c>
      <c r="G183" s="38"/>
      <c r="H183" s="38"/>
      <c r="I183" s="190"/>
      <c r="J183" s="38"/>
      <c r="K183" s="38"/>
      <c r="L183" s="41"/>
      <c r="M183" s="191"/>
      <c r="N183" s="192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8" t="s">
        <v>132</v>
      </c>
      <c r="AU183" s="18" t="s">
        <v>88</v>
      </c>
    </row>
    <row r="184" spans="1:65" s="2" customFormat="1" ht="10.199999999999999">
      <c r="A184" s="36"/>
      <c r="B184" s="37"/>
      <c r="C184" s="38"/>
      <c r="D184" s="193" t="s">
        <v>134</v>
      </c>
      <c r="E184" s="38"/>
      <c r="F184" s="194" t="s">
        <v>242</v>
      </c>
      <c r="G184" s="38"/>
      <c r="H184" s="38"/>
      <c r="I184" s="190"/>
      <c r="J184" s="38"/>
      <c r="K184" s="38"/>
      <c r="L184" s="41"/>
      <c r="M184" s="191"/>
      <c r="N184" s="192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8" t="s">
        <v>134</v>
      </c>
      <c r="AU184" s="18" t="s">
        <v>88</v>
      </c>
    </row>
    <row r="185" spans="1:65" s="13" customFormat="1" ht="10.199999999999999">
      <c r="B185" s="195"/>
      <c r="C185" s="196"/>
      <c r="D185" s="188" t="s">
        <v>136</v>
      </c>
      <c r="E185" s="197" t="s">
        <v>33</v>
      </c>
      <c r="F185" s="198" t="s">
        <v>243</v>
      </c>
      <c r="G185" s="196"/>
      <c r="H185" s="197" t="s">
        <v>33</v>
      </c>
      <c r="I185" s="199"/>
      <c r="J185" s="196"/>
      <c r="K185" s="196"/>
      <c r="L185" s="200"/>
      <c r="M185" s="201"/>
      <c r="N185" s="202"/>
      <c r="O185" s="202"/>
      <c r="P185" s="202"/>
      <c r="Q185" s="202"/>
      <c r="R185" s="202"/>
      <c r="S185" s="202"/>
      <c r="T185" s="203"/>
      <c r="AT185" s="204" t="s">
        <v>136</v>
      </c>
      <c r="AU185" s="204" t="s">
        <v>88</v>
      </c>
      <c r="AV185" s="13" t="s">
        <v>86</v>
      </c>
      <c r="AW185" s="13" t="s">
        <v>40</v>
      </c>
      <c r="AX185" s="13" t="s">
        <v>78</v>
      </c>
      <c r="AY185" s="204" t="s">
        <v>123</v>
      </c>
    </row>
    <row r="186" spans="1:65" s="14" customFormat="1" ht="10.199999999999999">
      <c r="B186" s="205"/>
      <c r="C186" s="206"/>
      <c r="D186" s="188" t="s">
        <v>136</v>
      </c>
      <c r="E186" s="207" t="s">
        <v>33</v>
      </c>
      <c r="F186" s="208" t="s">
        <v>244</v>
      </c>
      <c r="G186" s="206"/>
      <c r="H186" s="209">
        <v>0.7</v>
      </c>
      <c r="I186" s="210"/>
      <c r="J186" s="206"/>
      <c r="K186" s="206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136</v>
      </c>
      <c r="AU186" s="215" t="s">
        <v>88</v>
      </c>
      <c r="AV186" s="14" t="s">
        <v>88</v>
      </c>
      <c r="AW186" s="14" t="s">
        <v>40</v>
      </c>
      <c r="AX186" s="14" t="s">
        <v>86</v>
      </c>
      <c r="AY186" s="215" t="s">
        <v>123</v>
      </c>
    </row>
    <row r="187" spans="1:65" s="2" customFormat="1" ht="16.5" customHeight="1">
      <c r="A187" s="36"/>
      <c r="B187" s="37"/>
      <c r="C187" s="175" t="s">
        <v>8</v>
      </c>
      <c r="D187" s="175" t="s">
        <v>125</v>
      </c>
      <c r="E187" s="176" t="s">
        <v>245</v>
      </c>
      <c r="F187" s="177" t="s">
        <v>246</v>
      </c>
      <c r="G187" s="178" t="s">
        <v>128</v>
      </c>
      <c r="H187" s="179">
        <v>780</v>
      </c>
      <c r="I187" s="180"/>
      <c r="J187" s="181">
        <f>ROUND(I187*H187,2)</f>
        <v>0</v>
      </c>
      <c r="K187" s="177" t="s">
        <v>129</v>
      </c>
      <c r="L187" s="41"/>
      <c r="M187" s="182" t="s">
        <v>33</v>
      </c>
      <c r="N187" s="183" t="s">
        <v>49</v>
      </c>
      <c r="O187" s="66"/>
      <c r="P187" s="184">
        <f>O187*H187</f>
        <v>0</v>
      </c>
      <c r="Q187" s="184">
        <v>0</v>
      </c>
      <c r="R187" s="184">
        <f>Q187*H187</f>
        <v>0</v>
      </c>
      <c r="S187" s="184">
        <v>0</v>
      </c>
      <c r="T187" s="185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6" t="s">
        <v>130</v>
      </c>
      <c r="AT187" s="186" t="s">
        <v>125</v>
      </c>
      <c r="AU187" s="186" t="s">
        <v>88</v>
      </c>
      <c r="AY187" s="18" t="s">
        <v>123</v>
      </c>
      <c r="BE187" s="187">
        <f>IF(N187="základní",J187,0)</f>
        <v>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18" t="s">
        <v>86</v>
      </c>
      <c r="BK187" s="187">
        <f>ROUND(I187*H187,2)</f>
        <v>0</v>
      </c>
      <c r="BL187" s="18" t="s">
        <v>130</v>
      </c>
      <c r="BM187" s="186" t="s">
        <v>247</v>
      </c>
    </row>
    <row r="188" spans="1:65" s="2" customFormat="1" ht="19.2">
      <c r="A188" s="36"/>
      <c r="B188" s="37"/>
      <c r="C188" s="38"/>
      <c r="D188" s="188" t="s">
        <v>132</v>
      </c>
      <c r="E188" s="38"/>
      <c r="F188" s="189" t="s">
        <v>248</v>
      </c>
      <c r="G188" s="38"/>
      <c r="H188" s="38"/>
      <c r="I188" s="190"/>
      <c r="J188" s="38"/>
      <c r="K188" s="38"/>
      <c r="L188" s="41"/>
      <c r="M188" s="191"/>
      <c r="N188" s="192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8" t="s">
        <v>132</v>
      </c>
      <c r="AU188" s="18" t="s">
        <v>88</v>
      </c>
    </row>
    <row r="189" spans="1:65" s="2" customFormat="1" ht="10.199999999999999">
      <c r="A189" s="36"/>
      <c r="B189" s="37"/>
      <c r="C189" s="38"/>
      <c r="D189" s="193" t="s">
        <v>134</v>
      </c>
      <c r="E189" s="38"/>
      <c r="F189" s="194" t="s">
        <v>249</v>
      </c>
      <c r="G189" s="38"/>
      <c r="H189" s="38"/>
      <c r="I189" s="190"/>
      <c r="J189" s="38"/>
      <c r="K189" s="38"/>
      <c r="L189" s="41"/>
      <c r="M189" s="191"/>
      <c r="N189" s="192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8" t="s">
        <v>134</v>
      </c>
      <c r="AU189" s="18" t="s">
        <v>88</v>
      </c>
    </row>
    <row r="190" spans="1:65" s="13" customFormat="1" ht="10.199999999999999">
      <c r="B190" s="195"/>
      <c r="C190" s="196"/>
      <c r="D190" s="188" t="s">
        <v>136</v>
      </c>
      <c r="E190" s="197" t="s">
        <v>33</v>
      </c>
      <c r="F190" s="198" t="s">
        <v>250</v>
      </c>
      <c r="G190" s="196"/>
      <c r="H190" s="197" t="s">
        <v>33</v>
      </c>
      <c r="I190" s="199"/>
      <c r="J190" s="196"/>
      <c r="K190" s="196"/>
      <c r="L190" s="200"/>
      <c r="M190" s="201"/>
      <c r="N190" s="202"/>
      <c r="O190" s="202"/>
      <c r="P190" s="202"/>
      <c r="Q190" s="202"/>
      <c r="R190" s="202"/>
      <c r="S190" s="202"/>
      <c r="T190" s="203"/>
      <c r="AT190" s="204" t="s">
        <v>136</v>
      </c>
      <c r="AU190" s="204" t="s">
        <v>88</v>
      </c>
      <c r="AV190" s="13" t="s">
        <v>86</v>
      </c>
      <c r="AW190" s="13" t="s">
        <v>40</v>
      </c>
      <c r="AX190" s="13" t="s">
        <v>78</v>
      </c>
      <c r="AY190" s="204" t="s">
        <v>123</v>
      </c>
    </row>
    <row r="191" spans="1:65" s="14" customFormat="1" ht="10.199999999999999">
      <c r="B191" s="205"/>
      <c r="C191" s="206"/>
      <c r="D191" s="188" t="s">
        <v>136</v>
      </c>
      <c r="E191" s="207" t="s">
        <v>33</v>
      </c>
      <c r="F191" s="208" t="s">
        <v>251</v>
      </c>
      <c r="G191" s="206"/>
      <c r="H191" s="209">
        <v>730</v>
      </c>
      <c r="I191" s="210"/>
      <c r="J191" s="206"/>
      <c r="K191" s="206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136</v>
      </c>
      <c r="AU191" s="215" t="s">
        <v>88</v>
      </c>
      <c r="AV191" s="14" t="s">
        <v>88</v>
      </c>
      <c r="AW191" s="14" t="s">
        <v>40</v>
      </c>
      <c r="AX191" s="14" t="s">
        <v>78</v>
      </c>
      <c r="AY191" s="215" t="s">
        <v>123</v>
      </c>
    </row>
    <row r="192" spans="1:65" s="13" customFormat="1" ht="10.199999999999999">
      <c r="B192" s="195"/>
      <c r="C192" s="196"/>
      <c r="D192" s="188" t="s">
        <v>136</v>
      </c>
      <c r="E192" s="197" t="s">
        <v>33</v>
      </c>
      <c r="F192" s="198" t="s">
        <v>169</v>
      </c>
      <c r="G192" s="196"/>
      <c r="H192" s="197" t="s">
        <v>33</v>
      </c>
      <c r="I192" s="199"/>
      <c r="J192" s="196"/>
      <c r="K192" s="196"/>
      <c r="L192" s="200"/>
      <c r="M192" s="201"/>
      <c r="N192" s="202"/>
      <c r="O192" s="202"/>
      <c r="P192" s="202"/>
      <c r="Q192" s="202"/>
      <c r="R192" s="202"/>
      <c r="S192" s="202"/>
      <c r="T192" s="203"/>
      <c r="AT192" s="204" t="s">
        <v>136</v>
      </c>
      <c r="AU192" s="204" t="s">
        <v>88</v>
      </c>
      <c r="AV192" s="13" t="s">
        <v>86</v>
      </c>
      <c r="AW192" s="13" t="s">
        <v>40</v>
      </c>
      <c r="AX192" s="13" t="s">
        <v>78</v>
      </c>
      <c r="AY192" s="204" t="s">
        <v>123</v>
      </c>
    </row>
    <row r="193" spans="1:65" s="14" customFormat="1" ht="10.199999999999999">
      <c r="B193" s="205"/>
      <c r="C193" s="206"/>
      <c r="D193" s="188" t="s">
        <v>136</v>
      </c>
      <c r="E193" s="207" t="s">
        <v>33</v>
      </c>
      <c r="F193" s="208" t="s">
        <v>252</v>
      </c>
      <c r="G193" s="206"/>
      <c r="H193" s="209">
        <v>50</v>
      </c>
      <c r="I193" s="210"/>
      <c r="J193" s="206"/>
      <c r="K193" s="206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136</v>
      </c>
      <c r="AU193" s="215" t="s">
        <v>88</v>
      </c>
      <c r="AV193" s="14" t="s">
        <v>88</v>
      </c>
      <c r="AW193" s="14" t="s">
        <v>40</v>
      </c>
      <c r="AX193" s="14" t="s">
        <v>78</v>
      </c>
      <c r="AY193" s="215" t="s">
        <v>123</v>
      </c>
    </row>
    <row r="194" spans="1:65" s="15" customFormat="1" ht="10.199999999999999">
      <c r="B194" s="216"/>
      <c r="C194" s="217"/>
      <c r="D194" s="188" t="s">
        <v>136</v>
      </c>
      <c r="E194" s="218" t="s">
        <v>33</v>
      </c>
      <c r="F194" s="219" t="s">
        <v>176</v>
      </c>
      <c r="G194" s="217"/>
      <c r="H194" s="220">
        <v>780</v>
      </c>
      <c r="I194" s="221"/>
      <c r="J194" s="217"/>
      <c r="K194" s="217"/>
      <c r="L194" s="222"/>
      <c r="M194" s="223"/>
      <c r="N194" s="224"/>
      <c r="O194" s="224"/>
      <c r="P194" s="224"/>
      <c r="Q194" s="224"/>
      <c r="R194" s="224"/>
      <c r="S194" s="224"/>
      <c r="T194" s="225"/>
      <c r="AT194" s="226" t="s">
        <v>136</v>
      </c>
      <c r="AU194" s="226" t="s">
        <v>88</v>
      </c>
      <c r="AV194" s="15" t="s">
        <v>130</v>
      </c>
      <c r="AW194" s="15" t="s">
        <v>40</v>
      </c>
      <c r="AX194" s="15" t="s">
        <v>86</v>
      </c>
      <c r="AY194" s="226" t="s">
        <v>123</v>
      </c>
    </row>
    <row r="195" spans="1:65" s="2" customFormat="1" ht="16.5" customHeight="1">
      <c r="A195" s="36"/>
      <c r="B195" s="37"/>
      <c r="C195" s="227" t="s">
        <v>253</v>
      </c>
      <c r="D195" s="227" t="s">
        <v>219</v>
      </c>
      <c r="E195" s="228" t="s">
        <v>254</v>
      </c>
      <c r="F195" s="229" t="s">
        <v>255</v>
      </c>
      <c r="G195" s="230" t="s">
        <v>256</v>
      </c>
      <c r="H195" s="231">
        <v>15.6</v>
      </c>
      <c r="I195" s="232"/>
      <c r="J195" s="233">
        <f>ROUND(I195*H195,2)</f>
        <v>0</v>
      </c>
      <c r="K195" s="229" t="s">
        <v>129</v>
      </c>
      <c r="L195" s="234"/>
      <c r="M195" s="235" t="s">
        <v>33</v>
      </c>
      <c r="N195" s="236" t="s">
        <v>49</v>
      </c>
      <c r="O195" s="66"/>
      <c r="P195" s="184">
        <f>O195*H195</f>
        <v>0</v>
      </c>
      <c r="Q195" s="184">
        <v>1E-3</v>
      </c>
      <c r="R195" s="184">
        <f>Q195*H195</f>
        <v>1.5599999999999999E-2</v>
      </c>
      <c r="S195" s="184">
        <v>0</v>
      </c>
      <c r="T195" s="185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6" t="s">
        <v>183</v>
      </c>
      <c r="AT195" s="186" t="s">
        <v>219</v>
      </c>
      <c r="AU195" s="186" t="s">
        <v>88</v>
      </c>
      <c r="AY195" s="18" t="s">
        <v>123</v>
      </c>
      <c r="BE195" s="187">
        <f>IF(N195="základní",J195,0)</f>
        <v>0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18" t="s">
        <v>86</v>
      </c>
      <c r="BK195" s="187">
        <f>ROUND(I195*H195,2)</f>
        <v>0</v>
      </c>
      <c r="BL195" s="18" t="s">
        <v>130</v>
      </c>
      <c r="BM195" s="186" t="s">
        <v>257</v>
      </c>
    </row>
    <row r="196" spans="1:65" s="2" customFormat="1" ht="10.199999999999999">
      <c r="A196" s="36"/>
      <c r="B196" s="37"/>
      <c r="C196" s="38"/>
      <c r="D196" s="188" t="s">
        <v>132</v>
      </c>
      <c r="E196" s="38"/>
      <c r="F196" s="189" t="s">
        <v>255</v>
      </c>
      <c r="G196" s="38"/>
      <c r="H196" s="38"/>
      <c r="I196" s="190"/>
      <c r="J196" s="38"/>
      <c r="K196" s="38"/>
      <c r="L196" s="41"/>
      <c r="M196" s="191"/>
      <c r="N196" s="192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8" t="s">
        <v>132</v>
      </c>
      <c r="AU196" s="18" t="s">
        <v>88</v>
      </c>
    </row>
    <row r="197" spans="1:65" s="13" customFormat="1" ht="10.199999999999999">
      <c r="B197" s="195"/>
      <c r="C197" s="196"/>
      <c r="D197" s="188" t="s">
        <v>136</v>
      </c>
      <c r="E197" s="197" t="s">
        <v>33</v>
      </c>
      <c r="F197" s="198" t="s">
        <v>258</v>
      </c>
      <c r="G197" s="196"/>
      <c r="H197" s="197" t="s">
        <v>33</v>
      </c>
      <c r="I197" s="199"/>
      <c r="J197" s="196"/>
      <c r="K197" s="196"/>
      <c r="L197" s="200"/>
      <c r="M197" s="201"/>
      <c r="N197" s="202"/>
      <c r="O197" s="202"/>
      <c r="P197" s="202"/>
      <c r="Q197" s="202"/>
      <c r="R197" s="202"/>
      <c r="S197" s="202"/>
      <c r="T197" s="203"/>
      <c r="AT197" s="204" t="s">
        <v>136</v>
      </c>
      <c r="AU197" s="204" t="s">
        <v>88</v>
      </c>
      <c r="AV197" s="13" t="s">
        <v>86</v>
      </c>
      <c r="AW197" s="13" t="s">
        <v>40</v>
      </c>
      <c r="AX197" s="13" t="s">
        <v>78</v>
      </c>
      <c r="AY197" s="204" t="s">
        <v>123</v>
      </c>
    </row>
    <row r="198" spans="1:65" s="13" customFormat="1" ht="10.199999999999999">
      <c r="B198" s="195"/>
      <c r="C198" s="196"/>
      <c r="D198" s="188" t="s">
        <v>136</v>
      </c>
      <c r="E198" s="197" t="s">
        <v>33</v>
      </c>
      <c r="F198" s="198" t="s">
        <v>250</v>
      </c>
      <c r="G198" s="196"/>
      <c r="H198" s="197" t="s">
        <v>33</v>
      </c>
      <c r="I198" s="199"/>
      <c r="J198" s="196"/>
      <c r="K198" s="196"/>
      <c r="L198" s="200"/>
      <c r="M198" s="201"/>
      <c r="N198" s="202"/>
      <c r="O198" s="202"/>
      <c r="P198" s="202"/>
      <c r="Q198" s="202"/>
      <c r="R198" s="202"/>
      <c r="S198" s="202"/>
      <c r="T198" s="203"/>
      <c r="AT198" s="204" t="s">
        <v>136</v>
      </c>
      <c r="AU198" s="204" t="s">
        <v>88</v>
      </c>
      <c r="AV198" s="13" t="s">
        <v>86</v>
      </c>
      <c r="AW198" s="13" t="s">
        <v>40</v>
      </c>
      <c r="AX198" s="13" t="s">
        <v>78</v>
      </c>
      <c r="AY198" s="204" t="s">
        <v>123</v>
      </c>
    </row>
    <row r="199" spans="1:65" s="14" customFormat="1" ht="10.199999999999999">
      <c r="B199" s="205"/>
      <c r="C199" s="206"/>
      <c r="D199" s="188" t="s">
        <v>136</v>
      </c>
      <c r="E199" s="207" t="s">
        <v>33</v>
      </c>
      <c r="F199" s="208" t="s">
        <v>251</v>
      </c>
      <c r="G199" s="206"/>
      <c r="H199" s="209">
        <v>730</v>
      </c>
      <c r="I199" s="210"/>
      <c r="J199" s="206"/>
      <c r="K199" s="206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136</v>
      </c>
      <c r="AU199" s="215" t="s">
        <v>88</v>
      </c>
      <c r="AV199" s="14" t="s">
        <v>88</v>
      </c>
      <c r="AW199" s="14" t="s">
        <v>40</v>
      </c>
      <c r="AX199" s="14" t="s">
        <v>78</v>
      </c>
      <c r="AY199" s="215" t="s">
        <v>123</v>
      </c>
    </row>
    <row r="200" spans="1:65" s="13" customFormat="1" ht="10.199999999999999">
      <c r="B200" s="195"/>
      <c r="C200" s="196"/>
      <c r="D200" s="188" t="s">
        <v>136</v>
      </c>
      <c r="E200" s="197" t="s">
        <v>33</v>
      </c>
      <c r="F200" s="198" t="s">
        <v>169</v>
      </c>
      <c r="G200" s="196"/>
      <c r="H200" s="197" t="s">
        <v>33</v>
      </c>
      <c r="I200" s="199"/>
      <c r="J200" s="196"/>
      <c r="K200" s="196"/>
      <c r="L200" s="200"/>
      <c r="M200" s="201"/>
      <c r="N200" s="202"/>
      <c r="O200" s="202"/>
      <c r="P200" s="202"/>
      <c r="Q200" s="202"/>
      <c r="R200" s="202"/>
      <c r="S200" s="202"/>
      <c r="T200" s="203"/>
      <c r="AT200" s="204" t="s">
        <v>136</v>
      </c>
      <c r="AU200" s="204" t="s">
        <v>88</v>
      </c>
      <c r="AV200" s="13" t="s">
        <v>86</v>
      </c>
      <c r="AW200" s="13" t="s">
        <v>40</v>
      </c>
      <c r="AX200" s="13" t="s">
        <v>78</v>
      </c>
      <c r="AY200" s="204" t="s">
        <v>123</v>
      </c>
    </row>
    <row r="201" spans="1:65" s="14" customFormat="1" ht="10.199999999999999">
      <c r="B201" s="205"/>
      <c r="C201" s="206"/>
      <c r="D201" s="188" t="s">
        <v>136</v>
      </c>
      <c r="E201" s="207" t="s">
        <v>33</v>
      </c>
      <c r="F201" s="208" t="s">
        <v>252</v>
      </c>
      <c r="G201" s="206"/>
      <c r="H201" s="209">
        <v>50</v>
      </c>
      <c r="I201" s="210"/>
      <c r="J201" s="206"/>
      <c r="K201" s="206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136</v>
      </c>
      <c r="AU201" s="215" t="s">
        <v>88</v>
      </c>
      <c r="AV201" s="14" t="s">
        <v>88</v>
      </c>
      <c r="AW201" s="14" t="s">
        <v>40</v>
      </c>
      <c r="AX201" s="14" t="s">
        <v>78</v>
      </c>
      <c r="AY201" s="215" t="s">
        <v>123</v>
      </c>
    </row>
    <row r="202" spans="1:65" s="15" customFormat="1" ht="10.199999999999999">
      <c r="B202" s="216"/>
      <c r="C202" s="217"/>
      <c r="D202" s="188" t="s">
        <v>136</v>
      </c>
      <c r="E202" s="218" t="s">
        <v>33</v>
      </c>
      <c r="F202" s="219" t="s">
        <v>176</v>
      </c>
      <c r="G202" s="217"/>
      <c r="H202" s="220">
        <v>780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136</v>
      </c>
      <c r="AU202" s="226" t="s">
        <v>88</v>
      </c>
      <c r="AV202" s="15" t="s">
        <v>130</v>
      </c>
      <c r="AW202" s="15" t="s">
        <v>40</v>
      </c>
      <c r="AX202" s="15" t="s">
        <v>86</v>
      </c>
      <c r="AY202" s="226" t="s">
        <v>123</v>
      </c>
    </row>
    <row r="203" spans="1:65" s="14" customFormat="1" ht="10.199999999999999">
      <c r="B203" s="205"/>
      <c r="C203" s="206"/>
      <c r="D203" s="188" t="s">
        <v>136</v>
      </c>
      <c r="E203" s="206"/>
      <c r="F203" s="208" t="s">
        <v>259</v>
      </c>
      <c r="G203" s="206"/>
      <c r="H203" s="209">
        <v>15.6</v>
      </c>
      <c r="I203" s="210"/>
      <c r="J203" s="206"/>
      <c r="K203" s="206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136</v>
      </c>
      <c r="AU203" s="215" t="s">
        <v>88</v>
      </c>
      <c r="AV203" s="14" t="s">
        <v>88</v>
      </c>
      <c r="AW203" s="14" t="s">
        <v>4</v>
      </c>
      <c r="AX203" s="14" t="s">
        <v>86</v>
      </c>
      <c r="AY203" s="215" t="s">
        <v>123</v>
      </c>
    </row>
    <row r="204" spans="1:65" s="2" customFormat="1" ht="16.5" customHeight="1">
      <c r="A204" s="36"/>
      <c r="B204" s="37"/>
      <c r="C204" s="175" t="s">
        <v>260</v>
      </c>
      <c r="D204" s="175" t="s">
        <v>125</v>
      </c>
      <c r="E204" s="176" t="s">
        <v>261</v>
      </c>
      <c r="F204" s="177" t="s">
        <v>262</v>
      </c>
      <c r="G204" s="178" t="s">
        <v>128</v>
      </c>
      <c r="H204" s="179">
        <v>780</v>
      </c>
      <c r="I204" s="180"/>
      <c r="J204" s="181">
        <f>ROUND(I204*H204,2)</f>
        <v>0</v>
      </c>
      <c r="K204" s="177" t="s">
        <v>129</v>
      </c>
      <c r="L204" s="41"/>
      <c r="M204" s="182" t="s">
        <v>33</v>
      </c>
      <c r="N204" s="183" t="s">
        <v>49</v>
      </c>
      <c r="O204" s="66"/>
      <c r="P204" s="184">
        <f>O204*H204</f>
        <v>0</v>
      </c>
      <c r="Q204" s="184">
        <v>0</v>
      </c>
      <c r="R204" s="184">
        <f>Q204*H204</f>
        <v>0</v>
      </c>
      <c r="S204" s="184">
        <v>0</v>
      </c>
      <c r="T204" s="185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6" t="s">
        <v>130</v>
      </c>
      <c r="AT204" s="186" t="s">
        <v>125</v>
      </c>
      <c r="AU204" s="186" t="s">
        <v>88</v>
      </c>
      <c r="AY204" s="18" t="s">
        <v>123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8" t="s">
        <v>86</v>
      </c>
      <c r="BK204" s="187">
        <f>ROUND(I204*H204,2)</f>
        <v>0</v>
      </c>
      <c r="BL204" s="18" t="s">
        <v>130</v>
      </c>
      <c r="BM204" s="186" t="s">
        <v>263</v>
      </c>
    </row>
    <row r="205" spans="1:65" s="2" customFormat="1" ht="10.199999999999999">
      <c r="A205" s="36"/>
      <c r="B205" s="37"/>
      <c r="C205" s="38"/>
      <c r="D205" s="188" t="s">
        <v>132</v>
      </c>
      <c r="E205" s="38"/>
      <c r="F205" s="189" t="s">
        <v>264</v>
      </c>
      <c r="G205" s="38"/>
      <c r="H205" s="38"/>
      <c r="I205" s="190"/>
      <c r="J205" s="38"/>
      <c r="K205" s="38"/>
      <c r="L205" s="41"/>
      <c r="M205" s="191"/>
      <c r="N205" s="192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8" t="s">
        <v>132</v>
      </c>
      <c r="AU205" s="18" t="s">
        <v>88</v>
      </c>
    </row>
    <row r="206" spans="1:65" s="2" customFormat="1" ht="10.199999999999999">
      <c r="A206" s="36"/>
      <c r="B206" s="37"/>
      <c r="C206" s="38"/>
      <c r="D206" s="193" t="s">
        <v>134</v>
      </c>
      <c r="E206" s="38"/>
      <c r="F206" s="194" t="s">
        <v>265</v>
      </c>
      <c r="G206" s="38"/>
      <c r="H206" s="38"/>
      <c r="I206" s="190"/>
      <c r="J206" s="38"/>
      <c r="K206" s="38"/>
      <c r="L206" s="41"/>
      <c r="M206" s="191"/>
      <c r="N206" s="192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8" t="s">
        <v>134</v>
      </c>
      <c r="AU206" s="18" t="s">
        <v>88</v>
      </c>
    </row>
    <row r="207" spans="1:65" s="13" customFormat="1" ht="10.199999999999999">
      <c r="B207" s="195"/>
      <c r="C207" s="196"/>
      <c r="D207" s="188" t="s">
        <v>136</v>
      </c>
      <c r="E207" s="197" t="s">
        <v>33</v>
      </c>
      <c r="F207" s="198" t="s">
        <v>250</v>
      </c>
      <c r="G207" s="196"/>
      <c r="H207" s="197" t="s">
        <v>33</v>
      </c>
      <c r="I207" s="199"/>
      <c r="J207" s="196"/>
      <c r="K207" s="196"/>
      <c r="L207" s="200"/>
      <c r="M207" s="201"/>
      <c r="N207" s="202"/>
      <c r="O207" s="202"/>
      <c r="P207" s="202"/>
      <c r="Q207" s="202"/>
      <c r="R207" s="202"/>
      <c r="S207" s="202"/>
      <c r="T207" s="203"/>
      <c r="AT207" s="204" t="s">
        <v>136</v>
      </c>
      <c r="AU207" s="204" t="s">
        <v>88</v>
      </c>
      <c r="AV207" s="13" t="s">
        <v>86</v>
      </c>
      <c r="AW207" s="13" t="s">
        <v>40</v>
      </c>
      <c r="AX207" s="13" t="s">
        <v>78</v>
      </c>
      <c r="AY207" s="204" t="s">
        <v>123</v>
      </c>
    </row>
    <row r="208" spans="1:65" s="14" customFormat="1" ht="10.199999999999999">
      <c r="B208" s="205"/>
      <c r="C208" s="206"/>
      <c r="D208" s="188" t="s">
        <v>136</v>
      </c>
      <c r="E208" s="207" t="s">
        <v>33</v>
      </c>
      <c r="F208" s="208" t="s">
        <v>251</v>
      </c>
      <c r="G208" s="206"/>
      <c r="H208" s="209">
        <v>730</v>
      </c>
      <c r="I208" s="210"/>
      <c r="J208" s="206"/>
      <c r="K208" s="206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136</v>
      </c>
      <c r="AU208" s="215" t="s">
        <v>88</v>
      </c>
      <c r="AV208" s="14" t="s">
        <v>88</v>
      </c>
      <c r="AW208" s="14" t="s">
        <v>40</v>
      </c>
      <c r="AX208" s="14" t="s">
        <v>78</v>
      </c>
      <c r="AY208" s="215" t="s">
        <v>123</v>
      </c>
    </row>
    <row r="209" spans="1:65" s="13" customFormat="1" ht="10.199999999999999">
      <c r="B209" s="195"/>
      <c r="C209" s="196"/>
      <c r="D209" s="188" t="s">
        <v>136</v>
      </c>
      <c r="E209" s="197" t="s">
        <v>33</v>
      </c>
      <c r="F209" s="198" t="s">
        <v>169</v>
      </c>
      <c r="G209" s="196"/>
      <c r="H209" s="197" t="s">
        <v>33</v>
      </c>
      <c r="I209" s="199"/>
      <c r="J209" s="196"/>
      <c r="K209" s="196"/>
      <c r="L209" s="200"/>
      <c r="M209" s="201"/>
      <c r="N209" s="202"/>
      <c r="O209" s="202"/>
      <c r="P209" s="202"/>
      <c r="Q209" s="202"/>
      <c r="R209" s="202"/>
      <c r="S209" s="202"/>
      <c r="T209" s="203"/>
      <c r="AT209" s="204" t="s">
        <v>136</v>
      </c>
      <c r="AU209" s="204" t="s">
        <v>88</v>
      </c>
      <c r="AV209" s="13" t="s">
        <v>86</v>
      </c>
      <c r="AW209" s="13" t="s">
        <v>40</v>
      </c>
      <c r="AX209" s="13" t="s">
        <v>78</v>
      </c>
      <c r="AY209" s="204" t="s">
        <v>123</v>
      </c>
    </row>
    <row r="210" spans="1:65" s="14" customFormat="1" ht="10.199999999999999">
      <c r="B210" s="205"/>
      <c r="C210" s="206"/>
      <c r="D210" s="188" t="s">
        <v>136</v>
      </c>
      <c r="E210" s="207" t="s">
        <v>33</v>
      </c>
      <c r="F210" s="208" t="s">
        <v>252</v>
      </c>
      <c r="G210" s="206"/>
      <c r="H210" s="209">
        <v>50</v>
      </c>
      <c r="I210" s="210"/>
      <c r="J210" s="206"/>
      <c r="K210" s="206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136</v>
      </c>
      <c r="AU210" s="215" t="s">
        <v>88</v>
      </c>
      <c r="AV210" s="14" t="s">
        <v>88</v>
      </c>
      <c r="AW210" s="14" t="s">
        <v>40</v>
      </c>
      <c r="AX210" s="14" t="s">
        <v>78</v>
      </c>
      <c r="AY210" s="215" t="s">
        <v>123</v>
      </c>
    </row>
    <row r="211" spans="1:65" s="15" customFormat="1" ht="10.199999999999999">
      <c r="B211" s="216"/>
      <c r="C211" s="217"/>
      <c r="D211" s="188" t="s">
        <v>136</v>
      </c>
      <c r="E211" s="218" t="s">
        <v>33</v>
      </c>
      <c r="F211" s="219" t="s">
        <v>176</v>
      </c>
      <c r="G211" s="217"/>
      <c r="H211" s="220">
        <v>780</v>
      </c>
      <c r="I211" s="221"/>
      <c r="J211" s="217"/>
      <c r="K211" s="217"/>
      <c r="L211" s="222"/>
      <c r="M211" s="223"/>
      <c r="N211" s="224"/>
      <c r="O211" s="224"/>
      <c r="P211" s="224"/>
      <c r="Q211" s="224"/>
      <c r="R211" s="224"/>
      <c r="S211" s="224"/>
      <c r="T211" s="225"/>
      <c r="AT211" s="226" t="s">
        <v>136</v>
      </c>
      <c r="AU211" s="226" t="s">
        <v>88</v>
      </c>
      <c r="AV211" s="15" t="s">
        <v>130</v>
      </c>
      <c r="AW211" s="15" t="s">
        <v>40</v>
      </c>
      <c r="AX211" s="15" t="s">
        <v>86</v>
      </c>
      <c r="AY211" s="226" t="s">
        <v>123</v>
      </c>
    </row>
    <row r="212" spans="1:65" s="2" customFormat="1" ht="16.5" customHeight="1">
      <c r="A212" s="36"/>
      <c r="B212" s="37"/>
      <c r="C212" s="175" t="s">
        <v>266</v>
      </c>
      <c r="D212" s="175" t="s">
        <v>125</v>
      </c>
      <c r="E212" s="176" t="s">
        <v>267</v>
      </c>
      <c r="F212" s="177" t="s">
        <v>268</v>
      </c>
      <c r="G212" s="178" t="s">
        <v>128</v>
      </c>
      <c r="H212" s="179">
        <v>780</v>
      </c>
      <c r="I212" s="180"/>
      <c r="J212" s="181">
        <f>ROUND(I212*H212,2)</f>
        <v>0</v>
      </c>
      <c r="K212" s="177" t="s">
        <v>129</v>
      </c>
      <c r="L212" s="41"/>
      <c r="M212" s="182" t="s">
        <v>33</v>
      </c>
      <c r="N212" s="183" t="s">
        <v>49</v>
      </c>
      <c r="O212" s="66"/>
      <c r="P212" s="184">
        <f>O212*H212</f>
        <v>0</v>
      </c>
      <c r="Q212" s="184">
        <v>0</v>
      </c>
      <c r="R212" s="184">
        <f>Q212*H212</f>
        <v>0</v>
      </c>
      <c r="S212" s="184">
        <v>0</v>
      </c>
      <c r="T212" s="185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6" t="s">
        <v>130</v>
      </c>
      <c r="AT212" s="186" t="s">
        <v>125</v>
      </c>
      <c r="AU212" s="186" t="s">
        <v>88</v>
      </c>
      <c r="AY212" s="18" t="s">
        <v>123</v>
      </c>
      <c r="BE212" s="187">
        <f>IF(N212="základní",J212,0)</f>
        <v>0</v>
      </c>
      <c r="BF212" s="187">
        <f>IF(N212="snížená",J212,0)</f>
        <v>0</v>
      </c>
      <c r="BG212" s="187">
        <f>IF(N212="zákl. přenesená",J212,0)</f>
        <v>0</v>
      </c>
      <c r="BH212" s="187">
        <f>IF(N212="sníž. přenesená",J212,0)</f>
        <v>0</v>
      </c>
      <c r="BI212" s="187">
        <f>IF(N212="nulová",J212,0)</f>
        <v>0</v>
      </c>
      <c r="BJ212" s="18" t="s">
        <v>86</v>
      </c>
      <c r="BK212" s="187">
        <f>ROUND(I212*H212,2)</f>
        <v>0</v>
      </c>
      <c r="BL212" s="18" t="s">
        <v>130</v>
      </c>
      <c r="BM212" s="186" t="s">
        <v>269</v>
      </c>
    </row>
    <row r="213" spans="1:65" s="2" customFormat="1" ht="10.199999999999999">
      <c r="A213" s="36"/>
      <c r="B213" s="37"/>
      <c r="C213" s="38"/>
      <c r="D213" s="188" t="s">
        <v>132</v>
      </c>
      <c r="E213" s="38"/>
      <c r="F213" s="189" t="s">
        <v>270</v>
      </c>
      <c r="G213" s="38"/>
      <c r="H213" s="38"/>
      <c r="I213" s="190"/>
      <c r="J213" s="38"/>
      <c r="K213" s="38"/>
      <c r="L213" s="41"/>
      <c r="M213" s="191"/>
      <c r="N213" s="192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8" t="s">
        <v>132</v>
      </c>
      <c r="AU213" s="18" t="s">
        <v>88</v>
      </c>
    </row>
    <row r="214" spans="1:65" s="2" customFormat="1" ht="10.199999999999999">
      <c r="A214" s="36"/>
      <c r="B214" s="37"/>
      <c r="C214" s="38"/>
      <c r="D214" s="193" t="s">
        <v>134</v>
      </c>
      <c r="E214" s="38"/>
      <c r="F214" s="194" t="s">
        <v>271</v>
      </c>
      <c r="G214" s="38"/>
      <c r="H214" s="38"/>
      <c r="I214" s="190"/>
      <c r="J214" s="38"/>
      <c r="K214" s="38"/>
      <c r="L214" s="41"/>
      <c r="M214" s="191"/>
      <c r="N214" s="192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8" t="s">
        <v>134</v>
      </c>
      <c r="AU214" s="18" t="s">
        <v>88</v>
      </c>
    </row>
    <row r="215" spans="1:65" s="13" customFormat="1" ht="10.199999999999999">
      <c r="B215" s="195"/>
      <c r="C215" s="196"/>
      <c r="D215" s="188" t="s">
        <v>136</v>
      </c>
      <c r="E215" s="197" t="s">
        <v>33</v>
      </c>
      <c r="F215" s="198" t="s">
        <v>250</v>
      </c>
      <c r="G215" s="196"/>
      <c r="H215" s="197" t="s">
        <v>33</v>
      </c>
      <c r="I215" s="199"/>
      <c r="J215" s="196"/>
      <c r="K215" s="196"/>
      <c r="L215" s="200"/>
      <c r="M215" s="201"/>
      <c r="N215" s="202"/>
      <c r="O215" s="202"/>
      <c r="P215" s="202"/>
      <c r="Q215" s="202"/>
      <c r="R215" s="202"/>
      <c r="S215" s="202"/>
      <c r="T215" s="203"/>
      <c r="AT215" s="204" t="s">
        <v>136</v>
      </c>
      <c r="AU215" s="204" t="s">
        <v>88</v>
      </c>
      <c r="AV215" s="13" t="s">
        <v>86</v>
      </c>
      <c r="AW215" s="13" t="s">
        <v>40</v>
      </c>
      <c r="AX215" s="13" t="s">
        <v>78</v>
      </c>
      <c r="AY215" s="204" t="s">
        <v>123</v>
      </c>
    </row>
    <row r="216" spans="1:65" s="14" customFormat="1" ht="10.199999999999999">
      <c r="B216" s="205"/>
      <c r="C216" s="206"/>
      <c r="D216" s="188" t="s">
        <v>136</v>
      </c>
      <c r="E216" s="207" t="s">
        <v>33</v>
      </c>
      <c r="F216" s="208" t="s">
        <v>251</v>
      </c>
      <c r="G216" s="206"/>
      <c r="H216" s="209">
        <v>730</v>
      </c>
      <c r="I216" s="210"/>
      <c r="J216" s="206"/>
      <c r="K216" s="206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136</v>
      </c>
      <c r="AU216" s="215" t="s">
        <v>88</v>
      </c>
      <c r="AV216" s="14" t="s">
        <v>88</v>
      </c>
      <c r="AW216" s="14" t="s">
        <v>40</v>
      </c>
      <c r="AX216" s="14" t="s">
        <v>78</v>
      </c>
      <c r="AY216" s="215" t="s">
        <v>123</v>
      </c>
    </row>
    <row r="217" spans="1:65" s="13" customFormat="1" ht="10.199999999999999">
      <c r="B217" s="195"/>
      <c r="C217" s="196"/>
      <c r="D217" s="188" t="s">
        <v>136</v>
      </c>
      <c r="E217" s="197" t="s">
        <v>33</v>
      </c>
      <c r="F217" s="198" t="s">
        <v>169</v>
      </c>
      <c r="G217" s="196"/>
      <c r="H217" s="197" t="s">
        <v>33</v>
      </c>
      <c r="I217" s="199"/>
      <c r="J217" s="196"/>
      <c r="K217" s="196"/>
      <c r="L217" s="200"/>
      <c r="M217" s="201"/>
      <c r="N217" s="202"/>
      <c r="O217" s="202"/>
      <c r="P217" s="202"/>
      <c r="Q217" s="202"/>
      <c r="R217" s="202"/>
      <c r="S217" s="202"/>
      <c r="T217" s="203"/>
      <c r="AT217" s="204" t="s">
        <v>136</v>
      </c>
      <c r="AU217" s="204" t="s">
        <v>88</v>
      </c>
      <c r="AV217" s="13" t="s">
        <v>86</v>
      </c>
      <c r="AW217" s="13" t="s">
        <v>40</v>
      </c>
      <c r="AX217" s="13" t="s">
        <v>78</v>
      </c>
      <c r="AY217" s="204" t="s">
        <v>123</v>
      </c>
    </row>
    <row r="218" spans="1:65" s="14" customFormat="1" ht="10.199999999999999">
      <c r="B218" s="205"/>
      <c r="C218" s="206"/>
      <c r="D218" s="188" t="s">
        <v>136</v>
      </c>
      <c r="E218" s="207" t="s">
        <v>33</v>
      </c>
      <c r="F218" s="208" t="s">
        <v>252</v>
      </c>
      <c r="G218" s="206"/>
      <c r="H218" s="209">
        <v>50</v>
      </c>
      <c r="I218" s="210"/>
      <c r="J218" s="206"/>
      <c r="K218" s="206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136</v>
      </c>
      <c r="AU218" s="215" t="s">
        <v>88</v>
      </c>
      <c r="AV218" s="14" t="s">
        <v>88</v>
      </c>
      <c r="AW218" s="14" t="s">
        <v>40</v>
      </c>
      <c r="AX218" s="14" t="s">
        <v>78</v>
      </c>
      <c r="AY218" s="215" t="s">
        <v>123</v>
      </c>
    </row>
    <row r="219" spans="1:65" s="15" customFormat="1" ht="10.199999999999999">
      <c r="B219" s="216"/>
      <c r="C219" s="217"/>
      <c r="D219" s="188" t="s">
        <v>136</v>
      </c>
      <c r="E219" s="218" t="s">
        <v>33</v>
      </c>
      <c r="F219" s="219" t="s">
        <v>176</v>
      </c>
      <c r="G219" s="217"/>
      <c r="H219" s="220">
        <v>780</v>
      </c>
      <c r="I219" s="221"/>
      <c r="J219" s="217"/>
      <c r="K219" s="217"/>
      <c r="L219" s="222"/>
      <c r="M219" s="223"/>
      <c r="N219" s="224"/>
      <c r="O219" s="224"/>
      <c r="P219" s="224"/>
      <c r="Q219" s="224"/>
      <c r="R219" s="224"/>
      <c r="S219" s="224"/>
      <c r="T219" s="225"/>
      <c r="AT219" s="226" t="s">
        <v>136</v>
      </c>
      <c r="AU219" s="226" t="s">
        <v>88</v>
      </c>
      <c r="AV219" s="15" t="s">
        <v>130</v>
      </c>
      <c r="AW219" s="15" t="s">
        <v>40</v>
      </c>
      <c r="AX219" s="15" t="s">
        <v>86</v>
      </c>
      <c r="AY219" s="226" t="s">
        <v>123</v>
      </c>
    </row>
    <row r="220" spans="1:65" s="12" customFormat="1" ht="22.8" customHeight="1">
      <c r="B220" s="159"/>
      <c r="C220" s="160"/>
      <c r="D220" s="161" t="s">
        <v>77</v>
      </c>
      <c r="E220" s="173" t="s">
        <v>88</v>
      </c>
      <c r="F220" s="173" t="s">
        <v>272</v>
      </c>
      <c r="G220" s="160"/>
      <c r="H220" s="160"/>
      <c r="I220" s="163"/>
      <c r="J220" s="174">
        <f>BK220</f>
        <v>0</v>
      </c>
      <c r="K220" s="160"/>
      <c r="L220" s="165"/>
      <c r="M220" s="166"/>
      <c r="N220" s="167"/>
      <c r="O220" s="167"/>
      <c r="P220" s="168">
        <f>SUM(P221:P260)</f>
        <v>0</v>
      </c>
      <c r="Q220" s="167"/>
      <c r="R220" s="168">
        <f>SUM(R221:R260)</f>
        <v>515.37403159999997</v>
      </c>
      <c r="S220" s="167"/>
      <c r="T220" s="169">
        <f>SUM(T221:T260)</f>
        <v>0</v>
      </c>
      <c r="AR220" s="170" t="s">
        <v>86</v>
      </c>
      <c r="AT220" s="171" t="s">
        <v>77</v>
      </c>
      <c r="AU220" s="171" t="s">
        <v>86</v>
      </c>
      <c r="AY220" s="170" t="s">
        <v>123</v>
      </c>
      <c r="BK220" s="172">
        <f>SUM(BK221:BK260)</f>
        <v>0</v>
      </c>
    </row>
    <row r="221" spans="1:65" s="2" customFormat="1" ht="16.5" customHeight="1">
      <c r="A221" s="36"/>
      <c r="B221" s="37"/>
      <c r="C221" s="175" t="s">
        <v>273</v>
      </c>
      <c r="D221" s="175" t="s">
        <v>125</v>
      </c>
      <c r="E221" s="176" t="s">
        <v>274</v>
      </c>
      <c r="F221" s="177" t="s">
        <v>275</v>
      </c>
      <c r="G221" s="178" t="s">
        <v>141</v>
      </c>
      <c r="H221" s="179">
        <v>234</v>
      </c>
      <c r="I221" s="180"/>
      <c r="J221" s="181">
        <f>ROUND(I221*H221,2)</f>
        <v>0</v>
      </c>
      <c r="K221" s="177" t="s">
        <v>129</v>
      </c>
      <c r="L221" s="41"/>
      <c r="M221" s="182" t="s">
        <v>33</v>
      </c>
      <c r="N221" s="183" t="s">
        <v>49</v>
      </c>
      <c r="O221" s="66"/>
      <c r="P221" s="184">
        <f>O221*H221</f>
        <v>0</v>
      </c>
      <c r="Q221" s="184">
        <v>1.665</v>
      </c>
      <c r="R221" s="184">
        <f>Q221*H221</f>
        <v>389.61</v>
      </c>
      <c r="S221" s="184">
        <v>0</v>
      </c>
      <c r="T221" s="185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6" t="s">
        <v>130</v>
      </c>
      <c r="AT221" s="186" t="s">
        <v>125</v>
      </c>
      <c r="AU221" s="186" t="s">
        <v>88</v>
      </c>
      <c r="AY221" s="18" t="s">
        <v>123</v>
      </c>
      <c r="BE221" s="187">
        <f>IF(N221="základní",J221,0)</f>
        <v>0</v>
      </c>
      <c r="BF221" s="187">
        <f>IF(N221="snížená",J221,0)</f>
        <v>0</v>
      </c>
      <c r="BG221" s="187">
        <f>IF(N221="zákl. přenesená",J221,0)</f>
        <v>0</v>
      </c>
      <c r="BH221" s="187">
        <f>IF(N221="sníž. přenesená",J221,0)</f>
        <v>0</v>
      </c>
      <c r="BI221" s="187">
        <f>IF(N221="nulová",J221,0)</f>
        <v>0</v>
      </c>
      <c r="BJ221" s="18" t="s">
        <v>86</v>
      </c>
      <c r="BK221" s="187">
        <f>ROUND(I221*H221,2)</f>
        <v>0</v>
      </c>
      <c r="BL221" s="18" t="s">
        <v>130</v>
      </c>
      <c r="BM221" s="186" t="s">
        <v>276</v>
      </c>
    </row>
    <row r="222" spans="1:65" s="2" customFormat="1" ht="19.2">
      <c r="A222" s="36"/>
      <c r="B222" s="37"/>
      <c r="C222" s="38"/>
      <c r="D222" s="188" t="s">
        <v>132</v>
      </c>
      <c r="E222" s="38"/>
      <c r="F222" s="189" t="s">
        <v>277</v>
      </c>
      <c r="G222" s="38"/>
      <c r="H222" s="38"/>
      <c r="I222" s="190"/>
      <c r="J222" s="38"/>
      <c r="K222" s="38"/>
      <c r="L222" s="41"/>
      <c r="M222" s="191"/>
      <c r="N222" s="192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8" t="s">
        <v>132</v>
      </c>
      <c r="AU222" s="18" t="s">
        <v>88</v>
      </c>
    </row>
    <row r="223" spans="1:65" s="2" customFormat="1" ht="10.199999999999999">
      <c r="A223" s="36"/>
      <c r="B223" s="37"/>
      <c r="C223" s="38"/>
      <c r="D223" s="193" t="s">
        <v>134</v>
      </c>
      <c r="E223" s="38"/>
      <c r="F223" s="194" t="s">
        <v>278</v>
      </c>
      <c r="G223" s="38"/>
      <c r="H223" s="38"/>
      <c r="I223" s="190"/>
      <c r="J223" s="38"/>
      <c r="K223" s="38"/>
      <c r="L223" s="41"/>
      <c r="M223" s="191"/>
      <c r="N223" s="192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8" t="s">
        <v>134</v>
      </c>
      <c r="AU223" s="18" t="s">
        <v>88</v>
      </c>
    </row>
    <row r="224" spans="1:65" s="13" customFormat="1" ht="10.199999999999999">
      <c r="B224" s="195"/>
      <c r="C224" s="196"/>
      <c r="D224" s="188" t="s">
        <v>136</v>
      </c>
      <c r="E224" s="197" t="s">
        <v>33</v>
      </c>
      <c r="F224" s="198" t="s">
        <v>279</v>
      </c>
      <c r="G224" s="196"/>
      <c r="H224" s="197" t="s">
        <v>33</v>
      </c>
      <c r="I224" s="199"/>
      <c r="J224" s="196"/>
      <c r="K224" s="196"/>
      <c r="L224" s="200"/>
      <c r="M224" s="201"/>
      <c r="N224" s="202"/>
      <c r="O224" s="202"/>
      <c r="P224" s="202"/>
      <c r="Q224" s="202"/>
      <c r="R224" s="202"/>
      <c r="S224" s="202"/>
      <c r="T224" s="203"/>
      <c r="AT224" s="204" t="s">
        <v>136</v>
      </c>
      <c r="AU224" s="204" t="s">
        <v>88</v>
      </c>
      <c r="AV224" s="13" t="s">
        <v>86</v>
      </c>
      <c r="AW224" s="13" t="s">
        <v>40</v>
      </c>
      <c r="AX224" s="13" t="s">
        <v>78</v>
      </c>
      <c r="AY224" s="204" t="s">
        <v>123</v>
      </c>
    </row>
    <row r="225" spans="1:65" s="13" customFormat="1" ht="10.199999999999999">
      <c r="B225" s="195"/>
      <c r="C225" s="196"/>
      <c r="D225" s="188" t="s">
        <v>136</v>
      </c>
      <c r="E225" s="197" t="s">
        <v>33</v>
      </c>
      <c r="F225" s="198" t="s">
        <v>280</v>
      </c>
      <c r="G225" s="196"/>
      <c r="H225" s="197" t="s">
        <v>33</v>
      </c>
      <c r="I225" s="199"/>
      <c r="J225" s="196"/>
      <c r="K225" s="196"/>
      <c r="L225" s="200"/>
      <c r="M225" s="201"/>
      <c r="N225" s="202"/>
      <c r="O225" s="202"/>
      <c r="P225" s="202"/>
      <c r="Q225" s="202"/>
      <c r="R225" s="202"/>
      <c r="S225" s="202"/>
      <c r="T225" s="203"/>
      <c r="AT225" s="204" t="s">
        <v>136</v>
      </c>
      <c r="AU225" s="204" t="s">
        <v>88</v>
      </c>
      <c r="AV225" s="13" t="s">
        <v>86</v>
      </c>
      <c r="AW225" s="13" t="s">
        <v>40</v>
      </c>
      <c r="AX225" s="13" t="s">
        <v>78</v>
      </c>
      <c r="AY225" s="204" t="s">
        <v>123</v>
      </c>
    </row>
    <row r="226" spans="1:65" s="13" customFormat="1" ht="10.199999999999999">
      <c r="B226" s="195"/>
      <c r="C226" s="196"/>
      <c r="D226" s="188" t="s">
        <v>136</v>
      </c>
      <c r="E226" s="197" t="s">
        <v>33</v>
      </c>
      <c r="F226" s="198" t="s">
        <v>281</v>
      </c>
      <c r="G226" s="196"/>
      <c r="H226" s="197" t="s">
        <v>33</v>
      </c>
      <c r="I226" s="199"/>
      <c r="J226" s="196"/>
      <c r="K226" s="196"/>
      <c r="L226" s="200"/>
      <c r="M226" s="201"/>
      <c r="N226" s="202"/>
      <c r="O226" s="202"/>
      <c r="P226" s="202"/>
      <c r="Q226" s="202"/>
      <c r="R226" s="202"/>
      <c r="S226" s="202"/>
      <c r="T226" s="203"/>
      <c r="AT226" s="204" t="s">
        <v>136</v>
      </c>
      <c r="AU226" s="204" t="s">
        <v>88</v>
      </c>
      <c r="AV226" s="13" t="s">
        <v>86</v>
      </c>
      <c r="AW226" s="13" t="s">
        <v>40</v>
      </c>
      <c r="AX226" s="13" t="s">
        <v>78</v>
      </c>
      <c r="AY226" s="204" t="s">
        <v>123</v>
      </c>
    </row>
    <row r="227" spans="1:65" s="14" customFormat="1" ht="10.199999999999999">
      <c r="B227" s="205"/>
      <c r="C227" s="206"/>
      <c r="D227" s="188" t="s">
        <v>136</v>
      </c>
      <c r="E227" s="207" t="s">
        <v>33</v>
      </c>
      <c r="F227" s="208" t="s">
        <v>282</v>
      </c>
      <c r="G227" s="206"/>
      <c r="H227" s="209">
        <v>390</v>
      </c>
      <c r="I227" s="210"/>
      <c r="J227" s="206"/>
      <c r="K227" s="206"/>
      <c r="L227" s="211"/>
      <c r="M227" s="212"/>
      <c r="N227" s="213"/>
      <c r="O227" s="213"/>
      <c r="P227" s="213"/>
      <c r="Q227" s="213"/>
      <c r="R227" s="213"/>
      <c r="S227" s="213"/>
      <c r="T227" s="214"/>
      <c r="AT227" s="215" t="s">
        <v>136</v>
      </c>
      <c r="AU227" s="215" t="s">
        <v>88</v>
      </c>
      <c r="AV227" s="14" t="s">
        <v>88</v>
      </c>
      <c r="AW227" s="14" t="s">
        <v>40</v>
      </c>
      <c r="AX227" s="14" t="s">
        <v>86</v>
      </c>
      <c r="AY227" s="215" t="s">
        <v>123</v>
      </c>
    </row>
    <row r="228" spans="1:65" s="14" customFormat="1" ht="10.199999999999999">
      <c r="B228" s="205"/>
      <c r="C228" s="206"/>
      <c r="D228" s="188" t="s">
        <v>136</v>
      </c>
      <c r="E228" s="206"/>
      <c r="F228" s="208" t="s">
        <v>283</v>
      </c>
      <c r="G228" s="206"/>
      <c r="H228" s="209">
        <v>234</v>
      </c>
      <c r="I228" s="210"/>
      <c r="J228" s="206"/>
      <c r="K228" s="206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136</v>
      </c>
      <c r="AU228" s="215" t="s">
        <v>88</v>
      </c>
      <c r="AV228" s="14" t="s">
        <v>88</v>
      </c>
      <c r="AW228" s="14" t="s">
        <v>4</v>
      </c>
      <c r="AX228" s="14" t="s">
        <v>86</v>
      </c>
      <c r="AY228" s="215" t="s">
        <v>123</v>
      </c>
    </row>
    <row r="229" spans="1:65" s="2" customFormat="1" ht="24.15" customHeight="1">
      <c r="A229" s="36"/>
      <c r="B229" s="37"/>
      <c r="C229" s="227" t="s">
        <v>284</v>
      </c>
      <c r="D229" s="227" t="s">
        <v>219</v>
      </c>
      <c r="E229" s="228" t="s">
        <v>285</v>
      </c>
      <c r="F229" s="229" t="s">
        <v>286</v>
      </c>
      <c r="G229" s="230" t="s">
        <v>232</v>
      </c>
      <c r="H229" s="231">
        <v>429</v>
      </c>
      <c r="I229" s="232"/>
      <c r="J229" s="233">
        <f>ROUND(I229*H229,2)</f>
        <v>0</v>
      </c>
      <c r="K229" s="229" t="s">
        <v>129</v>
      </c>
      <c r="L229" s="234"/>
      <c r="M229" s="235" t="s">
        <v>33</v>
      </c>
      <c r="N229" s="236" t="s">
        <v>49</v>
      </c>
      <c r="O229" s="66"/>
      <c r="P229" s="184">
        <f>O229*H229</f>
        <v>0</v>
      </c>
      <c r="Q229" s="184">
        <v>1.14E-3</v>
      </c>
      <c r="R229" s="184">
        <f>Q229*H229</f>
        <v>0.48905999999999999</v>
      </c>
      <c r="S229" s="184">
        <v>0</v>
      </c>
      <c r="T229" s="185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6" t="s">
        <v>183</v>
      </c>
      <c r="AT229" s="186" t="s">
        <v>219</v>
      </c>
      <c r="AU229" s="186" t="s">
        <v>88</v>
      </c>
      <c r="AY229" s="18" t="s">
        <v>123</v>
      </c>
      <c r="BE229" s="187">
        <f>IF(N229="základní",J229,0)</f>
        <v>0</v>
      </c>
      <c r="BF229" s="187">
        <f>IF(N229="snížená",J229,0)</f>
        <v>0</v>
      </c>
      <c r="BG229" s="187">
        <f>IF(N229="zákl. přenesená",J229,0)</f>
        <v>0</v>
      </c>
      <c r="BH229" s="187">
        <f>IF(N229="sníž. přenesená",J229,0)</f>
        <v>0</v>
      </c>
      <c r="BI229" s="187">
        <f>IF(N229="nulová",J229,0)</f>
        <v>0</v>
      </c>
      <c r="BJ229" s="18" t="s">
        <v>86</v>
      </c>
      <c r="BK229" s="187">
        <f>ROUND(I229*H229,2)</f>
        <v>0</v>
      </c>
      <c r="BL229" s="18" t="s">
        <v>130</v>
      </c>
      <c r="BM229" s="186" t="s">
        <v>287</v>
      </c>
    </row>
    <row r="230" spans="1:65" s="2" customFormat="1" ht="10.199999999999999">
      <c r="A230" s="36"/>
      <c r="B230" s="37"/>
      <c r="C230" s="38"/>
      <c r="D230" s="188" t="s">
        <v>132</v>
      </c>
      <c r="E230" s="38"/>
      <c r="F230" s="189" t="s">
        <v>286</v>
      </c>
      <c r="G230" s="38"/>
      <c r="H230" s="38"/>
      <c r="I230" s="190"/>
      <c r="J230" s="38"/>
      <c r="K230" s="38"/>
      <c r="L230" s="41"/>
      <c r="M230" s="191"/>
      <c r="N230" s="192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8" t="s">
        <v>132</v>
      </c>
      <c r="AU230" s="18" t="s">
        <v>88</v>
      </c>
    </row>
    <row r="231" spans="1:65" s="13" customFormat="1" ht="10.199999999999999">
      <c r="B231" s="195"/>
      <c r="C231" s="196"/>
      <c r="D231" s="188" t="s">
        <v>136</v>
      </c>
      <c r="E231" s="197" t="s">
        <v>33</v>
      </c>
      <c r="F231" s="198" t="s">
        <v>204</v>
      </c>
      <c r="G231" s="196"/>
      <c r="H231" s="197" t="s">
        <v>33</v>
      </c>
      <c r="I231" s="199"/>
      <c r="J231" s="196"/>
      <c r="K231" s="196"/>
      <c r="L231" s="200"/>
      <c r="M231" s="201"/>
      <c r="N231" s="202"/>
      <c r="O231" s="202"/>
      <c r="P231" s="202"/>
      <c r="Q231" s="202"/>
      <c r="R231" s="202"/>
      <c r="S231" s="202"/>
      <c r="T231" s="203"/>
      <c r="AT231" s="204" t="s">
        <v>136</v>
      </c>
      <c r="AU231" s="204" t="s">
        <v>88</v>
      </c>
      <c r="AV231" s="13" t="s">
        <v>86</v>
      </c>
      <c r="AW231" s="13" t="s">
        <v>40</v>
      </c>
      <c r="AX231" s="13" t="s">
        <v>78</v>
      </c>
      <c r="AY231" s="204" t="s">
        <v>123</v>
      </c>
    </row>
    <row r="232" spans="1:65" s="13" customFormat="1" ht="10.199999999999999">
      <c r="B232" s="195"/>
      <c r="C232" s="196"/>
      <c r="D232" s="188" t="s">
        <v>136</v>
      </c>
      <c r="E232" s="197" t="s">
        <v>33</v>
      </c>
      <c r="F232" s="198" t="s">
        <v>280</v>
      </c>
      <c r="G232" s="196"/>
      <c r="H232" s="197" t="s">
        <v>33</v>
      </c>
      <c r="I232" s="199"/>
      <c r="J232" s="196"/>
      <c r="K232" s="196"/>
      <c r="L232" s="200"/>
      <c r="M232" s="201"/>
      <c r="N232" s="202"/>
      <c r="O232" s="202"/>
      <c r="P232" s="202"/>
      <c r="Q232" s="202"/>
      <c r="R232" s="202"/>
      <c r="S232" s="202"/>
      <c r="T232" s="203"/>
      <c r="AT232" s="204" t="s">
        <v>136</v>
      </c>
      <c r="AU232" s="204" t="s">
        <v>88</v>
      </c>
      <c r="AV232" s="13" t="s">
        <v>86</v>
      </c>
      <c r="AW232" s="13" t="s">
        <v>40</v>
      </c>
      <c r="AX232" s="13" t="s">
        <v>78</v>
      </c>
      <c r="AY232" s="204" t="s">
        <v>123</v>
      </c>
    </row>
    <row r="233" spans="1:65" s="14" customFormat="1" ht="10.199999999999999">
      <c r="B233" s="205"/>
      <c r="C233" s="206"/>
      <c r="D233" s="188" t="s">
        <v>136</v>
      </c>
      <c r="E233" s="207" t="s">
        <v>33</v>
      </c>
      <c r="F233" s="208" t="s">
        <v>282</v>
      </c>
      <c r="G233" s="206"/>
      <c r="H233" s="209">
        <v>390</v>
      </c>
      <c r="I233" s="210"/>
      <c r="J233" s="206"/>
      <c r="K233" s="206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136</v>
      </c>
      <c r="AU233" s="215" t="s">
        <v>88</v>
      </c>
      <c r="AV233" s="14" t="s">
        <v>88</v>
      </c>
      <c r="AW233" s="14" t="s">
        <v>40</v>
      </c>
      <c r="AX233" s="14" t="s">
        <v>86</v>
      </c>
      <c r="AY233" s="215" t="s">
        <v>123</v>
      </c>
    </row>
    <row r="234" spans="1:65" s="14" customFormat="1" ht="10.199999999999999">
      <c r="B234" s="205"/>
      <c r="C234" s="206"/>
      <c r="D234" s="188" t="s">
        <v>136</v>
      </c>
      <c r="E234" s="206"/>
      <c r="F234" s="208" t="s">
        <v>288</v>
      </c>
      <c r="G234" s="206"/>
      <c r="H234" s="209">
        <v>429</v>
      </c>
      <c r="I234" s="210"/>
      <c r="J234" s="206"/>
      <c r="K234" s="206"/>
      <c r="L234" s="211"/>
      <c r="M234" s="212"/>
      <c r="N234" s="213"/>
      <c r="O234" s="213"/>
      <c r="P234" s="213"/>
      <c r="Q234" s="213"/>
      <c r="R234" s="213"/>
      <c r="S234" s="213"/>
      <c r="T234" s="214"/>
      <c r="AT234" s="215" t="s">
        <v>136</v>
      </c>
      <c r="AU234" s="215" t="s">
        <v>88</v>
      </c>
      <c r="AV234" s="14" t="s">
        <v>88</v>
      </c>
      <c r="AW234" s="14" t="s">
        <v>4</v>
      </c>
      <c r="AX234" s="14" t="s">
        <v>86</v>
      </c>
      <c r="AY234" s="215" t="s">
        <v>123</v>
      </c>
    </row>
    <row r="235" spans="1:65" s="2" customFormat="1" ht="24.15" customHeight="1">
      <c r="A235" s="36"/>
      <c r="B235" s="37"/>
      <c r="C235" s="175" t="s">
        <v>7</v>
      </c>
      <c r="D235" s="175" t="s">
        <v>125</v>
      </c>
      <c r="E235" s="176" t="s">
        <v>289</v>
      </c>
      <c r="F235" s="177" t="s">
        <v>290</v>
      </c>
      <c r="G235" s="178" t="s">
        <v>232</v>
      </c>
      <c r="H235" s="179">
        <v>429</v>
      </c>
      <c r="I235" s="180"/>
      <c r="J235" s="181">
        <f>ROUND(I235*H235,2)</f>
        <v>0</v>
      </c>
      <c r="K235" s="177" t="s">
        <v>129</v>
      </c>
      <c r="L235" s="41"/>
      <c r="M235" s="182" t="s">
        <v>33</v>
      </c>
      <c r="N235" s="183" t="s">
        <v>49</v>
      </c>
      <c r="O235" s="66"/>
      <c r="P235" s="184">
        <f>O235*H235</f>
        <v>0</v>
      </c>
      <c r="Q235" s="184">
        <v>0.28736</v>
      </c>
      <c r="R235" s="184">
        <f>Q235*H235</f>
        <v>123.27744</v>
      </c>
      <c r="S235" s="184">
        <v>0</v>
      </c>
      <c r="T235" s="185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6" t="s">
        <v>130</v>
      </c>
      <c r="AT235" s="186" t="s">
        <v>125</v>
      </c>
      <c r="AU235" s="186" t="s">
        <v>88</v>
      </c>
      <c r="AY235" s="18" t="s">
        <v>123</v>
      </c>
      <c r="BE235" s="187">
        <f>IF(N235="základní",J235,0)</f>
        <v>0</v>
      </c>
      <c r="BF235" s="187">
        <f>IF(N235="snížená",J235,0)</f>
        <v>0</v>
      </c>
      <c r="BG235" s="187">
        <f>IF(N235="zákl. přenesená",J235,0)</f>
        <v>0</v>
      </c>
      <c r="BH235" s="187">
        <f>IF(N235="sníž. přenesená",J235,0)</f>
        <v>0</v>
      </c>
      <c r="BI235" s="187">
        <f>IF(N235="nulová",J235,0)</f>
        <v>0</v>
      </c>
      <c r="BJ235" s="18" t="s">
        <v>86</v>
      </c>
      <c r="BK235" s="187">
        <f>ROUND(I235*H235,2)</f>
        <v>0</v>
      </c>
      <c r="BL235" s="18" t="s">
        <v>130</v>
      </c>
      <c r="BM235" s="186" t="s">
        <v>291</v>
      </c>
    </row>
    <row r="236" spans="1:65" s="2" customFormat="1" ht="19.2">
      <c r="A236" s="36"/>
      <c r="B236" s="37"/>
      <c r="C236" s="38"/>
      <c r="D236" s="188" t="s">
        <v>132</v>
      </c>
      <c r="E236" s="38"/>
      <c r="F236" s="189" t="s">
        <v>292</v>
      </c>
      <c r="G236" s="38"/>
      <c r="H236" s="38"/>
      <c r="I236" s="190"/>
      <c r="J236" s="38"/>
      <c r="K236" s="38"/>
      <c r="L236" s="41"/>
      <c r="M236" s="191"/>
      <c r="N236" s="192"/>
      <c r="O236" s="66"/>
      <c r="P236" s="66"/>
      <c r="Q236" s="66"/>
      <c r="R236" s="66"/>
      <c r="S236" s="66"/>
      <c r="T236" s="67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8" t="s">
        <v>132</v>
      </c>
      <c r="AU236" s="18" t="s">
        <v>88</v>
      </c>
    </row>
    <row r="237" spans="1:65" s="2" customFormat="1" ht="10.199999999999999">
      <c r="A237" s="36"/>
      <c r="B237" s="37"/>
      <c r="C237" s="38"/>
      <c r="D237" s="193" t="s">
        <v>134</v>
      </c>
      <c r="E237" s="38"/>
      <c r="F237" s="194" t="s">
        <v>293</v>
      </c>
      <c r="G237" s="38"/>
      <c r="H237" s="38"/>
      <c r="I237" s="190"/>
      <c r="J237" s="38"/>
      <c r="K237" s="38"/>
      <c r="L237" s="41"/>
      <c r="M237" s="191"/>
      <c r="N237" s="192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8" t="s">
        <v>134</v>
      </c>
      <c r="AU237" s="18" t="s">
        <v>88</v>
      </c>
    </row>
    <row r="238" spans="1:65" s="13" customFormat="1" ht="10.199999999999999">
      <c r="B238" s="195"/>
      <c r="C238" s="196"/>
      <c r="D238" s="188" t="s">
        <v>136</v>
      </c>
      <c r="E238" s="197" t="s">
        <v>33</v>
      </c>
      <c r="F238" s="198" t="s">
        <v>294</v>
      </c>
      <c r="G238" s="196"/>
      <c r="H238" s="197" t="s">
        <v>33</v>
      </c>
      <c r="I238" s="199"/>
      <c r="J238" s="196"/>
      <c r="K238" s="196"/>
      <c r="L238" s="200"/>
      <c r="M238" s="201"/>
      <c r="N238" s="202"/>
      <c r="O238" s="202"/>
      <c r="P238" s="202"/>
      <c r="Q238" s="202"/>
      <c r="R238" s="202"/>
      <c r="S238" s="202"/>
      <c r="T238" s="203"/>
      <c r="AT238" s="204" t="s">
        <v>136</v>
      </c>
      <c r="AU238" s="204" t="s">
        <v>88</v>
      </c>
      <c r="AV238" s="13" t="s">
        <v>86</v>
      </c>
      <c r="AW238" s="13" t="s">
        <v>40</v>
      </c>
      <c r="AX238" s="13" t="s">
        <v>78</v>
      </c>
      <c r="AY238" s="204" t="s">
        <v>123</v>
      </c>
    </row>
    <row r="239" spans="1:65" s="14" customFormat="1" ht="10.199999999999999">
      <c r="B239" s="205"/>
      <c r="C239" s="206"/>
      <c r="D239" s="188" t="s">
        <v>136</v>
      </c>
      <c r="E239" s="207" t="s">
        <v>33</v>
      </c>
      <c r="F239" s="208" t="s">
        <v>295</v>
      </c>
      <c r="G239" s="206"/>
      <c r="H239" s="209">
        <v>429</v>
      </c>
      <c r="I239" s="210"/>
      <c r="J239" s="206"/>
      <c r="K239" s="206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136</v>
      </c>
      <c r="AU239" s="215" t="s">
        <v>88</v>
      </c>
      <c r="AV239" s="14" t="s">
        <v>88</v>
      </c>
      <c r="AW239" s="14" t="s">
        <v>40</v>
      </c>
      <c r="AX239" s="14" t="s">
        <v>86</v>
      </c>
      <c r="AY239" s="215" t="s">
        <v>123</v>
      </c>
    </row>
    <row r="240" spans="1:65" s="2" customFormat="1" ht="16.5" customHeight="1">
      <c r="A240" s="36"/>
      <c r="B240" s="37"/>
      <c r="C240" s="175" t="s">
        <v>296</v>
      </c>
      <c r="D240" s="175" t="s">
        <v>125</v>
      </c>
      <c r="E240" s="176" t="s">
        <v>297</v>
      </c>
      <c r="F240" s="177" t="s">
        <v>298</v>
      </c>
      <c r="G240" s="178" t="s">
        <v>128</v>
      </c>
      <c r="H240" s="179">
        <v>3490.3</v>
      </c>
      <c r="I240" s="180"/>
      <c r="J240" s="181">
        <f>ROUND(I240*H240,2)</f>
        <v>0</v>
      </c>
      <c r="K240" s="177" t="s">
        <v>129</v>
      </c>
      <c r="L240" s="41"/>
      <c r="M240" s="182" t="s">
        <v>33</v>
      </c>
      <c r="N240" s="183" t="s">
        <v>49</v>
      </c>
      <c r="O240" s="66"/>
      <c r="P240" s="184">
        <f>O240*H240</f>
        <v>0</v>
      </c>
      <c r="Q240" s="184">
        <v>1E-4</v>
      </c>
      <c r="R240" s="184">
        <f>Q240*H240</f>
        <v>0.34903000000000006</v>
      </c>
      <c r="S240" s="184">
        <v>0</v>
      </c>
      <c r="T240" s="185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6" t="s">
        <v>130</v>
      </c>
      <c r="AT240" s="186" t="s">
        <v>125</v>
      </c>
      <c r="AU240" s="186" t="s">
        <v>88</v>
      </c>
      <c r="AY240" s="18" t="s">
        <v>123</v>
      </c>
      <c r="BE240" s="187">
        <f>IF(N240="základní",J240,0)</f>
        <v>0</v>
      </c>
      <c r="BF240" s="187">
        <f>IF(N240="snížená",J240,0)</f>
        <v>0</v>
      </c>
      <c r="BG240" s="187">
        <f>IF(N240="zákl. přenesená",J240,0)</f>
        <v>0</v>
      </c>
      <c r="BH240" s="187">
        <f>IF(N240="sníž. přenesená",J240,0)</f>
        <v>0</v>
      </c>
      <c r="BI240" s="187">
        <f>IF(N240="nulová",J240,0)</f>
        <v>0</v>
      </c>
      <c r="BJ240" s="18" t="s">
        <v>86</v>
      </c>
      <c r="BK240" s="187">
        <f>ROUND(I240*H240,2)</f>
        <v>0</v>
      </c>
      <c r="BL240" s="18" t="s">
        <v>130</v>
      </c>
      <c r="BM240" s="186" t="s">
        <v>299</v>
      </c>
    </row>
    <row r="241" spans="1:65" s="2" customFormat="1" ht="19.2">
      <c r="A241" s="36"/>
      <c r="B241" s="37"/>
      <c r="C241" s="38"/>
      <c r="D241" s="188" t="s">
        <v>132</v>
      </c>
      <c r="E241" s="38"/>
      <c r="F241" s="189" t="s">
        <v>300</v>
      </c>
      <c r="G241" s="38"/>
      <c r="H241" s="38"/>
      <c r="I241" s="190"/>
      <c r="J241" s="38"/>
      <c r="K241" s="38"/>
      <c r="L241" s="41"/>
      <c r="M241" s="191"/>
      <c r="N241" s="192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8" t="s">
        <v>132</v>
      </c>
      <c r="AU241" s="18" t="s">
        <v>88</v>
      </c>
    </row>
    <row r="242" spans="1:65" s="2" customFormat="1" ht="10.199999999999999">
      <c r="A242" s="36"/>
      <c r="B242" s="37"/>
      <c r="C242" s="38"/>
      <c r="D242" s="193" t="s">
        <v>134</v>
      </c>
      <c r="E242" s="38"/>
      <c r="F242" s="194" t="s">
        <v>301</v>
      </c>
      <c r="G242" s="38"/>
      <c r="H242" s="38"/>
      <c r="I242" s="190"/>
      <c r="J242" s="38"/>
      <c r="K242" s="38"/>
      <c r="L242" s="41"/>
      <c r="M242" s="191"/>
      <c r="N242" s="192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8" t="s">
        <v>134</v>
      </c>
      <c r="AU242" s="18" t="s">
        <v>88</v>
      </c>
    </row>
    <row r="243" spans="1:65" s="13" customFormat="1" ht="10.199999999999999">
      <c r="B243" s="195"/>
      <c r="C243" s="196"/>
      <c r="D243" s="188" t="s">
        <v>136</v>
      </c>
      <c r="E243" s="197" t="s">
        <v>33</v>
      </c>
      <c r="F243" s="198" t="s">
        <v>302</v>
      </c>
      <c r="G243" s="196"/>
      <c r="H243" s="197" t="s">
        <v>33</v>
      </c>
      <c r="I243" s="199"/>
      <c r="J243" s="196"/>
      <c r="K243" s="196"/>
      <c r="L243" s="200"/>
      <c r="M243" s="201"/>
      <c r="N243" s="202"/>
      <c r="O243" s="202"/>
      <c r="P243" s="202"/>
      <c r="Q243" s="202"/>
      <c r="R243" s="202"/>
      <c r="S243" s="202"/>
      <c r="T243" s="203"/>
      <c r="AT243" s="204" t="s">
        <v>136</v>
      </c>
      <c r="AU243" s="204" t="s">
        <v>88</v>
      </c>
      <c r="AV243" s="13" t="s">
        <v>86</v>
      </c>
      <c r="AW243" s="13" t="s">
        <v>40</v>
      </c>
      <c r="AX243" s="13" t="s">
        <v>78</v>
      </c>
      <c r="AY243" s="204" t="s">
        <v>123</v>
      </c>
    </row>
    <row r="244" spans="1:65" s="14" customFormat="1" ht="10.199999999999999">
      <c r="B244" s="205"/>
      <c r="C244" s="206"/>
      <c r="D244" s="188" t="s">
        <v>136</v>
      </c>
      <c r="E244" s="207" t="s">
        <v>33</v>
      </c>
      <c r="F244" s="208" t="s">
        <v>303</v>
      </c>
      <c r="G244" s="206"/>
      <c r="H244" s="209">
        <v>1458.6</v>
      </c>
      <c r="I244" s="210"/>
      <c r="J244" s="206"/>
      <c r="K244" s="206"/>
      <c r="L244" s="211"/>
      <c r="M244" s="212"/>
      <c r="N244" s="213"/>
      <c r="O244" s="213"/>
      <c r="P244" s="213"/>
      <c r="Q244" s="213"/>
      <c r="R244" s="213"/>
      <c r="S244" s="213"/>
      <c r="T244" s="214"/>
      <c r="AT244" s="215" t="s">
        <v>136</v>
      </c>
      <c r="AU244" s="215" t="s">
        <v>88</v>
      </c>
      <c r="AV244" s="14" t="s">
        <v>88</v>
      </c>
      <c r="AW244" s="14" t="s">
        <v>40</v>
      </c>
      <c r="AX244" s="14" t="s">
        <v>78</v>
      </c>
      <c r="AY244" s="215" t="s">
        <v>123</v>
      </c>
    </row>
    <row r="245" spans="1:65" s="13" customFormat="1" ht="10.199999999999999">
      <c r="B245" s="195"/>
      <c r="C245" s="196"/>
      <c r="D245" s="188" t="s">
        <v>136</v>
      </c>
      <c r="E245" s="197" t="s">
        <v>33</v>
      </c>
      <c r="F245" s="198" t="s">
        <v>304</v>
      </c>
      <c r="G245" s="196"/>
      <c r="H245" s="197" t="s">
        <v>33</v>
      </c>
      <c r="I245" s="199"/>
      <c r="J245" s="196"/>
      <c r="K245" s="196"/>
      <c r="L245" s="200"/>
      <c r="M245" s="201"/>
      <c r="N245" s="202"/>
      <c r="O245" s="202"/>
      <c r="P245" s="202"/>
      <c r="Q245" s="202"/>
      <c r="R245" s="202"/>
      <c r="S245" s="202"/>
      <c r="T245" s="203"/>
      <c r="AT245" s="204" t="s">
        <v>136</v>
      </c>
      <c r="AU245" s="204" t="s">
        <v>88</v>
      </c>
      <c r="AV245" s="13" t="s">
        <v>86</v>
      </c>
      <c r="AW245" s="13" t="s">
        <v>40</v>
      </c>
      <c r="AX245" s="13" t="s">
        <v>78</v>
      </c>
      <c r="AY245" s="204" t="s">
        <v>123</v>
      </c>
    </row>
    <row r="246" spans="1:65" s="14" customFormat="1" ht="10.199999999999999">
      <c r="B246" s="205"/>
      <c r="C246" s="206"/>
      <c r="D246" s="188" t="s">
        <v>136</v>
      </c>
      <c r="E246" s="207" t="s">
        <v>33</v>
      </c>
      <c r="F246" s="208" t="s">
        <v>305</v>
      </c>
      <c r="G246" s="206"/>
      <c r="H246" s="209">
        <v>2031.7</v>
      </c>
      <c r="I246" s="210"/>
      <c r="J246" s="206"/>
      <c r="K246" s="206"/>
      <c r="L246" s="211"/>
      <c r="M246" s="212"/>
      <c r="N246" s="213"/>
      <c r="O246" s="213"/>
      <c r="P246" s="213"/>
      <c r="Q246" s="213"/>
      <c r="R246" s="213"/>
      <c r="S246" s="213"/>
      <c r="T246" s="214"/>
      <c r="AT246" s="215" t="s">
        <v>136</v>
      </c>
      <c r="AU246" s="215" t="s">
        <v>88</v>
      </c>
      <c r="AV246" s="14" t="s">
        <v>88</v>
      </c>
      <c r="AW246" s="14" t="s">
        <v>40</v>
      </c>
      <c r="AX246" s="14" t="s">
        <v>78</v>
      </c>
      <c r="AY246" s="215" t="s">
        <v>123</v>
      </c>
    </row>
    <row r="247" spans="1:65" s="15" customFormat="1" ht="10.199999999999999">
      <c r="B247" s="216"/>
      <c r="C247" s="217"/>
      <c r="D247" s="188" t="s">
        <v>136</v>
      </c>
      <c r="E247" s="218" t="s">
        <v>33</v>
      </c>
      <c r="F247" s="219" t="s">
        <v>176</v>
      </c>
      <c r="G247" s="217"/>
      <c r="H247" s="220">
        <v>3490.3</v>
      </c>
      <c r="I247" s="221"/>
      <c r="J247" s="217"/>
      <c r="K247" s="217"/>
      <c r="L247" s="222"/>
      <c r="M247" s="223"/>
      <c r="N247" s="224"/>
      <c r="O247" s="224"/>
      <c r="P247" s="224"/>
      <c r="Q247" s="224"/>
      <c r="R247" s="224"/>
      <c r="S247" s="224"/>
      <c r="T247" s="225"/>
      <c r="AT247" s="226" t="s">
        <v>136</v>
      </c>
      <c r="AU247" s="226" t="s">
        <v>88</v>
      </c>
      <c r="AV247" s="15" t="s">
        <v>130</v>
      </c>
      <c r="AW247" s="15" t="s">
        <v>40</v>
      </c>
      <c r="AX247" s="15" t="s">
        <v>86</v>
      </c>
      <c r="AY247" s="226" t="s">
        <v>123</v>
      </c>
    </row>
    <row r="248" spans="1:65" s="2" customFormat="1" ht="16.5" customHeight="1">
      <c r="A248" s="36"/>
      <c r="B248" s="37"/>
      <c r="C248" s="227" t="s">
        <v>306</v>
      </c>
      <c r="D248" s="227" t="s">
        <v>219</v>
      </c>
      <c r="E248" s="228" t="s">
        <v>307</v>
      </c>
      <c r="F248" s="229" t="s">
        <v>308</v>
      </c>
      <c r="G248" s="230" t="s">
        <v>128</v>
      </c>
      <c r="H248" s="231">
        <v>4118.5540000000001</v>
      </c>
      <c r="I248" s="232"/>
      <c r="J248" s="233">
        <f>ROUND(I248*H248,2)</f>
        <v>0</v>
      </c>
      <c r="K248" s="229" t="s">
        <v>129</v>
      </c>
      <c r="L248" s="234"/>
      <c r="M248" s="235" t="s">
        <v>33</v>
      </c>
      <c r="N248" s="236" t="s">
        <v>49</v>
      </c>
      <c r="O248" s="66"/>
      <c r="P248" s="184">
        <f>O248*H248</f>
        <v>0</v>
      </c>
      <c r="Q248" s="184">
        <v>4.0000000000000002E-4</v>
      </c>
      <c r="R248" s="184">
        <f>Q248*H248</f>
        <v>1.6474216000000002</v>
      </c>
      <c r="S248" s="184">
        <v>0</v>
      </c>
      <c r="T248" s="185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6" t="s">
        <v>183</v>
      </c>
      <c r="AT248" s="186" t="s">
        <v>219</v>
      </c>
      <c r="AU248" s="186" t="s">
        <v>88</v>
      </c>
      <c r="AY248" s="18" t="s">
        <v>123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8" t="s">
        <v>86</v>
      </c>
      <c r="BK248" s="187">
        <f>ROUND(I248*H248,2)</f>
        <v>0</v>
      </c>
      <c r="BL248" s="18" t="s">
        <v>130</v>
      </c>
      <c r="BM248" s="186" t="s">
        <v>309</v>
      </c>
    </row>
    <row r="249" spans="1:65" s="2" customFormat="1" ht="10.199999999999999">
      <c r="A249" s="36"/>
      <c r="B249" s="37"/>
      <c r="C249" s="38"/>
      <c r="D249" s="188" t="s">
        <v>132</v>
      </c>
      <c r="E249" s="38"/>
      <c r="F249" s="189" t="s">
        <v>308</v>
      </c>
      <c r="G249" s="38"/>
      <c r="H249" s="38"/>
      <c r="I249" s="190"/>
      <c r="J249" s="38"/>
      <c r="K249" s="38"/>
      <c r="L249" s="41"/>
      <c r="M249" s="191"/>
      <c r="N249" s="192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8" t="s">
        <v>132</v>
      </c>
      <c r="AU249" s="18" t="s">
        <v>88</v>
      </c>
    </row>
    <row r="250" spans="1:65" s="13" customFormat="1" ht="10.199999999999999">
      <c r="B250" s="195"/>
      <c r="C250" s="196"/>
      <c r="D250" s="188" t="s">
        <v>136</v>
      </c>
      <c r="E250" s="197" t="s">
        <v>33</v>
      </c>
      <c r="F250" s="198" t="s">
        <v>310</v>
      </c>
      <c r="G250" s="196"/>
      <c r="H250" s="197" t="s">
        <v>33</v>
      </c>
      <c r="I250" s="199"/>
      <c r="J250" s="196"/>
      <c r="K250" s="196"/>
      <c r="L250" s="200"/>
      <c r="M250" s="201"/>
      <c r="N250" s="202"/>
      <c r="O250" s="202"/>
      <c r="P250" s="202"/>
      <c r="Q250" s="202"/>
      <c r="R250" s="202"/>
      <c r="S250" s="202"/>
      <c r="T250" s="203"/>
      <c r="AT250" s="204" t="s">
        <v>136</v>
      </c>
      <c r="AU250" s="204" t="s">
        <v>88</v>
      </c>
      <c r="AV250" s="13" t="s">
        <v>86</v>
      </c>
      <c r="AW250" s="13" t="s">
        <v>40</v>
      </c>
      <c r="AX250" s="13" t="s">
        <v>78</v>
      </c>
      <c r="AY250" s="204" t="s">
        <v>123</v>
      </c>
    </row>
    <row r="251" spans="1:65" s="13" customFormat="1" ht="10.199999999999999">
      <c r="B251" s="195"/>
      <c r="C251" s="196"/>
      <c r="D251" s="188" t="s">
        <v>136</v>
      </c>
      <c r="E251" s="197" t="s">
        <v>33</v>
      </c>
      <c r="F251" s="198" t="s">
        <v>302</v>
      </c>
      <c r="G251" s="196"/>
      <c r="H251" s="197" t="s">
        <v>33</v>
      </c>
      <c r="I251" s="199"/>
      <c r="J251" s="196"/>
      <c r="K251" s="196"/>
      <c r="L251" s="200"/>
      <c r="M251" s="201"/>
      <c r="N251" s="202"/>
      <c r="O251" s="202"/>
      <c r="P251" s="202"/>
      <c r="Q251" s="202"/>
      <c r="R251" s="202"/>
      <c r="S251" s="202"/>
      <c r="T251" s="203"/>
      <c r="AT251" s="204" t="s">
        <v>136</v>
      </c>
      <c r="AU251" s="204" t="s">
        <v>88</v>
      </c>
      <c r="AV251" s="13" t="s">
        <v>86</v>
      </c>
      <c r="AW251" s="13" t="s">
        <v>40</v>
      </c>
      <c r="AX251" s="13" t="s">
        <v>78</v>
      </c>
      <c r="AY251" s="204" t="s">
        <v>123</v>
      </c>
    </row>
    <row r="252" spans="1:65" s="14" customFormat="1" ht="10.199999999999999">
      <c r="B252" s="205"/>
      <c r="C252" s="206"/>
      <c r="D252" s="188" t="s">
        <v>136</v>
      </c>
      <c r="E252" s="207" t="s">
        <v>33</v>
      </c>
      <c r="F252" s="208" t="s">
        <v>303</v>
      </c>
      <c r="G252" s="206"/>
      <c r="H252" s="209">
        <v>1458.6</v>
      </c>
      <c r="I252" s="210"/>
      <c r="J252" s="206"/>
      <c r="K252" s="206"/>
      <c r="L252" s="211"/>
      <c r="M252" s="212"/>
      <c r="N252" s="213"/>
      <c r="O252" s="213"/>
      <c r="P252" s="213"/>
      <c r="Q252" s="213"/>
      <c r="R252" s="213"/>
      <c r="S252" s="213"/>
      <c r="T252" s="214"/>
      <c r="AT252" s="215" t="s">
        <v>136</v>
      </c>
      <c r="AU252" s="215" t="s">
        <v>88</v>
      </c>
      <c r="AV252" s="14" t="s">
        <v>88</v>
      </c>
      <c r="AW252" s="14" t="s">
        <v>40</v>
      </c>
      <c r="AX252" s="14" t="s">
        <v>78</v>
      </c>
      <c r="AY252" s="215" t="s">
        <v>123</v>
      </c>
    </row>
    <row r="253" spans="1:65" s="13" customFormat="1" ht="10.199999999999999">
      <c r="B253" s="195"/>
      <c r="C253" s="196"/>
      <c r="D253" s="188" t="s">
        <v>136</v>
      </c>
      <c r="E253" s="197" t="s">
        <v>33</v>
      </c>
      <c r="F253" s="198" t="s">
        <v>304</v>
      </c>
      <c r="G253" s="196"/>
      <c r="H253" s="197" t="s">
        <v>33</v>
      </c>
      <c r="I253" s="199"/>
      <c r="J253" s="196"/>
      <c r="K253" s="196"/>
      <c r="L253" s="200"/>
      <c r="M253" s="201"/>
      <c r="N253" s="202"/>
      <c r="O253" s="202"/>
      <c r="P253" s="202"/>
      <c r="Q253" s="202"/>
      <c r="R253" s="202"/>
      <c r="S253" s="202"/>
      <c r="T253" s="203"/>
      <c r="AT253" s="204" t="s">
        <v>136</v>
      </c>
      <c r="AU253" s="204" t="s">
        <v>88</v>
      </c>
      <c r="AV253" s="13" t="s">
        <v>86</v>
      </c>
      <c r="AW253" s="13" t="s">
        <v>40</v>
      </c>
      <c r="AX253" s="13" t="s">
        <v>78</v>
      </c>
      <c r="AY253" s="204" t="s">
        <v>123</v>
      </c>
    </row>
    <row r="254" spans="1:65" s="14" customFormat="1" ht="10.199999999999999">
      <c r="B254" s="205"/>
      <c r="C254" s="206"/>
      <c r="D254" s="188" t="s">
        <v>136</v>
      </c>
      <c r="E254" s="207" t="s">
        <v>33</v>
      </c>
      <c r="F254" s="208" t="s">
        <v>305</v>
      </c>
      <c r="G254" s="206"/>
      <c r="H254" s="209">
        <v>2031.7</v>
      </c>
      <c r="I254" s="210"/>
      <c r="J254" s="206"/>
      <c r="K254" s="206"/>
      <c r="L254" s="211"/>
      <c r="M254" s="212"/>
      <c r="N254" s="213"/>
      <c r="O254" s="213"/>
      <c r="P254" s="213"/>
      <c r="Q254" s="213"/>
      <c r="R254" s="213"/>
      <c r="S254" s="213"/>
      <c r="T254" s="214"/>
      <c r="AT254" s="215" t="s">
        <v>136</v>
      </c>
      <c r="AU254" s="215" t="s">
        <v>88</v>
      </c>
      <c r="AV254" s="14" t="s">
        <v>88</v>
      </c>
      <c r="AW254" s="14" t="s">
        <v>40</v>
      </c>
      <c r="AX254" s="14" t="s">
        <v>78</v>
      </c>
      <c r="AY254" s="215" t="s">
        <v>123</v>
      </c>
    </row>
    <row r="255" spans="1:65" s="15" customFormat="1" ht="10.199999999999999">
      <c r="B255" s="216"/>
      <c r="C255" s="217"/>
      <c r="D255" s="188" t="s">
        <v>136</v>
      </c>
      <c r="E255" s="218" t="s">
        <v>33</v>
      </c>
      <c r="F255" s="219" t="s">
        <v>176</v>
      </c>
      <c r="G255" s="217"/>
      <c r="H255" s="220">
        <v>3490.3</v>
      </c>
      <c r="I255" s="221"/>
      <c r="J255" s="217"/>
      <c r="K255" s="217"/>
      <c r="L255" s="222"/>
      <c r="M255" s="223"/>
      <c r="N255" s="224"/>
      <c r="O255" s="224"/>
      <c r="P255" s="224"/>
      <c r="Q255" s="224"/>
      <c r="R255" s="224"/>
      <c r="S255" s="224"/>
      <c r="T255" s="225"/>
      <c r="AT255" s="226" t="s">
        <v>136</v>
      </c>
      <c r="AU255" s="226" t="s">
        <v>88</v>
      </c>
      <c r="AV255" s="15" t="s">
        <v>130</v>
      </c>
      <c r="AW255" s="15" t="s">
        <v>40</v>
      </c>
      <c r="AX255" s="15" t="s">
        <v>86</v>
      </c>
      <c r="AY255" s="226" t="s">
        <v>123</v>
      </c>
    </row>
    <row r="256" spans="1:65" s="14" customFormat="1" ht="10.199999999999999">
      <c r="B256" s="205"/>
      <c r="C256" s="206"/>
      <c r="D256" s="188" t="s">
        <v>136</v>
      </c>
      <c r="E256" s="206"/>
      <c r="F256" s="208" t="s">
        <v>311</v>
      </c>
      <c r="G256" s="206"/>
      <c r="H256" s="209">
        <v>4118.5540000000001</v>
      </c>
      <c r="I256" s="210"/>
      <c r="J256" s="206"/>
      <c r="K256" s="206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136</v>
      </c>
      <c r="AU256" s="215" t="s">
        <v>88</v>
      </c>
      <c r="AV256" s="14" t="s">
        <v>88</v>
      </c>
      <c r="AW256" s="14" t="s">
        <v>4</v>
      </c>
      <c r="AX256" s="14" t="s">
        <v>86</v>
      </c>
      <c r="AY256" s="215" t="s">
        <v>123</v>
      </c>
    </row>
    <row r="257" spans="1:65" s="2" customFormat="1" ht="16.5" customHeight="1">
      <c r="A257" s="36"/>
      <c r="B257" s="37"/>
      <c r="C257" s="227" t="s">
        <v>312</v>
      </c>
      <c r="D257" s="227" t="s">
        <v>219</v>
      </c>
      <c r="E257" s="228" t="s">
        <v>313</v>
      </c>
      <c r="F257" s="229" t="s">
        <v>314</v>
      </c>
      <c r="G257" s="230" t="s">
        <v>315</v>
      </c>
      <c r="H257" s="231">
        <v>1</v>
      </c>
      <c r="I257" s="232"/>
      <c r="J257" s="233">
        <f>ROUND(I257*H257,2)</f>
        <v>0</v>
      </c>
      <c r="K257" s="229" t="s">
        <v>129</v>
      </c>
      <c r="L257" s="234"/>
      <c r="M257" s="235" t="s">
        <v>33</v>
      </c>
      <c r="N257" s="236" t="s">
        <v>49</v>
      </c>
      <c r="O257" s="66"/>
      <c r="P257" s="184">
        <f>O257*H257</f>
        <v>0</v>
      </c>
      <c r="Q257" s="184">
        <v>1.08E-3</v>
      </c>
      <c r="R257" s="184">
        <f>Q257*H257</f>
        <v>1.08E-3</v>
      </c>
      <c r="S257" s="184">
        <v>0</v>
      </c>
      <c r="T257" s="185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6" t="s">
        <v>183</v>
      </c>
      <c r="AT257" s="186" t="s">
        <v>219</v>
      </c>
      <c r="AU257" s="186" t="s">
        <v>88</v>
      </c>
      <c r="AY257" s="18" t="s">
        <v>123</v>
      </c>
      <c r="BE257" s="187">
        <f>IF(N257="základní",J257,0)</f>
        <v>0</v>
      </c>
      <c r="BF257" s="187">
        <f>IF(N257="snížená",J257,0)</f>
        <v>0</v>
      </c>
      <c r="BG257" s="187">
        <f>IF(N257="zákl. přenesená",J257,0)</f>
        <v>0</v>
      </c>
      <c r="BH257" s="187">
        <f>IF(N257="sníž. přenesená",J257,0)</f>
        <v>0</v>
      </c>
      <c r="BI257" s="187">
        <f>IF(N257="nulová",J257,0)</f>
        <v>0</v>
      </c>
      <c r="BJ257" s="18" t="s">
        <v>86</v>
      </c>
      <c r="BK257" s="187">
        <f>ROUND(I257*H257,2)</f>
        <v>0</v>
      </c>
      <c r="BL257" s="18" t="s">
        <v>130</v>
      </c>
      <c r="BM257" s="186" t="s">
        <v>316</v>
      </c>
    </row>
    <row r="258" spans="1:65" s="2" customFormat="1" ht="10.199999999999999">
      <c r="A258" s="36"/>
      <c r="B258" s="37"/>
      <c r="C258" s="38"/>
      <c r="D258" s="188" t="s">
        <v>132</v>
      </c>
      <c r="E258" s="38"/>
      <c r="F258" s="189" t="s">
        <v>314</v>
      </c>
      <c r="G258" s="38"/>
      <c r="H258" s="38"/>
      <c r="I258" s="190"/>
      <c r="J258" s="38"/>
      <c r="K258" s="38"/>
      <c r="L258" s="41"/>
      <c r="M258" s="191"/>
      <c r="N258" s="192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8" t="s">
        <v>132</v>
      </c>
      <c r="AU258" s="18" t="s">
        <v>88</v>
      </c>
    </row>
    <row r="259" spans="1:65" s="13" customFormat="1" ht="10.199999999999999">
      <c r="B259" s="195"/>
      <c r="C259" s="196"/>
      <c r="D259" s="188" t="s">
        <v>136</v>
      </c>
      <c r="E259" s="197" t="s">
        <v>33</v>
      </c>
      <c r="F259" s="198" t="s">
        <v>317</v>
      </c>
      <c r="G259" s="196"/>
      <c r="H259" s="197" t="s">
        <v>33</v>
      </c>
      <c r="I259" s="199"/>
      <c r="J259" s="196"/>
      <c r="K259" s="196"/>
      <c r="L259" s="200"/>
      <c r="M259" s="201"/>
      <c r="N259" s="202"/>
      <c r="O259" s="202"/>
      <c r="P259" s="202"/>
      <c r="Q259" s="202"/>
      <c r="R259" s="202"/>
      <c r="S259" s="202"/>
      <c r="T259" s="203"/>
      <c r="AT259" s="204" t="s">
        <v>136</v>
      </c>
      <c r="AU259" s="204" t="s">
        <v>88</v>
      </c>
      <c r="AV259" s="13" t="s">
        <v>86</v>
      </c>
      <c r="AW259" s="13" t="s">
        <v>40</v>
      </c>
      <c r="AX259" s="13" t="s">
        <v>78</v>
      </c>
      <c r="AY259" s="204" t="s">
        <v>123</v>
      </c>
    </row>
    <row r="260" spans="1:65" s="14" customFormat="1" ht="10.199999999999999">
      <c r="B260" s="205"/>
      <c r="C260" s="206"/>
      <c r="D260" s="188" t="s">
        <v>136</v>
      </c>
      <c r="E260" s="207" t="s">
        <v>33</v>
      </c>
      <c r="F260" s="208" t="s">
        <v>86</v>
      </c>
      <c r="G260" s="206"/>
      <c r="H260" s="209">
        <v>1</v>
      </c>
      <c r="I260" s="210"/>
      <c r="J260" s="206"/>
      <c r="K260" s="206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136</v>
      </c>
      <c r="AU260" s="215" t="s">
        <v>88</v>
      </c>
      <c r="AV260" s="14" t="s">
        <v>88</v>
      </c>
      <c r="AW260" s="14" t="s">
        <v>40</v>
      </c>
      <c r="AX260" s="14" t="s">
        <v>86</v>
      </c>
      <c r="AY260" s="215" t="s">
        <v>123</v>
      </c>
    </row>
    <row r="261" spans="1:65" s="12" customFormat="1" ht="22.8" customHeight="1">
      <c r="B261" s="159"/>
      <c r="C261" s="160"/>
      <c r="D261" s="161" t="s">
        <v>77</v>
      </c>
      <c r="E261" s="173" t="s">
        <v>130</v>
      </c>
      <c r="F261" s="173" t="s">
        <v>318</v>
      </c>
      <c r="G261" s="160"/>
      <c r="H261" s="160"/>
      <c r="I261" s="163"/>
      <c r="J261" s="174">
        <f>BK261</f>
        <v>0</v>
      </c>
      <c r="K261" s="160"/>
      <c r="L261" s="165"/>
      <c r="M261" s="166"/>
      <c r="N261" s="167"/>
      <c r="O261" s="167"/>
      <c r="P261" s="168">
        <f>SUM(P262:P266)</f>
        <v>0</v>
      </c>
      <c r="Q261" s="167"/>
      <c r="R261" s="168">
        <f>SUM(R262:R266)</f>
        <v>0</v>
      </c>
      <c r="S261" s="167"/>
      <c r="T261" s="169">
        <f>SUM(T262:T266)</f>
        <v>0</v>
      </c>
      <c r="AR261" s="170" t="s">
        <v>86</v>
      </c>
      <c r="AT261" s="171" t="s">
        <v>77</v>
      </c>
      <c r="AU261" s="171" t="s">
        <v>86</v>
      </c>
      <c r="AY261" s="170" t="s">
        <v>123</v>
      </c>
      <c r="BK261" s="172">
        <f>SUM(BK262:BK266)</f>
        <v>0</v>
      </c>
    </row>
    <row r="262" spans="1:65" s="2" customFormat="1" ht="16.5" customHeight="1">
      <c r="A262" s="36"/>
      <c r="B262" s="37"/>
      <c r="C262" s="175" t="s">
        <v>319</v>
      </c>
      <c r="D262" s="175" t="s">
        <v>125</v>
      </c>
      <c r="E262" s="176" t="s">
        <v>320</v>
      </c>
      <c r="F262" s="177" t="s">
        <v>321</v>
      </c>
      <c r="G262" s="178" t="s">
        <v>141</v>
      </c>
      <c r="H262" s="179">
        <v>0.35</v>
      </c>
      <c r="I262" s="180"/>
      <c r="J262" s="181">
        <f>ROUND(I262*H262,2)</f>
        <v>0</v>
      </c>
      <c r="K262" s="177" t="s">
        <v>129</v>
      </c>
      <c r="L262" s="41"/>
      <c r="M262" s="182" t="s">
        <v>33</v>
      </c>
      <c r="N262" s="183" t="s">
        <v>49</v>
      </c>
      <c r="O262" s="66"/>
      <c r="P262" s="184">
        <f>O262*H262</f>
        <v>0</v>
      </c>
      <c r="Q262" s="184">
        <v>0</v>
      </c>
      <c r="R262" s="184">
        <f>Q262*H262</f>
        <v>0</v>
      </c>
      <c r="S262" s="184">
        <v>0</v>
      </c>
      <c r="T262" s="185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6" t="s">
        <v>130</v>
      </c>
      <c r="AT262" s="186" t="s">
        <v>125</v>
      </c>
      <c r="AU262" s="186" t="s">
        <v>88</v>
      </c>
      <c r="AY262" s="18" t="s">
        <v>123</v>
      </c>
      <c r="BE262" s="187">
        <f>IF(N262="základní",J262,0)</f>
        <v>0</v>
      </c>
      <c r="BF262" s="187">
        <f>IF(N262="snížená",J262,0)</f>
        <v>0</v>
      </c>
      <c r="BG262" s="187">
        <f>IF(N262="zákl. přenesená",J262,0)</f>
        <v>0</v>
      </c>
      <c r="BH262" s="187">
        <f>IF(N262="sníž. přenesená",J262,0)</f>
        <v>0</v>
      </c>
      <c r="BI262" s="187">
        <f>IF(N262="nulová",J262,0)</f>
        <v>0</v>
      </c>
      <c r="BJ262" s="18" t="s">
        <v>86</v>
      </c>
      <c r="BK262" s="187">
        <f>ROUND(I262*H262,2)</f>
        <v>0</v>
      </c>
      <c r="BL262" s="18" t="s">
        <v>130</v>
      </c>
      <c r="BM262" s="186" t="s">
        <v>322</v>
      </c>
    </row>
    <row r="263" spans="1:65" s="2" customFormat="1" ht="10.199999999999999">
      <c r="A263" s="36"/>
      <c r="B263" s="37"/>
      <c r="C263" s="38"/>
      <c r="D263" s="188" t="s">
        <v>132</v>
      </c>
      <c r="E263" s="38"/>
      <c r="F263" s="189" t="s">
        <v>323</v>
      </c>
      <c r="G263" s="38"/>
      <c r="H263" s="38"/>
      <c r="I263" s="190"/>
      <c r="J263" s="38"/>
      <c r="K263" s="38"/>
      <c r="L263" s="41"/>
      <c r="M263" s="191"/>
      <c r="N263" s="192"/>
      <c r="O263" s="66"/>
      <c r="P263" s="66"/>
      <c r="Q263" s="66"/>
      <c r="R263" s="66"/>
      <c r="S263" s="66"/>
      <c r="T263" s="67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8" t="s">
        <v>132</v>
      </c>
      <c r="AU263" s="18" t="s">
        <v>88</v>
      </c>
    </row>
    <row r="264" spans="1:65" s="2" customFormat="1" ht="10.199999999999999">
      <c r="A264" s="36"/>
      <c r="B264" s="37"/>
      <c r="C264" s="38"/>
      <c r="D264" s="193" t="s">
        <v>134</v>
      </c>
      <c r="E264" s="38"/>
      <c r="F264" s="194" t="s">
        <v>324</v>
      </c>
      <c r="G264" s="38"/>
      <c r="H264" s="38"/>
      <c r="I264" s="190"/>
      <c r="J264" s="38"/>
      <c r="K264" s="38"/>
      <c r="L264" s="41"/>
      <c r="M264" s="191"/>
      <c r="N264" s="192"/>
      <c r="O264" s="66"/>
      <c r="P264" s="66"/>
      <c r="Q264" s="66"/>
      <c r="R264" s="66"/>
      <c r="S264" s="66"/>
      <c r="T264" s="67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8" t="s">
        <v>134</v>
      </c>
      <c r="AU264" s="18" t="s">
        <v>88</v>
      </c>
    </row>
    <row r="265" spans="1:65" s="13" customFormat="1" ht="10.199999999999999">
      <c r="B265" s="195"/>
      <c r="C265" s="196"/>
      <c r="D265" s="188" t="s">
        <v>136</v>
      </c>
      <c r="E265" s="197" t="s">
        <v>33</v>
      </c>
      <c r="F265" s="198" t="s">
        <v>325</v>
      </c>
      <c r="G265" s="196"/>
      <c r="H265" s="197" t="s">
        <v>33</v>
      </c>
      <c r="I265" s="199"/>
      <c r="J265" s="196"/>
      <c r="K265" s="196"/>
      <c r="L265" s="200"/>
      <c r="M265" s="201"/>
      <c r="N265" s="202"/>
      <c r="O265" s="202"/>
      <c r="P265" s="202"/>
      <c r="Q265" s="202"/>
      <c r="R265" s="202"/>
      <c r="S265" s="202"/>
      <c r="T265" s="203"/>
      <c r="AT265" s="204" t="s">
        <v>136</v>
      </c>
      <c r="AU265" s="204" t="s">
        <v>88</v>
      </c>
      <c r="AV265" s="13" t="s">
        <v>86</v>
      </c>
      <c r="AW265" s="13" t="s">
        <v>40</v>
      </c>
      <c r="AX265" s="13" t="s">
        <v>78</v>
      </c>
      <c r="AY265" s="204" t="s">
        <v>123</v>
      </c>
    </row>
    <row r="266" spans="1:65" s="14" customFormat="1" ht="10.199999999999999">
      <c r="B266" s="205"/>
      <c r="C266" s="206"/>
      <c r="D266" s="188" t="s">
        <v>136</v>
      </c>
      <c r="E266" s="207" t="s">
        <v>33</v>
      </c>
      <c r="F266" s="208" t="s">
        <v>326</v>
      </c>
      <c r="G266" s="206"/>
      <c r="H266" s="209">
        <v>0.35</v>
      </c>
      <c r="I266" s="210"/>
      <c r="J266" s="206"/>
      <c r="K266" s="206"/>
      <c r="L266" s="211"/>
      <c r="M266" s="212"/>
      <c r="N266" s="213"/>
      <c r="O266" s="213"/>
      <c r="P266" s="213"/>
      <c r="Q266" s="213"/>
      <c r="R266" s="213"/>
      <c r="S266" s="213"/>
      <c r="T266" s="214"/>
      <c r="AT266" s="215" t="s">
        <v>136</v>
      </c>
      <c r="AU266" s="215" t="s">
        <v>88</v>
      </c>
      <c r="AV266" s="14" t="s">
        <v>88</v>
      </c>
      <c r="AW266" s="14" t="s">
        <v>40</v>
      </c>
      <c r="AX266" s="14" t="s">
        <v>86</v>
      </c>
      <c r="AY266" s="215" t="s">
        <v>123</v>
      </c>
    </row>
    <row r="267" spans="1:65" s="12" customFormat="1" ht="22.8" customHeight="1">
      <c r="B267" s="159"/>
      <c r="C267" s="160"/>
      <c r="D267" s="161" t="s">
        <v>77</v>
      </c>
      <c r="E267" s="173" t="s">
        <v>163</v>
      </c>
      <c r="F267" s="173" t="s">
        <v>327</v>
      </c>
      <c r="G267" s="160"/>
      <c r="H267" s="160"/>
      <c r="I267" s="163"/>
      <c r="J267" s="174">
        <f>BK267</f>
        <v>0</v>
      </c>
      <c r="K267" s="160"/>
      <c r="L267" s="165"/>
      <c r="M267" s="166"/>
      <c r="N267" s="167"/>
      <c r="O267" s="167"/>
      <c r="P267" s="168">
        <f>SUM(P268:P403)</f>
        <v>0</v>
      </c>
      <c r="Q267" s="167"/>
      <c r="R267" s="168">
        <f>SUM(R268:R403)</f>
        <v>817.35273039999993</v>
      </c>
      <c r="S267" s="167"/>
      <c r="T267" s="169">
        <f>SUM(T268:T403)</f>
        <v>0</v>
      </c>
      <c r="AR267" s="170" t="s">
        <v>86</v>
      </c>
      <c r="AT267" s="171" t="s">
        <v>77</v>
      </c>
      <c r="AU267" s="171" t="s">
        <v>86</v>
      </c>
      <c r="AY267" s="170" t="s">
        <v>123</v>
      </c>
      <c r="BK267" s="172">
        <f>SUM(BK268:BK403)</f>
        <v>0</v>
      </c>
    </row>
    <row r="268" spans="1:65" s="2" customFormat="1" ht="24.15" customHeight="1">
      <c r="A268" s="36"/>
      <c r="B268" s="37"/>
      <c r="C268" s="175" t="s">
        <v>328</v>
      </c>
      <c r="D268" s="175" t="s">
        <v>125</v>
      </c>
      <c r="E268" s="176" t="s">
        <v>329</v>
      </c>
      <c r="F268" s="177" t="s">
        <v>330</v>
      </c>
      <c r="G268" s="178" t="s">
        <v>128</v>
      </c>
      <c r="H268" s="179">
        <v>2124.0500000000002</v>
      </c>
      <c r="I268" s="180"/>
      <c r="J268" s="181">
        <f>ROUND(I268*H268,2)</f>
        <v>0</v>
      </c>
      <c r="K268" s="177" t="s">
        <v>129</v>
      </c>
      <c r="L268" s="41"/>
      <c r="M268" s="182" t="s">
        <v>33</v>
      </c>
      <c r="N268" s="183" t="s">
        <v>49</v>
      </c>
      <c r="O268" s="66"/>
      <c r="P268" s="184">
        <f>O268*H268</f>
        <v>0</v>
      </c>
      <c r="Q268" s="184">
        <v>0</v>
      </c>
      <c r="R268" s="184">
        <f>Q268*H268</f>
        <v>0</v>
      </c>
      <c r="S268" s="184">
        <v>0</v>
      </c>
      <c r="T268" s="185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86" t="s">
        <v>130</v>
      </c>
      <c r="AT268" s="186" t="s">
        <v>125</v>
      </c>
      <c r="AU268" s="186" t="s">
        <v>88</v>
      </c>
      <c r="AY268" s="18" t="s">
        <v>123</v>
      </c>
      <c r="BE268" s="187">
        <f>IF(N268="základní",J268,0)</f>
        <v>0</v>
      </c>
      <c r="BF268" s="187">
        <f>IF(N268="snížená",J268,0)</f>
        <v>0</v>
      </c>
      <c r="BG268" s="187">
        <f>IF(N268="zákl. přenesená",J268,0)</f>
        <v>0</v>
      </c>
      <c r="BH268" s="187">
        <f>IF(N268="sníž. přenesená",J268,0)</f>
        <v>0</v>
      </c>
      <c r="BI268" s="187">
        <f>IF(N268="nulová",J268,0)</f>
        <v>0</v>
      </c>
      <c r="BJ268" s="18" t="s">
        <v>86</v>
      </c>
      <c r="BK268" s="187">
        <f>ROUND(I268*H268,2)</f>
        <v>0</v>
      </c>
      <c r="BL268" s="18" t="s">
        <v>130</v>
      </c>
      <c r="BM268" s="186" t="s">
        <v>331</v>
      </c>
    </row>
    <row r="269" spans="1:65" s="2" customFormat="1" ht="28.8">
      <c r="A269" s="36"/>
      <c r="B269" s="37"/>
      <c r="C269" s="38"/>
      <c r="D269" s="188" t="s">
        <v>132</v>
      </c>
      <c r="E269" s="38"/>
      <c r="F269" s="189" t="s">
        <v>332</v>
      </c>
      <c r="G269" s="38"/>
      <c r="H269" s="38"/>
      <c r="I269" s="190"/>
      <c r="J269" s="38"/>
      <c r="K269" s="38"/>
      <c r="L269" s="41"/>
      <c r="M269" s="191"/>
      <c r="N269" s="192"/>
      <c r="O269" s="66"/>
      <c r="P269" s="66"/>
      <c r="Q269" s="66"/>
      <c r="R269" s="66"/>
      <c r="S269" s="66"/>
      <c r="T269" s="67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8" t="s">
        <v>132</v>
      </c>
      <c r="AU269" s="18" t="s">
        <v>88</v>
      </c>
    </row>
    <row r="270" spans="1:65" s="2" customFormat="1" ht="10.199999999999999">
      <c r="A270" s="36"/>
      <c r="B270" s="37"/>
      <c r="C270" s="38"/>
      <c r="D270" s="193" t="s">
        <v>134</v>
      </c>
      <c r="E270" s="38"/>
      <c r="F270" s="194" t="s">
        <v>333</v>
      </c>
      <c r="G270" s="38"/>
      <c r="H270" s="38"/>
      <c r="I270" s="190"/>
      <c r="J270" s="38"/>
      <c r="K270" s="38"/>
      <c r="L270" s="41"/>
      <c r="M270" s="191"/>
      <c r="N270" s="192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8" t="s">
        <v>134</v>
      </c>
      <c r="AU270" s="18" t="s">
        <v>88</v>
      </c>
    </row>
    <row r="271" spans="1:65" s="13" customFormat="1" ht="10.199999999999999">
      <c r="B271" s="195"/>
      <c r="C271" s="196"/>
      <c r="D271" s="188" t="s">
        <v>136</v>
      </c>
      <c r="E271" s="197" t="s">
        <v>33</v>
      </c>
      <c r="F271" s="198" t="s">
        <v>334</v>
      </c>
      <c r="G271" s="196"/>
      <c r="H271" s="197" t="s">
        <v>33</v>
      </c>
      <c r="I271" s="199"/>
      <c r="J271" s="196"/>
      <c r="K271" s="196"/>
      <c r="L271" s="200"/>
      <c r="M271" s="201"/>
      <c r="N271" s="202"/>
      <c r="O271" s="202"/>
      <c r="P271" s="202"/>
      <c r="Q271" s="202"/>
      <c r="R271" s="202"/>
      <c r="S271" s="202"/>
      <c r="T271" s="203"/>
      <c r="AT271" s="204" t="s">
        <v>136</v>
      </c>
      <c r="AU271" s="204" t="s">
        <v>88</v>
      </c>
      <c r="AV271" s="13" t="s">
        <v>86</v>
      </c>
      <c r="AW271" s="13" t="s">
        <v>40</v>
      </c>
      <c r="AX271" s="13" t="s">
        <v>78</v>
      </c>
      <c r="AY271" s="204" t="s">
        <v>123</v>
      </c>
    </row>
    <row r="272" spans="1:65" s="14" customFormat="1" ht="10.199999999999999">
      <c r="B272" s="205"/>
      <c r="C272" s="206"/>
      <c r="D272" s="188" t="s">
        <v>136</v>
      </c>
      <c r="E272" s="207" t="s">
        <v>33</v>
      </c>
      <c r="F272" s="208" t="s">
        <v>206</v>
      </c>
      <c r="G272" s="206"/>
      <c r="H272" s="209">
        <v>1847</v>
      </c>
      <c r="I272" s="210"/>
      <c r="J272" s="206"/>
      <c r="K272" s="206"/>
      <c r="L272" s="211"/>
      <c r="M272" s="212"/>
      <c r="N272" s="213"/>
      <c r="O272" s="213"/>
      <c r="P272" s="213"/>
      <c r="Q272" s="213"/>
      <c r="R272" s="213"/>
      <c r="S272" s="213"/>
      <c r="T272" s="214"/>
      <c r="AT272" s="215" t="s">
        <v>136</v>
      </c>
      <c r="AU272" s="215" t="s">
        <v>88</v>
      </c>
      <c r="AV272" s="14" t="s">
        <v>88</v>
      </c>
      <c r="AW272" s="14" t="s">
        <v>40</v>
      </c>
      <c r="AX272" s="14" t="s">
        <v>86</v>
      </c>
      <c r="AY272" s="215" t="s">
        <v>123</v>
      </c>
    </row>
    <row r="273" spans="1:65" s="14" customFormat="1" ht="10.199999999999999">
      <c r="B273" s="205"/>
      <c r="C273" s="206"/>
      <c r="D273" s="188" t="s">
        <v>136</v>
      </c>
      <c r="E273" s="206"/>
      <c r="F273" s="208" t="s">
        <v>335</v>
      </c>
      <c r="G273" s="206"/>
      <c r="H273" s="209">
        <v>2124.0500000000002</v>
      </c>
      <c r="I273" s="210"/>
      <c r="J273" s="206"/>
      <c r="K273" s="206"/>
      <c r="L273" s="211"/>
      <c r="M273" s="212"/>
      <c r="N273" s="213"/>
      <c r="O273" s="213"/>
      <c r="P273" s="213"/>
      <c r="Q273" s="213"/>
      <c r="R273" s="213"/>
      <c r="S273" s="213"/>
      <c r="T273" s="214"/>
      <c r="AT273" s="215" t="s">
        <v>136</v>
      </c>
      <c r="AU273" s="215" t="s">
        <v>88</v>
      </c>
      <c r="AV273" s="14" t="s">
        <v>88</v>
      </c>
      <c r="AW273" s="14" t="s">
        <v>4</v>
      </c>
      <c r="AX273" s="14" t="s">
        <v>86</v>
      </c>
      <c r="AY273" s="215" t="s">
        <v>123</v>
      </c>
    </row>
    <row r="274" spans="1:65" s="2" customFormat="1" ht="16.5" customHeight="1">
      <c r="A274" s="36"/>
      <c r="B274" s="37"/>
      <c r="C274" s="227" t="s">
        <v>138</v>
      </c>
      <c r="D274" s="227" t="s">
        <v>219</v>
      </c>
      <c r="E274" s="228" t="s">
        <v>336</v>
      </c>
      <c r="F274" s="229" t="s">
        <v>337</v>
      </c>
      <c r="G274" s="230" t="s">
        <v>192</v>
      </c>
      <c r="H274" s="231">
        <v>59.472999999999999</v>
      </c>
      <c r="I274" s="232"/>
      <c r="J274" s="233">
        <f>ROUND(I274*H274,2)</f>
        <v>0</v>
      </c>
      <c r="K274" s="229" t="s">
        <v>129</v>
      </c>
      <c r="L274" s="234"/>
      <c r="M274" s="235" t="s">
        <v>33</v>
      </c>
      <c r="N274" s="236" t="s">
        <v>49</v>
      </c>
      <c r="O274" s="66"/>
      <c r="P274" s="184">
        <f>O274*H274</f>
        <v>0</v>
      </c>
      <c r="Q274" s="184">
        <v>1</v>
      </c>
      <c r="R274" s="184">
        <f>Q274*H274</f>
        <v>59.472999999999999</v>
      </c>
      <c r="S274" s="184">
        <v>0</v>
      </c>
      <c r="T274" s="185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6" t="s">
        <v>183</v>
      </c>
      <c r="AT274" s="186" t="s">
        <v>219</v>
      </c>
      <c r="AU274" s="186" t="s">
        <v>88</v>
      </c>
      <c r="AY274" s="18" t="s">
        <v>123</v>
      </c>
      <c r="BE274" s="187">
        <f>IF(N274="základní",J274,0)</f>
        <v>0</v>
      </c>
      <c r="BF274" s="187">
        <f>IF(N274="snížená",J274,0)</f>
        <v>0</v>
      </c>
      <c r="BG274" s="187">
        <f>IF(N274="zákl. přenesená",J274,0)</f>
        <v>0</v>
      </c>
      <c r="BH274" s="187">
        <f>IF(N274="sníž. přenesená",J274,0)</f>
        <v>0</v>
      </c>
      <c r="BI274" s="187">
        <f>IF(N274="nulová",J274,0)</f>
        <v>0</v>
      </c>
      <c r="BJ274" s="18" t="s">
        <v>86</v>
      </c>
      <c r="BK274" s="187">
        <f>ROUND(I274*H274,2)</f>
        <v>0</v>
      </c>
      <c r="BL274" s="18" t="s">
        <v>130</v>
      </c>
      <c r="BM274" s="186" t="s">
        <v>338</v>
      </c>
    </row>
    <row r="275" spans="1:65" s="2" customFormat="1" ht="10.199999999999999">
      <c r="A275" s="36"/>
      <c r="B275" s="37"/>
      <c r="C275" s="38"/>
      <c r="D275" s="188" t="s">
        <v>132</v>
      </c>
      <c r="E275" s="38"/>
      <c r="F275" s="189" t="s">
        <v>337</v>
      </c>
      <c r="G275" s="38"/>
      <c r="H275" s="38"/>
      <c r="I275" s="190"/>
      <c r="J275" s="38"/>
      <c r="K275" s="38"/>
      <c r="L275" s="41"/>
      <c r="M275" s="191"/>
      <c r="N275" s="192"/>
      <c r="O275" s="66"/>
      <c r="P275" s="66"/>
      <c r="Q275" s="66"/>
      <c r="R275" s="66"/>
      <c r="S275" s="66"/>
      <c r="T275" s="67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8" t="s">
        <v>132</v>
      </c>
      <c r="AU275" s="18" t="s">
        <v>88</v>
      </c>
    </row>
    <row r="276" spans="1:65" s="13" customFormat="1" ht="10.199999999999999">
      <c r="B276" s="195"/>
      <c r="C276" s="196"/>
      <c r="D276" s="188" t="s">
        <v>136</v>
      </c>
      <c r="E276" s="197" t="s">
        <v>33</v>
      </c>
      <c r="F276" s="198" t="s">
        <v>339</v>
      </c>
      <c r="G276" s="196"/>
      <c r="H276" s="197" t="s">
        <v>33</v>
      </c>
      <c r="I276" s="199"/>
      <c r="J276" s="196"/>
      <c r="K276" s="196"/>
      <c r="L276" s="200"/>
      <c r="M276" s="201"/>
      <c r="N276" s="202"/>
      <c r="O276" s="202"/>
      <c r="P276" s="202"/>
      <c r="Q276" s="202"/>
      <c r="R276" s="202"/>
      <c r="S276" s="202"/>
      <c r="T276" s="203"/>
      <c r="AT276" s="204" t="s">
        <v>136</v>
      </c>
      <c r="AU276" s="204" t="s">
        <v>88</v>
      </c>
      <c r="AV276" s="13" t="s">
        <v>86</v>
      </c>
      <c r="AW276" s="13" t="s">
        <v>40</v>
      </c>
      <c r="AX276" s="13" t="s">
        <v>78</v>
      </c>
      <c r="AY276" s="204" t="s">
        <v>123</v>
      </c>
    </row>
    <row r="277" spans="1:65" s="13" customFormat="1" ht="10.199999999999999">
      <c r="B277" s="195"/>
      <c r="C277" s="196"/>
      <c r="D277" s="188" t="s">
        <v>136</v>
      </c>
      <c r="E277" s="197" t="s">
        <v>33</v>
      </c>
      <c r="F277" s="198" t="s">
        <v>340</v>
      </c>
      <c r="G277" s="196"/>
      <c r="H277" s="197" t="s">
        <v>33</v>
      </c>
      <c r="I277" s="199"/>
      <c r="J277" s="196"/>
      <c r="K277" s="196"/>
      <c r="L277" s="200"/>
      <c r="M277" s="201"/>
      <c r="N277" s="202"/>
      <c r="O277" s="202"/>
      <c r="P277" s="202"/>
      <c r="Q277" s="202"/>
      <c r="R277" s="202"/>
      <c r="S277" s="202"/>
      <c r="T277" s="203"/>
      <c r="AT277" s="204" t="s">
        <v>136</v>
      </c>
      <c r="AU277" s="204" t="s">
        <v>88</v>
      </c>
      <c r="AV277" s="13" t="s">
        <v>86</v>
      </c>
      <c r="AW277" s="13" t="s">
        <v>40</v>
      </c>
      <c r="AX277" s="13" t="s">
        <v>78</v>
      </c>
      <c r="AY277" s="204" t="s">
        <v>123</v>
      </c>
    </row>
    <row r="278" spans="1:65" s="13" customFormat="1" ht="10.199999999999999">
      <c r="B278" s="195"/>
      <c r="C278" s="196"/>
      <c r="D278" s="188" t="s">
        <v>136</v>
      </c>
      <c r="E278" s="197" t="s">
        <v>33</v>
      </c>
      <c r="F278" s="198" t="s">
        <v>341</v>
      </c>
      <c r="G278" s="196"/>
      <c r="H278" s="197" t="s">
        <v>33</v>
      </c>
      <c r="I278" s="199"/>
      <c r="J278" s="196"/>
      <c r="K278" s="196"/>
      <c r="L278" s="200"/>
      <c r="M278" s="201"/>
      <c r="N278" s="202"/>
      <c r="O278" s="202"/>
      <c r="P278" s="202"/>
      <c r="Q278" s="202"/>
      <c r="R278" s="202"/>
      <c r="S278" s="202"/>
      <c r="T278" s="203"/>
      <c r="AT278" s="204" t="s">
        <v>136</v>
      </c>
      <c r="AU278" s="204" t="s">
        <v>88</v>
      </c>
      <c r="AV278" s="13" t="s">
        <v>86</v>
      </c>
      <c r="AW278" s="13" t="s">
        <v>40</v>
      </c>
      <c r="AX278" s="13" t="s">
        <v>78</v>
      </c>
      <c r="AY278" s="204" t="s">
        <v>123</v>
      </c>
    </row>
    <row r="279" spans="1:65" s="13" customFormat="1" ht="10.199999999999999">
      <c r="B279" s="195"/>
      <c r="C279" s="196"/>
      <c r="D279" s="188" t="s">
        <v>136</v>
      </c>
      <c r="E279" s="197" t="s">
        <v>33</v>
      </c>
      <c r="F279" s="198" t="s">
        <v>342</v>
      </c>
      <c r="G279" s="196"/>
      <c r="H279" s="197" t="s">
        <v>33</v>
      </c>
      <c r="I279" s="199"/>
      <c r="J279" s="196"/>
      <c r="K279" s="196"/>
      <c r="L279" s="200"/>
      <c r="M279" s="201"/>
      <c r="N279" s="202"/>
      <c r="O279" s="202"/>
      <c r="P279" s="202"/>
      <c r="Q279" s="202"/>
      <c r="R279" s="202"/>
      <c r="S279" s="202"/>
      <c r="T279" s="203"/>
      <c r="AT279" s="204" t="s">
        <v>136</v>
      </c>
      <c r="AU279" s="204" t="s">
        <v>88</v>
      </c>
      <c r="AV279" s="13" t="s">
        <v>86</v>
      </c>
      <c r="AW279" s="13" t="s">
        <v>40</v>
      </c>
      <c r="AX279" s="13" t="s">
        <v>78</v>
      </c>
      <c r="AY279" s="204" t="s">
        <v>123</v>
      </c>
    </row>
    <row r="280" spans="1:65" s="14" customFormat="1" ht="10.199999999999999">
      <c r="B280" s="205"/>
      <c r="C280" s="206"/>
      <c r="D280" s="188" t="s">
        <v>136</v>
      </c>
      <c r="E280" s="207" t="s">
        <v>33</v>
      </c>
      <c r="F280" s="208" t="s">
        <v>343</v>
      </c>
      <c r="G280" s="206"/>
      <c r="H280" s="209">
        <v>51.716000000000001</v>
      </c>
      <c r="I280" s="210"/>
      <c r="J280" s="206"/>
      <c r="K280" s="206"/>
      <c r="L280" s="211"/>
      <c r="M280" s="212"/>
      <c r="N280" s="213"/>
      <c r="O280" s="213"/>
      <c r="P280" s="213"/>
      <c r="Q280" s="213"/>
      <c r="R280" s="213"/>
      <c r="S280" s="213"/>
      <c r="T280" s="214"/>
      <c r="AT280" s="215" t="s">
        <v>136</v>
      </c>
      <c r="AU280" s="215" t="s">
        <v>88</v>
      </c>
      <c r="AV280" s="14" t="s">
        <v>88</v>
      </c>
      <c r="AW280" s="14" t="s">
        <v>40</v>
      </c>
      <c r="AX280" s="14" t="s">
        <v>86</v>
      </c>
      <c r="AY280" s="215" t="s">
        <v>123</v>
      </c>
    </row>
    <row r="281" spans="1:65" s="14" customFormat="1" ht="10.199999999999999">
      <c r="B281" s="205"/>
      <c r="C281" s="206"/>
      <c r="D281" s="188" t="s">
        <v>136</v>
      </c>
      <c r="E281" s="206"/>
      <c r="F281" s="208" t="s">
        <v>344</v>
      </c>
      <c r="G281" s="206"/>
      <c r="H281" s="209">
        <v>59.472999999999999</v>
      </c>
      <c r="I281" s="210"/>
      <c r="J281" s="206"/>
      <c r="K281" s="206"/>
      <c r="L281" s="211"/>
      <c r="M281" s="212"/>
      <c r="N281" s="213"/>
      <c r="O281" s="213"/>
      <c r="P281" s="213"/>
      <c r="Q281" s="213"/>
      <c r="R281" s="213"/>
      <c r="S281" s="213"/>
      <c r="T281" s="214"/>
      <c r="AT281" s="215" t="s">
        <v>136</v>
      </c>
      <c r="AU281" s="215" t="s">
        <v>88</v>
      </c>
      <c r="AV281" s="14" t="s">
        <v>88</v>
      </c>
      <c r="AW281" s="14" t="s">
        <v>4</v>
      </c>
      <c r="AX281" s="14" t="s">
        <v>86</v>
      </c>
      <c r="AY281" s="215" t="s">
        <v>123</v>
      </c>
    </row>
    <row r="282" spans="1:65" s="2" customFormat="1" ht="16.5" customHeight="1">
      <c r="A282" s="36"/>
      <c r="B282" s="37"/>
      <c r="C282" s="175" t="s">
        <v>345</v>
      </c>
      <c r="D282" s="175" t="s">
        <v>125</v>
      </c>
      <c r="E282" s="176" t="s">
        <v>346</v>
      </c>
      <c r="F282" s="177" t="s">
        <v>347</v>
      </c>
      <c r="G282" s="178" t="s">
        <v>128</v>
      </c>
      <c r="H282" s="179">
        <v>22.248000000000001</v>
      </c>
      <c r="I282" s="180"/>
      <c r="J282" s="181">
        <f>ROUND(I282*H282,2)</f>
        <v>0</v>
      </c>
      <c r="K282" s="177" t="s">
        <v>129</v>
      </c>
      <c r="L282" s="41"/>
      <c r="M282" s="182" t="s">
        <v>33</v>
      </c>
      <c r="N282" s="183" t="s">
        <v>49</v>
      </c>
      <c r="O282" s="66"/>
      <c r="P282" s="184">
        <f>O282*H282</f>
        <v>0</v>
      </c>
      <c r="Q282" s="184">
        <v>0</v>
      </c>
      <c r="R282" s="184">
        <f>Q282*H282</f>
        <v>0</v>
      </c>
      <c r="S282" s="184">
        <v>0</v>
      </c>
      <c r="T282" s="185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6" t="s">
        <v>130</v>
      </c>
      <c r="AT282" s="186" t="s">
        <v>125</v>
      </c>
      <c r="AU282" s="186" t="s">
        <v>88</v>
      </c>
      <c r="AY282" s="18" t="s">
        <v>123</v>
      </c>
      <c r="BE282" s="187">
        <f>IF(N282="základní",J282,0)</f>
        <v>0</v>
      </c>
      <c r="BF282" s="187">
        <f>IF(N282="snížená",J282,0)</f>
        <v>0</v>
      </c>
      <c r="BG282" s="187">
        <f>IF(N282="zákl. přenesená",J282,0)</f>
        <v>0</v>
      </c>
      <c r="BH282" s="187">
        <f>IF(N282="sníž. přenesená",J282,0)</f>
        <v>0</v>
      </c>
      <c r="BI282" s="187">
        <f>IF(N282="nulová",J282,0)</f>
        <v>0</v>
      </c>
      <c r="BJ282" s="18" t="s">
        <v>86</v>
      </c>
      <c r="BK282" s="187">
        <f>ROUND(I282*H282,2)</f>
        <v>0</v>
      </c>
      <c r="BL282" s="18" t="s">
        <v>130</v>
      </c>
      <c r="BM282" s="186" t="s">
        <v>348</v>
      </c>
    </row>
    <row r="283" spans="1:65" s="2" customFormat="1" ht="10.199999999999999">
      <c r="A283" s="36"/>
      <c r="B283" s="37"/>
      <c r="C283" s="38"/>
      <c r="D283" s="188" t="s">
        <v>132</v>
      </c>
      <c r="E283" s="38"/>
      <c r="F283" s="189" t="s">
        <v>349</v>
      </c>
      <c r="G283" s="38"/>
      <c r="H283" s="38"/>
      <c r="I283" s="190"/>
      <c r="J283" s="38"/>
      <c r="K283" s="38"/>
      <c r="L283" s="41"/>
      <c r="M283" s="191"/>
      <c r="N283" s="192"/>
      <c r="O283" s="66"/>
      <c r="P283" s="66"/>
      <c r="Q283" s="66"/>
      <c r="R283" s="66"/>
      <c r="S283" s="66"/>
      <c r="T283" s="67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8" t="s">
        <v>132</v>
      </c>
      <c r="AU283" s="18" t="s">
        <v>88</v>
      </c>
    </row>
    <row r="284" spans="1:65" s="2" customFormat="1" ht="10.199999999999999">
      <c r="A284" s="36"/>
      <c r="B284" s="37"/>
      <c r="C284" s="38"/>
      <c r="D284" s="193" t="s">
        <v>134</v>
      </c>
      <c r="E284" s="38"/>
      <c r="F284" s="194" t="s">
        <v>350</v>
      </c>
      <c r="G284" s="38"/>
      <c r="H284" s="38"/>
      <c r="I284" s="190"/>
      <c r="J284" s="38"/>
      <c r="K284" s="38"/>
      <c r="L284" s="41"/>
      <c r="M284" s="191"/>
      <c r="N284" s="192"/>
      <c r="O284" s="66"/>
      <c r="P284" s="66"/>
      <c r="Q284" s="66"/>
      <c r="R284" s="66"/>
      <c r="S284" s="66"/>
      <c r="T284" s="67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8" t="s">
        <v>134</v>
      </c>
      <c r="AU284" s="18" t="s">
        <v>88</v>
      </c>
    </row>
    <row r="285" spans="1:65" s="13" customFormat="1" ht="10.199999999999999">
      <c r="B285" s="195"/>
      <c r="C285" s="196"/>
      <c r="D285" s="188" t="s">
        <v>136</v>
      </c>
      <c r="E285" s="197" t="s">
        <v>33</v>
      </c>
      <c r="F285" s="198" t="s">
        <v>351</v>
      </c>
      <c r="G285" s="196"/>
      <c r="H285" s="197" t="s">
        <v>33</v>
      </c>
      <c r="I285" s="199"/>
      <c r="J285" s="196"/>
      <c r="K285" s="196"/>
      <c r="L285" s="200"/>
      <c r="M285" s="201"/>
      <c r="N285" s="202"/>
      <c r="O285" s="202"/>
      <c r="P285" s="202"/>
      <c r="Q285" s="202"/>
      <c r="R285" s="202"/>
      <c r="S285" s="202"/>
      <c r="T285" s="203"/>
      <c r="AT285" s="204" t="s">
        <v>136</v>
      </c>
      <c r="AU285" s="204" t="s">
        <v>88</v>
      </c>
      <c r="AV285" s="13" t="s">
        <v>86</v>
      </c>
      <c r="AW285" s="13" t="s">
        <v>40</v>
      </c>
      <c r="AX285" s="13" t="s">
        <v>78</v>
      </c>
      <c r="AY285" s="204" t="s">
        <v>123</v>
      </c>
    </row>
    <row r="286" spans="1:65" s="13" customFormat="1" ht="10.199999999999999">
      <c r="B286" s="195"/>
      <c r="C286" s="196"/>
      <c r="D286" s="188" t="s">
        <v>136</v>
      </c>
      <c r="E286" s="197" t="s">
        <v>33</v>
      </c>
      <c r="F286" s="198" t="s">
        <v>352</v>
      </c>
      <c r="G286" s="196"/>
      <c r="H286" s="197" t="s">
        <v>33</v>
      </c>
      <c r="I286" s="199"/>
      <c r="J286" s="196"/>
      <c r="K286" s="196"/>
      <c r="L286" s="200"/>
      <c r="M286" s="201"/>
      <c r="N286" s="202"/>
      <c r="O286" s="202"/>
      <c r="P286" s="202"/>
      <c r="Q286" s="202"/>
      <c r="R286" s="202"/>
      <c r="S286" s="202"/>
      <c r="T286" s="203"/>
      <c r="AT286" s="204" t="s">
        <v>136</v>
      </c>
      <c r="AU286" s="204" t="s">
        <v>88</v>
      </c>
      <c r="AV286" s="13" t="s">
        <v>86</v>
      </c>
      <c r="AW286" s="13" t="s">
        <v>40</v>
      </c>
      <c r="AX286" s="13" t="s">
        <v>78</v>
      </c>
      <c r="AY286" s="204" t="s">
        <v>123</v>
      </c>
    </row>
    <row r="287" spans="1:65" s="14" customFormat="1" ht="10.199999999999999">
      <c r="B287" s="205"/>
      <c r="C287" s="206"/>
      <c r="D287" s="188" t="s">
        <v>136</v>
      </c>
      <c r="E287" s="207" t="s">
        <v>33</v>
      </c>
      <c r="F287" s="208" t="s">
        <v>353</v>
      </c>
      <c r="G287" s="206"/>
      <c r="H287" s="209">
        <v>21.6</v>
      </c>
      <c r="I287" s="210"/>
      <c r="J287" s="206"/>
      <c r="K287" s="206"/>
      <c r="L287" s="211"/>
      <c r="M287" s="212"/>
      <c r="N287" s="213"/>
      <c r="O287" s="213"/>
      <c r="P287" s="213"/>
      <c r="Q287" s="213"/>
      <c r="R287" s="213"/>
      <c r="S287" s="213"/>
      <c r="T287" s="214"/>
      <c r="AT287" s="215" t="s">
        <v>136</v>
      </c>
      <c r="AU287" s="215" t="s">
        <v>88</v>
      </c>
      <c r="AV287" s="14" t="s">
        <v>88</v>
      </c>
      <c r="AW287" s="14" t="s">
        <v>40</v>
      </c>
      <c r="AX287" s="14" t="s">
        <v>78</v>
      </c>
      <c r="AY287" s="215" t="s">
        <v>123</v>
      </c>
    </row>
    <row r="288" spans="1:65" s="15" customFormat="1" ht="10.199999999999999">
      <c r="B288" s="216"/>
      <c r="C288" s="217"/>
      <c r="D288" s="188" t="s">
        <v>136</v>
      </c>
      <c r="E288" s="218" t="s">
        <v>33</v>
      </c>
      <c r="F288" s="219" t="s">
        <v>176</v>
      </c>
      <c r="G288" s="217"/>
      <c r="H288" s="220">
        <v>21.6</v>
      </c>
      <c r="I288" s="221"/>
      <c r="J288" s="217"/>
      <c r="K288" s="217"/>
      <c r="L288" s="222"/>
      <c r="M288" s="223"/>
      <c r="N288" s="224"/>
      <c r="O288" s="224"/>
      <c r="P288" s="224"/>
      <c r="Q288" s="224"/>
      <c r="R288" s="224"/>
      <c r="S288" s="224"/>
      <c r="T288" s="225"/>
      <c r="AT288" s="226" t="s">
        <v>136</v>
      </c>
      <c r="AU288" s="226" t="s">
        <v>88</v>
      </c>
      <c r="AV288" s="15" t="s">
        <v>130</v>
      </c>
      <c r="AW288" s="15" t="s">
        <v>40</v>
      </c>
      <c r="AX288" s="15" t="s">
        <v>86</v>
      </c>
      <c r="AY288" s="226" t="s">
        <v>123</v>
      </c>
    </row>
    <row r="289" spans="1:65" s="14" customFormat="1" ht="10.199999999999999">
      <c r="B289" s="205"/>
      <c r="C289" s="206"/>
      <c r="D289" s="188" t="s">
        <v>136</v>
      </c>
      <c r="E289" s="206"/>
      <c r="F289" s="208" t="s">
        <v>354</v>
      </c>
      <c r="G289" s="206"/>
      <c r="H289" s="209">
        <v>22.248000000000001</v>
      </c>
      <c r="I289" s="210"/>
      <c r="J289" s="206"/>
      <c r="K289" s="206"/>
      <c r="L289" s="211"/>
      <c r="M289" s="212"/>
      <c r="N289" s="213"/>
      <c r="O289" s="213"/>
      <c r="P289" s="213"/>
      <c r="Q289" s="213"/>
      <c r="R289" s="213"/>
      <c r="S289" s="213"/>
      <c r="T289" s="214"/>
      <c r="AT289" s="215" t="s">
        <v>136</v>
      </c>
      <c r="AU289" s="215" t="s">
        <v>88</v>
      </c>
      <c r="AV289" s="14" t="s">
        <v>88</v>
      </c>
      <c r="AW289" s="14" t="s">
        <v>4</v>
      </c>
      <c r="AX289" s="14" t="s">
        <v>86</v>
      </c>
      <c r="AY289" s="215" t="s">
        <v>123</v>
      </c>
    </row>
    <row r="290" spans="1:65" s="2" customFormat="1" ht="16.5" customHeight="1">
      <c r="A290" s="36"/>
      <c r="B290" s="37"/>
      <c r="C290" s="175" t="s">
        <v>355</v>
      </c>
      <c r="D290" s="175" t="s">
        <v>125</v>
      </c>
      <c r="E290" s="176" t="s">
        <v>356</v>
      </c>
      <c r="F290" s="177" t="s">
        <v>357</v>
      </c>
      <c r="G290" s="178" t="s">
        <v>128</v>
      </c>
      <c r="H290" s="179">
        <v>1902.41</v>
      </c>
      <c r="I290" s="180"/>
      <c r="J290" s="181">
        <f>ROUND(I290*H290,2)</f>
        <v>0</v>
      </c>
      <c r="K290" s="177" t="s">
        <v>129</v>
      </c>
      <c r="L290" s="41"/>
      <c r="M290" s="182" t="s">
        <v>33</v>
      </c>
      <c r="N290" s="183" t="s">
        <v>49</v>
      </c>
      <c r="O290" s="66"/>
      <c r="P290" s="184">
        <f>O290*H290</f>
        <v>0</v>
      </c>
      <c r="Q290" s="184">
        <v>0</v>
      </c>
      <c r="R290" s="184">
        <f>Q290*H290</f>
        <v>0</v>
      </c>
      <c r="S290" s="184">
        <v>0</v>
      </c>
      <c r="T290" s="185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86" t="s">
        <v>130</v>
      </c>
      <c r="AT290" s="186" t="s">
        <v>125</v>
      </c>
      <c r="AU290" s="186" t="s">
        <v>88</v>
      </c>
      <c r="AY290" s="18" t="s">
        <v>123</v>
      </c>
      <c r="BE290" s="187">
        <f>IF(N290="základní",J290,0)</f>
        <v>0</v>
      </c>
      <c r="BF290" s="187">
        <f>IF(N290="snížená",J290,0)</f>
        <v>0</v>
      </c>
      <c r="BG290" s="187">
        <f>IF(N290="zákl. přenesená",J290,0)</f>
        <v>0</v>
      </c>
      <c r="BH290" s="187">
        <f>IF(N290="sníž. přenesená",J290,0)</f>
        <v>0</v>
      </c>
      <c r="BI290" s="187">
        <f>IF(N290="nulová",J290,0)</f>
        <v>0</v>
      </c>
      <c r="BJ290" s="18" t="s">
        <v>86</v>
      </c>
      <c r="BK290" s="187">
        <f>ROUND(I290*H290,2)</f>
        <v>0</v>
      </c>
      <c r="BL290" s="18" t="s">
        <v>130</v>
      </c>
      <c r="BM290" s="186" t="s">
        <v>358</v>
      </c>
    </row>
    <row r="291" spans="1:65" s="2" customFormat="1" ht="10.199999999999999">
      <c r="A291" s="36"/>
      <c r="B291" s="37"/>
      <c r="C291" s="38"/>
      <c r="D291" s="188" t="s">
        <v>132</v>
      </c>
      <c r="E291" s="38"/>
      <c r="F291" s="189" t="s">
        <v>359</v>
      </c>
      <c r="G291" s="38"/>
      <c r="H291" s="38"/>
      <c r="I291" s="190"/>
      <c r="J291" s="38"/>
      <c r="K291" s="38"/>
      <c r="L291" s="41"/>
      <c r="M291" s="191"/>
      <c r="N291" s="192"/>
      <c r="O291" s="66"/>
      <c r="P291" s="66"/>
      <c r="Q291" s="66"/>
      <c r="R291" s="66"/>
      <c r="S291" s="66"/>
      <c r="T291" s="67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8" t="s">
        <v>132</v>
      </c>
      <c r="AU291" s="18" t="s">
        <v>88</v>
      </c>
    </row>
    <row r="292" spans="1:65" s="2" customFormat="1" ht="10.199999999999999">
      <c r="A292" s="36"/>
      <c r="B292" s="37"/>
      <c r="C292" s="38"/>
      <c r="D292" s="193" t="s">
        <v>134</v>
      </c>
      <c r="E292" s="38"/>
      <c r="F292" s="194" t="s">
        <v>360</v>
      </c>
      <c r="G292" s="38"/>
      <c r="H292" s="38"/>
      <c r="I292" s="190"/>
      <c r="J292" s="38"/>
      <c r="K292" s="38"/>
      <c r="L292" s="41"/>
      <c r="M292" s="191"/>
      <c r="N292" s="192"/>
      <c r="O292" s="66"/>
      <c r="P292" s="66"/>
      <c r="Q292" s="66"/>
      <c r="R292" s="66"/>
      <c r="S292" s="66"/>
      <c r="T292" s="67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8" t="s">
        <v>134</v>
      </c>
      <c r="AU292" s="18" t="s">
        <v>88</v>
      </c>
    </row>
    <row r="293" spans="1:65" s="13" customFormat="1" ht="10.199999999999999">
      <c r="B293" s="195"/>
      <c r="C293" s="196"/>
      <c r="D293" s="188" t="s">
        <v>136</v>
      </c>
      <c r="E293" s="197" t="s">
        <v>33</v>
      </c>
      <c r="F293" s="198" t="s">
        <v>351</v>
      </c>
      <c r="G293" s="196"/>
      <c r="H293" s="197" t="s">
        <v>33</v>
      </c>
      <c r="I293" s="199"/>
      <c r="J293" s="196"/>
      <c r="K293" s="196"/>
      <c r="L293" s="200"/>
      <c r="M293" s="201"/>
      <c r="N293" s="202"/>
      <c r="O293" s="202"/>
      <c r="P293" s="202"/>
      <c r="Q293" s="202"/>
      <c r="R293" s="202"/>
      <c r="S293" s="202"/>
      <c r="T293" s="203"/>
      <c r="AT293" s="204" t="s">
        <v>136</v>
      </c>
      <c r="AU293" s="204" t="s">
        <v>88</v>
      </c>
      <c r="AV293" s="13" t="s">
        <v>86</v>
      </c>
      <c r="AW293" s="13" t="s">
        <v>40</v>
      </c>
      <c r="AX293" s="13" t="s">
        <v>78</v>
      </c>
      <c r="AY293" s="204" t="s">
        <v>123</v>
      </c>
    </row>
    <row r="294" spans="1:65" s="13" customFormat="1" ht="10.199999999999999">
      <c r="B294" s="195"/>
      <c r="C294" s="196"/>
      <c r="D294" s="188" t="s">
        <v>136</v>
      </c>
      <c r="E294" s="197" t="s">
        <v>33</v>
      </c>
      <c r="F294" s="198" t="s">
        <v>361</v>
      </c>
      <c r="G294" s="196"/>
      <c r="H294" s="197" t="s">
        <v>33</v>
      </c>
      <c r="I294" s="199"/>
      <c r="J294" s="196"/>
      <c r="K294" s="196"/>
      <c r="L294" s="200"/>
      <c r="M294" s="201"/>
      <c r="N294" s="202"/>
      <c r="O294" s="202"/>
      <c r="P294" s="202"/>
      <c r="Q294" s="202"/>
      <c r="R294" s="202"/>
      <c r="S294" s="202"/>
      <c r="T294" s="203"/>
      <c r="AT294" s="204" t="s">
        <v>136</v>
      </c>
      <c r="AU294" s="204" t="s">
        <v>88</v>
      </c>
      <c r="AV294" s="13" t="s">
        <v>86</v>
      </c>
      <c r="AW294" s="13" t="s">
        <v>40</v>
      </c>
      <c r="AX294" s="13" t="s">
        <v>78</v>
      </c>
      <c r="AY294" s="204" t="s">
        <v>123</v>
      </c>
    </row>
    <row r="295" spans="1:65" s="13" customFormat="1" ht="10.199999999999999">
      <c r="B295" s="195"/>
      <c r="C295" s="196"/>
      <c r="D295" s="188" t="s">
        <v>136</v>
      </c>
      <c r="E295" s="197" t="s">
        <v>33</v>
      </c>
      <c r="F295" s="198" t="s">
        <v>362</v>
      </c>
      <c r="G295" s="196"/>
      <c r="H295" s="197" t="s">
        <v>33</v>
      </c>
      <c r="I295" s="199"/>
      <c r="J295" s="196"/>
      <c r="K295" s="196"/>
      <c r="L295" s="200"/>
      <c r="M295" s="201"/>
      <c r="N295" s="202"/>
      <c r="O295" s="202"/>
      <c r="P295" s="202"/>
      <c r="Q295" s="202"/>
      <c r="R295" s="202"/>
      <c r="S295" s="202"/>
      <c r="T295" s="203"/>
      <c r="AT295" s="204" t="s">
        <v>136</v>
      </c>
      <c r="AU295" s="204" t="s">
        <v>88</v>
      </c>
      <c r="AV295" s="13" t="s">
        <v>86</v>
      </c>
      <c r="AW295" s="13" t="s">
        <v>40</v>
      </c>
      <c r="AX295" s="13" t="s">
        <v>78</v>
      </c>
      <c r="AY295" s="204" t="s">
        <v>123</v>
      </c>
    </row>
    <row r="296" spans="1:65" s="13" customFormat="1" ht="10.199999999999999">
      <c r="B296" s="195"/>
      <c r="C296" s="196"/>
      <c r="D296" s="188" t="s">
        <v>136</v>
      </c>
      <c r="E296" s="197" t="s">
        <v>33</v>
      </c>
      <c r="F296" s="198" t="s">
        <v>363</v>
      </c>
      <c r="G296" s="196"/>
      <c r="H296" s="197" t="s">
        <v>33</v>
      </c>
      <c r="I296" s="199"/>
      <c r="J296" s="196"/>
      <c r="K296" s="196"/>
      <c r="L296" s="200"/>
      <c r="M296" s="201"/>
      <c r="N296" s="202"/>
      <c r="O296" s="202"/>
      <c r="P296" s="202"/>
      <c r="Q296" s="202"/>
      <c r="R296" s="202"/>
      <c r="S296" s="202"/>
      <c r="T296" s="203"/>
      <c r="AT296" s="204" t="s">
        <v>136</v>
      </c>
      <c r="AU296" s="204" t="s">
        <v>88</v>
      </c>
      <c r="AV296" s="13" t="s">
        <v>86</v>
      </c>
      <c r="AW296" s="13" t="s">
        <v>40</v>
      </c>
      <c r="AX296" s="13" t="s">
        <v>78</v>
      </c>
      <c r="AY296" s="204" t="s">
        <v>123</v>
      </c>
    </row>
    <row r="297" spans="1:65" s="14" customFormat="1" ht="10.199999999999999">
      <c r="B297" s="205"/>
      <c r="C297" s="206"/>
      <c r="D297" s="188" t="s">
        <v>136</v>
      </c>
      <c r="E297" s="207" t="s">
        <v>33</v>
      </c>
      <c r="F297" s="208" t="s">
        <v>206</v>
      </c>
      <c r="G297" s="206"/>
      <c r="H297" s="209">
        <v>1847</v>
      </c>
      <c r="I297" s="210"/>
      <c r="J297" s="206"/>
      <c r="K297" s="206"/>
      <c r="L297" s="211"/>
      <c r="M297" s="212"/>
      <c r="N297" s="213"/>
      <c r="O297" s="213"/>
      <c r="P297" s="213"/>
      <c r="Q297" s="213"/>
      <c r="R297" s="213"/>
      <c r="S297" s="213"/>
      <c r="T297" s="214"/>
      <c r="AT297" s="215" t="s">
        <v>136</v>
      </c>
      <c r="AU297" s="215" t="s">
        <v>88</v>
      </c>
      <c r="AV297" s="14" t="s">
        <v>88</v>
      </c>
      <c r="AW297" s="14" t="s">
        <v>40</v>
      </c>
      <c r="AX297" s="14" t="s">
        <v>78</v>
      </c>
      <c r="AY297" s="215" t="s">
        <v>123</v>
      </c>
    </row>
    <row r="298" spans="1:65" s="15" customFormat="1" ht="10.199999999999999">
      <c r="B298" s="216"/>
      <c r="C298" s="217"/>
      <c r="D298" s="188" t="s">
        <v>136</v>
      </c>
      <c r="E298" s="218" t="s">
        <v>33</v>
      </c>
      <c r="F298" s="219" t="s">
        <v>176</v>
      </c>
      <c r="G298" s="217"/>
      <c r="H298" s="220">
        <v>1847</v>
      </c>
      <c r="I298" s="221"/>
      <c r="J298" s="217"/>
      <c r="K298" s="217"/>
      <c r="L298" s="222"/>
      <c r="M298" s="223"/>
      <c r="N298" s="224"/>
      <c r="O298" s="224"/>
      <c r="P298" s="224"/>
      <c r="Q298" s="224"/>
      <c r="R298" s="224"/>
      <c r="S298" s="224"/>
      <c r="T298" s="225"/>
      <c r="AT298" s="226" t="s">
        <v>136</v>
      </c>
      <c r="AU298" s="226" t="s">
        <v>88</v>
      </c>
      <c r="AV298" s="15" t="s">
        <v>130</v>
      </c>
      <c r="AW298" s="15" t="s">
        <v>40</v>
      </c>
      <c r="AX298" s="15" t="s">
        <v>86</v>
      </c>
      <c r="AY298" s="226" t="s">
        <v>123</v>
      </c>
    </row>
    <row r="299" spans="1:65" s="14" customFormat="1" ht="10.199999999999999">
      <c r="B299" s="205"/>
      <c r="C299" s="206"/>
      <c r="D299" s="188" t="s">
        <v>136</v>
      </c>
      <c r="E299" s="206"/>
      <c r="F299" s="208" t="s">
        <v>364</v>
      </c>
      <c r="G299" s="206"/>
      <c r="H299" s="209">
        <v>1902.41</v>
      </c>
      <c r="I299" s="210"/>
      <c r="J299" s="206"/>
      <c r="K299" s="206"/>
      <c r="L299" s="211"/>
      <c r="M299" s="212"/>
      <c r="N299" s="213"/>
      <c r="O299" s="213"/>
      <c r="P299" s="213"/>
      <c r="Q299" s="213"/>
      <c r="R299" s="213"/>
      <c r="S299" s="213"/>
      <c r="T299" s="214"/>
      <c r="AT299" s="215" t="s">
        <v>136</v>
      </c>
      <c r="AU299" s="215" t="s">
        <v>88</v>
      </c>
      <c r="AV299" s="14" t="s">
        <v>88</v>
      </c>
      <c r="AW299" s="14" t="s">
        <v>4</v>
      </c>
      <c r="AX299" s="14" t="s">
        <v>86</v>
      </c>
      <c r="AY299" s="215" t="s">
        <v>123</v>
      </c>
    </row>
    <row r="300" spans="1:65" s="2" customFormat="1" ht="16.5" customHeight="1">
      <c r="A300" s="36"/>
      <c r="B300" s="37"/>
      <c r="C300" s="175" t="s">
        <v>365</v>
      </c>
      <c r="D300" s="175" t="s">
        <v>125</v>
      </c>
      <c r="E300" s="176" t="s">
        <v>356</v>
      </c>
      <c r="F300" s="177" t="s">
        <v>357</v>
      </c>
      <c r="G300" s="178" t="s">
        <v>128</v>
      </c>
      <c r="H300" s="179">
        <v>1902.41</v>
      </c>
      <c r="I300" s="180"/>
      <c r="J300" s="181">
        <f>ROUND(I300*H300,2)</f>
        <v>0</v>
      </c>
      <c r="K300" s="177" t="s">
        <v>129</v>
      </c>
      <c r="L300" s="41"/>
      <c r="M300" s="182" t="s">
        <v>33</v>
      </c>
      <c r="N300" s="183" t="s">
        <v>49</v>
      </c>
      <c r="O300" s="66"/>
      <c r="P300" s="184">
        <f>O300*H300</f>
        <v>0</v>
      </c>
      <c r="Q300" s="184">
        <v>0</v>
      </c>
      <c r="R300" s="184">
        <f>Q300*H300</f>
        <v>0</v>
      </c>
      <c r="S300" s="184">
        <v>0</v>
      </c>
      <c r="T300" s="185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6" t="s">
        <v>130</v>
      </c>
      <c r="AT300" s="186" t="s">
        <v>125</v>
      </c>
      <c r="AU300" s="186" t="s">
        <v>88</v>
      </c>
      <c r="AY300" s="18" t="s">
        <v>123</v>
      </c>
      <c r="BE300" s="187">
        <f>IF(N300="základní",J300,0)</f>
        <v>0</v>
      </c>
      <c r="BF300" s="187">
        <f>IF(N300="snížená",J300,0)</f>
        <v>0</v>
      </c>
      <c r="BG300" s="187">
        <f>IF(N300="zákl. přenesená",J300,0)</f>
        <v>0</v>
      </c>
      <c r="BH300" s="187">
        <f>IF(N300="sníž. přenesená",J300,0)</f>
        <v>0</v>
      </c>
      <c r="BI300" s="187">
        <f>IF(N300="nulová",J300,0)</f>
        <v>0</v>
      </c>
      <c r="BJ300" s="18" t="s">
        <v>86</v>
      </c>
      <c r="BK300" s="187">
        <f>ROUND(I300*H300,2)</f>
        <v>0</v>
      </c>
      <c r="BL300" s="18" t="s">
        <v>130</v>
      </c>
      <c r="BM300" s="186" t="s">
        <v>366</v>
      </c>
    </row>
    <row r="301" spans="1:65" s="2" customFormat="1" ht="10.199999999999999">
      <c r="A301" s="36"/>
      <c r="B301" s="37"/>
      <c r="C301" s="38"/>
      <c r="D301" s="188" t="s">
        <v>132</v>
      </c>
      <c r="E301" s="38"/>
      <c r="F301" s="189" t="s">
        <v>359</v>
      </c>
      <c r="G301" s="38"/>
      <c r="H301" s="38"/>
      <c r="I301" s="190"/>
      <c r="J301" s="38"/>
      <c r="K301" s="38"/>
      <c r="L301" s="41"/>
      <c r="M301" s="191"/>
      <c r="N301" s="192"/>
      <c r="O301" s="66"/>
      <c r="P301" s="66"/>
      <c r="Q301" s="66"/>
      <c r="R301" s="66"/>
      <c r="S301" s="66"/>
      <c r="T301" s="67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8" t="s">
        <v>132</v>
      </c>
      <c r="AU301" s="18" t="s">
        <v>88</v>
      </c>
    </row>
    <row r="302" spans="1:65" s="2" customFormat="1" ht="10.199999999999999">
      <c r="A302" s="36"/>
      <c r="B302" s="37"/>
      <c r="C302" s="38"/>
      <c r="D302" s="193" t="s">
        <v>134</v>
      </c>
      <c r="E302" s="38"/>
      <c r="F302" s="194" t="s">
        <v>360</v>
      </c>
      <c r="G302" s="38"/>
      <c r="H302" s="38"/>
      <c r="I302" s="190"/>
      <c r="J302" s="38"/>
      <c r="K302" s="38"/>
      <c r="L302" s="41"/>
      <c r="M302" s="191"/>
      <c r="N302" s="192"/>
      <c r="O302" s="66"/>
      <c r="P302" s="66"/>
      <c r="Q302" s="66"/>
      <c r="R302" s="66"/>
      <c r="S302" s="66"/>
      <c r="T302" s="67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8" t="s">
        <v>134</v>
      </c>
      <c r="AU302" s="18" t="s">
        <v>88</v>
      </c>
    </row>
    <row r="303" spans="1:65" s="13" customFormat="1" ht="10.199999999999999">
      <c r="B303" s="195"/>
      <c r="C303" s="196"/>
      <c r="D303" s="188" t="s">
        <v>136</v>
      </c>
      <c r="E303" s="197" t="s">
        <v>33</v>
      </c>
      <c r="F303" s="198" t="s">
        <v>351</v>
      </c>
      <c r="G303" s="196"/>
      <c r="H303" s="197" t="s">
        <v>33</v>
      </c>
      <c r="I303" s="199"/>
      <c r="J303" s="196"/>
      <c r="K303" s="196"/>
      <c r="L303" s="200"/>
      <c r="M303" s="201"/>
      <c r="N303" s="202"/>
      <c r="O303" s="202"/>
      <c r="P303" s="202"/>
      <c r="Q303" s="202"/>
      <c r="R303" s="202"/>
      <c r="S303" s="202"/>
      <c r="T303" s="203"/>
      <c r="AT303" s="204" t="s">
        <v>136</v>
      </c>
      <c r="AU303" s="204" t="s">
        <v>88</v>
      </c>
      <c r="AV303" s="13" t="s">
        <v>86</v>
      </c>
      <c r="AW303" s="13" t="s">
        <v>40</v>
      </c>
      <c r="AX303" s="13" t="s">
        <v>78</v>
      </c>
      <c r="AY303" s="204" t="s">
        <v>123</v>
      </c>
    </row>
    <row r="304" spans="1:65" s="13" customFormat="1" ht="10.199999999999999">
      <c r="B304" s="195"/>
      <c r="C304" s="196"/>
      <c r="D304" s="188" t="s">
        <v>136</v>
      </c>
      <c r="E304" s="197" t="s">
        <v>33</v>
      </c>
      <c r="F304" s="198" t="s">
        <v>367</v>
      </c>
      <c r="G304" s="196"/>
      <c r="H304" s="197" t="s">
        <v>33</v>
      </c>
      <c r="I304" s="199"/>
      <c r="J304" s="196"/>
      <c r="K304" s="196"/>
      <c r="L304" s="200"/>
      <c r="M304" s="201"/>
      <c r="N304" s="202"/>
      <c r="O304" s="202"/>
      <c r="P304" s="202"/>
      <c r="Q304" s="202"/>
      <c r="R304" s="202"/>
      <c r="S304" s="202"/>
      <c r="T304" s="203"/>
      <c r="AT304" s="204" t="s">
        <v>136</v>
      </c>
      <c r="AU304" s="204" t="s">
        <v>88</v>
      </c>
      <c r="AV304" s="13" t="s">
        <v>86</v>
      </c>
      <c r="AW304" s="13" t="s">
        <v>40</v>
      </c>
      <c r="AX304" s="13" t="s">
        <v>78</v>
      </c>
      <c r="AY304" s="204" t="s">
        <v>123</v>
      </c>
    </row>
    <row r="305" spans="1:65" s="13" customFormat="1" ht="10.199999999999999">
      <c r="B305" s="195"/>
      <c r="C305" s="196"/>
      <c r="D305" s="188" t="s">
        <v>136</v>
      </c>
      <c r="E305" s="197" t="s">
        <v>33</v>
      </c>
      <c r="F305" s="198" t="s">
        <v>362</v>
      </c>
      <c r="G305" s="196"/>
      <c r="H305" s="197" t="s">
        <v>33</v>
      </c>
      <c r="I305" s="199"/>
      <c r="J305" s="196"/>
      <c r="K305" s="196"/>
      <c r="L305" s="200"/>
      <c r="M305" s="201"/>
      <c r="N305" s="202"/>
      <c r="O305" s="202"/>
      <c r="P305" s="202"/>
      <c r="Q305" s="202"/>
      <c r="R305" s="202"/>
      <c r="S305" s="202"/>
      <c r="T305" s="203"/>
      <c r="AT305" s="204" t="s">
        <v>136</v>
      </c>
      <c r="AU305" s="204" t="s">
        <v>88</v>
      </c>
      <c r="AV305" s="13" t="s">
        <v>86</v>
      </c>
      <c r="AW305" s="13" t="s">
        <v>40</v>
      </c>
      <c r="AX305" s="13" t="s">
        <v>78</v>
      </c>
      <c r="AY305" s="204" t="s">
        <v>123</v>
      </c>
    </row>
    <row r="306" spans="1:65" s="13" customFormat="1" ht="10.199999999999999">
      <c r="B306" s="195"/>
      <c r="C306" s="196"/>
      <c r="D306" s="188" t="s">
        <v>136</v>
      </c>
      <c r="E306" s="197" t="s">
        <v>33</v>
      </c>
      <c r="F306" s="198" t="s">
        <v>368</v>
      </c>
      <c r="G306" s="196"/>
      <c r="H306" s="197" t="s">
        <v>33</v>
      </c>
      <c r="I306" s="199"/>
      <c r="J306" s="196"/>
      <c r="K306" s="196"/>
      <c r="L306" s="200"/>
      <c r="M306" s="201"/>
      <c r="N306" s="202"/>
      <c r="O306" s="202"/>
      <c r="P306" s="202"/>
      <c r="Q306" s="202"/>
      <c r="R306" s="202"/>
      <c r="S306" s="202"/>
      <c r="T306" s="203"/>
      <c r="AT306" s="204" t="s">
        <v>136</v>
      </c>
      <c r="AU306" s="204" t="s">
        <v>88</v>
      </c>
      <c r="AV306" s="13" t="s">
        <v>86</v>
      </c>
      <c r="AW306" s="13" t="s">
        <v>40</v>
      </c>
      <c r="AX306" s="13" t="s">
        <v>78</v>
      </c>
      <c r="AY306" s="204" t="s">
        <v>123</v>
      </c>
    </row>
    <row r="307" spans="1:65" s="14" customFormat="1" ht="10.199999999999999">
      <c r="B307" s="205"/>
      <c r="C307" s="206"/>
      <c r="D307" s="188" t="s">
        <v>136</v>
      </c>
      <c r="E307" s="207" t="s">
        <v>33</v>
      </c>
      <c r="F307" s="208" t="s">
        <v>206</v>
      </c>
      <c r="G307" s="206"/>
      <c r="H307" s="209">
        <v>1847</v>
      </c>
      <c r="I307" s="210"/>
      <c r="J307" s="206"/>
      <c r="K307" s="206"/>
      <c r="L307" s="211"/>
      <c r="M307" s="212"/>
      <c r="N307" s="213"/>
      <c r="O307" s="213"/>
      <c r="P307" s="213"/>
      <c r="Q307" s="213"/>
      <c r="R307" s="213"/>
      <c r="S307" s="213"/>
      <c r="T307" s="214"/>
      <c r="AT307" s="215" t="s">
        <v>136</v>
      </c>
      <c r="AU307" s="215" t="s">
        <v>88</v>
      </c>
      <c r="AV307" s="14" t="s">
        <v>88</v>
      </c>
      <c r="AW307" s="14" t="s">
        <v>40</v>
      </c>
      <c r="AX307" s="14" t="s">
        <v>78</v>
      </c>
      <c r="AY307" s="215" t="s">
        <v>123</v>
      </c>
    </row>
    <row r="308" spans="1:65" s="15" customFormat="1" ht="10.199999999999999">
      <c r="B308" s="216"/>
      <c r="C308" s="217"/>
      <c r="D308" s="188" t="s">
        <v>136</v>
      </c>
      <c r="E308" s="218" t="s">
        <v>33</v>
      </c>
      <c r="F308" s="219" t="s">
        <v>176</v>
      </c>
      <c r="G308" s="217"/>
      <c r="H308" s="220">
        <v>1847</v>
      </c>
      <c r="I308" s="221"/>
      <c r="J308" s="217"/>
      <c r="K308" s="217"/>
      <c r="L308" s="222"/>
      <c r="M308" s="223"/>
      <c r="N308" s="224"/>
      <c r="O308" s="224"/>
      <c r="P308" s="224"/>
      <c r="Q308" s="224"/>
      <c r="R308" s="224"/>
      <c r="S308" s="224"/>
      <c r="T308" s="225"/>
      <c r="AT308" s="226" t="s">
        <v>136</v>
      </c>
      <c r="AU308" s="226" t="s">
        <v>88</v>
      </c>
      <c r="AV308" s="15" t="s">
        <v>130</v>
      </c>
      <c r="AW308" s="15" t="s">
        <v>40</v>
      </c>
      <c r="AX308" s="15" t="s">
        <v>86</v>
      </c>
      <c r="AY308" s="226" t="s">
        <v>123</v>
      </c>
    </row>
    <row r="309" spans="1:65" s="14" customFormat="1" ht="10.199999999999999">
      <c r="B309" s="205"/>
      <c r="C309" s="206"/>
      <c r="D309" s="188" t="s">
        <v>136</v>
      </c>
      <c r="E309" s="206"/>
      <c r="F309" s="208" t="s">
        <v>364</v>
      </c>
      <c r="G309" s="206"/>
      <c r="H309" s="209">
        <v>1902.41</v>
      </c>
      <c r="I309" s="210"/>
      <c r="J309" s="206"/>
      <c r="K309" s="206"/>
      <c r="L309" s="211"/>
      <c r="M309" s="212"/>
      <c r="N309" s="213"/>
      <c r="O309" s="213"/>
      <c r="P309" s="213"/>
      <c r="Q309" s="213"/>
      <c r="R309" s="213"/>
      <c r="S309" s="213"/>
      <c r="T309" s="214"/>
      <c r="AT309" s="215" t="s">
        <v>136</v>
      </c>
      <c r="AU309" s="215" t="s">
        <v>88</v>
      </c>
      <c r="AV309" s="14" t="s">
        <v>88</v>
      </c>
      <c r="AW309" s="14" t="s">
        <v>4</v>
      </c>
      <c r="AX309" s="14" t="s">
        <v>86</v>
      </c>
      <c r="AY309" s="215" t="s">
        <v>123</v>
      </c>
    </row>
    <row r="310" spans="1:65" s="2" customFormat="1" ht="16.5" customHeight="1">
      <c r="A310" s="36"/>
      <c r="B310" s="37"/>
      <c r="C310" s="175" t="s">
        <v>369</v>
      </c>
      <c r="D310" s="175" t="s">
        <v>125</v>
      </c>
      <c r="E310" s="176" t="s">
        <v>370</v>
      </c>
      <c r="F310" s="177" t="s">
        <v>371</v>
      </c>
      <c r="G310" s="178" t="s">
        <v>128</v>
      </c>
      <c r="H310" s="179">
        <v>35.020000000000003</v>
      </c>
      <c r="I310" s="180"/>
      <c r="J310" s="181">
        <f>ROUND(I310*H310,2)</f>
        <v>0</v>
      </c>
      <c r="K310" s="177" t="s">
        <v>129</v>
      </c>
      <c r="L310" s="41"/>
      <c r="M310" s="182" t="s">
        <v>33</v>
      </c>
      <c r="N310" s="183" t="s">
        <v>49</v>
      </c>
      <c r="O310" s="66"/>
      <c r="P310" s="184">
        <f>O310*H310</f>
        <v>0</v>
      </c>
      <c r="Q310" s="184">
        <v>0</v>
      </c>
      <c r="R310" s="184">
        <f>Q310*H310</f>
        <v>0</v>
      </c>
      <c r="S310" s="184">
        <v>0</v>
      </c>
      <c r="T310" s="185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86" t="s">
        <v>130</v>
      </c>
      <c r="AT310" s="186" t="s">
        <v>125</v>
      </c>
      <c r="AU310" s="186" t="s">
        <v>88</v>
      </c>
      <c r="AY310" s="18" t="s">
        <v>123</v>
      </c>
      <c r="BE310" s="187">
        <f>IF(N310="základní",J310,0)</f>
        <v>0</v>
      </c>
      <c r="BF310" s="187">
        <f>IF(N310="snížená",J310,0)</f>
        <v>0</v>
      </c>
      <c r="BG310" s="187">
        <f>IF(N310="zákl. přenesená",J310,0)</f>
        <v>0</v>
      </c>
      <c r="BH310" s="187">
        <f>IF(N310="sníž. přenesená",J310,0)</f>
        <v>0</v>
      </c>
      <c r="BI310" s="187">
        <f>IF(N310="nulová",J310,0)</f>
        <v>0</v>
      </c>
      <c r="BJ310" s="18" t="s">
        <v>86</v>
      </c>
      <c r="BK310" s="187">
        <f>ROUND(I310*H310,2)</f>
        <v>0</v>
      </c>
      <c r="BL310" s="18" t="s">
        <v>130</v>
      </c>
      <c r="BM310" s="186" t="s">
        <v>372</v>
      </c>
    </row>
    <row r="311" spans="1:65" s="2" customFormat="1" ht="19.2">
      <c r="A311" s="36"/>
      <c r="B311" s="37"/>
      <c r="C311" s="38"/>
      <c r="D311" s="188" t="s">
        <v>132</v>
      </c>
      <c r="E311" s="38"/>
      <c r="F311" s="189" t="s">
        <v>373</v>
      </c>
      <c r="G311" s="38"/>
      <c r="H311" s="38"/>
      <c r="I311" s="190"/>
      <c r="J311" s="38"/>
      <c r="K311" s="38"/>
      <c r="L311" s="41"/>
      <c r="M311" s="191"/>
      <c r="N311" s="192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8" t="s">
        <v>132</v>
      </c>
      <c r="AU311" s="18" t="s">
        <v>88</v>
      </c>
    </row>
    <row r="312" spans="1:65" s="2" customFormat="1" ht="10.199999999999999">
      <c r="A312" s="36"/>
      <c r="B312" s="37"/>
      <c r="C312" s="38"/>
      <c r="D312" s="193" t="s">
        <v>134</v>
      </c>
      <c r="E312" s="38"/>
      <c r="F312" s="194" t="s">
        <v>374</v>
      </c>
      <c r="G312" s="38"/>
      <c r="H312" s="38"/>
      <c r="I312" s="190"/>
      <c r="J312" s="38"/>
      <c r="K312" s="38"/>
      <c r="L312" s="41"/>
      <c r="M312" s="191"/>
      <c r="N312" s="192"/>
      <c r="O312" s="66"/>
      <c r="P312" s="66"/>
      <c r="Q312" s="66"/>
      <c r="R312" s="66"/>
      <c r="S312" s="66"/>
      <c r="T312" s="67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8" t="s">
        <v>134</v>
      </c>
      <c r="AU312" s="18" t="s">
        <v>88</v>
      </c>
    </row>
    <row r="313" spans="1:65" s="13" customFormat="1" ht="10.199999999999999">
      <c r="B313" s="195"/>
      <c r="C313" s="196"/>
      <c r="D313" s="188" t="s">
        <v>136</v>
      </c>
      <c r="E313" s="197" t="s">
        <v>33</v>
      </c>
      <c r="F313" s="198" t="s">
        <v>351</v>
      </c>
      <c r="G313" s="196"/>
      <c r="H313" s="197" t="s">
        <v>33</v>
      </c>
      <c r="I313" s="199"/>
      <c r="J313" s="196"/>
      <c r="K313" s="196"/>
      <c r="L313" s="200"/>
      <c r="M313" s="201"/>
      <c r="N313" s="202"/>
      <c r="O313" s="202"/>
      <c r="P313" s="202"/>
      <c r="Q313" s="202"/>
      <c r="R313" s="202"/>
      <c r="S313" s="202"/>
      <c r="T313" s="203"/>
      <c r="AT313" s="204" t="s">
        <v>136</v>
      </c>
      <c r="AU313" s="204" t="s">
        <v>88</v>
      </c>
      <c r="AV313" s="13" t="s">
        <v>86</v>
      </c>
      <c r="AW313" s="13" t="s">
        <v>40</v>
      </c>
      <c r="AX313" s="13" t="s">
        <v>78</v>
      </c>
      <c r="AY313" s="204" t="s">
        <v>123</v>
      </c>
    </row>
    <row r="314" spans="1:65" s="13" customFormat="1" ht="10.199999999999999">
      <c r="B314" s="195"/>
      <c r="C314" s="196"/>
      <c r="D314" s="188" t="s">
        <v>136</v>
      </c>
      <c r="E314" s="197" t="s">
        <v>33</v>
      </c>
      <c r="F314" s="198" t="s">
        <v>375</v>
      </c>
      <c r="G314" s="196"/>
      <c r="H314" s="197" t="s">
        <v>33</v>
      </c>
      <c r="I314" s="199"/>
      <c r="J314" s="196"/>
      <c r="K314" s="196"/>
      <c r="L314" s="200"/>
      <c r="M314" s="201"/>
      <c r="N314" s="202"/>
      <c r="O314" s="202"/>
      <c r="P314" s="202"/>
      <c r="Q314" s="202"/>
      <c r="R314" s="202"/>
      <c r="S314" s="202"/>
      <c r="T314" s="203"/>
      <c r="AT314" s="204" t="s">
        <v>136</v>
      </c>
      <c r="AU314" s="204" t="s">
        <v>88</v>
      </c>
      <c r="AV314" s="13" t="s">
        <v>86</v>
      </c>
      <c r="AW314" s="13" t="s">
        <v>40</v>
      </c>
      <c r="AX314" s="13" t="s">
        <v>78</v>
      </c>
      <c r="AY314" s="204" t="s">
        <v>123</v>
      </c>
    </row>
    <row r="315" spans="1:65" s="14" customFormat="1" ht="10.199999999999999">
      <c r="B315" s="205"/>
      <c r="C315" s="206"/>
      <c r="D315" s="188" t="s">
        <v>136</v>
      </c>
      <c r="E315" s="207" t="s">
        <v>33</v>
      </c>
      <c r="F315" s="208" t="s">
        <v>376</v>
      </c>
      <c r="G315" s="206"/>
      <c r="H315" s="209">
        <v>34</v>
      </c>
      <c r="I315" s="210"/>
      <c r="J315" s="206"/>
      <c r="K315" s="206"/>
      <c r="L315" s="211"/>
      <c r="M315" s="212"/>
      <c r="N315" s="213"/>
      <c r="O315" s="213"/>
      <c r="P315" s="213"/>
      <c r="Q315" s="213"/>
      <c r="R315" s="213"/>
      <c r="S315" s="213"/>
      <c r="T315" s="214"/>
      <c r="AT315" s="215" t="s">
        <v>136</v>
      </c>
      <c r="AU315" s="215" t="s">
        <v>88</v>
      </c>
      <c r="AV315" s="14" t="s">
        <v>88</v>
      </c>
      <c r="AW315" s="14" t="s">
        <v>40</v>
      </c>
      <c r="AX315" s="14" t="s">
        <v>86</v>
      </c>
      <c r="AY315" s="215" t="s">
        <v>123</v>
      </c>
    </row>
    <row r="316" spans="1:65" s="14" customFormat="1" ht="10.199999999999999">
      <c r="B316" s="205"/>
      <c r="C316" s="206"/>
      <c r="D316" s="188" t="s">
        <v>136</v>
      </c>
      <c r="E316" s="206"/>
      <c r="F316" s="208" t="s">
        <v>377</v>
      </c>
      <c r="G316" s="206"/>
      <c r="H316" s="209">
        <v>35.020000000000003</v>
      </c>
      <c r="I316" s="210"/>
      <c r="J316" s="206"/>
      <c r="K316" s="206"/>
      <c r="L316" s="211"/>
      <c r="M316" s="212"/>
      <c r="N316" s="213"/>
      <c r="O316" s="213"/>
      <c r="P316" s="213"/>
      <c r="Q316" s="213"/>
      <c r="R316" s="213"/>
      <c r="S316" s="213"/>
      <c r="T316" s="214"/>
      <c r="AT316" s="215" t="s">
        <v>136</v>
      </c>
      <c r="AU316" s="215" t="s">
        <v>88</v>
      </c>
      <c r="AV316" s="14" t="s">
        <v>88</v>
      </c>
      <c r="AW316" s="14" t="s">
        <v>4</v>
      </c>
      <c r="AX316" s="14" t="s">
        <v>86</v>
      </c>
      <c r="AY316" s="215" t="s">
        <v>123</v>
      </c>
    </row>
    <row r="317" spans="1:65" s="2" customFormat="1" ht="16.5" customHeight="1">
      <c r="A317" s="36"/>
      <c r="B317" s="37"/>
      <c r="C317" s="175" t="s">
        <v>378</v>
      </c>
      <c r="D317" s="175" t="s">
        <v>125</v>
      </c>
      <c r="E317" s="176" t="s">
        <v>379</v>
      </c>
      <c r="F317" s="177" t="s">
        <v>380</v>
      </c>
      <c r="G317" s="178" t="s">
        <v>128</v>
      </c>
      <c r="H317" s="179">
        <v>787.6</v>
      </c>
      <c r="I317" s="180"/>
      <c r="J317" s="181">
        <f>ROUND(I317*H317,2)</f>
        <v>0</v>
      </c>
      <c r="K317" s="177" t="s">
        <v>33</v>
      </c>
      <c r="L317" s="41"/>
      <c r="M317" s="182" t="s">
        <v>33</v>
      </c>
      <c r="N317" s="183" t="s">
        <v>49</v>
      </c>
      <c r="O317" s="66"/>
      <c r="P317" s="184">
        <f>O317*H317</f>
        <v>0</v>
      </c>
      <c r="Q317" s="184">
        <v>0</v>
      </c>
      <c r="R317" s="184">
        <f>Q317*H317</f>
        <v>0</v>
      </c>
      <c r="S317" s="184">
        <v>0</v>
      </c>
      <c r="T317" s="185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6" t="s">
        <v>130</v>
      </c>
      <c r="AT317" s="186" t="s">
        <v>125</v>
      </c>
      <c r="AU317" s="186" t="s">
        <v>88</v>
      </c>
      <c r="AY317" s="18" t="s">
        <v>123</v>
      </c>
      <c r="BE317" s="187">
        <f>IF(N317="základní",J317,0)</f>
        <v>0</v>
      </c>
      <c r="BF317" s="187">
        <f>IF(N317="snížená",J317,0)</f>
        <v>0</v>
      </c>
      <c r="BG317" s="187">
        <f>IF(N317="zákl. přenesená",J317,0)</f>
        <v>0</v>
      </c>
      <c r="BH317" s="187">
        <f>IF(N317="sníž. přenesená",J317,0)</f>
        <v>0</v>
      </c>
      <c r="BI317" s="187">
        <f>IF(N317="nulová",J317,0)</f>
        <v>0</v>
      </c>
      <c r="BJ317" s="18" t="s">
        <v>86</v>
      </c>
      <c r="BK317" s="187">
        <f>ROUND(I317*H317,2)</f>
        <v>0</v>
      </c>
      <c r="BL317" s="18" t="s">
        <v>130</v>
      </c>
      <c r="BM317" s="186" t="s">
        <v>381</v>
      </c>
    </row>
    <row r="318" spans="1:65" s="2" customFormat="1" ht="10.199999999999999">
      <c r="A318" s="36"/>
      <c r="B318" s="37"/>
      <c r="C318" s="38"/>
      <c r="D318" s="188" t="s">
        <v>132</v>
      </c>
      <c r="E318" s="38"/>
      <c r="F318" s="189" t="s">
        <v>380</v>
      </c>
      <c r="G318" s="38"/>
      <c r="H318" s="38"/>
      <c r="I318" s="190"/>
      <c r="J318" s="38"/>
      <c r="K318" s="38"/>
      <c r="L318" s="41"/>
      <c r="M318" s="191"/>
      <c r="N318" s="192"/>
      <c r="O318" s="66"/>
      <c r="P318" s="66"/>
      <c r="Q318" s="66"/>
      <c r="R318" s="66"/>
      <c r="S318" s="66"/>
      <c r="T318" s="67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8" t="s">
        <v>132</v>
      </c>
      <c r="AU318" s="18" t="s">
        <v>88</v>
      </c>
    </row>
    <row r="319" spans="1:65" s="13" customFormat="1" ht="10.199999999999999">
      <c r="B319" s="195"/>
      <c r="C319" s="196"/>
      <c r="D319" s="188" t="s">
        <v>136</v>
      </c>
      <c r="E319" s="197" t="s">
        <v>33</v>
      </c>
      <c r="F319" s="198" t="s">
        <v>204</v>
      </c>
      <c r="G319" s="196"/>
      <c r="H319" s="197" t="s">
        <v>33</v>
      </c>
      <c r="I319" s="199"/>
      <c r="J319" s="196"/>
      <c r="K319" s="196"/>
      <c r="L319" s="200"/>
      <c r="M319" s="201"/>
      <c r="N319" s="202"/>
      <c r="O319" s="202"/>
      <c r="P319" s="202"/>
      <c r="Q319" s="202"/>
      <c r="R319" s="202"/>
      <c r="S319" s="202"/>
      <c r="T319" s="203"/>
      <c r="AT319" s="204" t="s">
        <v>136</v>
      </c>
      <c r="AU319" s="204" t="s">
        <v>88</v>
      </c>
      <c r="AV319" s="13" t="s">
        <v>86</v>
      </c>
      <c r="AW319" s="13" t="s">
        <v>40</v>
      </c>
      <c r="AX319" s="13" t="s">
        <v>78</v>
      </c>
      <c r="AY319" s="204" t="s">
        <v>123</v>
      </c>
    </row>
    <row r="320" spans="1:65" s="13" customFormat="1" ht="10.199999999999999">
      <c r="B320" s="195"/>
      <c r="C320" s="196"/>
      <c r="D320" s="188" t="s">
        <v>136</v>
      </c>
      <c r="E320" s="197" t="s">
        <v>33</v>
      </c>
      <c r="F320" s="198" t="s">
        <v>382</v>
      </c>
      <c r="G320" s="196"/>
      <c r="H320" s="197" t="s">
        <v>33</v>
      </c>
      <c r="I320" s="199"/>
      <c r="J320" s="196"/>
      <c r="K320" s="196"/>
      <c r="L320" s="200"/>
      <c r="M320" s="201"/>
      <c r="N320" s="202"/>
      <c r="O320" s="202"/>
      <c r="P320" s="202"/>
      <c r="Q320" s="202"/>
      <c r="R320" s="202"/>
      <c r="S320" s="202"/>
      <c r="T320" s="203"/>
      <c r="AT320" s="204" t="s">
        <v>136</v>
      </c>
      <c r="AU320" s="204" t="s">
        <v>88</v>
      </c>
      <c r="AV320" s="13" t="s">
        <v>86</v>
      </c>
      <c r="AW320" s="13" t="s">
        <v>40</v>
      </c>
      <c r="AX320" s="13" t="s">
        <v>78</v>
      </c>
      <c r="AY320" s="204" t="s">
        <v>123</v>
      </c>
    </row>
    <row r="321" spans="1:65" s="14" customFormat="1" ht="10.199999999999999">
      <c r="B321" s="205"/>
      <c r="C321" s="206"/>
      <c r="D321" s="188" t="s">
        <v>136</v>
      </c>
      <c r="E321" s="207" t="s">
        <v>33</v>
      </c>
      <c r="F321" s="208" t="s">
        <v>383</v>
      </c>
      <c r="G321" s="206"/>
      <c r="H321" s="209">
        <v>716</v>
      </c>
      <c r="I321" s="210"/>
      <c r="J321" s="206"/>
      <c r="K321" s="206"/>
      <c r="L321" s="211"/>
      <c r="M321" s="212"/>
      <c r="N321" s="213"/>
      <c r="O321" s="213"/>
      <c r="P321" s="213"/>
      <c r="Q321" s="213"/>
      <c r="R321" s="213"/>
      <c r="S321" s="213"/>
      <c r="T321" s="214"/>
      <c r="AT321" s="215" t="s">
        <v>136</v>
      </c>
      <c r="AU321" s="215" t="s">
        <v>88</v>
      </c>
      <c r="AV321" s="14" t="s">
        <v>88</v>
      </c>
      <c r="AW321" s="14" t="s">
        <v>40</v>
      </c>
      <c r="AX321" s="14" t="s">
        <v>86</v>
      </c>
      <c r="AY321" s="215" t="s">
        <v>123</v>
      </c>
    </row>
    <row r="322" spans="1:65" s="14" customFormat="1" ht="10.199999999999999">
      <c r="B322" s="205"/>
      <c r="C322" s="206"/>
      <c r="D322" s="188" t="s">
        <v>136</v>
      </c>
      <c r="E322" s="206"/>
      <c r="F322" s="208" t="s">
        <v>384</v>
      </c>
      <c r="G322" s="206"/>
      <c r="H322" s="209">
        <v>787.6</v>
      </c>
      <c r="I322" s="210"/>
      <c r="J322" s="206"/>
      <c r="K322" s="206"/>
      <c r="L322" s="211"/>
      <c r="M322" s="212"/>
      <c r="N322" s="213"/>
      <c r="O322" s="213"/>
      <c r="P322" s="213"/>
      <c r="Q322" s="213"/>
      <c r="R322" s="213"/>
      <c r="S322" s="213"/>
      <c r="T322" s="214"/>
      <c r="AT322" s="215" t="s">
        <v>136</v>
      </c>
      <c r="AU322" s="215" t="s">
        <v>88</v>
      </c>
      <c r="AV322" s="14" t="s">
        <v>88</v>
      </c>
      <c r="AW322" s="14" t="s">
        <v>4</v>
      </c>
      <c r="AX322" s="14" t="s">
        <v>86</v>
      </c>
      <c r="AY322" s="215" t="s">
        <v>123</v>
      </c>
    </row>
    <row r="323" spans="1:65" s="2" customFormat="1" ht="16.5" customHeight="1">
      <c r="A323" s="36"/>
      <c r="B323" s="37"/>
      <c r="C323" s="175" t="s">
        <v>385</v>
      </c>
      <c r="D323" s="175" t="s">
        <v>125</v>
      </c>
      <c r="E323" s="176" t="s">
        <v>386</v>
      </c>
      <c r="F323" s="177" t="s">
        <v>387</v>
      </c>
      <c r="G323" s="178" t="s">
        <v>128</v>
      </c>
      <c r="H323" s="179">
        <v>1092.83</v>
      </c>
      <c r="I323" s="180"/>
      <c r="J323" s="181">
        <f>ROUND(I323*H323,2)</f>
        <v>0</v>
      </c>
      <c r="K323" s="177" t="s">
        <v>129</v>
      </c>
      <c r="L323" s="41"/>
      <c r="M323" s="182" t="s">
        <v>33</v>
      </c>
      <c r="N323" s="183" t="s">
        <v>49</v>
      </c>
      <c r="O323" s="66"/>
      <c r="P323" s="184">
        <f>O323*H323</f>
        <v>0</v>
      </c>
      <c r="Q323" s="184">
        <v>0.34499999999999997</v>
      </c>
      <c r="R323" s="184">
        <f>Q323*H323</f>
        <v>377.02634999999992</v>
      </c>
      <c r="S323" s="184">
        <v>0</v>
      </c>
      <c r="T323" s="185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86" t="s">
        <v>130</v>
      </c>
      <c r="AT323" s="186" t="s">
        <v>125</v>
      </c>
      <c r="AU323" s="186" t="s">
        <v>88</v>
      </c>
      <c r="AY323" s="18" t="s">
        <v>123</v>
      </c>
      <c r="BE323" s="187">
        <f>IF(N323="základní",J323,0)</f>
        <v>0</v>
      </c>
      <c r="BF323" s="187">
        <f>IF(N323="snížená",J323,0)</f>
        <v>0</v>
      </c>
      <c r="BG323" s="187">
        <f>IF(N323="zákl. přenesená",J323,0)</f>
        <v>0</v>
      </c>
      <c r="BH323" s="187">
        <f>IF(N323="sníž. přenesená",J323,0)</f>
        <v>0</v>
      </c>
      <c r="BI323" s="187">
        <f>IF(N323="nulová",J323,0)</f>
        <v>0</v>
      </c>
      <c r="BJ323" s="18" t="s">
        <v>86</v>
      </c>
      <c r="BK323" s="187">
        <f>ROUND(I323*H323,2)</f>
        <v>0</v>
      </c>
      <c r="BL323" s="18" t="s">
        <v>130</v>
      </c>
      <c r="BM323" s="186" t="s">
        <v>388</v>
      </c>
    </row>
    <row r="324" spans="1:65" s="2" customFormat="1" ht="10.199999999999999">
      <c r="A324" s="36"/>
      <c r="B324" s="37"/>
      <c r="C324" s="38"/>
      <c r="D324" s="188" t="s">
        <v>132</v>
      </c>
      <c r="E324" s="38"/>
      <c r="F324" s="189" t="s">
        <v>389</v>
      </c>
      <c r="G324" s="38"/>
      <c r="H324" s="38"/>
      <c r="I324" s="190"/>
      <c r="J324" s="38"/>
      <c r="K324" s="38"/>
      <c r="L324" s="41"/>
      <c r="M324" s="191"/>
      <c r="N324" s="192"/>
      <c r="O324" s="66"/>
      <c r="P324" s="66"/>
      <c r="Q324" s="66"/>
      <c r="R324" s="66"/>
      <c r="S324" s="66"/>
      <c r="T324" s="67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8" t="s">
        <v>132</v>
      </c>
      <c r="AU324" s="18" t="s">
        <v>88</v>
      </c>
    </row>
    <row r="325" spans="1:65" s="2" customFormat="1" ht="10.199999999999999">
      <c r="A325" s="36"/>
      <c r="B325" s="37"/>
      <c r="C325" s="38"/>
      <c r="D325" s="193" t="s">
        <v>134</v>
      </c>
      <c r="E325" s="38"/>
      <c r="F325" s="194" t="s">
        <v>390</v>
      </c>
      <c r="G325" s="38"/>
      <c r="H325" s="38"/>
      <c r="I325" s="190"/>
      <c r="J325" s="38"/>
      <c r="K325" s="38"/>
      <c r="L325" s="41"/>
      <c r="M325" s="191"/>
      <c r="N325" s="192"/>
      <c r="O325" s="66"/>
      <c r="P325" s="66"/>
      <c r="Q325" s="66"/>
      <c r="R325" s="66"/>
      <c r="S325" s="66"/>
      <c r="T325" s="67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8" t="s">
        <v>134</v>
      </c>
      <c r="AU325" s="18" t="s">
        <v>88</v>
      </c>
    </row>
    <row r="326" spans="1:65" s="13" customFormat="1" ht="10.199999999999999">
      <c r="B326" s="195"/>
      <c r="C326" s="196"/>
      <c r="D326" s="188" t="s">
        <v>136</v>
      </c>
      <c r="E326" s="197" t="s">
        <v>33</v>
      </c>
      <c r="F326" s="198" t="s">
        <v>351</v>
      </c>
      <c r="G326" s="196"/>
      <c r="H326" s="197" t="s">
        <v>33</v>
      </c>
      <c r="I326" s="199"/>
      <c r="J326" s="196"/>
      <c r="K326" s="196"/>
      <c r="L326" s="200"/>
      <c r="M326" s="201"/>
      <c r="N326" s="202"/>
      <c r="O326" s="202"/>
      <c r="P326" s="202"/>
      <c r="Q326" s="202"/>
      <c r="R326" s="202"/>
      <c r="S326" s="202"/>
      <c r="T326" s="203"/>
      <c r="AT326" s="204" t="s">
        <v>136</v>
      </c>
      <c r="AU326" s="204" t="s">
        <v>88</v>
      </c>
      <c r="AV326" s="13" t="s">
        <v>86</v>
      </c>
      <c r="AW326" s="13" t="s">
        <v>40</v>
      </c>
      <c r="AX326" s="13" t="s">
        <v>78</v>
      </c>
      <c r="AY326" s="204" t="s">
        <v>123</v>
      </c>
    </row>
    <row r="327" spans="1:65" s="13" customFormat="1" ht="10.199999999999999">
      <c r="B327" s="195"/>
      <c r="C327" s="196"/>
      <c r="D327" s="188" t="s">
        <v>136</v>
      </c>
      <c r="E327" s="197" t="s">
        <v>33</v>
      </c>
      <c r="F327" s="198" t="s">
        <v>391</v>
      </c>
      <c r="G327" s="196"/>
      <c r="H327" s="197" t="s">
        <v>33</v>
      </c>
      <c r="I327" s="199"/>
      <c r="J327" s="196"/>
      <c r="K327" s="196"/>
      <c r="L327" s="200"/>
      <c r="M327" s="201"/>
      <c r="N327" s="202"/>
      <c r="O327" s="202"/>
      <c r="P327" s="202"/>
      <c r="Q327" s="202"/>
      <c r="R327" s="202"/>
      <c r="S327" s="202"/>
      <c r="T327" s="203"/>
      <c r="AT327" s="204" t="s">
        <v>136</v>
      </c>
      <c r="AU327" s="204" t="s">
        <v>88</v>
      </c>
      <c r="AV327" s="13" t="s">
        <v>86</v>
      </c>
      <c r="AW327" s="13" t="s">
        <v>40</v>
      </c>
      <c r="AX327" s="13" t="s">
        <v>78</v>
      </c>
      <c r="AY327" s="204" t="s">
        <v>123</v>
      </c>
    </row>
    <row r="328" spans="1:65" s="13" customFormat="1" ht="10.199999999999999">
      <c r="B328" s="195"/>
      <c r="C328" s="196"/>
      <c r="D328" s="188" t="s">
        <v>136</v>
      </c>
      <c r="E328" s="197" t="s">
        <v>33</v>
      </c>
      <c r="F328" s="198" t="s">
        <v>392</v>
      </c>
      <c r="G328" s="196"/>
      <c r="H328" s="197" t="s">
        <v>33</v>
      </c>
      <c r="I328" s="199"/>
      <c r="J328" s="196"/>
      <c r="K328" s="196"/>
      <c r="L328" s="200"/>
      <c r="M328" s="201"/>
      <c r="N328" s="202"/>
      <c r="O328" s="202"/>
      <c r="P328" s="202"/>
      <c r="Q328" s="202"/>
      <c r="R328" s="202"/>
      <c r="S328" s="202"/>
      <c r="T328" s="203"/>
      <c r="AT328" s="204" t="s">
        <v>136</v>
      </c>
      <c r="AU328" s="204" t="s">
        <v>88</v>
      </c>
      <c r="AV328" s="13" t="s">
        <v>86</v>
      </c>
      <c r="AW328" s="13" t="s">
        <v>40</v>
      </c>
      <c r="AX328" s="13" t="s">
        <v>78</v>
      </c>
      <c r="AY328" s="204" t="s">
        <v>123</v>
      </c>
    </row>
    <row r="329" spans="1:65" s="14" customFormat="1" ht="10.199999999999999">
      <c r="B329" s="205"/>
      <c r="C329" s="206"/>
      <c r="D329" s="188" t="s">
        <v>136</v>
      </c>
      <c r="E329" s="207" t="s">
        <v>33</v>
      </c>
      <c r="F329" s="208" t="s">
        <v>393</v>
      </c>
      <c r="G329" s="206"/>
      <c r="H329" s="209">
        <v>417</v>
      </c>
      <c r="I329" s="210"/>
      <c r="J329" s="206"/>
      <c r="K329" s="206"/>
      <c r="L329" s="211"/>
      <c r="M329" s="212"/>
      <c r="N329" s="213"/>
      <c r="O329" s="213"/>
      <c r="P329" s="213"/>
      <c r="Q329" s="213"/>
      <c r="R329" s="213"/>
      <c r="S329" s="213"/>
      <c r="T329" s="214"/>
      <c r="AT329" s="215" t="s">
        <v>136</v>
      </c>
      <c r="AU329" s="215" t="s">
        <v>88</v>
      </c>
      <c r="AV329" s="14" t="s">
        <v>88</v>
      </c>
      <c r="AW329" s="14" t="s">
        <v>40</v>
      </c>
      <c r="AX329" s="14" t="s">
        <v>78</v>
      </c>
      <c r="AY329" s="215" t="s">
        <v>123</v>
      </c>
    </row>
    <row r="330" spans="1:65" s="13" customFormat="1" ht="10.199999999999999">
      <c r="B330" s="195"/>
      <c r="C330" s="196"/>
      <c r="D330" s="188" t="s">
        <v>136</v>
      </c>
      <c r="E330" s="197" t="s">
        <v>33</v>
      </c>
      <c r="F330" s="198" t="s">
        <v>394</v>
      </c>
      <c r="G330" s="196"/>
      <c r="H330" s="197" t="s">
        <v>33</v>
      </c>
      <c r="I330" s="199"/>
      <c r="J330" s="196"/>
      <c r="K330" s="196"/>
      <c r="L330" s="200"/>
      <c r="M330" s="201"/>
      <c r="N330" s="202"/>
      <c r="O330" s="202"/>
      <c r="P330" s="202"/>
      <c r="Q330" s="202"/>
      <c r="R330" s="202"/>
      <c r="S330" s="202"/>
      <c r="T330" s="203"/>
      <c r="AT330" s="204" t="s">
        <v>136</v>
      </c>
      <c r="AU330" s="204" t="s">
        <v>88</v>
      </c>
      <c r="AV330" s="13" t="s">
        <v>86</v>
      </c>
      <c r="AW330" s="13" t="s">
        <v>40</v>
      </c>
      <c r="AX330" s="13" t="s">
        <v>78</v>
      </c>
      <c r="AY330" s="204" t="s">
        <v>123</v>
      </c>
    </row>
    <row r="331" spans="1:65" s="14" customFormat="1" ht="10.199999999999999">
      <c r="B331" s="205"/>
      <c r="C331" s="206"/>
      <c r="D331" s="188" t="s">
        <v>136</v>
      </c>
      <c r="E331" s="207" t="s">
        <v>33</v>
      </c>
      <c r="F331" s="208" t="s">
        <v>395</v>
      </c>
      <c r="G331" s="206"/>
      <c r="H331" s="209">
        <v>286</v>
      </c>
      <c r="I331" s="210"/>
      <c r="J331" s="206"/>
      <c r="K331" s="206"/>
      <c r="L331" s="211"/>
      <c r="M331" s="212"/>
      <c r="N331" s="213"/>
      <c r="O331" s="213"/>
      <c r="P331" s="213"/>
      <c r="Q331" s="213"/>
      <c r="R331" s="213"/>
      <c r="S331" s="213"/>
      <c r="T331" s="214"/>
      <c r="AT331" s="215" t="s">
        <v>136</v>
      </c>
      <c r="AU331" s="215" t="s">
        <v>88</v>
      </c>
      <c r="AV331" s="14" t="s">
        <v>88</v>
      </c>
      <c r="AW331" s="14" t="s">
        <v>40</v>
      </c>
      <c r="AX331" s="14" t="s">
        <v>78</v>
      </c>
      <c r="AY331" s="215" t="s">
        <v>123</v>
      </c>
    </row>
    <row r="332" spans="1:65" s="13" customFormat="1" ht="10.199999999999999">
      <c r="B332" s="195"/>
      <c r="C332" s="196"/>
      <c r="D332" s="188" t="s">
        <v>136</v>
      </c>
      <c r="E332" s="197" t="s">
        <v>33</v>
      </c>
      <c r="F332" s="198" t="s">
        <v>396</v>
      </c>
      <c r="G332" s="196"/>
      <c r="H332" s="197" t="s">
        <v>33</v>
      </c>
      <c r="I332" s="199"/>
      <c r="J332" s="196"/>
      <c r="K332" s="196"/>
      <c r="L332" s="200"/>
      <c r="M332" s="201"/>
      <c r="N332" s="202"/>
      <c r="O332" s="202"/>
      <c r="P332" s="202"/>
      <c r="Q332" s="202"/>
      <c r="R332" s="202"/>
      <c r="S332" s="202"/>
      <c r="T332" s="203"/>
      <c r="AT332" s="204" t="s">
        <v>136</v>
      </c>
      <c r="AU332" s="204" t="s">
        <v>88</v>
      </c>
      <c r="AV332" s="13" t="s">
        <v>86</v>
      </c>
      <c r="AW332" s="13" t="s">
        <v>40</v>
      </c>
      <c r="AX332" s="13" t="s">
        <v>78</v>
      </c>
      <c r="AY332" s="204" t="s">
        <v>123</v>
      </c>
    </row>
    <row r="333" spans="1:65" s="14" customFormat="1" ht="10.199999999999999">
      <c r="B333" s="205"/>
      <c r="C333" s="206"/>
      <c r="D333" s="188" t="s">
        <v>136</v>
      </c>
      <c r="E333" s="207" t="s">
        <v>33</v>
      </c>
      <c r="F333" s="208" t="s">
        <v>397</v>
      </c>
      <c r="G333" s="206"/>
      <c r="H333" s="209">
        <v>358</v>
      </c>
      <c r="I333" s="210"/>
      <c r="J333" s="206"/>
      <c r="K333" s="206"/>
      <c r="L333" s="211"/>
      <c r="M333" s="212"/>
      <c r="N333" s="213"/>
      <c r="O333" s="213"/>
      <c r="P333" s="213"/>
      <c r="Q333" s="213"/>
      <c r="R333" s="213"/>
      <c r="S333" s="213"/>
      <c r="T333" s="214"/>
      <c r="AT333" s="215" t="s">
        <v>136</v>
      </c>
      <c r="AU333" s="215" t="s">
        <v>88</v>
      </c>
      <c r="AV333" s="14" t="s">
        <v>88</v>
      </c>
      <c r="AW333" s="14" t="s">
        <v>40</v>
      </c>
      <c r="AX333" s="14" t="s">
        <v>78</v>
      </c>
      <c r="AY333" s="215" t="s">
        <v>123</v>
      </c>
    </row>
    <row r="334" spans="1:65" s="15" customFormat="1" ht="10.199999999999999">
      <c r="B334" s="216"/>
      <c r="C334" s="217"/>
      <c r="D334" s="188" t="s">
        <v>136</v>
      </c>
      <c r="E334" s="218" t="s">
        <v>33</v>
      </c>
      <c r="F334" s="219" t="s">
        <v>176</v>
      </c>
      <c r="G334" s="217"/>
      <c r="H334" s="220">
        <v>1061</v>
      </c>
      <c r="I334" s="221"/>
      <c r="J334" s="217"/>
      <c r="K334" s="217"/>
      <c r="L334" s="222"/>
      <c r="M334" s="223"/>
      <c r="N334" s="224"/>
      <c r="O334" s="224"/>
      <c r="P334" s="224"/>
      <c r="Q334" s="224"/>
      <c r="R334" s="224"/>
      <c r="S334" s="224"/>
      <c r="T334" s="225"/>
      <c r="AT334" s="226" t="s">
        <v>136</v>
      </c>
      <c r="AU334" s="226" t="s">
        <v>88</v>
      </c>
      <c r="AV334" s="15" t="s">
        <v>130</v>
      </c>
      <c r="AW334" s="15" t="s">
        <v>40</v>
      </c>
      <c r="AX334" s="15" t="s">
        <v>86</v>
      </c>
      <c r="AY334" s="226" t="s">
        <v>123</v>
      </c>
    </row>
    <row r="335" spans="1:65" s="14" customFormat="1" ht="10.199999999999999">
      <c r="B335" s="205"/>
      <c r="C335" s="206"/>
      <c r="D335" s="188" t="s">
        <v>136</v>
      </c>
      <c r="E335" s="206"/>
      <c r="F335" s="208" t="s">
        <v>398</v>
      </c>
      <c r="G335" s="206"/>
      <c r="H335" s="209">
        <v>1092.83</v>
      </c>
      <c r="I335" s="210"/>
      <c r="J335" s="206"/>
      <c r="K335" s="206"/>
      <c r="L335" s="211"/>
      <c r="M335" s="212"/>
      <c r="N335" s="213"/>
      <c r="O335" s="213"/>
      <c r="P335" s="213"/>
      <c r="Q335" s="213"/>
      <c r="R335" s="213"/>
      <c r="S335" s="213"/>
      <c r="T335" s="214"/>
      <c r="AT335" s="215" t="s">
        <v>136</v>
      </c>
      <c r="AU335" s="215" t="s">
        <v>88</v>
      </c>
      <c r="AV335" s="14" t="s">
        <v>88</v>
      </c>
      <c r="AW335" s="14" t="s">
        <v>4</v>
      </c>
      <c r="AX335" s="14" t="s">
        <v>86</v>
      </c>
      <c r="AY335" s="215" t="s">
        <v>123</v>
      </c>
    </row>
    <row r="336" spans="1:65" s="2" customFormat="1" ht="16.5" customHeight="1">
      <c r="A336" s="36"/>
      <c r="B336" s="37"/>
      <c r="C336" s="175" t="s">
        <v>376</v>
      </c>
      <c r="D336" s="175" t="s">
        <v>125</v>
      </c>
      <c r="E336" s="176" t="s">
        <v>399</v>
      </c>
      <c r="F336" s="177" t="s">
        <v>400</v>
      </c>
      <c r="G336" s="178" t="s">
        <v>128</v>
      </c>
      <c r="H336" s="179">
        <v>35.020000000000003</v>
      </c>
      <c r="I336" s="180"/>
      <c r="J336" s="181">
        <f>ROUND(I336*H336,2)</f>
        <v>0</v>
      </c>
      <c r="K336" s="177" t="s">
        <v>129</v>
      </c>
      <c r="L336" s="41"/>
      <c r="M336" s="182" t="s">
        <v>33</v>
      </c>
      <c r="N336" s="183" t="s">
        <v>49</v>
      </c>
      <c r="O336" s="66"/>
      <c r="P336" s="184">
        <f>O336*H336</f>
        <v>0</v>
      </c>
      <c r="Q336" s="184">
        <v>6.0099999999999997E-3</v>
      </c>
      <c r="R336" s="184">
        <f>Q336*H336</f>
        <v>0.2104702</v>
      </c>
      <c r="S336" s="184">
        <v>0</v>
      </c>
      <c r="T336" s="185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86" t="s">
        <v>130</v>
      </c>
      <c r="AT336" s="186" t="s">
        <v>125</v>
      </c>
      <c r="AU336" s="186" t="s">
        <v>88</v>
      </c>
      <c r="AY336" s="18" t="s">
        <v>123</v>
      </c>
      <c r="BE336" s="187">
        <f>IF(N336="základní",J336,0)</f>
        <v>0</v>
      </c>
      <c r="BF336" s="187">
        <f>IF(N336="snížená",J336,0)</f>
        <v>0</v>
      </c>
      <c r="BG336" s="187">
        <f>IF(N336="zákl. přenesená",J336,0)</f>
        <v>0</v>
      </c>
      <c r="BH336" s="187">
        <f>IF(N336="sníž. přenesená",J336,0)</f>
        <v>0</v>
      </c>
      <c r="BI336" s="187">
        <f>IF(N336="nulová",J336,0)</f>
        <v>0</v>
      </c>
      <c r="BJ336" s="18" t="s">
        <v>86</v>
      </c>
      <c r="BK336" s="187">
        <f>ROUND(I336*H336,2)</f>
        <v>0</v>
      </c>
      <c r="BL336" s="18" t="s">
        <v>130</v>
      </c>
      <c r="BM336" s="186" t="s">
        <v>401</v>
      </c>
    </row>
    <row r="337" spans="1:65" s="2" customFormat="1" ht="10.199999999999999">
      <c r="A337" s="36"/>
      <c r="B337" s="37"/>
      <c r="C337" s="38"/>
      <c r="D337" s="188" t="s">
        <v>132</v>
      </c>
      <c r="E337" s="38"/>
      <c r="F337" s="189" t="s">
        <v>402</v>
      </c>
      <c r="G337" s="38"/>
      <c r="H337" s="38"/>
      <c r="I337" s="190"/>
      <c r="J337" s="38"/>
      <c r="K337" s="38"/>
      <c r="L337" s="41"/>
      <c r="M337" s="191"/>
      <c r="N337" s="192"/>
      <c r="O337" s="66"/>
      <c r="P337" s="66"/>
      <c r="Q337" s="66"/>
      <c r="R337" s="66"/>
      <c r="S337" s="66"/>
      <c r="T337" s="67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8" t="s">
        <v>132</v>
      </c>
      <c r="AU337" s="18" t="s">
        <v>88</v>
      </c>
    </row>
    <row r="338" spans="1:65" s="2" customFormat="1" ht="10.199999999999999">
      <c r="A338" s="36"/>
      <c r="B338" s="37"/>
      <c r="C338" s="38"/>
      <c r="D338" s="193" t="s">
        <v>134</v>
      </c>
      <c r="E338" s="38"/>
      <c r="F338" s="194" t="s">
        <v>403</v>
      </c>
      <c r="G338" s="38"/>
      <c r="H338" s="38"/>
      <c r="I338" s="190"/>
      <c r="J338" s="38"/>
      <c r="K338" s="38"/>
      <c r="L338" s="41"/>
      <c r="M338" s="191"/>
      <c r="N338" s="192"/>
      <c r="O338" s="66"/>
      <c r="P338" s="66"/>
      <c r="Q338" s="66"/>
      <c r="R338" s="66"/>
      <c r="S338" s="66"/>
      <c r="T338" s="67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8" t="s">
        <v>134</v>
      </c>
      <c r="AU338" s="18" t="s">
        <v>88</v>
      </c>
    </row>
    <row r="339" spans="1:65" s="13" customFormat="1" ht="10.199999999999999">
      <c r="B339" s="195"/>
      <c r="C339" s="196"/>
      <c r="D339" s="188" t="s">
        <v>136</v>
      </c>
      <c r="E339" s="197" t="s">
        <v>33</v>
      </c>
      <c r="F339" s="198" t="s">
        <v>351</v>
      </c>
      <c r="G339" s="196"/>
      <c r="H339" s="197" t="s">
        <v>33</v>
      </c>
      <c r="I339" s="199"/>
      <c r="J339" s="196"/>
      <c r="K339" s="196"/>
      <c r="L339" s="200"/>
      <c r="M339" s="201"/>
      <c r="N339" s="202"/>
      <c r="O339" s="202"/>
      <c r="P339" s="202"/>
      <c r="Q339" s="202"/>
      <c r="R339" s="202"/>
      <c r="S339" s="202"/>
      <c r="T339" s="203"/>
      <c r="AT339" s="204" t="s">
        <v>136</v>
      </c>
      <c r="AU339" s="204" t="s">
        <v>88</v>
      </c>
      <c r="AV339" s="13" t="s">
        <v>86</v>
      </c>
      <c r="AW339" s="13" t="s">
        <v>40</v>
      </c>
      <c r="AX339" s="13" t="s">
        <v>78</v>
      </c>
      <c r="AY339" s="204" t="s">
        <v>123</v>
      </c>
    </row>
    <row r="340" spans="1:65" s="13" customFormat="1" ht="10.199999999999999">
      <c r="B340" s="195"/>
      <c r="C340" s="196"/>
      <c r="D340" s="188" t="s">
        <v>136</v>
      </c>
      <c r="E340" s="197" t="s">
        <v>33</v>
      </c>
      <c r="F340" s="198" t="s">
        <v>375</v>
      </c>
      <c r="G340" s="196"/>
      <c r="H340" s="197" t="s">
        <v>33</v>
      </c>
      <c r="I340" s="199"/>
      <c r="J340" s="196"/>
      <c r="K340" s="196"/>
      <c r="L340" s="200"/>
      <c r="M340" s="201"/>
      <c r="N340" s="202"/>
      <c r="O340" s="202"/>
      <c r="P340" s="202"/>
      <c r="Q340" s="202"/>
      <c r="R340" s="202"/>
      <c r="S340" s="202"/>
      <c r="T340" s="203"/>
      <c r="AT340" s="204" t="s">
        <v>136</v>
      </c>
      <c r="AU340" s="204" t="s">
        <v>88</v>
      </c>
      <c r="AV340" s="13" t="s">
        <v>86</v>
      </c>
      <c r="AW340" s="13" t="s">
        <v>40</v>
      </c>
      <c r="AX340" s="13" t="s">
        <v>78</v>
      </c>
      <c r="AY340" s="204" t="s">
        <v>123</v>
      </c>
    </row>
    <row r="341" spans="1:65" s="14" customFormat="1" ht="10.199999999999999">
      <c r="B341" s="205"/>
      <c r="C341" s="206"/>
      <c r="D341" s="188" t="s">
        <v>136</v>
      </c>
      <c r="E341" s="207" t="s">
        <v>33</v>
      </c>
      <c r="F341" s="208" t="s">
        <v>376</v>
      </c>
      <c r="G341" s="206"/>
      <c r="H341" s="209">
        <v>34</v>
      </c>
      <c r="I341" s="210"/>
      <c r="J341" s="206"/>
      <c r="K341" s="206"/>
      <c r="L341" s="211"/>
      <c r="M341" s="212"/>
      <c r="N341" s="213"/>
      <c r="O341" s="213"/>
      <c r="P341" s="213"/>
      <c r="Q341" s="213"/>
      <c r="R341" s="213"/>
      <c r="S341" s="213"/>
      <c r="T341" s="214"/>
      <c r="AT341" s="215" t="s">
        <v>136</v>
      </c>
      <c r="AU341" s="215" t="s">
        <v>88</v>
      </c>
      <c r="AV341" s="14" t="s">
        <v>88</v>
      </c>
      <c r="AW341" s="14" t="s">
        <v>40</v>
      </c>
      <c r="AX341" s="14" t="s">
        <v>86</v>
      </c>
      <c r="AY341" s="215" t="s">
        <v>123</v>
      </c>
    </row>
    <row r="342" spans="1:65" s="14" customFormat="1" ht="10.199999999999999">
      <c r="B342" s="205"/>
      <c r="C342" s="206"/>
      <c r="D342" s="188" t="s">
        <v>136</v>
      </c>
      <c r="E342" s="206"/>
      <c r="F342" s="208" t="s">
        <v>377</v>
      </c>
      <c r="G342" s="206"/>
      <c r="H342" s="209">
        <v>35.020000000000003</v>
      </c>
      <c r="I342" s="210"/>
      <c r="J342" s="206"/>
      <c r="K342" s="206"/>
      <c r="L342" s="211"/>
      <c r="M342" s="212"/>
      <c r="N342" s="213"/>
      <c r="O342" s="213"/>
      <c r="P342" s="213"/>
      <c r="Q342" s="213"/>
      <c r="R342" s="213"/>
      <c r="S342" s="213"/>
      <c r="T342" s="214"/>
      <c r="AT342" s="215" t="s">
        <v>136</v>
      </c>
      <c r="AU342" s="215" t="s">
        <v>88</v>
      </c>
      <c r="AV342" s="14" t="s">
        <v>88</v>
      </c>
      <c r="AW342" s="14" t="s">
        <v>4</v>
      </c>
      <c r="AX342" s="14" t="s">
        <v>86</v>
      </c>
      <c r="AY342" s="215" t="s">
        <v>123</v>
      </c>
    </row>
    <row r="343" spans="1:65" s="2" customFormat="1" ht="16.5" customHeight="1">
      <c r="A343" s="36"/>
      <c r="B343" s="37"/>
      <c r="C343" s="175" t="s">
        <v>404</v>
      </c>
      <c r="D343" s="175" t="s">
        <v>125</v>
      </c>
      <c r="E343" s="176" t="s">
        <v>405</v>
      </c>
      <c r="F343" s="177" t="s">
        <v>406</v>
      </c>
      <c r="G343" s="178" t="s">
        <v>128</v>
      </c>
      <c r="H343" s="179">
        <v>35.020000000000003</v>
      </c>
      <c r="I343" s="180"/>
      <c r="J343" s="181">
        <f>ROUND(I343*H343,2)</f>
        <v>0</v>
      </c>
      <c r="K343" s="177" t="s">
        <v>129</v>
      </c>
      <c r="L343" s="41"/>
      <c r="M343" s="182" t="s">
        <v>33</v>
      </c>
      <c r="N343" s="183" t="s">
        <v>49</v>
      </c>
      <c r="O343" s="66"/>
      <c r="P343" s="184">
        <f>O343*H343</f>
        <v>0</v>
      </c>
      <c r="Q343" s="184">
        <v>6.0999999999999997E-4</v>
      </c>
      <c r="R343" s="184">
        <f>Q343*H343</f>
        <v>2.1362200000000001E-2</v>
      </c>
      <c r="S343" s="184">
        <v>0</v>
      </c>
      <c r="T343" s="185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186" t="s">
        <v>130</v>
      </c>
      <c r="AT343" s="186" t="s">
        <v>125</v>
      </c>
      <c r="AU343" s="186" t="s">
        <v>88</v>
      </c>
      <c r="AY343" s="18" t="s">
        <v>123</v>
      </c>
      <c r="BE343" s="187">
        <f>IF(N343="základní",J343,0)</f>
        <v>0</v>
      </c>
      <c r="BF343" s="187">
        <f>IF(N343="snížená",J343,0)</f>
        <v>0</v>
      </c>
      <c r="BG343" s="187">
        <f>IF(N343="zákl. přenesená",J343,0)</f>
        <v>0</v>
      </c>
      <c r="BH343" s="187">
        <f>IF(N343="sníž. přenesená",J343,0)</f>
        <v>0</v>
      </c>
      <c r="BI343" s="187">
        <f>IF(N343="nulová",J343,0)</f>
        <v>0</v>
      </c>
      <c r="BJ343" s="18" t="s">
        <v>86</v>
      </c>
      <c r="BK343" s="187">
        <f>ROUND(I343*H343,2)</f>
        <v>0</v>
      </c>
      <c r="BL343" s="18" t="s">
        <v>130</v>
      </c>
      <c r="BM343" s="186" t="s">
        <v>407</v>
      </c>
    </row>
    <row r="344" spans="1:65" s="2" customFormat="1" ht="10.199999999999999">
      <c r="A344" s="36"/>
      <c r="B344" s="37"/>
      <c r="C344" s="38"/>
      <c r="D344" s="188" t="s">
        <v>132</v>
      </c>
      <c r="E344" s="38"/>
      <c r="F344" s="189" t="s">
        <v>408</v>
      </c>
      <c r="G344" s="38"/>
      <c r="H344" s="38"/>
      <c r="I344" s="190"/>
      <c r="J344" s="38"/>
      <c r="K344" s="38"/>
      <c r="L344" s="41"/>
      <c r="M344" s="191"/>
      <c r="N344" s="192"/>
      <c r="O344" s="66"/>
      <c r="P344" s="66"/>
      <c r="Q344" s="66"/>
      <c r="R344" s="66"/>
      <c r="S344" s="66"/>
      <c r="T344" s="67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8" t="s">
        <v>132</v>
      </c>
      <c r="AU344" s="18" t="s">
        <v>88</v>
      </c>
    </row>
    <row r="345" spans="1:65" s="2" customFormat="1" ht="10.199999999999999">
      <c r="A345" s="36"/>
      <c r="B345" s="37"/>
      <c r="C345" s="38"/>
      <c r="D345" s="193" t="s">
        <v>134</v>
      </c>
      <c r="E345" s="38"/>
      <c r="F345" s="194" t="s">
        <v>409</v>
      </c>
      <c r="G345" s="38"/>
      <c r="H345" s="38"/>
      <c r="I345" s="190"/>
      <c r="J345" s="38"/>
      <c r="K345" s="38"/>
      <c r="L345" s="41"/>
      <c r="M345" s="191"/>
      <c r="N345" s="192"/>
      <c r="O345" s="66"/>
      <c r="P345" s="66"/>
      <c r="Q345" s="66"/>
      <c r="R345" s="66"/>
      <c r="S345" s="66"/>
      <c r="T345" s="67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8" t="s">
        <v>134</v>
      </c>
      <c r="AU345" s="18" t="s">
        <v>88</v>
      </c>
    </row>
    <row r="346" spans="1:65" s="13" customFormat="1" ht="10.199999999999999">
      <c r="B346" s="195"/>
      <c r="C346" s="196"/>
      <c r="D346" s="188" t="s">
        <v>136</v>
      </c>
      <c r="E346" s="197" t="s">
        <v>33</v>
      </c>
      <c r="F346" s="198" t="s">
        <v>351</v>
      </c>
      <c r="G346" s="196"/>
      <c r="H346" s="197" t="s">
        <v>33</v>
      </c>
      <c r="I346" s="199"/>
      <c r="J346" s="196"/>
      <c r="K346" s="196"/>
      <c r="L346" s="200"/>
      <c r="M346" s="201"/>
      <c r="N346" s="202"/>
      <c r="O346" s="202"/>
      <c r="P346" s="202"/>
      <c r="Q346" s="202"/>
      <c r="R346" s="202"/>
      <c r="S346" s="202"/>
      <c r="T346" s="203"/>
      <c r="AT346" s="204" t="s">
        <v>136</v>
      </c>
      <c r="AU346" s="204" t="s">
        <v>88</v>
      </c>
      <c r="AV346" s="13" t="s">
        <v>86</v>
      </c>
      <c r="AW346" s="13" t="s">
        <v>40</v>
      </c>
      <c r="AX346" s="13" t="s">
        <v>78</v>
      </c>
      <c r="AY346" s="204" t="s">
        <v>123</v>
      </c>
    </row>
    <row r="347" spans="1:65" s="13" customFormat="1" ht="10.199999999999999">
      <c r="B347" s="195"/>
      <c r="C347" s="196"/>
      <c r="D347" s="188" t="s">
        <v>136</v>
      </c>
      <c r="E347" s="197" t="s">
        <v>33</v>
      </c>
      <c r="F347" s="198" t="s">
        <v>375</v>
      </c>
      <c r="G347" s="196"/>
      <c r="H347" s="197" t="s">
        <v>33</v>
      </c>
      <c r="I347" s="199"/>
      <c r="J347" s="196"/>
      <c r="K347" s="196"/>
      <c r="L347" s="200"/>
      <c r="M347" s="201"/>
      <c r="N347" s="202"/>
      <c r="O347" s="202"/>
      <c r="P347" s="202"/>
      <c r="Q347" s="202"/>
      <c r="R347" s="202"/>
      <c r="S347" s="202"/>
      <c r="T347" s="203"/>
      <c r="AT347" s="204" t="s">
        <v>136</v>
      </c>
      <c r="AU347" s="204" t="s">
        <v>88</v>
      </c>
      <c r="AV347" s="13" t="s">
        <v>86</v>
      </c>
      <c r="AW347" s="13" t="s">
        <v>40</v>
      </c>
      <c r="AX347" s="13" t="s">
        <v>78</v>
      </c>
      <c r="AY347" s="204" t="s">
        <v>123</v>
      </c>
    </row>
    <row r="348" spans="1:65" s="14" customFormat="1" ht="10.199999999999999">
      <c r="B348" s="205"/>
      <c r="C348" s="206"/>
      <c r="D348" s="188" t="s">
        <v>136</v>
      </c>
      <c r="E348" s="207" t="s">
        <v>33</v>
      </c>
      <c r="F348" s="208" t="s">
        <v>376</v>
      </c>
      <c r="G348" s="206"/>
      <c r="H348" s="209">
        <v>34</v>
      </c>
      <c r="I348" s="210"/>
      <c r="J348" s="206"/>
      <c r="K348" s="206"/>
      <c r="L348" s="211"/>
      <c r="M348" s="212"/>
      <c r="N348" s="213"/>
      <c r="O348" s="213"/>
      <c r="P348" s="213"/>
      <c r="Q348" s="213"/>
      <c r="R348" s="213"/>
      <c r="S348" s="213"/>
      <c r="T348" s="214"/>
      <c r="AT348" s="215" t="s">
        <v>136</v>
      </c>
      <c r="AU348" s="215" t="s">
        <v>88</v>
      </c>
      <c r="AV348" s="14" t="s">
        <v>88</v>
      </c>
      <c r="AW348" s="14" t="s">
        <v>40</v>
      </c>
      <c r="AX348" s="14" t="s">
        <v>86</v>
      </c>
      <c r="AY348" s="215" t="s">
        <v>123</v>
      </c>
    </row>
    <row r="349" spans="1:65" s="14" customFormat="1" ht="10.199999999999999">
      <c r="B349" s="205"/>
      <c r="C349" s="206"/>
      <c r="D349" s="188" t="s">
        <v>136</v>
      </c>
      <c r="E349" s="206"/>
      <c r="F349" s="208" t="s">
        <v>377</v>
      </c>
      <c r="G349" s="206"/>
      <c r="H349" s="209">
        <v>35.020000000000003</v>
      </c>
      <c r="I349" s="210"/>
      <c r="J349" s="206"/>
      <c r="K349" s="206"/>
      <c r="L349" s="211"/>
      <c r="M349" s="212"/>
      <c r="N349" s="213"/>
      <c r="O349" s="213"/>
      <c r="P349" s="213"/>
      <c r="Q349" s="213"/>
      <c r="R349" s="213"/>
      <c r="S349" s="213"/>
      <c r="T349" s="214"/>
      <c r="AT349" s="215" t="s">
        <v>136</v>
      </c>
      <c r="AU349" s="215" t="s">
        <v>88</v>
      </c>
      <c r="AV349" s="14" t="s">
        <v>88</v>
      </c>
      <c r="AW349" s="14" t="s">
        <v>4</v>
      </c>
      <c r="AX349" s="14" t="s">
        <v>86</v>
      </c>
      <c r="AY349" s="215" t="s">
        <v>123</v>
      </c>
    </row>
    <row r="350" spans="1:65" s="2" customFormat="1" ht="21.75" customHeight="1">
      <c r="A350" s="36"/>
      <c r="B350" s="37"/>
      <c r="C350" s="175" t="s">
        <v>410</v>
      </c>
      <c r="D350" s="175" t="s">
        <v>125</v>
      </c>
      <c r="E350" s="176" t="s">
        <v>411</v>
      </c>
      <c r="F350" s="177" t="s">
        <v>412</v>
      </c>
      <c r="G350" s="178" t="s">
        <v>128</v>
      </c>
      <c r="H350" s="179">
        <v>35.020000000000003</v>
      </c>
      <c r="I350" s="180"/>
      <c r="J350" s="181">
        <f>ROUND(I350*H350,2)</f>
        <v>0</v>
      </c>
      <c r="K350" s="177" t="s">
        <v>129</v>
      </c>
      <c r="L350" s="41"/>
      <c r="M350" s="182" t="s">
        <v>33</v>
      </c>
      <c r="N350" s="183" t="s">
        <v>49</v>
      </c>
      <c r="O350" s="66"/>
      <c r="P350" s="184">
        <f>O350*H350</f>
        <v>0</v>
      </c>
      <c r="Q350" s="184">
        <v>0</v>
      </c>
      <c r="R350" s="184">
        <f>Q350*H350</f>
        <v>0</v>
      </c>
      <c r="S350" s="184">
        <v>0</v>
      </c>
      <c r="T350" s="185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86" t="s">
        <v>130</v>
      </c>
      <c r="AT350" s="186" t="s">
        <v>125</v>
      </c>
      <c r="AU350" s="186" t="s">
        <v>88</v>
      </c>
      <c r="AY350" s="18" t="s">
        <v>123</v>
      </c>
      <c r="BE350" s="187">
        <f>IF(N350="základní",J350,0)</f>
        <v>0</v>
      </c>
      <c r="BF350" s="187">
        <f>IF(N350="snížená",J350,0)</f>
        <v>0</v>
      </c>
      <c r="BG350" s="187">
        <f>IF(N350="zákl. přenesená",J350,0)</f>
        <v>0</v>
      </c>
      <c r="BH350" s="187">
        <f>IF(N350="sníž. přenesená",J350,0)</f>
        <v>0</v>
      </c>
      <c r="BI350" s="187">
        <f>IF(N350="nulová",J350,0)</f>
        <v>0</v>
      </c>
      <c r="BJ350" s="18" t="s">
        <v>86</v>
      </c>
      <c r="BK350" s="187">
        <f>ROUND(I350*H350,2)</f>
        <v>0</v>
      </c>
      <c r="BL350" s="18" t="s">
        <v>130</v>
      </c>
      <c r="BM350" s="186" t="s">
        <v>413</v>
      </c>
    </row>
    <row r="351" spans="1:65" s="2" customFormat="1" ht="19.2">
      <c r="A351" s="36"/>
      <c r="B351" s="37"/>
      <c r="C351" s="38"/>
      <c r="D351" s="188" t="s">
        <v>132</v>
      </c>
      <c r="E351" s="38"/>
      <c r="F351" s="189" t="s">
        <v>414</v>
      </c>
      <c r="G351" s="38"/>
      <c r="H351" s="38"/>
      <c r="I351" s="190"/>
      <c r="J351" s="38"/>
      <c r="K351" s="38"/>
      <c r="L351" s="41"/>
      <c r="M351" s="191"/>
      <c r="N351" s="192"/>
      <c r="O351" s="66"/>
      <c r="P351" s="66"/>
      <c r="Q351" s="66"/>
      <c r="R351" s="66"/>
      <c r="S351" s="66"/>
      <c r="T351" s="67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8" t="s">
        <v>132</v>
      </c>
      <c r="AU351" s="18" t="s">
        <v>88</v>
      </c>
    </row>
    <row r="352" spans="1:65" s="2" customFormat="1" ht="10.199999999999999">
      <c r="A352" s="36"/>
      <c r="B352" s="37"/>
      <c r="C352" s="38"/>
      <c r="D352" s="193" t="s">
        <v>134</v>
      </c>
      <c r="E352" s="38"/>
      <c r="F352" s="194" t="s">
        <v>415</v>
      </c>
      <c r="G352" s="38"/>
      <c r="H352" s="38"/>
      <c r="I352" s="190"/>
      <c r="J352" s="38"/>
      <c r="K352" s="38"/>
      <c r="L352" s="41"/>
      <c r="M352" s="191"/>
      <c r="N352" s="192"/>
      <c r="O352" s="66"/>
      <c r="P352" s="66"/>
      <c r="Q352" s="66"/>
      <c r="R352" s="66"/>
      <c r="S352" s="66"/>
      <c r="T352" s="67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8" t="s">
        <v>134</v>
      </c>
      <c r="AU352" s="18" t="s">
        <v>88</v>
      </c>
    </row>
    <row r="353" spans="1:65" s="13" customFormat="1" ht="10.199999999999999">
      <c r="B353" s="195"/>
      <c r="C353" s="196"/>
      <c r="D353" s="188" t="s">
        <v>136</v>
      </c>
      <c r="E353" s="197" t="s">
        <v>33</v>
      </c>
      <c r="F353" s="198" t="s">
        <v>351</v>
      </c>
      <c r="G353" s="196"/>
      <c r="H353" s="197" t="s">
        <v>33</v>
      </c>
      <c r="I353" s="199"/>
      <c r="J353" s="196"/>
      <c r="K353" s="196"/>
      <c r="L353" s="200"/>
      <c r="M353" s="201"/>
      <c r="N353" s="202"/>
      <c r="O353" s="202"/>
      <c r="P353" s="202"/>
      <c r="Q353" s="202"/>
      <c r="R353" s="202"/>
      <c r="S353" s="202"/>
      <c r="T353" s="203"/>
      <c r="AT353" s="204" t="s">
        <v>136</v>
      </c>
      <c r="AU353" s="204" t="s">
        <v>88</v>
      </c>
      <c r="AV353" s="13" t="s">
        <v>86</v>
      </c>
      <c r="AW353" s="13" t="s">
        <v>40</v>
      </c>
      <c r="AX353" s="13" t="s">
        <v>78</v>
      </c>
      <c r="AY353" s="204" t="s">
        <v>123</v>
      </c>
    </row>
    <row r="354" spans="1:65" s="13" customFormat="1" ht="10.199999999999999">
      <c r="B354" s="195"/>
      <c r="C354" s="196"/>
      <c r="D354" s="188" t="s">
        <v>136</v>
      </c>
      <c r="E354" s="197" t="s">
        <v>33</v>
      </c>
      <c r="F354" s="198" t="s">
        <v>416</v>
      </c>
      <c r="G354" s="196"/>
      <c r="H354" s="197" t="s">
        <v>33</v>
      </c>
      <c r="I354" s="199"/>
      <c r="J354" s="196"/>
      <c r="K354" s="196"/>
      <c r="L354" s="200"/>
      <c r="M354" s="201"/>
      <c r="N354" s="202"/>
      <c r="O354" s="202"/>
      <c r="P354" s="202"/>
      <c r="Q354" s="202"/>
      <c r="R354" s="202"/>
      <c r="S354" s="202"/>
      <c r="T354" s="203"/>
      <c r="AT354" s="204" t="s">
        <v>136</v>
      </c>
      <c r="AU354" s="204" t="s">
        <v>88</v>
      </c>
      <c r="AV354" s="13" t="s">
        <v>86</v>
      </c>
      <c r="AW354" s="13" t="s">
        <v>40</v>
      </c>
      <c r="AX354" s="13" t="s">
        <v>78</v>
      </c>
      <c r="AY354" s="204" t="s">
        <v>123</v>
      </c>
    </row>
    <row r="355" spans="1:65" s="13" customFormat="1" ht="10.199999999999999">
      <c r="B355" s="195"/>
      <c r="C355" s="196"/>
      <c r="D355" s="188" t="s">
        <v>136</v>
      </c>
      <c r="E355" s="197" t="s">
        <v>33</v>
      </c>
      <c r="F355" s="198" t="s">
        <v>375</v>
      </c>
      <c r="G355" s="196"/>
      <c r="H355" s="197" t="s">
        <v>33</v>
      </c>
      <c r="I355" s="199"/>
      <c r="J355" s="196"/>
      <c r="K355" s="196"/>
      <c r="L355" s="200"/>
      <c r="M355" s="201"/>
      <c r="N355" s="202"/>
      <c r="O355" s="202"/>
      <c r="P355" s="202"/>
      <c r="Q355" s="202"/>
      <c r="R355" s="202"/>
      <c r="S355" s="202"/>
      <c r="T355" s="203"/>
      <c r="AT355" s="204" t="s">
        <v>136</v>
      </c>
      <c r="AU355" s="204" t="s">
        <v>88</v>
      </c>
      <c r="AV355" s="13" t="s">
        <v>86</v>
      </c>
      <c r="AW355" s="13" t="s">
        <v>40</v>
      </c>
      <c r="AX355" s="13" t="s">
        <v>78</v>
      </c>
      <c r="AY355" s="204" t="s">
        <v>123</v>
      </c>
    </row>
    <row r="356" spans="1:65" s="14" customFormat="1" ht="10.199999999999999">
      <c r="B356" s="205"/>
      <c r="C356" s="206"/>
      <c r="D356" s="188" t="s">
        <v>136</v>
      </c>
      <c r="E356" s="207" t="s">
        <v>33</v>
      </c>
      <c r="F356" s="208" t="s">
        <v>376</v>
      </c>
      <c r="G356" s="206"/>
      <c r="H356" s="209">
        <v>34</v>
      </c>
      <c r="I356" s="210"/>
      <c r="J356" s="206"/>
      <c r="K356" s="206"/>
      <c r="L356" s="211"/>
      <c r="M356" s="212"/>
      <c r="N356" s="213"/>
      <c r="O356" s="213"/>
      <c r="P356" s="213"/>
      <c r="Q356" s="213"/>
      <c r="R356" s="213"/>
      <c r="S356" s="213"/>
      <c r="T356" s="214"/>
      <c r="AT356" s="215" t="s">
        <v>136</v>
      </c>
      <c r="AU356" s="215" t="s">
        <v>88</v>
      </c>
      <c r="AV356" s="14" t="s">
        <v>88</v>
      </c>
      <c r="AW356" s="14" t="s">
        <v>40</v>
      </c>
      <c r="AX356" s="14" t="s">
        <v>86</v>
      </c>
      <c r="AY356" s="215" t="s">
        <v>123</v>
      </c>
    </row>
    <row r="357" spans="1:65" s="14" customFormat="1" ht="10.199999999999999">
      <c r="B357" s="205"/>
      <c r="C357" s="206"/>
      <c r="D357" s="188" t="s">
        <v>136</v>
      </c>
      <c r="E357" s="206"/>
      <c r="F357" s="208" t="s">
        <v>377</v>
      </c>
      <c r="G357" s="206"/>
      <c r="H357" s="209">
        <v>35.020000000000003</v>
      </c>
      <c r="I357" s="210"/>
      <c r="J357" s="206"/>
      <c r="K357" s="206"/>
      <c r="L357" s="211"/>
      <c r="M357" s="212"/>
      <c r="N357" s="213"/>
      <c r="O357" s="213"/>
      <c r="P357" s="213"/>
      <c r="Q357" s="213"/>
      <c r="R357" s="213"/>
      <c r="S357" s="213"/>
      <c r="T357" s="214"/>
      <c r="AT357" s="215" t="s">
        <v>136</v>
      </c>
      <c r="AU357" s="215" t="s">
        <v>88</v>
      </c>
      <c r="AV357" s="14" t="s">
        <v>88</v>
      </c>
      <c r="AW357" s="14" t="s">
        <v>4</v>
      </c>
      <c r="AX357" s="14" t="s">
        <v>86</v>
      </c>
      <c r="AY357" s="215" t="s">
        <v>123</v>
      </c>
    </row>
    <row r="358" spans="1:65" s="2" customFormat="1" ht="16.5" customHeight="1">
      <c r="A358" s="36"/>
      <c r="B358" s="37"/>
      <c r="C358" s="175" t="s">
        <v>417</v>
      </c>
      <c r="D358" s="175" t="s">
        <v>125</v>
      </c>
      <c r="E358" s="176" t="s">
        <v>418</v>
      </c>
      <c r="F358" s="177" t="s">
        <v>419</v>
      </c>
      <c r="G358" s="178" t="s">
        <v>128</v>
      </c>
      <c r="H358" s="179">
        <v>37.08</v>
      </c>
      <c r="I358" s="180"/>
      <c r="J358" s="181">
        <f>ROUND(I358*H358,2)</f>
        <v>0</v>
      </c>
      <c r="K358" s="177" t="s">
        <v>129</v>
      </c>
      <c r="L358" s="41"/>
      <c r="M358" s="182" t="s">
        <v>33</v>
      </c>
      <c r="N358" s="183" t="s">
        <v>49</v>
      </c>
      <c r="O358" s="66"/>
      <c r="P358" s="184">
        <f>O358*H358</f>
        <v>0</v>
      </c>
      <c r="Q358" s="184">
        <v>0</v>
      </c>
      <c r="R358" s="184">
        <f>Q358*H358</f>
        <v>0</v>
      </c>
      <c r="S358" s="184">
        <v>0</v>
      </c>
      <c r="T358" s="185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86" t="s">
        <v>130</v>
      </c>
      <c r="AT358" s="186" t="s">
        <v>125</v>
      </c>
      <c r="AU358" s="186" t="s">
        <v>88</v>
      </c>
      <c r="AY358" s="18" t="s">
        <v>123</v>
      </c>
      <c r="BE358" s="187">
        <f>IF(N358="základní",J358,0)</f>
        <v>0</v>
      </c>
      <c r="BF358" s="187">
        <f>IF(N358="snížená",J358,0)</f>
        <v>0</v>
      </c>
      <c r="BG358" s="187">
        <f>IF(N358="zákl. přenesená",J358,0)</f>
        <v>0</v>
      </c>
      <c r="BH358" s="187">
        <f>IF(N358="sníž. přenesená",J358,0)</f>
        <v>0</v>
      </c>
      <c r="BI358" s="187">
        <f>IF(N358="nulová",J358,0)</f>
        <v>0</v>
      </c>
      <c r="BJ358" s="18" t="s">
        <v>86</v>
      </c>
      <c r="BK358" s="187">
        <f>ROUND(I358*H358,2)</f>
        <v>0</v>
      </c>
      <c r="BL358" s="18" t="s">
        <v>130</v>
      </c>
      <c r="BM358" s="186" t="s">
        <v>420</v>
      </c>
    </row>
    <row r="359" spans="1:65" s="2" customFormat="1" ht="10.199999999999999">
      <c r="A359" s="36"/>
      <c r="B359" s="37"/>
      <c r="C359" s="38"/>
      <c r="D359" s="188" t="s">
        <v>132</v>
      </c>
      <c r="E359" s="38"/>
      <c r="F359" s="189" t="s">
        <v>421</v>
      </c>
      <c r="G359" s="38"/>
      <c r="H359" s="38"/>
      <c r="I359" s="190"/>
      <c r="J359" s="38"/>
      <c r="K359" s="38"/>
      <c r="L359" s="41"/>
      <c r="M359" s="191"/>
      <c r="N359" s="192"/>
      <c r="O359" s="66"/>
      <c r="P359" s="66"/>
      <c r="Q359" s="66"/>
      <c r="R359" s="66"/>
      <c r="S359" s="66"/>
      <c r="T359" s="67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8" t="s">
        <v>132</v>
      </c>
      <c r="AU359" s="18" t="s">
        <v>88</v>
      </c>
    </row>
    <row r="360" spans="1:65" s="2" customFormat="1" ht="10.199999999999999">
      <c r="A360" s="36"/>
      <c r="B360" s="37"/>
      <c r="C360" s="38"/>
      <c r="D360" s="193" t="s">
        <v>134</v>
      </c>
      <c r="E360" s="38"/>
      <c r="F360" s="194" t="s">
        <v>422</v>
      </c>
      <c r="G360" s="38"/>
      <c r="H360" s="38"/>
      <c r="I360" s="190"/>
      <c r="J360" s="38"/>
      <c r="K360" s="38"/>
      <c r="L360" s="41"/>
      <c r="M360" s="191"/>
      <c r="N360" s="192"/>
      <c r="O360" s="66"/>
      <c r="P360" s="66"/>
      <c r="Q360" s="66"/>
      <c r="R360" s="66"/>
      <c r="S360" s="66"/>
      <c r="T360" s="67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8" t="s">
        <v>134</v>
      </c>
      <c r="AU360" s="18" t="s">
        <v>88</v>
      </c>
    </row>
    <row r="361" spans="1:65" s="13" customFormat="1" ht="10.199999999999999">
      <c r="B361" s="195"/>
      <c r="C361" s="196"/>
      <c r="D361" s="188" t="s">
        <v>136</v>
      </c>
      <c r="E361" s="197" t="s">
        <v>33</v>
      </c>
      <c r="F361" s="198" t="s">
        <v>351</v>
      </c>
      <c r="G361" s="196"/>
      <c r="H361" s="197" t="s">
        <v>33</v>
      </c>
      <c r="I361" s="199"/>
      <c r="J361" s="196"/>
      <c r="K361" s="196"/>
      <c r="L361" s="200"/>
      <c r="M361" s="201"/>
      <c r="N361" s="202"/>
      <c r="O361" s="202"/>
      <c r="P361" s="202"/>
      <c r="Q361" s="202"/>
      <c r="R361" s="202"/>
      <c r="S361" s="202"/>
      <c r="T361" s="203"/>
      <c r="AT361" s="204" t="s">
        <v>136</v>
      </c>
      <c r="AU361" s="204" t="s">
        <v>88</v>
      </c>
      <c r="AV361" s="13" t="s">
        <v>86</v>
      </c>
      <c r="AW361" s="13" t="s">
        <v>40</v>
      </c>
      <c r="AX361" s="13" t="s">
        <v>78</v>
      </c>
      <c r="AY361" s="204" t="s">
        <v>123</v>
      </c>
    </row>
    <row r="362" spans="1:65" s="13" customFormat="1" ht="10.199999999999999">
      <c r="B362" s="195"/>
      <c r="C362" s="196"/>
      <c r="D362" s="188" t="s">
        <v>136</v>
      </c>
      <c r="E362" s="197" t="s">
        <v>33</v>
      </c>
      <c r="F362" s="198" t="s">
        <v>423</v>
      </c>
      <c r="G362" s="196"/>
      <c r="H362" s="197" t="s">
        <v>33</v>
      </c>
      <c r="I362" s="199"/>
      <c r="J362" s="196"/>
      <c r="K362" s="196"/>
      <c r="L362" s="200"/>
      <c r="M362" s="201"/>
      <c r="N362" s="202"/>
      <c r="O362" s="202"/>
      <c r="P362" s="202"/>
      <c r="Q362" s="202"/>
      <c r="R362" s="202"/>
      <c r="S362" s="202"/>
      <c r="T362" s="203"/>
      <c r="AT362" s="204" t="s">
        <v>136</v>
      </c>
      <c r="AU362" s="204" t="s">
        <v>88</v>
      </c>
      <c r="AV362" s="13" t="s">
        <v>86</v>
      </c>
      <c r="AW362" s="13" t="s">
        <v>40</v>
      </c>
      <c r="AX362" s="13" t="s">
        <v>78</v>
      </c>
      <c r="AY362" s="204" t="s">
        <v>123</v>
      </c>
    </row>
    <row r="363" spans="1:65" s="14" customFormat="1" ht="10.199999999999999">
      <c r="B363" s="205"/>
      <c r="C363" s="206"/>
      <c r="D363" s="188" t="s">
        <v>136</v>
      </c>
      <c r="E363" s="207" t="s">
        <v>33</v>
      </c>
      <c r="F363" s="208" t="s">
        <v>410</v>
      </c>
      <c r="G363" s="206"/>
      <c r="H363" s="209">
        <v>36</v>
      </c>
      <c r="I363" s="210"/>
      <c r="J363" s="206"/>
      <c r="K363" s="206"/>
      <c r="L363" s="211"/>
      <c r="M363" s="212"/>
      <c r="N363" s="213"/>
      <c r="O363" s="213"/>
      <c r="P363" s="213"/>
      <c r="Q363" s="213"/>
      <c r="R363" s="213"/>
      <c r="S363" s="213"/>
      <c r="T363" s="214"/>
      <c r="AT363" s="215" t="s">
        <v>136</v>
      </c>
      <c r="AU363" s="215" t="s">
        <v>88</v>
      </c>
      <c r="AV363" s="14" t="s">
        <v>88</v>
      </c>
      <c r="AW363" s="14" t="s">
        <v>40</v>
      </c>
      <c r="AX363" s="14" t="s">
        <v>86</v>
      </c>
      <c r="AY363" s="215" t="s">
        <v>123</v>
      </c>
    </row>
    <row r="364" spans="1:65" s="14" customFormat="1" ht="10.199999999999999">
      <c r="B364" s="205"/>
      <c r="C364" s="206"/>
      <c r="D364" s="188" t="s">
        <v>136</v>
      </c>
      <c r="E364" s="206"/>
      <c r="F364" s="208" t="s">
        <v>424</v>
      </c>
      <c r="G364" s="206"/>
      <c r="H364" s="209">
        <v>37.08</v>
      </c>
      <c r="I364" s="210"/>
      <c r="J364" s="206"/>
      <c r="K364" s="206"/>
      <c r="L364" s="211"/>
      <c r="M364" s="212"/>
      <c r="N364" s="213"/>
      <c r="O364" s="213"/>
      <c r="P364" s="213"/>
      <c r="Q364" s="213"/>
      <c r="R364" s="213"/>
      <c r="S364" s="213"/>
      <c r="T364" s="214"/>
      <c r="AT364" s="215" t="s">
        <v>136</v>
      </c>
      <c r="AU364" s="215" t="s">
        <v>88</v>
      </c>
      <c r="AV364" s="14" t="s">
        <v>88</v>
      </c>
      <c r="AW364" s="14" t="s">
        <v>4</v>
      </c>
      <c r="AX364" s="14" t="s">
        <v>86</v>
      </c>
      <c r="AY364" s="215" t="s">
        <v>123</v>
      </c>
    </row>
    <row r="365" spans="1:65" s="2" customFormat="1" ht="21.75" customHeight="1">
      <c r="A365" s="36"/>
      <c r="B365" s="37"/>
      <c r="C365" s="175" t="s">
        <v>425</v>
      </c>
      <c r="D365" s="175" t="s">
        <v>125</v>
      </c>
      <c r="E365" s="176" t="s">
        <v>426</v>
      </c>
      <c r="F365" s="177" t="s">
        <v>427</v>
      </c>
      <c r="G365" s="178" t="s">
        <v>128</v>
      </c>
      <c r="H365" s="179">
        <v>716</v>
      </c>
      <c r="I365" s="180"/>
      <c r="J365" s="181">
        <f>ROUND(I365*H365,2)</f>
        <v>0</v>
      </c>
      <c r="K365" s="177" t="s">
        <v>129</v>
      </c>
      <c r="L365" s="41"/>
      <c r="M365" s="182" t="s">
        <v>33</v>
      </c>
      <c r="N365" s="183" t="s">
        <v>49</v>
      </c>
      <c r="O365" s="66"/>
      <c r="P365" s="184">
        <f>O365*H365</f>
        <v>0</v>
      </c>
      <c r="Q365" s="184">
        <v>8.7999999999999995E-2</v>
      </c>
      <c r="R365" s="184">
        <f>Q365*H365</f>
        <v>63.007999999999996</v>
      </c>
      <c r="S365" s="184">
        <v>0</v>
      </c>
      <c r="T365" s="185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86" t="s">
        <v>130</v>
      </c>
      <c r="AT365" s="186" t="s">
        <v>125</v>
      </c>
      <c r="AU365" s="186" t="s">
        <v>88</v>
      </c>
      <c r="AY365" s="18" t="s">
        <v>123</v>
      </c>
      <c r="BE365" s="187">
        <f>IF(N365="základní",J365,0)</f>
        <v>0</v>
      </c>
      <c r="BF365" s="187">
        <f>IF(N365="snížená",J365,0)</f>
        <v>0</v>
      </c>
      <c r="BG365" s="187">
        <f>IF(N365="zákl. přenesená",J365,0)</f>
        <v>0</v>
      </c>
      <c r="BH365" s="187">
        <f>IF(N365="sníž. přenesená",J365,0)</f>
        <v>0</v>
      </c>
      <c r="BI365" s="187">
        <f>IF(N365="nulová",J365,0)</f>
        <v>0</v>
      </c>
      <c r="BJ365" s="18" t="s">
        <v>86</v>
      </c>
      <c r="BK365" s="187">
        <f>ROUND(I365*H365,2)</f>
        <v>0</v>
      </c>
      <c r="BL365" s="18" t="s">
        <v>130</v>
      </c>
      <c r="BM365" s="186" t="s">
        <v>428</v>
      </c>
    </row>
    <row r="366" spans="1:65" s="2" customFormat="1" ht="28.8">
      <c r="A366" s="36"/>
      <c r="B366" s="37"/>
      <c r="C366" s="38"/>
      <c r="D366" s="188" t="s">
        <v>132</v>
      </c>
      <c r="E366" s="38"/>
      <c r="F366" s="189" t="s">
        <v>429</v>
      </c>
      <c r="G366" s="38"/>
      <c r="H366" s="38"/>
      <c r="I366" s="190"/>
      <c r="J366" s="38"/>
      <c r="K366" s="38"/>
      <c r="L366" s="41"/>
      <c r="M366" s="191"/>
      <c r="N366" s="192"/>
      <c r="O366" s="66"/>
      <c r="P366" s="66"/>
      <c r="Q366" s="66"/>
      <c r="R366" s="66"/>
      <c r="S366" s="66"/>
      <c r="T366" s="67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T366" s="18" t="s">
        <v>132</v>
      </c>
      <c r="AU366" s="18" t="s">
        <v>88</v>
      </c>
    </row>
    <row r="367" spans="1:65" s="2" customFormat="1" ht="10.199999999999999">
      <c r="A367" s="36"/>
      <c r="B367" s="37"/>
      <c r="C367" s="38"/>
      <c r="D367" s="193" t="s">
        <v>134</v>
      </c>
      <c r="E367" s="38"/>
      <c r="F367" s="194" t="s">
        <v>430</v>
      </c>
      <c r="G367" s="38"/>
      <c r="H367" s="38"/>
      <c r="I367" s="190"/>
      <c r="J367" s="38"/>
      <c r="K367" s="38"/>
      <c r="L367" s="41"/>
      <c r="M367" s="191"/>
      <c r="N367" s="192"/>
      <c r="O367" s="66"/>
      <c r="P367" s="66"/>
      <c r="Q367" s="66"/>
      <c r="R367" s="66"/>
      <c r="S367" s="66"/>
      <c r="T367" s="67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8" t="s">
        <v>134</v>
      </c>
      <c r="AU367" s="18" t="s">
        <v>88</v>
      </c>
    </row>
    <row r="368" spans="1:65" s="13" customFormat="1" ht="10.199999999999999">
      <c r="B368" s="195"/>
      <c r="C368" s="196"/>
      <c r="D368" s="188" t="s">
        <v>136</v>
      </c>
      <c r="E368" s="197" t="s">
        <v>33</v>
      </c>
      <c r="F368" s="198" t="s">
        <v>431</v>
      </c>
      <c r="G368" s="196"/>
      <c r="H368" s="197" t="s">
        <v>33</v>
      </c>
      <c r="I368" s="199"/>
      <c r="J368" s="196"/>
      <c r="K368" s="196"/>
      <c r="L368" s="200"/>
      <c r="M368" s="201"/>
      <c r="N368" s="202"/>
      <c r="O368" s="202"/>
      <c r="P368" s="202"/>
      <c r="Q368" s="202"/>
      <c r="R368" s="202"/>
      <c r="S368" s="202"/>
      <c r="T368" s="203"/>
      <c r="AT368" s="204" t="s">
        <v>136</v>
      </c>
      <c r="AU368" s="204" t="s">
        <v>88</v>
      </c>
      <c r="AV368" s="13" t="s">
        <v>86</v>
      </c>
      <c r="AW368" s="13" t="s">
        <v>40</v>
      </c>
      <c r="AX368" s="13" t="s">
        <v>78</v>
      </c>
      <c r="AY368" s="204" t="s">
        <v>123</v>
      </c>
    </row>
    <row r="369" spans="1:65" s="13" customFormat="1" ht="10.199999999999999">
      <c r="B369" s="195"/>
      <c r="C369" s="196"/>
      <c r="D369" s="188" t="s">
        <v>136</v>
      </c>
      <c r="E369" s="197" t="s">
        <v>33</v>
      </c>
      <c r="F369" s="198" t="s">
        <v>432</v>
      </c>
      <c r="G369" s="196"/>
      <c r="H369" s="197" t="s">
        <v>33</v>
      </c>
      <c r="I369" s="199"/>
      <c r="J369" s="196"/>
      <c r="K369" s="196"/>
      <c r="L369" s="200"/>
      <c r="M369" s="201"/>
      <c r="N369" s="202"/>
      <c r="O369" s="202"/>
      <c r="P369" s="202"/>
      <c r="Q369" s="202"/>
      <c r="R369" s="202"/>
      <c r="S369" s="202"/>
      <c r="T369" s="203"/>
      <c r="AT369" s="204" t="s">
        <v>136</v>
      </c>
      <c r="AU369" s="204" t="s">
        <v>88</v>
      </c>
      <c r="AV369" s="13" t="s">
        <v>86</v>
      </c>
      <c r="AW369" s="13" t="s">
        <v>40</v>
      </c>
      <c r="AX369" s="13" t="s">
        <v>78</v>
      </c>
      <c r="AY369" s="204" t="s">
        <v>123</v>
      </c>
    </row>
    <row r="370" spans="1:65" s="14" customFormat="1" ht="10.199999999999999">
      <c r="B370" s="205"/>
      <c r="C370" s="206"/>
      <c r="D370" s="188" t="s">
        <v>136</v>
      </c>
      <c r="E370" s="207" t="s">
        <v>33</v>
      </c>
      <c r="F370" s="208" t="s">
        <v>383</v>
      </c>
      <c r="G370" s="206"/>
      <c r="H370" s="209">
        <v>716</v>
      </c>
      <c r="I370" s="210"/>
      <c r="J370" s="206"/>
      <c r="K370" s="206"/>
      <c r="L370" s="211"/>
      <c r="M370" s="212"/>
      <c r="N370" s="213"/>
      <c r="O370" s="213"/>
      <c r="P370" s="213"/>
      <c r="Q370" s="213"/>
      <c r="R370" s="213"/>
      <c r="S370" s="213"/>
      <c r="T370" s="214"/>
      <c r="AT370" s="215" t="s">
        <v>136</v>
      </c>
      <c r="AU370" s="215" t="s">
        <v>88</v>
      </c>
      <c r="AV370" s="14" t="s">
        <v>88</v>
      </c>
      <c r="AW370" s="14" t="s">
        <v>40</v>
      </c>
      <c r="AX370" s="14" t="s">
        <v>86</v>
      </c>
      <c r="AY370" s="215" t="s">
        <v>123</v>
      </c>
    </row>
    <row r="371" spans="1:65" s="2" customFormat="1" ht="16.5" customHeight="1">
      <c r="A371" s="36"/>
      <c r="B371" s="37"/>
      <c r="C371" s="227" t="s">
        <v>433</v>
      </c>
      <c r="D371" s="227" t="s">
        <v>219</v>
      </c>
      <c r="E371" s="228" t="s">
        <v>434</v>
      </c>
      <c r="F371" s="229" t="s">
        <v>435</v>
      </c>
      <c r="G371" s="230" t="s">
        <v>128</v>
      </c>
      <c r="H371" s="231">
        <v>737.48</v>
      </c>
      <c r="I371" s="232"/>
      <c r="J371" s="233">
        <f>ROUND(I371*H371,2)</f>
        <v>0</v>
      </c>
      <c r="K371" s="229" t="s">
        <v>33</v>
      </c>
      <c r="L371" s="234"/>
      <c r="M371" s="235" t="s">
        <v>33</v>
      </c>
      <c r="N371" s="236" t="s">
        <v>49</v>
      </c>
      <c r="O371" s="66"/>
      <c r="P371" s="184">
        <f>O371*H371</f>
        <v>0</v>
      </c>
      <c r="Q371" s="184">
        <v>0.42</v>
      </c>
      <c r="R371" s="184">
        <f>Q371*H371</f>
        <v>309.74160000000001</v>
      </c>
      <c r="S371" s="184">
        <v>0</v>
      </c>
      <c r="T371" s="185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86" t="s">
        <v>183</v>
      </c>
      <c r="AT371" s="186" t="s">
        <v>219</v>
      </c>
      <c r="AU371" s="186" t="s">
        <v>88</v>
      </c>
      <c r="AY371" s="18" t="s">
        <v>123</v>
      </c>
      <c r="BE371" s="187">
        <f>IF(N371="základní",J371,0)</f>
        <v>0</v>
      </c>
      <c r="BF371" s="187">
        <f>IF(N371="snížená",J371,0)</f>
        <v>0</v>
      </c>
      <c r="BG371" s="187">
        <f>IF(N371="zákl. přenesená",J371,0)</f>
        <v>0</v>
      </c>
      <c r="BH371" s="187">
        <f>IF(N371="sníž. přenesená",J371,0)</f>
        <v>0</v>
      </c>
      <c r="BI371" s="187">
        <f>IF(N371="nulová",J371,0)</f>
        <v>0</v>
      </c>
      <c r="BJ371" s="18" t="s">
        <v>86</v>
      </c>
      <c r="BK371" s="187">
        <f>ROUND(I371*H371,2)</f>
        <v>0</v>
      </c>
      <c r="BL371" s="18" t="s">
        <v>130</v>
      </c>
      <c r="BM371" s="186" t="s">
        <v>436</v>
      </c>
    </row>
    <row r="372" spans="1:65" s="2" customFormat="1" ht="10.199999999999999">
      <c r="A372" s="36"/>
      <c r="B372" s="37"/>
      <c r="C372" s="38"/>
      <c r="D372" s="188" t="s">
        <v>132</v>
      </c>
      <c r="E372" s="38"/>
      <c r="F372" s="189" t="s">
        <v>435</v>
      </c>
      <c r="G372" s="38"/>
      <c r="H372" s="38"/>
      <c r="I372" s="190"/>
      <c r="J372" s="38"/>
      <c r="K372" s="38"/>
      <c r="L372" s="41"/>
      <c r="M372" s="191"/>
      <c r="N372" s="192"/>
      <c r="O372" s="66"/>
      <c r="P372" s="66"/>
      <c r="Q372" s="66"/>
      <c r="R372" s="66"/>
      <c r="S372" s="66"/>
      <c r="T372" s="67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T372" s="18" t="s">
        <v>132</v>
      </c>
      <c r="AU372" s="18" t="s">
        <v>88</v>
      </c>
    </row>
    <row r="373" spans="1:65" s="13" customFormat="1" ht="10.199999999999999">
      <c r="B373" s="195"/>
      <c r="C373" s="196"/>
      <c r="D373" s="188" t="s">
        <v>136</v>
      </c>
      <c r="E373" s="197" t="s">
        <v>33</v>
      </c>
      <c r="F373" s="198" t="s">
        <v>351</v>
      </c>
      <c r="G373" s="196"/>
      <c r="H373" s="197" t="s">
        <v>33</v>
      </c>
      <c r="I373" s="199"/>
      <c r="J373" s="196"/>
      <c r="K373" s="196"/>
      <c r="L373" s="200"/>
      <c r="M373" s="201"/>
      <c r="N373" s="202"/>
      <c r="O373" s="202"/>
      <c r="P373" s="202"/>
      <c r="Q373" s="202"/>
      <c r="R373" s="202"/>
      <c r="S373" s="202"/>
      <c r="T373" s="203"/>
      <c r="AT373" s="204" t="s">
        <v>136</v>
      </c>
      <c r="AU373" s="204" t="s">
        <v>88</v>
      </c>
      <c r="AV373" s="13" t="s">
        <v>86</v>
      </c>
      <c r="AW373" s="13" t="s">
        <v>40</v>
      </c>
      <c r="AX373" s="13" t="s">
        <v>78</v>
      </c>
      <c r="AY373" s="204" t="s">
        <v>123</v>
      </c>
    </row>
    <row r="374" spans="1:65" s="13" customFormat="1" ht="10.199999999999999">
      <c r="B374" s="195"/>
      <c r="C374" s="196"/>
      <c r="D374" s="188" t="s">
        <v>136</v>
      </c>
      <c r="E374" s="197" t="s">
        <v>33</v>
      </c>
      <c r="F374" s="198" t="s">
        <v>437</v>
      </c>
      <c r="G374" s="196"/>
      <c r="H374" s="197" t="s">
        <v>33</v>
      </c>
      <c r="I374" s="199"/>
      <c r="J374" s="196"/>
      <c r="K374" s="196"/>
      <c r="L374" s="200"/>
      <c r="M374" s="201"/>
      <c r="N374" s="202"/>
      <c r="O374" s="202"/>
      <c r="P374" s="202"/>
      <c r="Q374" s="202"/>
      <c r="R374" s="202"/>
      <c r="S374" s="202"/>
      <c r="T374" s="203"/>
      <c r="AT374" s="204" t="s">
        <v>136</v>
      </c>
      <c r="AU374" s="204" t="s">
        <v>88</v>
      </c>
      <c r="AV374" s="13" t="s">
        <v>86</v>
      </c>
      <c r="AW374" s="13" t="s">
        <v>40</v>
      </c>
      <c r="AX374" s="13" t="s">
        <v>78</v>
      </c>
      <c r="AY374" s="204" t="s">
        <v>123</v>
      </c>
    </row>
    <row r="375" spans="1:65" s="13" customFormat="1" ht="10.199999999999999">
      <c r="B375" s="195"/>
      <c r="C375" s="196"/>
      <c r="D375" s="188" t="s">
        <v>136</v>
      </c>
      <c r="E375" s="197" t="s">
        <v>33</v>
      </c>
      <c r="F375" s="198" t="s">
        <v>438</v>
      </c>
      <c r="G375" s="196"/>
      <c r="H375" s="197" t="s">
        <v>33</v>
      </c>
      <c r="I375" s="199"/>
      <c r="J375" s="196"/>
      <c r="K375" s="196"/>
      <c r="L375" s="200"/>
      <c r="M375" s="201"/>
      <c r="N375" s="202"/>
      <c r="O375" s="202"/>
      <c r="P375" s="202"/>
      <c r="Q375" s="202"/>
      <c r="R375" s="202"/>
      <c r="S375" s="202"/>
      <c r="T375" s="203"/>
      <c r="AT375" s="204" t="s">
        <v>136</v>
      </c>
      <c r="AU375" s="204" t="s">
        <v>88</v>
      </c>
      <c r="AV375" s="13" t="s">
        <v>86</v>
      </c>
      <c r="AW375" s="13" t="s">
        <v>40</v>
      </c>
      <c r="AX375" s="13" t="s">
        <v>78</v>
      </c>
      <c r="AY375" s="204" t="s">
        <v>123</v>
      </c>
    </row>
    <row r="376" spans="1:65" s="13" customFormat="1" ht="10.199999999999999">
      <c r="B376" s="195"/>
      <c r="C376" s="196"/>
      <c r="D376" s="188" t="s">
        <v>136</v>
      </c>
      <c r="E376" s="197" t="s">
        <v>33</v>
      </c>
      <c r="F376" s="198" t="s">
        <v>439</v>
      </c>
      <c r="G376" s="196"/>
      <c r="H376" s="197" t="s">
        <v>33</v>
      </c>
      <c r="I376" s="199"/>
      <c r="J376" s="196"/>
      <c r="K376" s="196"/>
      <c r="L376" s="200"/>
      <c r="M376" s="201"/>
      <c r="N376" s="202"/>
      <c r="O376" s="202"/>
      <c r="P376" s="202"/>
      <c r="Q376" s="202"/>
      <c r="R376" s="202"/>
      <c r="S376" s="202"/>
      <c r="T376" s="203"/>
      <c r="AT376" s="204" t="s">
        <v>136</v>
      </c>
      <c r="AU376" s="204" t="s">
        <v>88</v>
      </c>
      <c r="AV376" s="13" t="s">
        <v>86</v>
      </c>
      <c r="AW376" s="13" t="s">
        <v>40</v>
      </c>
      <c r="AX376" s="13" t="s">
        <v>78</v>
      </c>
      <c r="AY376" s="204" t="s">
        <v>123</v>
      </c>
    </row>
    <row r="377" spans="1:65" s="14" customFormat="1" ht="10.199999999999999">
      <c r="B377" s="205"/>
      <c r="C377" s="206"/>
      <c r="D377" s="188" t="s">
        <v>136</v>
      </c>
      <c r="E377" s="207" t="s">
        <v>33</v>
      </c>
      <c r="F377" s="208" t="s">
        <v>383</v>
      </c>
      <c r="G377" s="206"/>
      <c r="H377" s="209">
        <v>716</v>
      </c>
      <c r="I377" s="210"/>
      <c r="J377" s="206"/>
      <c r="K377" s="206"/>
      <c r="L377" s="211"/>
      <c r="M377" s="212"/>
      <c r="N377" s="213"/>
      <c r="O377" s="213"/>
      <c r="P377" s="213"/>
      <c r="Q377" s="213"/>
      <c r="R377" s="213"/>
      <c r="S377" s="213"/>
      <c r="T377" s="214"/>
      <c r="AT377" s="215" t="s">
        <v>136</v>
      </c>
      <c r="AU377" s="215" t="s">
        <v>88</v>
      </c>
      <c r="AV377" s="14" t="s">
        <v>88</v>
      </c>
      <c r="AW377" s="14" t="s">
        <v>40</v>
      </c>
      <c r="AX377" s="14" t="s">
        <v>86</v>
      </c>
      <c r="AY377" s="215" t="s">
        <v>123</v>
      </c>
    </row>
    <row r="378" spans="1:65" s="14" customFormat="1" ht="10.199999999999999">
      <c r="B378" s="205"/>
      <c r="C378" s="206"/>
      <c r="D378" s="188" t="s">
        <v>136</v>
      </c>
      <c r="E378" s="206"/>
      <c r="F378" s="208" t="s">
        <v>440</v>
      </c>
      <c r="G378" s="206"/>
      <c r="H378" s="209">
        <v>737.48</v>
      </c>
      <c r="I378" s="210"/>
      <c r="J378" s="206"/>
      <c r="K378" s="206"/>
      <c r="L378" s="211"/>
      <c r="M378" s="212"/>
      <c r="N378" s="213"/>
      <c r="O378" s="213"/>
      <c r="P378" s="213"/>
      <c r="Q378" s="213"/>
      <c r="R378" s="213"/>
      <c r="S378" s="213"/>
      <c r="T378" s="214"/>
      <c r="AT378" s="215" t="s">
        <v>136</v>
      </c>
      <c r="AU378" s="215" t="s">
        <v>88</v>
      </c>
      <c r="AV378" s="14" t="s">
        <v>88</v>
      </c>
      <c r="AW378" s="14" t="s">
        <v>4</v>
      </c>
      <c r="AX378" s="14" t="s">
        <v>86</v>
      </c>
      <c r="AY378" s="215" t="s">
        <v>123</v>
      </c>
    </row>
    <row r="379" spans="1:65" s="2" customFormat="1" ht="16.5" customHeight="1">
      <c r="A379" s="36"/>
      <c r="B379" s="37"/>
      <c r="C379" s="175" t="s">
        <v>441</v>
      </c>
      <c r="D379" s="175" t="s">
        <v>125</v>
      </c>
      <c r="E379" s="176" t="s">
        <v>442</v>
      </c>
      <c r="F379" s="177" t="s">
        <v>443</v>
      </c>
      <c r="G379" s="178" t="s">
        <v>232</v>
      </c>
      <c r="H379" s="179">
        <v>6</v>
      </c>
      <c r="I379" s="180"/>
      <c r="J379" s="181">
        <f>ROUND(I379*H379,2)</f>
        <v>0</v>
      </c>
      <c r="K379" s="177" t="s">
        <v>129</v>
      </c>
      <c r="L379" s="41"/>
      <c r="M379" s="182" t="s">
        <v>33</v>
      </c>
      <c r="N379" s="183" t="s">
        <v>49</v>
      </c>
      <c r="O379" s="66"/>
      <c r="P379" s="184">
        <f>O379*H379</f>
        <v>0</v>
      </c>
      <c r="Q379" s="184">
        <v>5.0000000000000002E-5</v>
      </c>
      <c r="R379" s="184">
        <f>Q379*H379</f>
        <v>3.0000000000000003E-4</v>
      </c>
      <c r="S379" s="184">
        <v>0</v>
      </c>
      <c r="T379" s="185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186" t="s">
        <v>130</v>
      </c>
      <c r="AT379" s="186" t="s">
        <v>125</v>
      </c>
      <c r="AU379" s="186" t="s">
        <v>88</v>
      </c>
      <c r="AY379" s="18" t="s">
        <v>123</v>
      </c>
      <c r="BE379" s="187">
        <f>IF(N379="základní",J379,0)</f>
        <v>0</v>
      </c>
      <c r="BF379" s="187">
        <f>IF(N379="snížená",J379,0)</f>
        <v>0</v>
      </c>
      <c r="BG379" s="187">
        <f>IF(N379="zákl. přenesená",J379,0)</f>
        <v>0</v>
      </c>
      <c r="BH379" s="187">
        <f>IF(N379="sníž. přenesená",J379,0)</f>
        <v>0</v>
      </c>
      <c r="BI379" s="187">
        <f>IF(N379="nulová",J379,0)</f>
        <v>0</v>
      </c>
      <c r="BJ379" s="18" t="s">
        <v>86</v>
      </c>
      <c r="BK379" s="187">
        <f>ROUND(I379*H379,2)</f>
        <v>0</v>
      </c>
      <c r="BL379" s="18" t="s">
        <v>130</v>
      </c>
      <c r="BM379" s="186" t="s">
        <v>444</v>
      </c>
    </row>
    <row r="380" spans="1:65" s="2" customFormat="1" ht="10.199999999999999">
      <c r="A380" s="36"/>
      <c r="B380" s="37"/>
      <c r="C380" s="38"/>
      <c r="D380" s="188" t="s">
        <v>132</v>
      </c>
      <c r="E380" s="38"/>
      <c r="F380" s="189" t="s">
        <v>445</v>
      </c>
      <c r="G380" s="38"/>
      <c r="H380" s="38"/>
      <c r="I380" s="190"/>
      <c r="J380" s="38"/>
      <c r="K380" s="38"/>
      <c r="L380" s="41"/>
      <c r="M380" s="191"/>
      <c r="N380" s="192"/>
      <c r="O380" s="66"/>
      <c r="P380" s="66"/>
      <c r="Q380" s="66"/>
      <c r="R380" s="66"/>
      <c r="S380" s="66"/>
      <c r="T380" s="67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8" t="s">
        <v>132</v>
      </c>
      <c r="AU380" s="18" t="s">
        <v>88</v>
      </c>
    </row>
    <row r="381" spans="1:65" s="2" customFormat="1" ht="10.199999999999999">
      <c r="A381" s="36"/>
      <c r="B381" s="37"/>
      <c r="C381" s="38"/>
      <c r="D381" s="193" t="s">
        <v>134</v>
      </c>
      <c r="E381" s="38"/>
      <c r="F381" s="194" t="s">
        <v>446</v>
      </c>
      <c r="G381" s="38"/>
      <c r="H381" s="38"/>
      <c r="I381" s="190"/>
      <c r="J381" s="38"/>
      <c r="K381" s="38"/>
      <c r="L381" s="41"/>
      <c r="M381" s="191"/>
      <c r="N381" s="192"/>
      <c r="O381" s="66"/>
      <c r="P381" s="66"/>
      <c r="Q381" s="66"/>
      <c r="R381" s="66"/>
      <c r="S381" s="66"/>
      <c r="T381" s="67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8" t="s">
        <v>134</v>
      </c>
      <c r="AU381" s="18" t="s">
        <v>88</v>
      </c>
    </row>
    <row r="382" spans="1:65" s="13" customFormat="1" ht="10.199999999999999">
      <c r="B382" s="195"/>
      <c r="C382" s="196"/>
      <c r="D382" s="188" t="s">
        <v>136</v>
      </c>
      <c r="E382" s="197" t="s">
        <v>33</v>
      </c>
      <c r="F382" s="198" t="s">
        <v>447</v>
      </c>
      <c r="G382" s="196"/>
      <c r="H382" s="197" t="s">
        <v>33</v>
      </c>
      <c r="I382" s="199"/>
      <c r="J382" s="196"/>
      <c r="K382" s="196"/>
      <c r="L382" s="200"/>
      <c r="M382" s="201"/>
      <c r="N382" s="202"/>
      <c r="O382" s="202"/>
      <c r="P382" s="202"/>
      <c r="Q382" s="202"/>
      <c r="R382" s="202"/>
      <c r="S382" s="202"/>
      <c r="T382" s="203"/>
      <c r="AT382" s="204" t="s">
        <v>136</v>
      </c>
      <c r="AU382" s="204" t="s">
        <v>88</v>
      </c>
      <c r="AV382" s="13" t="s">
        <v>86</v>
      </c>
      <c r="AW382" s="13" t="s">
        <v>40</v>
      </c>
      <c r="AX382" s="13" t="s">
        <v>78</v>
      </c>
      <c r="AY382" s="204" t="s">
        <v>123</v>
      </c>
    </row>
    <row r="383" spans="1:65" s="14" customFormat="1" ht="10.199999999999999">
      <c r="B383" s="205"/>
      <c r="C383" s="206"/>
      <c r="D383" s="188" t="s">
        <v>136</v>
      </c>
      <c r="E383" s="207" t="s">
        <v>33</v>
      </c>
      <c r="F383" s="208" t="s">
        <v>170</v>
      </c>
      <c r="G383" s="206"/>
      <c r="H383" s="209">
        <v>6</v>
      </c>
      <c r="I383" s="210"/>
      <c r="J383" s="206"/>
      <c r="K383" s="206"/>
      <c r="L383" s="211"/>
      <c r="M383" s="212"/>
      <c r="N383" s="213"/>
      <c r="O383" s="213"/>
      <c r="P383" s="213"/>
      <c r="Q383" s="213"/>
      <c r="R383" s="213"/>
      <c r="S383" s="213"/>
      <c r="T383" s="214"/>
      <c r="AT383" s="215" t="s">
        <v>136</v>
      </c>
      <c r="AU383" s="215" t="s">
        <v>88</v>
      </c>
      <c r="AV383" s="14" t="s">
        <v>88</v>
      </c>
      <c r="AW383" s="14" t="s">
        <v>40</v>
      </c>
      <c r="AX383" s="14" t="s">
        <v>86</v>
      </c>
      <c r="AY383" s="215" t="s">
        <v>123</v>
      </c>
    </row>
    <row r="384" spans="1:65" s="2" customFormat="1" ht="16.5" customHeight="1">
      <c r="A384" s="36"/>
      <c r="B384" s="37"/>
      <c r="C384" s="175" t="s">
        <v>448</v>
      </c>
      <c r="D384" s="175" t="s">
        <v>125</v>
      </c>
      <c r="E384" s="176" t="s">
        <v>449</v>
      </c>
      <c r="F384" s="177" t="s">
        <v>450</v>
      </c>
      <c r="G384" s="178" t="s">
        <v>128</v>
      </c>
      <c r="H384" s="179">
        <v>14.32</v>
      </c>
      <c r="I384" s="180"/>
      <c r="J384" s="181">
        <f>ROUND(I384*H384,2)</f>
        <v>0</v>
      </c>
      <c r="K384" s="177" t="s">
        <v>129</v>
      </c>
      <c r="L384" s="41"/>
      <c r="M384" s="182" t="s">
        <v>33</v>
      </c>
      <c r="N384" s="183" t="s">
        <v>49</v>
      </c>
      <c r="O384" s="66"/>
      <c r="P384" s="184">
        <f>O384*H384</f>
        <v>0</v>
      </c>
      <c r="Q384" s="184">
        <v>0.15140000000000001</v>
      </c>
      <c r="R384" s="184">
        <f>Q384*H384</f>
        <v>2.1680480000000002</v>
      </c>
      <c r="S384" s="184">
        <v>0</v>
      </c>
      <c r="T384" s="185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86" t="s">
        <v>130</v>
      </c>
      <c r="AT384" s="186" t="s">
        <v>125</v>
      </c>
      <c r="AU384" s="186" t="s">
        <v>88</v>
      </c>
      <c r="AY384" s="18" t="s">
        <v>123</v>
      </c>
      <c r="BE384" s="187">
        <f>IF(N384="základní",J384,0)</f>
        <v>0</v>
      </c>
      <c r="BF384" s="187">
        <f>IF(N384="snížená",J384,0)</f>
        <v>0</v>
      </c>
      <c r="BG384" s="187">
        <f>IF(N384="zákl. přenesená",J384,0)</f>
        <v>0</v>
      </c>
      <c r="BH384" s="187">
        <f>IF(N384="sníž. přenesená",J384,0)</f>
        <v>0</v>
      </c>
      <c r="BI384" s="187">
        <f>IF(N384="nulová",J384,0)</f>
        <v>0</v>
      </c>
      <c r="BJ384" s="18" t="s">
        <v>86</v>
      </c>
      <c r="BK384" s="187">
        <f>ROUND(I384*H384,2)</f>
        <v>0</v>
      </c>
      <c r="BL384" s="18" t="s">
        <v>130</v>
      </c>
      <c r="BM384" s="186" t="s">
        <v>451</v>
      </c>
    </row>
    <row r="385" spans="1:65" s="2" customFormat="1" ht="19.2">
      <c r="A385" s="36"/>
      <c r="B385" s="37"/>
      <c r="C385" s="38"/>
      <c r="D385" s="188" t="s">
        <v>132</v>
      </c>
      <c r="E385" s="38"/>
      <c r="F385" s="189" t="s">
        <v>452</v>
      </c>
      <c r="G385" s="38"/>
      <c r="H385" s="38"/>
      <c r="I385" s="190"/>
      <c r="J385" s="38"/>
      <c r="K385" s="38"/>
      <c r="L385" s="41"/>
      <c r="M385" s="191"/>
      <c r="N385" s="192"/>
      <c r="O385" s="66"/>
      <c r="P385" s="66"/>
      <c r="Q385" s="66"/>
      <c r="R385" s="66"/>
      <c r="S385" s="66"/>
      <c r="T385" s="67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8" t="s">
        <v>132</v>
      </c>
      <c r="AU385" s="18" t="s">
        <v>88</v>
      </c>
    </row>
    <row r="386" spans="1:65" s="2" customFormat="1" ht="10.199999999999999">
      <c r="A386" s="36"/>
      <c r="B386" s="37"/>
      <c r="C386" s="38"/>
      <c r="D386" s="193" t="s">
        <v>134</v>
      </c>
      <c r="E386" s="38"/>
      <c r="F386" s="194" t="s">
        <v>453</v>
      </c>
      <c r="G386" s="38"/>
      <c r="H386" s="38"/>
      <c r="I386" s="190"/>
      <c r="J386" s="38"/>
      <c r="K386" s="38"/>
      <c r="L386" s="41"/>
      <c r="M386" s="191"/>
      <c r="N386" s="192"/>
      <c r="O386" s="66"/>
      <c r="P386" s="66"/>
      <c r="Q386" s="66"/>
      <c r="R386" s="66"/>
      <c r="S386" s="66"/>
      <c r="T386" s="67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T386" s="18" t="s">
        <v>134</v>
      </c>
      <c r="AU386" s="18" t="s">
        <v>88</v>
      </c>
    </row>
    <row r="387" spans="1:65" s="13" customFormat="1" ht="10.199999999999999">
      <c r="B387" s="195"/>
      <c r="C387" s="196"/>
      <c r="D387" s="188" t="s">
        <v>136</v>
      </c>
      <c r="E387" s="197" t="s">
        <v>33</v>
      </c>
      <c r="F387" s="198" t="s">
        <v>454</v>
      </c>
      <c r="G387" s="196"/>
      <c r="H387" s="197" t="s">
        <v>33</v>
      </c>
      <c r="I387" s="199"/>
      <c r="J387" s="196"/>
      <c r="K387" s="196"/>
      <c r="L387" s="200"/>
      <c r="M387" s="201"/>
      <c r="N387" s="202"/>
      <c r="O387" s="202"/>
      <c r="P387" s="202"/>
      <c r="Q387" s="202"/>
      <c r="R387" s="202"/>
      <c r="S387" s="202"/>
      <c r="T387" s="203"/>
      <c r="AT387" s="204" t="s">
        <v>136</v>
      </c>
      <c r="AU387" s="204" t="s">
        <v>88</v>
      </c>
      <c r="AV387" s="13" t="s">
        <v>86</v>
      </c>
      <c r="AW387" s="13" t="s">
        <v>40</v>
      </c>
      <c r="AX387" s="13" t="s">
        <v>78</v>
      </c>
      <c r="AY387" s="204" t="s">
        <v>123</v>
      </c>
    </row>
    <row r="388" spans="1:65" s="13" customFormat="1" ht="10.199999999999999">
      <c r="B388" s="195"/>
      <c r="C388" s="196"/>
      <c r="D388" s="188" t="s">
        <v>136</v>
      </c>
      <c r="E388" s="197" t="s">
        <v>33</v>
      </c>
      <c r="F388" s="198" t="s">
        <v>455</v>
      </c>
      <c r="G388" s="196"/>
      <c r="H388" s="197" t="s">
        <v>33</v>
      </c>
      <c r="I388" s="199"/>
      <c r="J388" s="196"/>
      <c r="K388" s="196"/>
      <c r="L388" s="200"/>
      <c r="M388" s="201"/>
      <c r="N388" s="202"/>
      <c r="O388" s="202"/>
      <c r="P388" s="202"/>
      <c r="Q388" s="202"/>
      <c r="R388" s="202"/>
      <c r="S388" s="202"/>
      <c r="T388" s="203"/>
      <c r="AT388" s="204" t="s">
        <v>136</v>
      </c>
      <c r="AU388" s="204" t="s">
        <v>88</v>
      </c>
      <c r="AV388" s="13" t="s">
        <v>86</v>
      </c>
      <c r="AW388" s="13" t="s">
        <v>40</v>
      </c>
      <c r="AX388" s="13" t="s">
        <v>78</v>
      </c>
      <c r="AY388" s="204" t="s">
        <v>123</v>
      </c>
    </row>
    <row r="389" spans="1:65" s="14" customFormat="1" ht="10.199999999999999">
      <c r="B389" s="205"/>
      <c r="C389" s="206"/>
      <c r="D389" s="188" t="s">
        <v>136</v>
      </c>
      <c r="E389" s="207" t="s">
        <v>33</v>
      </c>
      <c r="F389" s="208" t="s">
        <v>456</v>
      </c>
      <c r="G389" s="206"/>
      <c r="H389" s="209">
        <v>14.32</v>
      </c>
      <c r="I389" s="210"/>
      <c r="J389" s="206"/>
      <c r="K389" s="206"/>
      <c r="L389" s="211"/>
      <c r="M389" s="212"/>
      <c r="N389" s="213"/>
      <c r="O389" s="213"/>
      <c r="P389" s="213"/>
      <c r="Q389" s="213"/>
      <c r="R389" s="213"/>
      <c r="S389" s="213"/>
      <c r="T389" s="214"/>
      <c r="AT389" s="215" t="s">
        <v>136</v>
      </c>
      <c r="AU389" s="215" t="s">
        <v>88</v>
      </c>
      <c r="AV389" s="14" t="s">
        <v>88</v>
      </c>
      <c r="AW389" s="14" t="s">
        <v>40</v>
      </c>
      <c r="AX389" s="14" t="s">
        <v>86</v>
      </c>
      <c r="AY389" s="215" t="s">
        <v>123</v>
      </c>
    </row>
    <row r="390" spans="1:65" s="2" customFormat="1" ht="16.5" customHeight="1">
      <c r="A390" s="36"/>
      <c r="B390" s="37"/>
      <c r="C390" s="175" t="s">
        <v>457</v>
      </c>
      <c r="D390" s="175" t="s">
        <v>125</v>
      </c>
      <c r="E390" s="176" t="s">
        <v>458</v>
      </c>
      <c r="F390" s="177" t="s">
        <v>459</v>
      </c>
      <c r="G390" s="178" t="s">
        <v>232</v>
      </c>
      <c r="H390" s="179">
        <v>28</v>
      </c>
      <c r="I390" s="180"/>
      <c r="J390" s="181">
        <f>ROUND(I390*H390,2)</f>
        <v>0</v>
      </c>
      <c r="K390" s="177" t="s">
        <v>129</v>
      </c>
      <c r="L390" s="41"/>
      <c r="M390" s="182" t="s">
        <v>33</v>
      </c>
      <c r="N390" s="183" t="s">
        <v>49</v>
      </c>
      <c r="O390" s="66"/>
      <c r="P390" s="184">
        <f>O390*H390</f>
        <v>0</v>
      </c>
      <c r="Q390" s="184">
        <v>0.15540000000000001</v>
      </c>
      <c r="R390" s="184">
        <f>Q390*H390</f>
        <v>4.3512000000000004</v>
      </c>
      <c r="S390" s="184">
        <v>0</v>
      </c>
      <c r="T390" s="185">
        <f>S390*H390</f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186" t="s">
        <v>130</v>
      </c>
      <c r="AT390" s="186" t="s">
        <v>125</v>
      </c>
      <c r="AU390" s="186" t="s">
        <v>88</v>
      </c>
      <c r="AY390" s="18" t="s">
        <v>123</v>
      </c>
      <c r="BE390" s="187">
        <f>IF(N390="základní",J390,0)</f>
        <v>0</v>
      </c>
      <c r="BF390" s="187">
        <f>IF(N390="snížená",J390,0)</f>
        <v>0</v>
      </c>
      <c r="BG390" s="187">
        <f>IF(N390="zákl. přenesená",J390,0)</f>
        <v>0</v>
      </c>
      <c r="BH390" s="187">
        <f>IF(N390="sníž. přenesená",J390,0)</f>
        <v>0</v>
      </c>
      <c r="BI390" s="187">
        <f>IF(N390="nulová",J390,0)</f>
        <v>0</v>
      </c>
      <c r="BJ390" s="18" t="s">
        <v>86</v>
      </c>
      <c r="BK390" s="187">
        <f>ROUND(I390*H390,2)</f>
        <v>0</v>
      </c>
      <c r="BL390" s="18" t="s">
        <v>130</v>
      </c>
      <c r="BM390" s="186" t="s">
        <v>460</v>
      </c>
    </row>
    <row r="391" spans="1:65" s="2" customFormat="1" ht="19.2">
      <c r="A391" s="36"/>
      <c r="B391" s="37"/>
      <c r="C391" s="38"/>
      <c r="D391" s="188" t="s">
        <v>132</v>
      </c>
      <c r="E391" s="38"/>
      <c r="F391" s="189" t="s">
        <v>461</v>
      </c>
      <c r="G391" s="38"/>
      <c r="H391" s="38"/>
      <c r="I391" s="190"/>
      <c r="J391" s="38"/>
      <c r="K391" s="38"/>
      <c r="L391" s="41"/>
      <c r="M391" s="191"/>
      <c r="N391" s="192"/>
      <c r="O391" s="66"/>
      <c r="P391" s="66"/>
      <c r="Q391" s="66"/>
      <c r="R391" s="66"/>
      <c r="S391" s="66"/>
      <c r="T391" s="67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T391" s="18" t="s">
        <v>132</v>
      </c>
      <c r="AU391" s="18" t="s">
        <v>88</v>
      </c>
    </row>
    <row r="392" spans="1:65" s="2" customFormat="1" ht="10.199999999999999">
      <c r="A392" s="36"/>
      <c r="B392" s="37"/>
      <c r="C392" s="38"/>
      <c r="D392" s="193" t="s">
        <v>134</v>
      </c>
      <c r="E392" s="38"/>
      <c r="F392" s="194" t="s">
        <v>462</v>
      </c>
      <c r="G392" s="38"/>
      <c r="H392" s="38"/>
      <c r="I392" s="190"/>
      <c r="J392" s="38"/>
      <c r="K392" s="38"/>
      <c r="L392" s="41"/>
      <c r="M392" s="191"/>
      <c r="N392" s="192"/>
      <c r="O392" s="66"/>
      <c r="P392" s="66"/>
      <c r="Q392" s="66"/>
      <c r="R392" s="66"/>
      <c r="S392" s="66"/>
      <c r="T392" s="67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8" t="s">
        <v>134</v>
      </c>
      <c r="AU392" s="18" t="s">
        <v>88</v>
      </c>
    </row>
    <row r="393" spans="1:65" s="13" customFormat="1" ht="10.199999999999999">
      <c r="B393" s="195"/>
      <c r="C393" s="196"/>
      <c r="D393" s="188" t="s">
        <v>136</v>
      </c>
      <c r="E393" s="197" t="s">
        <v>33</v>
      </c>
      <c r="F393" s="198" t="s">
        <v>463</v>
      </c>
      <c r="G393" s="196"/>
      <c r="H393" s="197" t="s">
        <v>33</v>
      </c>
      <c r="I393" s="199"/>
      <c r="J393" s="196"/>
      <c r="K393" s="196"/>
      <c r="L393" s="200"/>
      <c r="M393" s="201"/>
      <c r="N393" s="202"/>
      <c r="O393" s="202"/>
      <c r="P393" s="202"/>
      <c r="Q393" s="202"/>
      <c r="R393" s="202"/>
      <c r="S393" s="202"/>
      <c r="T393" s="203"/>
      <c r="AT393" s="204" t="s">
        <v>136</v>
      </c>
      <c r="AU393" s="204" t="s">
        <v>88</v>
      </c>
      <c r="AV393" s="13" t="s">
        <v>86</v>
      </c>
      <c r="AW393" s="13" t="s">
        <v>40</v>
      </c>
      <c r="AX393" s="13" t="s">
        <v>78</v>
      </c>
      <c r="AY393" s="204" t="s">
        <v>123</v>
      </c>
    </row>
    <row r="394" spans="1:65" s="14" customFormat="1" ht="10.199999999999999">
      <c r="B394" s="205"/>
      <c r="C394" s="206"/>
      <c r="D394" s="188" t="s">
        <v>136</v>
      </c>
      <c r="E394" s="207" t="s">
        <v>33</v>
      </c>
      <c r="F394" s="208" t="s">
        <v>464</v>
      </c>
      <c r="G394" s="206"/>
      <c r="H394" s="209">
        <v>24</v>
      </c>
      <c r="I394" s="210"/>
      <c r="J394" s="206"/>
      <c r="K394" s="206"/>
      <c r="L394" s="211"/>
      <c r="M394" s="212"/>
      <c r="N394" s="213"/>
      <c r="O394" s="213"/>
      <c r="P394" s="213"/>
      <c r="Q394" s="213"/>
      <c r="R394" s="213"/>
      <c r="S394" s="213"/>
      <c r="T394" s="214"/>
      <c r="AT394" s="215" t="s">
        <v>136</v>
      </c>
      <c r="AU394" s="215" t="s">
        <v>88</v>
      </c>
      <c r="AV394" s="14" t="s">
        <v>88</v>
      </c>
      <c r="AW394" s="14" t="s">
        <v>40</v>
      </c>
      <c r="AX394" s="14" t="s">
        <v>78</v>
      </c>
      <c r="AY394" s="215" t="s">
        <v>123</v>
      </c>
    </row>
    <row r="395" spans="1:65" s="14" customFormat="1" ht="10.199999999999999">
      <c r="B395" s="205"/>
      <c r="C395" s="206"/>
      <c r="D395" s="188" t="s">
        <v>136</v>
      </c>
      <c r="E395" s="207" t="s">
        <v>33</v>
      </c>
      <c r="F395" s="208" t="s">
        <v>130</v>
      </c>
      <c r="G395" s="206"/>
      <c r="H395" s="209">
        <v>4</v>
      </c>
      <c r="I395" s="210"/>
      <c r="J395" s="206"/>
      <c r="K395" s="206"/>
      <c r="L395" s="211"/>
      <c r="M395" s="212"/>
      <c r="N395" s="213"/>
      <c r="O395" s="213"/>
      <c r="P395" s="213"/>
      <c r="Q395" s="213"/>
      <c r="R395" s="213"/>
      <c r="S395" s="213"/>
      <c r="T395" s="214"/>
      <c r="AT395" s="215" t="s">
        <v>136</v>
      </c>
      <c r="AU395" s="215" t="s">
        <v>88</v>
      </c>
      <c r="AV395" s="14" t="s">
        <v>88</v>
      </c>
      <c r="AW395" s="14" t="s">
        <v>40</v>
      </c>
      <c r="AX395" s="14" t="s">
        <v>78</v>
      </c>
      <c r="AY395" s="215" t="s">
        <v>123</v>
      </c>
    </row>
    <row r="396" spans="1:65" s="15" customFormat="1" ht="10.199999999999999">
      <c r="B396" s="216"/>
      <c r="C396" s="217"/>
      <c r="D396" s="188" t="s">
        <v>136</v>
      </c>
      <c r="E396" s="218" t="s">
        <v>33</v>
      </c>
      <c r="F396" s="219" t="s">
        <v>176</v>
      </c>
      <c r="G396" s="217"/>
      <c r="H396" s="220">
        <v>28</v>
      </c>
      <c r="I396" s="221"/>
      <c r="J396" s="217"/>
      <c r="K396" s="217"/>
      <c r="L396" s="222"/>
      <c r="M396" s="223"/>
      <c r="N396" s="224"/>
      <c r="O396" s="224"/>
      <c r="P396" s="224"/>
      <c r="Q396" s="224"/>
      <c r="R396" s="224"/>
      <c r="S396" s="224"/>
      <c r="T396" s="225"/>
      <c r="AT396" s="226" t="s">
        <v>136</v>
      </c>
      <c r="AU396" s="226" t="s">
        <v>88</v>
      </c>
      <c r="AV396" s="15" t="s">
        <v>130</v>
      </c>
      <c r="AW396" s="15" t="s">
        <v>40</v>
      </c>
      <c r="AX396" s="15" t="s">
        <v>86</v>
      </c>
      <c r="AY396" s="226" t="s">
        <v>123</v>
      </c>
    </row>
    <row r="397" spans="1:65" s="2" customFormat="1" ht="16.5" customHeight="1">
      <c r="A397" s="36"/>
      <c r="B397" s="37"/>
      <c r="C397" s="227" t="s">
        <v>465</v>
      </c>
      <c r="D397" s="227" t="s">
        <v>219</v>
      </c>
      <c r="E397" s="228" t="s">
        <v>466</v>
      </c>
      <c r="F397" s="229" t="s">
        <v>467</v>
      </c>
      <c r="G397" s="230" t="s">
        <v>232</v>
      </c>
      <c r="H397" s="231">
        <v>28</v>
      </c>
      <c r="I397" s="232"/>
      <c r="J397" s="233">
        <f>ROUND(I397*H397,2)</f>
        <v>0</v>
      </c>
      <c r="K397" s="229" t="s">
        <v>129</v>
      </c>
      <c r="L397" s="234"/>
      <c r="M397" s="235" t="s">
        <v>33</v>
      </c>
      <c r="N397" s="236" t="s">
        <v>49</v>
      </c>
      <c r="O397" s="66"/>
      <c r="P397" s="184">
        <f>O397*H397</f>
        <v>0</v>
      </c>
      <c r="Q397" s="184">
        <v>4.8300000000000003E-2</v>
      </c>
      <c r="R397" s="184">
        <f>Q397*H397</f>
        <v>1.3524</v>
      </c>
      <c r="S397" s="184">
        <v>0</v>
      </c>
      <c r="T397" s="185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86" t="s">
        <v>183</v>
      </c>
      <c r="AT397" s="186" t="s">
        <v>219</v>
      </c>
      <c r="AU397" s="186" t="s">
        <v>88</v>
      </c>
      <c r="AY397" s="18" t="s">
        <v>123</v>
      </c>
      <c r="BE397" s="187">
        <f>IF(N397="základní",J397,0)</f>
        <v>0</v>
      </c>
      <c r="BF397" s="187">
        <f>IF(N397="snížená",J397,0)</f>
        <v>0</v>
      </c>
      <c r="BG397" s="187">
        <f>IF(N397="zákl. přenesená",J397,0)</f>
        <v>0</v>
      </c>
      <c r="BH397" s="187">
        <f>IF(N397="sníž. přenesená",J397,0)</f>
        <v>0</v>
      </c>
      <c r="BI397" s="187">
        <f>IF(N397="nulová",J397,0)</f>
        <v>0</v>
      </c>
      <c r="BJ397" s="18" t="s">
        <v>86</v>
      </c>
      <c r="BK397" s="187">
        <f>ROUND(I397*H397,2)</f>
        <v>0</v>
      </c>
      <c r="BL397" s="18" t="s">
        <v>130</v>
      </c>
      <c r="BM397" s="186" t="s">
        <v>468</v>
      </c>
    </row>
    <row r="398" spans="1:65" s="2" customFormat="1" ht="10.199999999999999">
      <c r="A398" s="36"/>
      <c r="B398" s="37"/>
      <c r="C398" s="38"/>
      <c r="D398" s="188" t="s">
        <v>132</v>
      </c>
      <c r="E398" s="38"/>
      <c r="F398" s="189" t="s">
        <v>467</v>
      </c>
      <c r="G398" s="38"/>
      <c r="H398" s="38"/>
      <c r="I398" s="190"/>
      <c r="J398" s="38"/>
      <c r="K398" s="38"/>
      <c r="L398" s="41"/>
      <c r="M398" s="191"/>
      <c r="N398" s="192"/>
      <c r="O398" s="66"/>
      <c r="P398" s="66"/>
      <c r="Q398" s="66"/>
      <c r="R398" s="66"/>
      <c r="S398" s="66"/>
      <c r="T398" s="67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8" t="s">
        <v>132</v>
      </c>
      <c r="AU398" s="18" t="s">
        <v>88</v>
      </c>
    </row>
    <row r="399" spans="1:65" s="13" customFormat="1" ht="10.199999999999999">
      <c r="B399" s="195"/>
      <c r="C399" s="196"/>
      <c r="D399" s="188" t="s">
        <v>136</v>
      </c>
      <c r="E399" s="197" t="s">
        <v>33</v>
      </c>
      <c r="F399" s="198" t="s">
        <v>469</v>
      </c>
      <c r="G399" s="196"/>
      <c r="H399" s="197" t="s">
        <v>33</v>
      </c>
      <c r="I399" s="199"/>
      <c r="J399" s="196"/>
      <c r="K399" s="196"/>
      <c r="L399" s="200"/>
      <c r="M399" s="201"/>
      <c r="N399" s="202"/>
      <c r="O399" s="202"/>
      <c r="P399" s="202"/>
      <c r="Q399" s="202"/>
      <c r="R399" s="202"/>
      <c r="S399" s="202"/>
      <c r="T399" s="203"/>
      <c r="AT399" s="204" t="s">
        <v>136</v>
      </c>
      <c r="AU399" s="204" t="s">
        <v>88</v>
      </c>
      <c r="AV399" s="13" t="s">
        <v>86</v>
      </c>
      <c r="AW399" s="13" t="s">
        <v>40</v>
      </c>
      <c r="AX399" s="13" t="s">
        <v>78</v>
      </c>
      <c r="AY399" s="204" t="s">
        <v>123</v>
      </c>
    </row>
    <row r="400" spans="1:65" s="13" customFormat="1" ht="10.199999999999999">
      <c r="B400" s="195"/>
      <c r="C400" s="196"/>
      <c r="D400" s="188" t="s">
        <v>136</v>
      </c>
      <c r="E400" s="197" t="s">
        <v>33</v>
      </c>
      <c r="F400" s="198" t="s">
        <v>463</v>
      </c>
      <c r="G400" s="196"/>
      <c r="H400" s="197" t="s">
        <v>33</v>
      </c>
      <c r="I400" s="199"/>
      <c r="J400" s="196"/>
      <c r="K400" s="196"/>
      <c r="L400" s="200"/>
      <c r="M400" s="201"/>
      <c r="N400" s="202"/>
      <c r="O400" s="202"/>
      <c r="P400" s="202"/>
      <c r="Q400" s="202"/>
      <c r="R400" s="202"/>
      <c r="S400" s="202"/>
      <c r="T400" s="203"/>
      <c r="AT400" s="204" t="s">
        <v>136</v>
      </c>
      <c r="AU400" s="204" t="s">
        <v>88</v>
      </c>
      <c r="AV400" s="13" t="s">
        <v>86</v>
      </c>
      <c r="AW400" s="13" t="s">
        <v>40</v>
      </c>
      <c r="AX400" s="13" t="s">
        <v>78</v>
      </c>
      <c r="AY400" s="204" t="s">
        <v>123</v>
      </c>
    </row>
    <row r="401" spans="1:65" s="14" customFormat="1" ht="10.199999999999999">
      <c r="B401" s="205"/>
      <c r="C401" s="206"/>
      <c r="D401" s="188" t="s">
        <v>136</v>
      </c>
      <c r="E401" s="207" t="s">
        <v>33</v>
      </c>
      <c r="F401" s="208" t="s">
        <v>464</v>
      </c>
      <c r="G401" s="206"/>
      <c r="H401" s="209">
        <v>24</v>
      </c>
      <c r="I401" s="210"/>
      <c r="J401" s="206"/>
      <c r="K401" s="206"/>
      <c r="L401" s="211"/>
      <c r="M401" s="212"/>
      <c r="N401" s="213"/>
      <c r="O401" s="213"/>
      <c r="P401" s="213"/>
      <c r="Q401" s="213"/>
      <c r="R401" s="213"/>
      <c r="S401" s="213"/>
      <c r="T401" s="214"/>
      <c r="AT401" s="215" t="s">
        <v>136</v>
      </c>
      <c r="AU401" s="215" t="s">
        <v>88</v>
      </c>
      <c r="AV401" s="14" t="s">
        <v>88</v>
      </c>
      <c r="AW401" s="14" t="s">
        <v>40</v>
      </c>
      <c r="AX401" s="14" t="s">
        <v>78</v>
      </c>
      <c r="AY401" s="215" t="s">
        <v>123</v>
      </c>
    </row>
    <row r="402" spans="1:65" s="14" customFormat="1" ht="10.199999999999999">
      <c r="B402" s="205"/>
      <c r="C402" s="206"/>
      <c r="D402" s="188" t="s">
        <v>136</v>
      </c>
      <c r="E402" s="207" t="s">
        <v>33</v>
      </c>
      <c r="F402" s="208" t="s">
        <v>130</v>
      </c>
      <c r="G402" s="206"/>
      <c r="H402" s="209">
        <v>4</v>
      </c>
      <c r="I402" s="210"/>
      <c r="J402" s="206"/>
      <c r="K402" s="206"/>
      <c r="L402" s="211"/>
      <c r="M402" s="212"/>
      <c r="N402" s="213"/>
      <c r="O402" s="213"/>
      <c r="P402" s="213"/>
      <c r="Q402" s="213"/>
      <c r="R402" s="213"/>
      <c r="S402" s="213"/>
      <c r="T402" s="214"/>
      <c r="AT402" s="215" t="s">
        <v>136</v>
      </c>
      <c r="AU402" s="215" t="s">
        <v>88</v>
      </c>
      <c r="AV402" s="14" t="s">
        <v>88</v>
      </c>
      <c r="AW402" s="14" t="s">
        <v>40</v>
      </c>
      <c r="AX402" s="14" t="s">
        <v>78</v>
      </c>
      <c r="AY402" s="215" t="s">
        <v>123</v>
      </c>
    </row>
    <row r="403" spans="1:65" s="15" customFormat="1" ht="10.199999999999999">
      <c r="B403" s="216"/>
      <c r="C403" s="217"/>
      <c r="D403" s="188" t="s">
        <v>136</v>
      </c>
      <c r="E403" s="218" t="s">
        <v>33</v>
      </c>
      <c r="F403" s="219" t="s">
        <v>176</v>
      </c>
      <c r="G403" s="217"/>
      <c r="H403" s="220">
        <v>28</v>
      </c>
      <c r="I403" s="221"/>
      <c r="J403" s="217"/>
      <c r="K403" s="217"/>
      <c r="L403" s="222"/>
      <c r="M403" s="223"/>
      <c r="N403" s="224"/>
      <c r="O403" s="224"/>
      <c r="P403" s="224"/>
      <c r="Q403" s="224"/>
      <c r="R403" s="224"/>
      <c r="S403" s="224"/>
      <c r="T403" s="225"/>
      <c r="AT403" s="226" t="s">
        <v>136</v>
      </c>
      <c r="AU403" s="226" t="s">
        <v>88</v>
      </c>
      <c r="AV403" s="15" t="s">
        <v>130</v>
      </c>
      <c r="AW403" s="15" t="s">
        <v>40</v>
      </c>
      <c r="AX403" s="15" t="s">
        <v>86</v>
      </c>
      <c r="AY403" s="226" t="s">
        <v>123</v>
      </c>
    </row>
    <row r="404" spans="1:65" s="12" customFormat="1" ht="22.8" customHeight="1">
      <c r="B404" s="159"/>
      <c r="C404" s="160"/>
      <c r="D404" s="161" t="s">
        <v>77</v>
      </c>
      <c r="E404" s="173" t="s">
        <v>189</v>
      </c>
      <c r="F404" s="173" t="s">
        <v>470</v>
      </c>
      <c r="G404" s="160"/>
      <c r="H404" s="160"/>
      <c r="I404" s="163"/>
      <c r="J404" s="174">
        <f>BK404</f>
        <v>0</v>
      </c>
      <c r="K404" s="160"/>
      <c r="L404" s="165"/>
      <c r="M404" s="166"/>
      <c r="N404" s="167"/>
      <c r="O404" s="167"/>
      <c r="P404" s="168">
        <f>SUM(P405:P442)</f>
        <v>0</v>
      </c>
      <c r="Q404" s="167"/>
      <c r="R404" s="168">
        <f>SUM(R405:R442)</f>
        <v>2.3800000000000002E-2</v>
      </c>
      <c r="S404" s="167"/>
      <c r="T404" s="169">
        <f>SUM(T405:T442)</f>
        <v>4</v>
      </c>
      <c r="AR404" s="170" t="s">
        <v>86</v>
      </c>
      <c r="AT404" s="171" t="s">
        <v>77</v>
      </c>
      <c r="AU404" s="171" t="s">
        <v>86</v>
      </c>
      <c r="AY404" s="170" t="s">
        <v>123</v>
      </c>
      <c r="BK404" s="172">
        <f>SUM(BK405:BK442)</f>
        <v>0</v>
      </c>
    </row>
    <row r="405" spans="1:65" s="2" customFormat="1" ht="16.5" customHeight="1">
      <c r="A405" s="36"/>
      <c r="B405" s="37"/>
      <c r="C405" s="175" t="s">
        <v>471</v>
      </c>
      <c r="D405" s="175" t="s">
        <v>125</v>
      </c>
      <c r="E405" s="176" t="s">
        <v>472</v>
      </c>
      <c r="F405" s="177" t="s">
        <v>473</v>
      </c>
      <c r="G405" s="178" t="s">
        <v>315</v>
      </c>
      <c r="H405" s="179">
        <v>2</v>
      </c>
      <c r="I405" s="180"/>
      <c r="J405" s="181">
        <f>ROUND(I405*H405,2)</f>
        <v>0</v>
      </c>
      <c r="K405" s="177" t="s">
        <v>129</v>
      </c>
      <c r="L405" s="41"/>
      <c r="M405" s="182" t="s">
        <v>33</v>
      </c>
      <c r="N405" s="183" t="s">
        <v>49</v>
      </c>
      <c r="O405" s="66"/>
      <c r="P405" s="184">
        <f>O405*H405</f>
        <v>0</v>
      </c>
      <c r="Q405" s="184">
        <v>0</v>
      </c>
      <c r="R405" s="184">
        <f>Q405*H405</f>
        <v>0</v>
      </c>
      <c r="S405" s="184">
        <v>0</v>
      </c>
      <c r="T405" s="185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186" t="s">
        <v>130</v>
      </c>
      <c r="AT405" s="186" t="s">
        <v>125</v>
      </c>
      <c r="AU405" s="186" t="s">
        <v>88</v>
      </c>
      <c r="AY405" s="18" t="s">
        <v>123</v>
      </c>
      <c r="BE405" s="187">
        <f>IF(N405="základní",J405,0)</f>
        <v>0</v>
      </c>
      <c r="BF405" s="187">
        <f>IF(N405="snížená",J405,0)</f>
        <v>0</v>
      </c>
      <c r="BG405" s="187">
        <f>IF(N405="zákl. přenesená",J405,0)</f>
        <v>0</v>
      </c>
      <c r="BH405" s="187">
        <f>IF(N405="sníž. přenesená",J405,0)</f>
        <v>0</v>
      </c>
      <c r="BI405" s="187">
        <f>IF(N405="nulová",J405,0)</f>
        <v>0</v>
      </c>
      <c r="BJ405" s="18" t="s">
        <v>86</v>
      </c>
      <c r="BK405" s="187">
        <f>ROUND(I405*H405,2)</f>
        <v>0</v>
      </c>
      <c r="BL405" s="18" t="s">
        <v>130</v>
      </c>
      <c r="BM405" s="186" t="s">
        <v>474</v>
      </c>
    </row>
    <row r="406" spans="1:65" s="2" customFormat="1" ht="10.199999999999999">
      <c r="A406" s="36"/>
      <c r="B406" s="37"/>
      <c r="C406" s="38"/>
      <c r="D406" s="188" t="s">
        <v>132</v>
      </c>
      <c r="E406" s="38"/>
      <c r="F406" s="189" t="s">
        <v>475</v>
      </c>
      <c r="G406" s="38"/>
      <c r="H406" s="38"/>
      <c r="I406" s="190"/>
      <c r="J406" s="38"/>
      <c r="K406" s="38"/>
      <c r="L406" s="41"/>
      <c r="M406" s="191"/>
      <c r="N406" s="192"/>
      <c r="O406" s="66"/>
      <c r="P406" s="66"/>
      <c r="Q406" s="66"/>
      <c r="R406" s="66"/>
      <c r="S406" s="66"/>
      <c r="T406" s="67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T406" s="18" t="s">
        <v>132</v>
      </c>
      <c r="AU406" s="18" t="s">
        <v>88</v>
      </c>
    </row>
    <row r="407" spans="1:65" s="2" customFormat="1" ht="10.199999999999999">
      <c r="A407" s="36"/>
      <c r="B407" s="37"/>
      <c r="C407" s="38"/>
      <c r="D407" s="193" t="s">
        <v>134</v>
      </c>
      <c r="E407" s="38"/>
      <c r="F407" s="194" t="s">
        <v>476</v>
      </c>
      <c r="G407" s="38"/>
      <c r="H407" s="38"/>
      <c r="I407" s="190"/>
      <c r="J407" s="38"/>
      <c r="K407" s="38"/>
      <c r="L407" s="41"/>
      <c r="M407" s="191"/>
      <c r="N407" s="192"/>
      <c r="O407" s="66"/>
      <c r="P407" s="66"/>
      <c r="Q407" s="66"/>
      <c r="R407" s="66"/>
      <c r="S407" s="66"/>
      <c r="T407" s="67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8" t="s">
        <v>134</v>
      </c>
      <c r="AU407" s="18" t="s">
        <v>88</v>
      </c>
    </row>
    <row r="408" spans="1:65" s="13" customFormat="1" ht="10.199999999999999">
      <c r="B408" s="195"/>
      <c r="C408" s="196"/>
      <c r="D408" s="188" t="s">
        <v>136</v>
      </c>
      <c r="E408" s="197" t="s">
        <v>33</v>
      </c>
      <c r="F408" s="198" t="s">
        <v>477</v>
      </c>
      <c r="G408" s="196"/>
      <c r="H408" s="197" t="s">
        <v>33</v>
      </c>
      <c r="I408" s="199"/>
      <c r="J408" s="196"/>
      <c r="K408" s="196"/>
      <c r="L408" s="200"/>
      <c r="M408" s="201"/>
      <c r="N408" s="202"/>
      <c r="O408" s="202"/>
      <c r="P408" s="202"/>
      <c r="Q408" s="202"/>
      <c r="R408" s="202"/>
      <c r="S408" s="202"/>
      <c r="T408" s="203"/>
      <c r="AT408" s="204" t="s">
        <v>136</v>
      </c>
      <c r="AU408" s="204" t="s">
        <v>88</v>
      </c>
      <c r="AV408" s="13" t="s">
        <v>86</v>
      </c>
      <c r="AW408" s="13" t="s">
        <v>40</v>
      </c>
      <c r="AX408" s="13" t="s">
        <v>78</v>
      </c>
      <c r="AY408" s="204" t="s">
        <v>123</v>
      </c>
    </row>
    <row r="409" spans="1:65" s="14" customFormat="1" ht="10.199999999999999">
      <c r="B409" s="205"/>
      <c r="C409" s="206"/>
      <c r="D409" s="188" t="s">
        <v>136</v>
      </c>
      <c r="E409" s="207" t="s">
        <v>33</v>
      </c>
      <c r="F409" s="208" t="s">
        <v>88</v>
      </c>
      <c r="G409" s="206"/>
      <c r="H409" s="209">
        <v>2</v>
      </c>
      <c r="I409" s="210"/>
      <c r="J409" s="206"/>
      <c r="K409" s="206"/>
      <c r="L409" s="211"/>
      <c r="M409" s="212"/>
      <c r="N409" s="213"/>
      <c r="O409" s="213"/>
      <c r="P409" s="213"/>
      <c r="Q409" s="213"/>
      <c r="R409" s="213"/>
      <c r="S409" s="213"/>
      <c r="T409" s="214"/>
      <c r="AT409" s="215" t="s">
        <v>136</v>
      </c>
      <c r="AU409" s="215" t="s">
        <v>88</v>
      </c>
      <c r="AV409" s="14" t="s">
        <v>88</v>
      </c>
      <c r="AW409" s="14" t="s">
        <v>40</v>
      </c>
      <c r="AX409" s="14" t="s">
        <v>86</v>
      </c>
      <c r="AY409" s="215" t="s">
        <v>123</v>
      </c>
    </row>
    <row r="410" spans="1:65" s="2" customFormat="1" ht="16.5" customHeight="1">
      <c r="A410" s="36"/>
      <c r="B410" s="37"/>
      <c r="C410" s="227" t="s">
        <v>478</v>
      </c>
      <c r="D410" s="227" t="s">
        <v>219</v>
      </c>
      <c r="E410" s="228" t="s">
        <v>479</v>
      </c>
      <c r="F410" s="229" t="s">
        <v>480</v>
      </c>
      <c r="G410" s="230" t="s">
        <v>315</v>
      </c>
      <c r="H410" s="231">
        <v>2</v>
      </c>
      <c r="I410" s="232"/>
      <c r="J410" s="233">
        <f>ROUND(I410*H410,2)</f>
        <v>0</v>
      </c>
      <c r="K410" s="229" t="s">
        <v>129</v>
      </c>
      <c r="L410" s="234"/>
      <c r="M410" s="235" t="s">
        <v>33</v>
      </c>
      <c r="N410" s="236" t="s">
        <v>49</v>
      </c>
      <c r="O410" s="66"/>
      <c r="P410" s="184">
        <f>O410*H410</f>
        <v>0</v>
      </c>
      <c r="Q410" s="184">
        <v>2.0999999999999999E-3</v>
      </c>
      <c r="R410" s="184">
        <f>Q410*H410</f>
        <v>4.1999999999999997E-3</v>
      </c>
      <c r="S410" s="184">
        <v>0</v>
      </c>
      <c r="T410" s="185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186" t="s">
        <v>183</v>
      </c>
      <c r="AT410" s="186" t="s">
        <v>219</v>
      </c>
      <c r="AU410" s="186" t="s">
        <v>88</v>
      </c>
      <c r="AY410" s="18" t="s">
        <v>123</v>
      </c>
      <c r="BE410" s="187">
        <f>IF(N410="základní",J410,0)</f>
        <v>0</v>
      </c>
      <c r="BF410" s="187">
        <f>IF(N410="snížená",J410,0)</f>
        <v>0</v>
      </c>
      <c r="BG410" s="187">
        <f>IF(N410="zákl. přenesená",J410,0)</f>
        <v>0</v>
      </c>
      <c r="BH410" s="187">
        <f>IF(N410="sníž. přenesená",J410,0)</f>
        <v>0</v>
      </c>
      <c r="BI410" s="187">
        <f>IF(N410="nulová",J410,0)</f>
        <v>0</v>
      </c>
      <c r="BJ410" s="18" t="s">
        <v>86</v>
      </c>
      <c r="BK410" s="187">
        <f>ROUND(I410*H410,2)</f>
        <v>0</v>
      </c>
      <c r="BL410" s="18" t="s">
        <v>130</v>
      </c>
      <c r="BM410" s="186" t="s">
        <v>481</v>
      </c>
    </row>
    <row r="411" spans="1:65" s="2" customFormat="1" ht="10.199999999999999">
      <c r="A411" s="36"/>
      <c r="B411" s="37"/>
      <c r="C411" s="38"/>
      <c r="D411" s="188" t="s">
        <v>132</v>
      </c>
      <c r="E411" s="38"/>
      <c r="F411" s="189" t="s">
        <v>480</v>
      </c>
      <c r="G411" s="38"/>
      <c r="H411" s="38"/>
      <c r="I411" s="190"/>
      <c r="J411" s="38"/>
      <c r="K411" s="38"/>
      <c r="L411" s="41"/>
      <c r="M411" s="191"/>
      <c r="N411" s="192"/>
      <c r="O411" s="66"/>
      <c r="P411" s="66"/>
      <c r="Q411" s="66"/>
      <c r="R411" s="66"/>
      <c r="S411" s="66"/>
      <c r="T411" s="67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8" t="s">
        <v>132</v>
      </c>
      <c r="AU411" s="18" t="s">
        <v>88</v>
      </c>
    </row>
    <row r="412" spans="1:65" s="13" customFormat="1" ht="10.199999999999999">
      <c r="B412" s="195"/>
      <c r="C412" s="196"/>
      <c r="D412" s="188" t="s">
        <v>136</v>
      </c>
      <c r="E412" s="197" t="s">
        <v>33</v>
      </c>
      <c r="F412" s="198" t="s">
        <v>482</v>
      </c>
      <c r="G412" s="196"/>
      <c r="H412" s="197" t="s">
        <v>33</v>
      </c>
      <c r="I412" s="199"/>
      <c r="J412" s="196"/>
      <c r="K412" s="196"/>
      <c r="L412" s="200"/>
      <c r="M412" s="201"/>
      <c r="N412" s="202"/>
      <c r="O412" s="202"/>
      <c r="P412" s="202"/>
      <c r="Q412" s="202"/>
      <c r="R412" s="202"/>
      <c r="S412" s="202"/>
      <c r="T412" s="203"/>
      <c r="AT412" s="204" t="s">
        <v>136</v>
      </c>
      <c r="AU412" s="204" t="s">
        <v>88</v>
      </c>
      <c r="AV412" s="13" t="s">
        <v>86</v>
      </c>
      <c r="AW412" s="13" t="s">
        <v>40</v>
      </c>
      <c r="AX412" s="13" t="s">
        <v>78</v>
      </c>
      <c r="AY412" s="204" t="s">
        <v>123</v>
      </c>
    </row>
    <row r="413" spans="1:65" s="14" customFormat="1" ht="10.199999999999999">
      <c r="B413" s="205"/>
      <c r="C413" s="206"/>
      <c r="D413" s="188" t="s">
        <v>136</v>
      </c>
      <c r="E413" s="207" t="s">
        <v>33</v>
      </c>
      <c r="F413" s="208" t="s">
        <v>88</v>
      </c>
      <c r="G413" s="206"/>
      <c r="H413" s="209">
        <v>2</v>
      </c>
      <c r="I413" s="210"/>
      <c r="J413" s="206"/>
      <c r="K413" s="206"/>
      <c r="L413" s="211"/>
      <c r="M413" s="212"/>
      <c r="N413" s="213"/>
      <c r="O413" s="213"/>
      <c r="P413" s="213"/>
      <c r="Q413" s="213"/>
      <c r="R413" s="213"/>
      <c r="S413" s="213"/>
      <c r="T413" s="214"/>
      <c r="AT413" s="215" t="s">
        <v>136</v>
      </c>
      <c r="AU413" s="215" t="s">
        <v>88</v>
      </c>
      <c r="AV413" s="14" t="s">
        <v>88</v>
      </c>
      <c r="AW413" s="14" t="s">
        <v>40</v>
      </c>
      <c r="AX413" s="14" t="s">
        <v>86</v>
      </c>
      <c r="AY413" s="215" t="s">
        <v>123</v>
      </c>
    </row>
    <row r="414" spans="1:65" s="2" customFormat="1" ht="16.5" customHeight="1">
      <c r="A414" s="36"/>
      <c r="B414" s="37"/>
      <c r="C414" s="175" t="s">
        <v>483</v>
      </c>
      <c r="D414" s="175" t="s">
        <v>125</v>
      </c>
      <c r="E414" s="176" t="s">
        <v>484</v>
      </c>
      <c r="F414" s="177" t="s">
        <v>485</v>
      </c>
      <c r="G414" s="178" t="s">
        <v>315</v>
      </c>
      <c r="H414" s="179">
        <v>1</v>
      </c>
      <c r="I414" s="180"/>
      <c r="J414" s="181">
        <f>ROUND(I414*H414,2)</f>
        <v>0</v>
      </c>
      <c r="K414" s="177" t="s">
        <v>129</v>
      </c>
      <c r="L414" s="41"/>
      <c r="M414" s="182" t="s">
        <v>33</v>
      </c>
      <c r="N414" s="183" t="s">
        <v>49</v>
      </c>
      <c r="O414" s="66"/>
      <c r="P414" s="184">
        <f>O414*H414</f>
        <v>0</v>
      </c>
      <c r="Q414" s="184">
        <v>6.9999999999999999E-4</v>
      </c>
      <c r="R414" s="184">
        <f>Q414*H414</f>
        <v>6.9999999999999999E-4</v>
      </c>
      <c r="S414" s="184">
        <v>0</v>
      </c>
      <c r="T414" s="185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186" t="s">
        <v>130</v>
      </c>
      <c r="AT414" s="186" t="s">
        <v>125</v>
      </c>
      <c r="AU414" s="186" t="s">
        <v>88</v>
      </c>
      <c r="AY414" s="18" t="s">
        <v>123</v>
      </c>
      <c r="BE414" s="187">
        <f>IF(N414="základní",J414,0)</f>
        <v>0</v>
      </c>
      <c r="BF414" s="187">
        <f>IF(N414="snížená",J414,0)</f>
        <v>0</v>
      </c>
      <c r="BG414" s="187">
        <f>IF(N414="zákl. přenesená",J414,0)</f>
        <v>0</v>
      </c>
      <c r="BH414" s="187">
        <f>IF(N414="sníž. přenesená",J414,0)</f>
        <v>0</v>
      </c>
      <c r="BI414" s="187">
        <f>IF(N414="nulová",J414,0)</f>
        <v>0</v>
      </c>
      <c r="BJ414" s="18" t="s">
        <v>86</v>
      </c>
      <c r="BK414" s="187">
        <f>ROUND(I414*H414,2)</f>
        <v>0</v>
      </c>
      <c r="BL414" s="18" t="s">
        <v>130</v>
      </c>
      <c r="BM414" s="186" t="s">
        <v>486</v>
      </c>
    </row>
    <row r="415" spans="1:65" s="2" customFormat="1" ht="10.199999999999999">
      <c r="A415" s="36"/>
      <c r="B415" s="37"/>
      <c r="C415" s="38"/>
      <c r="D415" s="188" t="s">
        <v>132</v>
      </c>
      <c r="E415" s="38"/>
      <c r="F415" s="189" t="s">
        <v>487</v>
      </c>
      <c r="G415" s="38"/>
      <c r="H415" s="38"/>
      <c r="I415" s="190"/>
      <c r="J415" s="38"/>
      <c r="K415" s="38"/>
      <c r="L415" s="41"/>
      <c r="M415" s="191"/>
      <c r="N415" s="192"/>
      <c r="O415" s="66"/>
      <c r="P415" s="66"/>
      <c r="Q415" s="66"/>
      <c r="R415" s="66"/>
      <c r="S415" s="66"/>
      <c r="T415" s="67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T415" s="18" t="s">
        <v>132</v>
      </c>
      <c r="AU415" s="18" t="s">
        <v>88</v>
      </c>
    </row>
    <row r="416" spans="1:65" s="2" customFormat="1" ht="10.199999999999999">
      <c r="A416" s="36"/>
      <c r="B416" s="37"/>
      <c r="C416" s="38"/>
      <c r="D416" s="193" t="s">
        <v>134</v>
      </c>
      <c r="E416" s="38"/>
      <c r="F416" s="194" t="s">
        <v>488</v>
      </c>
      <c r="G416" s="38"/>
      <c r="H416" s="38"/>
      <c r="I416" s="190"/>
      <c r="J416" s="38"/>
      <c r="K416" s="38"/>
      <c r="L416" s="41"/>
      <c r="M416" s="191"/>
      <c r="N416" s="192"/>
      <c r="O416" s="66"/>
      <c r="P416" s="66"/>
      <c r="Q416" s="66"/>
      <c r="R416" s="66"/>
      <c r="S416" s="66"/>
      <c r="T416" s="67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T416" s="18" t="s">
        <v>134</v>
      </c>
      <c r="AU416" s="18" t="s">
        <v>88</v>
      </c>
    </row>
    <row r="417" spans="1:65" s="14" customFormat="1" ht="10.199999999999999">
      <c r="B417" s="205"/>
      <c r="C417" s="206"/>
      <c r="D417" s="188" t="s">
        <v>136</v>
      </c>
      <c r="E417" s="207" t="s">
        <v>33</v>
      </c>
      <c r="F417" s="208" t="s">
        <v>86</v>
      </c>
      <c r="G417" s="206"/>
      <c r="H417" s="209">
        <v>1</v>
      </c>
      <c r="I417" s="210"/>
      <c r="J417" s="206"/>
      <c r="K417" s="206"/>
      <c r="L417" s="211"/>
      <c r="M417" s="212"/>
      <c r="N417" s="213"/>
      <c r="O417" s="213"/>
      <c r="P417" s="213"/>
      <c r="Q417" s="213"/>
      <c r="R417" s="213"/>
      <c r="S417" s="213"/>
      <c r="T417" s="214"/>
      <c r="AT417" s="215" t="s">
        <v>136</v>
      </c>
      <c r="AU417" s="215" t="s">
        <v>88</v>
      </c>
      <c r="AV417" s="14" t="s">
        <v>88</v>
      </c>
      <c r="AW417" s="14" t="s">
        <v>40</v>
      </c>
      <c r="AX417" s="14" t="s">
        <v>86</v>
      </c>
      <c r="AY417" s="215" t="s">
        <v>123</v>
      </c>
    </row>
    <row r="418" spans="1:65" s="2" customFormat="1" ht="16.5" customHeight="1">
      <c r="A418" s="36"/>
      <c r="B418" s="37"/>
      <c r="C418" s="227" t="s">
        <v>489</v>
      </c>
      <c r="D418" s="227" t="s">
        <v>219</v>
      </c>
      <c r="E418" s="228" t="s">
        <v>490</v>
      </c>
      <c r="F418" s="229" t="s">
        <v>491</v>
      </c>
      <c r="G418" s="230" t="s">
        <v>315</v>
      </c>
      <c r="H418" s="231">
        <v>1</v>
      </c>
      <c r="I418" s="232"/>
      <c r="J418" s="233">
        <f>ROUND(I418*H418,2)</f>
        <v>0</v>
      </c>
      <c r="K418" s="229" t="s">
        <v>129</v>
      </c>
      <c r="L418" s="234"/>
      <c r="M418" s="235" t="s">
        <v>33</v>
      </c>
      <c r="N418" s="236" t="s">
        <v>49</v>
      </c>
      <c r="O418" s="66"/>
      <c r="P418" s="184">
        <f>O418*H418</f>
        <v>0</v>
      </c>
      <c r="Q418" s="184">
        <v>3.0000000000000001E-3</v>
      </c>
      <c r="R418" s="184">
        <f>Q418*H418</f>
        <v>3.0000000000000001E-3</v>
      </c>
      <c r="S418" s="184">
        <v>0</v>
      </c>
      <c r="T418" s="185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186" t="s">
        <v>183</v>
      </c>
      <c r="AT418" s="186" t="s">
        <v>219</v>
      </c>
      <c r="AU418" s="186" t="s">
        <v>88</v>
      </c>
      <c r="AY418" s="18" t="s">
        <v>123</v>
      </c>
      <c r="BE418" s="187">
        <f>IF(N418="základní",J418,0)</f>
        <v>0</v>
      </c>
      <c r="BF418" s="187">
        <f>IF(N418="snížená",J418,0)</f>
        <v>0</v>
      </c>
      <c r="BG418" s="187">
        <f>IF(N418="zákl. přenesená",J418,0)</f>
        <v>0</v>
      </c>
      <c r="BH418" s="187">
        <f>IF(N418="sníž. přenesená",J418,0)</f>
        <v>0</v>
      </c>
      <c r="BI418" s="187">
        <f>IF(N418="nulová",J418,0)</f>
        <v>0</v>
      </c>
      <c r="BJ418" s="18" t="s">
        <v>86</v>
      </c>
      <c r="BK418" s="187">
        <f>ROUND(I418*H418,2)</f>
        <v>0</v>
      </c>
      <c r="BL418" s="18" t="s">
        <v>130</v>
      </c>
      <c r="BM418" s="186" t="s">
        <v>492</v>
      </c>
    </row>
    <row r="419" spans="1:65" s="2" customFormat="1" ht="10.199999999999999">
      <c r="A419" s="36"/>
      <c r="B419" s="37"/>
      <c r="C419" s="38"/>
      <c r="D419" s="188" t="s">
        <v>132</v>
      </c>
      <c r="E419" s="38"/>
      <c r="F419" s="189" t="s">
        <v>491</v>
      </c>
      <c r="G419" s="38"/>
      <c r="H419" s="38"/>
      <c r="I419" s="190"/>
      <c r="J419" s="38"/>
      <c r="K419" s="38"/>
      <c r="L419" s="41"/>
      <c r="M419" s="191"/>
      <c r="N419" s="192"/>
      <c r="O419" s="66"/>
      <c r="P419" s="66"/>
      <c r="Q419" s="66"/>
      <c r="R419" s="66"/>
      <c r="S419" s="66"/>
      <c r="T419" s="67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8" t="s">
        <v>132</v>
      </c>
      <c r="AU419" s="18" t="s">
        <v>88</v>
      </c>
    </row>
    <row r="420" spans="1:65" s="14" customFormat="1" ht="10.199999999999999">
      <c r="B420" s="205"/>
      <c r="C420" s="206"/>
      <c r="D420" s="188" t="s">
        <v>136</v>
      </c>
      <c r="E420" s="207" t="s">
        <v>33</v>
      </c>
      <c r="F420" s="208" t="s">
        <v>86</v>
      </c>
      <c r="G420" s="206"/>
      <c r="H420" s="209">
        <v>1</v>
      </c>
      <c r="I420" s="210"/>
      <c r="J420" s="206"/>
      <c r="K420" s="206"/>
      <c r="L420" s="211"/>
      <c r="M420" s="212"/>
      <c r="N420" s="213"/>
      <c r="O420" s="213"/>
      <c r="P420" s="213"/>
      <c r="Q420" s="213"/>
      <c r="R420" s="213"/>
      <c r="S420" s="213"/>
      <c r="T420" s="214"/>
      <c r="AT420" s="215" t="s">
        <v>136</v>
      </c>
      <c r="AU420" s="215" t="s">
        <v>88</v>
      </c>
      <c r="AV420" s="14" t="s">
        <v>88</v>
      </c>
      <c r="AW420" s="14" t="s">
        <v>40</v>
      </c>
      <c r="AX420" s="14" t="s">
        <v>86</v>
      </c>
      <c r="AY420" s="215" t="s">
        <v>123</v>
      </c>
    </row>
    <row r="421" spans="1:65" s="2" customFormat="1" ht="16.5" customHeight="1">
      <c r="A421" s="36"/>
      <c r="B421" s="37"/>
      <c r="C421" s="227" t="s">
        <v>493</v>
      </c>
      <c r="D421" s="227" t="s">
        <v>219</v>
      </c>
      <c r="E421" s="228" t="s">
        <v>494</v>
      </c>
      <c r="F421" s="229" t="s">
        <v>495</v>
      </c>
      <c r="G421" s="230" t="s">
        <v>315</v>
      </c>
      <c r="H421" s="231">
        <v>1</v>
      </c>
      <c r="I421" s="232"/>
      <c r="J421" s="233">
        <f>ROUND(I421*H421,2)</f>
        <v>0</v>
      </c>
      <c r="K421" s="229" t="s">
        <v>129</v>
      </c>
      <c r="L421" s="234"/>
      <c r="M421" s="235" t="s">
        <v>33</v>
      </c>
      <c r="N421" s="236" t="s">
        <v>49</v>
      </c>
      <c r="O421" s="66"/>
      <c r="P421" s="184">
        <f>O421*H421</f>
        <v>0</v>
      </c>
      <c r="Q421" s="184">
        <v>6.1000000000000004E-3</v>
      </c>
      <c r="R421" s="184">
        <f>Q421*H421</f>
        <v>6.1000000000000004E-3</v>
      </c>
      <c r="S421" s="184">
        <v>0</v>
      </c>
      <c r="T421" s="185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186" t="s">
        <v>183</v>
      </c>
      <c r="AT421" s="186" t="s">
        <v>219</v>
      </c>
      <c r="AU421" s="186" t="s">
        <v>88</v>
      </c>
      <c r="AY421" s="18" t="s">
        <v>123</v>
      </c>
      <c r="BE421" s="187">
        <f>IF(N421="základní",J421,0)</f>
        <v>0</v>
      </c>
      <c r="BF421" s="187">
        <f>IF(N421="snížená",J421,0)</f>
        <v>0</v>
      </c>
      <c r="BG421" s="187">
        <f>IF(N421="zákl. přenesená",J421,0)</f>
        <v>0</v>
      </c>
      <c r="BH421" s="187">
        <f>IF(N421="sníž. přenesená",J421,0)</f>
        <v>0</v>
      </c>
      <c r="BI421" s="187">
        <f>IF(N421="nulová",J421,0)</f>
        <v>0</v>
      </c>
      <c r="BJ421" s="18" t="s">
        <v>86</v>
      </c>
      <c r="BK421" s="187">
        <f>ROUND(I421*H421,2)</f>
        <v>0</v>
      </c>
      <c r="BL421" s="18" t="s">
        <v>130</v>
      </c>
      <c r="BM421" s="186" t="s">
        <v>496</v>
      </c>
    </row>
    <row r="422" spans="1:65" s="2" customFormat="1" ht="10.199999999999999">
      <c r="A422" s="36"/>
      <c r="B422" s="37"/>
      <c r="C422" s="38"/>
      <c r="D422" s="188" t="s">
        <v>132</v>
      </c>
      <c r="E422" s="38"/>
      <c r="F422" s="189" t="s">
        <v>495</v>
      </c>
      <c r="G422" s="38"/>
      <c r="H422" s="38"/>
      <c r="I422" s="190"/>
      <c r="J422" s="38"/>
      <c r="K422" s="38"/>
      <c r="L422" s="41"/>
      <c r="M422" s="191"/>
      <c r="N422" s="192"/>
      <c r="O422" s="66"/>
      <c r="P422" s="66"/>
      <c r="Q422" s="66"/>
      <c r="R422" s="66"/>
      <c r="S422" s="66"/>
      <c r="T422" s="67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T422" s="18" t="s">
        <v>132</v>
      </c>
      <c r="AU422" s="18" t="s">
        <v>88</v>
      </c>
    </row>
    <row r="423" spans="1:65" s="14" customFormat="1" ht="10.199999999999999">
      <c r="B423" s="205"/>
      <c r="C423" s="206"/>
      <c r="D423" s="188" t="s">
        <v>136</v>
      </c>
      <c r="E423" s="207" t="s">
        <v>33</v>
      </c>
      <c r="F423" s="208" t="s">
        <v>86</v>
      </c>
      <c r="G423" s="206"/>
      <c r="H423" s="209">
        <v>1</v>
      </c>
      <c r="I423" s="210"/>
      <c r="J423" s="206"/>
      <c r="K423" s="206"/>
      <c r="L423" s="211"/>
      <c r="M423" s="212"/>
      <c r="N423" s="213"/>
      <c r="O423" s="213"/>
      <c r="P423" s="213"/>
      <c r="Q423" s="213"/>
      <c r="R423" s="213"/>
      <c r="S423" s="213"/>
      <c r="T423" s="214"/>
      <c r="AT423" s="215" t="s">
        <v>136</v>
      </c>
      <c r="AU423" s="215" t="s">
        <v>88</v>
      </c>
      <c r="AV423" s="14" t="s">
        <v>88</v>
      </c>
      <c r="AW423" s="14" t="s">
        <v>40</v>
      </c>
      <c r="AX423" s="14" t="s">
        <v>86</v>
      </c>
      <c r="AY423" s="215" t="s">
        <v>123</v>
      </c>
    </row>
    <row r="424" spans="1:65" s="2" customFormat="1" ht="16.5" customHeight="1">
      <c r="A424" s="36"/>
      <c r="B424" s="37"/>
      <c r="C424" s="227" t="s">
        <v>497</v>
      </c>
      <c r="D424" s="227" t="s">
        <v>219</v>
      </c>
      <c r="E424" s="228" t="s">
        <v>498</v>
      </c>
      <c r="F424" s="229" t="s">
        <v>499</v>
      </c>
      <c r="G424" s="230" t="s">
        <v>315</v>
      </c>
      <c r="H424" s="231">
        <v>1</v>
      </c>
      <c r="I424" s="232"/>
      <c r="J424" s="233">
        <f>ROUND(I424*H424,2)</f>
        <v>0</v>
      </c>
      <c r="K424" s="229" t="s">
        <v>129</v>
      </c>
      <c r="L424" s="234"/>
      <c r="M424" s="235" t="s">
        <v>33</v>
      </c>
      <c r="N424" s="236" t="s">
        <v>49</v>
      </c>
      <c r="O424" s="66"/>
      <c r="P424" s="184">
        <f>O424*H424</f>
        <v>0</v>
      </c>
      <c r="Q424" s="184">
        <v>2.5999999999999999E-3</v>
      </c>
      <c r="R424" s="184">
        <f>Q424*H424</f>
        <v>2.5999999999999999E-3</v>
      </c>
      <c r="S424" s="184">
        <v>0</v>
      </c>
      <c r="T424" s="185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186" t="s">
        <v>183</v>
      </c>
      <c r="AT424" s="186" t="s">
        <v>219</v>
      </c>
      <c r="AU424" s="186" t="s">
        <v>88</v>
      </c>
      <c r="AY424" s="18" t="s">
        <v>123</v>
      </c>
      <c r="BE424" s="187">
        <f>IF(N424="základní",J424,0)</f>
        <v>0</v>
      </c>
      <c r="BF424" s="187">
        <f>IF(N424="snížená",J424,0)</f>
        <v>0</v>
      </c>
      <c r="BG424" s="187">
        <f>IF(N424="zákl. přenesená",J424,0)</f>
        <v>0</v>
      </c>
      <c r="BH424" s="187">
        <f>IF(N424="sníž. přenesená",J424,0)</f>
        <v>0</v>
      </c>
      <c r="BI424" s="187">
        <f>IF(N424="nulová",J424,0)</f>
        <v>0</v>
      </c>
      <c r="BJ424" s="18" t="s">
        <v>86</v>
      </c>
      <c r="BK424" s="187">
        <f>ROUND(I424*H424,2)</f>
        <v>0</v>
      </c>
      <c r="BL424" s="18" t="s">
        <v>130</v>
      </c>
      <c r="BM424" s="186" t="s">
        <v>500</v>
      </c>
    </row>
    <row r="425" spans="1:65" s="2" customFormat="1" ht="10.199999999999999">
      <c r="A425" s="36"/>
      <c r="B425" s="37"/>
      <c r="C425" s="38"/>
      <c r="D425" s="188" t="s">
        <v>132</v>
      </c>
      <c r="E425" s="38"/>
      <c r="F425" s="189" t="s">
        <v>499</v>
      </c>
      <c r="G425" s="38"/>
      <c r="H425" s="38"/>
      <c r="I425" s="190"/>
      <c r="J425" s="38"/>
      <c r="K425" s="38"/>
      <c r="L425" s="41"/>
      <c r="M425" s="191"/>
      <c r="N425" s="192"/>
      <c r="O425" s="66"/>
      <c r="P425" s="66"/>
      <c r="Q425" s="66"/>
      <c r="R425" s="66"/>
      <c r="S425" s="66"/>
      <c r="T425" s="67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8" t="s">
        <v>132</v>
      </c>
      <c r="AU425" s="18" t="s">
        <v>88</v>
      </c>
    </row>
    <row r="426" spans="1:65" s="13" customFormat="1" ht="10.199999999999999">
      <c r="B426" s="195"/>
      <c r="C426" s="196"/>
      <c r="D426" s="188" t="s">
        <v>136</v>
      </c>
      <c r="E426" s="197" t="s">
        <v>33</v>
      </c>
      <c r="F426" s="198" t="s">
        <v>501</v>
      </c>
      <c r="G426" s="196"/>
      <c r="H426" s="197" t="s">
        <v>33</v>
      </c>
      <c r="I426" s="199"/>
      <c r="J426" s="196"/>
      <c r="K426" s="196"/>
      <c r="L426" s="200"/>
      <c r="M426" s="201"/>
      <c r="N426" s="202"/>
      <c r="O426" s="202"/>
      <c r="P426" s="202"/>
      <c r="Q426" s="202"/>
      <c r="R426" s="202"/>
      <c r="S426" s="202"/>
      <c r="T426" s="203"/>
      <c r="AT426" s="204" t="s">
        <v>136</v>
      </c>
      <c r="AU426" s="204" t="s">
        <v>88</v>
      </c>
      <c r="AV426" s="13" t="s">
        <v>86</v>
      </c>
      <c r="AW426" s="13" t="s">
        <v>40</v>
      </c>
      <c r="AX426" s="13" t="s">
        <v>78</v>
      </c>
      <c r="AY426" s="204" t="s">
        <v>123</v>
      </c>
    </row>
    <row r="427" spans="1:65" s="14" customFormat="1" ht="10.199999999999999">
      <c r="B427" s="205"/>
      <c r="C427" s="206"/>
      <c r="D427" s="188" t="s">
        <v>136</v>
      </c>
      <c r="E427" s="207" t="s">
        <v>33</v>
      </c>
      <c r="F427" s="208" t="s">
        <v>86</v>
      </c>
      <c r="G427" s="206"/>
      <c r="H427" s="209">
        <v>1</v>
      </c>
      <c r="I427" s="210"/>
      <c r="J427" s="206"/>
      <c r="K427" s="206"/>
      <c r="L427" s="211"/>
      <c r="M427" s="212"/>
      <c r="N427" s="213"/>
      <c r="O427" s="213"/>
      <c r="P427" s="213"/>
      <c r="Q427" s="213"/>
      <c r="R427" s="213"/>
      <c r="S427" s="213"/>
      <c r="T427" s="214"/>
      <c r="AT427" s="215" t="s">
        <v>136</v>
      </c>
      <c r="AU427" s="215" t="s">
        <v>88</v>
      </c>
      <c r="AV427" s="14" t="s">
        <v>88</v>
      </c>
      <c r="AW427" s="14" t="s">
        <v>40</v>
      </c>
      <c r="AX427" s="14" t="s">
        <v>86</v>
      </c>
      <c r="AY427" s="215" t="s">
        <v>123</v>
      </c>
    </row>
    <row r="428" spans="1:65" s="2" customFormat="1" ht="21.75" customHeight="1">
      <c r="A428" s="36"/>
      <c r="B428" s="37"/>
      <c r="C428" s="175" t="s">
        <v>252</v>
      </c>
      <c r="D428" s="175" t="s">
        <v>125</v>
      </c>
      <c r="E428" s="176" t="s">
        <v>502</v>
      </c>
      <c r="F428" s="177" t="s">
        <v>503</v>
      </c>
      <c r="G428" s="178" t="s">
        <v>232</v>
      </c>
      <c r="H428" s="179">
        <v>12</v>
      </c>
      <c r="I428" s="180"/>
      <c r="J428" s="181">
        <f>ROUND(I428*H428,2)</f>
        <v>0</v>
      </c>
      <c r="K428" s="177" t="s">
        <v>129</v>
      </c>
      <c r="L428" s="41"/>
      <c r="M428" s="182" t="s">
        <v>33</v>
      </c>
      <c r="N428" s="183" t="s">
        <v>49</v>
      </c>
      <c r="O428" s="66"/>
      <c r="P428" s="184">
        <f>O428*H428</f>
        <v>0</v>
      </c>
      <c r="Q428" s="184">
        <v>5.9999999999999995E-4</v>
      </c>
      <c r="R428" s="184">
        <f>Q428*H428</f>
        <v>7.1999999999999998E-3</v>
      </c>
      <c r="S428" s="184">
        <v>0</v>
      </c>
      <c r="T428" s="185">
        <f>S428*H428</f>
        <v>0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186" t="s">
        <v>130</v>
      </c>
      <c r="AT428" s="186" t="s">
        <v>125</v>
      </c>
      <c r="AU428" s="186" t="s">
        <v>88</v>
      </c>
      <c r="AY428" s="18" t="s">
        <v>123</v>
      </c>
      <c r="BE428" s="187">
        <f>IF(N428="základní",J428,0)</f>
        <v>0</v>
      </c>
      <c r="BF428" s="187">
        <f>IF(N428="snížená",J428,0)</f>
        <v>0</v>
      </c>
      <c r="BG428" s="187">
        <f>IF(N428="zákl. přenesená",J428,0)</f>
        <v>0</v>
      </c>
      <c r="BH428" s="187">
        <f>IF(N428="sníž. přenesená",J428,0)</f>
        <v>0</v>
      </c>
      <c r="BI428" s="187">
        <f>IF(N428="nulová",J428,0)</f>
        <v>0</v>
      </c>
      <c r="BJ428" s="18" t="s">
        <v>86</v>
      </c>
      <c r="BK428" s="187">
        <f>ROUND(I428*H428,2)</f>
        <v>0</v>
      </c>
      <c r="BL428" s="18" t="s">
        <v>130</v>
      </c>
      <c r="BM428" s="186" t="s">
        <v>504</v>
      </c>
    </row>
    <row r="429" spans="1:65" s="2" customFormat="1" ht="19.2">
      <c r="A429" s="36"/>
      <c r="B429" s="37"/>
      <c r="C429" s="38"/>
      <c r="D429" s="188" t="s">
        <v>132</v>
      </c>
      <c r="E429" s="38"/>
      <c r="F429" s="189" t="s">
        <v>505</v>
      </c>
      <c r="G429" s="38"/>
      <c r="H429" s="38"/>
      <c r="I429" s="190"/>
      <c r="J429" s="38"/>
      <c r="K429" s="38"/>
      <c r="L429" s="41"/>
      <c r="M429" s="191"/>
      <c r="N429" s="192"/>
      <c r="O429" s="66"/>
      <c r="P429" s="66"/>
      <c r="Q429" s="66"/>
      <c r="R429" s="66"/>
      <c r="S429" s="66"/>
      <c r="T429" s="67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T429" s="18" t="s">
        <v>132</v>
      </c>
      <c r="AU429" s="18" t="s">
        <v>88</v>
      </c>
    </row>
    <row r="430" spans="1:65" s="2" customFormat="1" ht="10.199999999999999">
      <c r="A430" s="36"/>
      <c r="B430" s="37"/>
      <c r="C430" s="38"/>
      <c r="D430" s="193" t="s">
        <v>134</v>
      </c>
      <c r="E430" s="38"/>
      <c r="F430" s="194" t="s">
        <v>506</v>
      </c>
      <c r="G430" s="38"/>
      <c r="H430" s="38"/>
      <c r="I430" s="190"/>
      <c r="J430" s="38"/>
      <c r="K430" s="38"/>
      <c r="L430" s="41"/>
      <c r="M430" s="191"/>
      <c r="N430" s="192"/>
      <c r="O430" s="66"/>
      <c r="P430" s="66"/>
      <c r="Q430" s="66"/>
      <c r="R430" s="66"/>
      <c r="S430" s="66"/>
      <c r="T430" s="67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T430" s="18" t="s">
        <v>134</v>
      </c>
      <c r="AU430" s="18" t="s">
        <v>88</v>
      </c>
    </row>
    <row r="431" spans="1:65" s="13" customFormat="1" ht="10.199999999999999">
      <c r="B431" s="195"/>
      <c r="C431" s="196"/>
      <c r="D431" s="188" t="s">
        <v>136</v>
      </c>
      <c r="E431" s="197" t="s">
        <v>33</v>
      </c>
      <c r="F431" s="198" t="s">
        <v>507</v>
      </c>
      <c r="G431" s="196"/>
      <c r="H431" s="197" t="s">
        <v>33</v>
      </c>
      <c r="I431" s="199"/>
      <c r="J431" s="196"/>
      <c r="K431" s="196"/>
      <c r="L431" s="200"/>
      <c r="M431" s="201"/>
      <c r="N431" s="202"/>
      <c r="O431" s="202"/>
      <c r="P431" s="202"/>
      <c r="Q431" s="202"/>
      <c r="R431" s="202"/>
      <c r="S431" s="202"/>
      <c r="T431" s="203"/>
      <c r="AT431" s="204" t="s">
        <v>136</v>
      </c>
      <c r="AU431" s="204" t="s">
        <v>88</v>
      </c>
      <c r="AV431" s="13" t="s">
        <v>86</v>
      </c>
      <c r="AW431" s="13" t="s">
        <v>40</v>
      </c>
      <c r="AX431" s="13" t="s">
        <v>78</v>
      </c>
      <c r="AY431" s="204" t="s">
        <v>123</v>
      </c>
    </row>
    <row r="432" spans="1:65" s="14" customFormat="1" ht="10.199999999999999">
      <c r="B432" s="205"/>
      <c r="C432" s="206"/>
      <c r="D432" s="188" t="s">
        <v>136</v>
      </c>
      <c r="E432" s="207" t="s">
        <v>33</v>
      </c>
      <c r="F432" s="208" t="s">
        <v>218</v>
      </c>
      <c r="G432" s="206"/>
      <c r="H432" s="209">
        <v>12</v>
      </c>
      <c r="I432" s="210"/>
      <c r="J432" s="206"/>
      <c r="K432" s="206"/>
      <c r="L432" s="211"/>
      <c r="M432" s="212"/>
      <c r="N432" s="213"/>
      <c r="O432" s="213"/>
      <c r="P432" s="213"/>
      <c r="Q432" s="213"/>
      <c r="R432" s="213"/>
      <c r="S432" s="213"/>
      <c r="T432" s="214"/>
      <c r="AT432" s="215" t="s">
        <v>136</v>
      </c>
      <c r="AU432" s="215" t="s">
        <v>88</v>
      </c>
      <c r="AV432" s="14" t="s">
        <v>88</v>
      </c>
      <c r="AW432" s="14" t="s">
        <v>40</v>
      </c>
      <c r="AX432" s="14" t="s">
        <v>86</v>
      </c>
      <c r="AY432" s="215" t="s">
        <v>123</v>
      </c>
    </row>
    <row r="433" spans="1:65" s="2" customFormat="1" ht="16.5" customHeight="1">
      <c r="A433" s="36"/>
      <c r="B433" s="37"/>
      <c r="C433" s="175" t="s">
        <v>508</v>
      </c>
      <c r="D433" s="175" t="s">
        <v>125</v>
      </c>
      <c r="E433" s="176" t="s">
        <v>509</v>
      </c>
      <c r="F433" s="177" t="s">
        <v>231</v>
      </c>
      <c r="G433" s="178" t="s">
        <v>232</v>
      </c>
      <c r="H433" s="179">
        <v>12</v>
      </c>
      <c r="I433" s="180"/>
      <c r="J433" s="181">
        <f>ROUND(I433*H433,2)</f>
        <v>0</v>
      </c>
      <c r="K433" s="177" t="s">
        <v>129</v>
      </c>
      <c r="L433" s="41"/>
      <c r="M433" s="182" t="s">
        <v>33</v>
      </c>
      <c r="N433" s="183" t="s">
        <v>49</v>
      </c>
      <c r="O433" s="66"/>
      <c r="P433" s="184">
        <f>O433*H433</f>
        <v>0</v>
      </c>
      <c r="Q433" s="184">
        <v>0</v>
      </c>
      <c r="R433" s="184">
        <f>Q433*H433</f>
        <v>0</v>
      </c>
      <c r="S433" s="184">
        <v>0</v>
      </c>
      <c r="T433" s="185">
        <f>S433*H433</f>
        <v>0</v>
      </c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R433" s="186" t="s">
        <v>130</v>
      </c>
      <c r="AT433" s="186" t="s">
        <v>125</v>
      </c>
      <c r="AU433" s="186" t="s">
        <v>88</v>
      </c>
      <c r="AY433" s="18" t="s">
        <v>123</v>
      </c>
      <c r="BE433" s="187">
        <f>IF(N433="základní",J433,0)</f>
        <v>0</v>
      </c>
      <c r="BF433" s="187">
        <f>IF(N433="snížená",J433,0)</f>
        <v>0</v>
      </c>
      <c r="BG433" s="187">
        <f>IF(N433="zákl. přenesená",J433,0)</f>
        <v>0</v>
      </c>
      <c r="BH433" s="187">
        <f>IF(N433="sníž. přenesená",J433,0)</f>
        <v>0</v>
      </c>
      <c r="BI433" s="187">
        <f>IF(N433="nulová",J433,0)</f>
        <v>0</v>
      </c>
      <c r="BJ433" s="18" t="s">
        <v>86</v>
      </c>
      <c r="BK433" s="187">
        <f>ROUND(I433*H433,2)</f>
        <v>0</v>
      </c>
      <c r="BL433" s="18" t="s">
        <v>130</v>
      </c>
      <c r="BM433" s="186" t="s">
        <v>510</v>
      </c>
    </row>
    <row r="434" spans="1:65" s="2" customFormat="1" ht="10.199999999999999">
      <c r="A434" s="36"/>
      <c r="B434" s="37"/>
      <c r="C434" s="38"/>
      <c r="D434" s="188" t="s">
        <v>132</v>
      </c>
      <c r="E434" s="38"/>
      <c r="F434" s="189" t="s">
        <v>234</v>
      </c>
      <c r="G434" s="38"/>
      <c r="H434" s="38"/>
      <c r="I434" s="190"/>
      <c r="J434" s="38"/>
      <c r="K434" s="38"/>
      <c r="L434" s="41"/>
      <c r="M434" s="191"/>
      <c r="N434" s="192"/>
      <c r="O434" s="66"/>
      <c r="P434" s="66"/>
      <c r="Q434" s="66"/>
      <c r="R434" s="66"/>
      <c r="S434" s="66"/>
      <c r="T434" s="67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T434" s="18" t="s">
        <v>132</v>
      </c>
      <c r="AU434" s="18" t="s">
        <v>88</v>
      </c>
    </row>
    <row r="435" spans="1:65" s="2" customFormat="1" ht="10.199999999999999">
      <c r="A435" s="36"/>
      <c r="B435" s="37"/>
      <c r="C435" s="38"/>
      <c r="D435" s="193" t="s">
        <v>134</v>
      </c>
      <c r="E435" s="38"/>
      <c r="F435" s="194" t="s">
        <v>511</v>
      </c>
      <c r="G435" s="38"/>
      <c r="H435" s="38"/>
      <c r="I435" s="190"/>
      <c r="J435" s="38"/>
      <c r="K435" s="38"/>
      <c r="L435" s="41"/>
      <c r="M435" s="191"/>
      <c r="N435" s="192"/>
      <c r="O435" s="66"/>
      <c r="P435" s="66"/>
      <c r="Q435" s="66"/>
      <c r="R435" s="66"/>
      <c r="S435" s="66"/>
      <c r="T435" s="67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T435" s="18" t="s">
        <v>134</v>
      </c>
      <c r="AU435" s="18" t="s">
        <v>88</v>
      </c>
    </row>
    <row r="436" spans="1:65" s="13" customFormat="1" ht="10.199999999999999">
      <c r="B436" s="195"/>
      <c r="C436" s="196"/>
      <c r="D436" s="188" t="s">
        <v>136</v>
      </c>
      <c r="E436" s="197" t="s">
        <v>33</v>
      </c>
      <c r="F436" s="198" t="s">
        <v>507</v>
      </c>
      <c r="G436" s="196"/>
      <c r="H436" s="197" t="s">
        <v>33</v>
      </c>
      <c r="I436" s="199"/>
      <c r="J436" s="196"/>
      <c r="K436" s="196"/>
      <c r="L436" s="200"/>
      <c r="M436" s="201"/>
      <c r="N436" s="202"/>
      <c r="O436" s="202"/>
      <c r="P436" s="202"/>
      <c r="Q436" s="202"/>
      <c r="R436" s="202"/>
      <c r="S436" s="202"/>
      <c r="T436" s="203"/>
      <c r="AT436" s="204" t="s">
        <v>136</v>
      </c>
      <c r="AU436" s="204" t="s">
        <v>88</v>
      </c>
      <c r="AV436" s="13" t="s">
        <v>86</v>
      </c>
      <c r="AW436" s="13" t="s">
        <v>40</v>
      </c>
      <c r="AX436" s="13" t="s">
        <v>78</v>
      </c>
      <c r="AY436" s="204" t="s">
        <v>123</v>
      </c>
    </row>
    <row r="437" spans="1:65" s="14" customFormat="1" ht="10.199999999999999">
      <c r="B437" s="205"/>
      <c r="C437" s="206"/>
      <c r="D437" s="188" t="s">
        <v>136</v>
      </c>
      <c r="E437" s="207" t="s">
        <v>33</v>
      </c>
      <c r="F437" s="208" t="s">
        <v>218</v>
      </c>
      <c r="G437" s="206"/>
      <c r="H437" s="209">
        <v>12</v>
      </c>
      <c r="I437" s="210"/>
      <c r="J437" s="206"/>
      <c r="K437" s="206"/>
      <c r="L437" s="211"/>
      <c r="M437" s="212"/>
      <c r="N437" s="213"/>
      <c r="O437" s="213"/>
      <c r="P437" s="213"/>
      <c r="Q437" s="213"/>
      <c r="R437" s="213"/>
      <c r="S437" s="213"/>
      <c r="T437" s="214"/>
      <c r="AT437" s="215" t="s">
        <v>136</v>
      </c>
      <c r="AU437" s="215" t="s">
        <v>88</v>
      </c>
      <c r="AV437" s="14" t="s">
        <v>88</v>
      </c>
      <c r="AW437" s="14" t="s">
        <v>40</v>
      </c>
      <c r="AX437" s="14" t="s">
        <v>86</v>
      </c>
      <c r="AY437" s="215" t="s">
        <v>123</v>
      </c>
    </row>
    <row r="438" spans="1:65" s="2" customFormat="1" ht="16.5" customHeight="1">
      <c r="A438" s="36"/>
      <c r="B438" s="37"/>
      <c r="C438" s="175" t="s">
        <v>512</v>
      </c>
      <c r="D438" s="175" t="s">
        <v>125</v>
      </c>
      <c r="E438" s="176" t="s">
        <v>513</v>
      </c>
      <c r="F438" s="177" t="s">
        <v>514</v>
      </c>
      <c r="G438" s="178" t="s">
        <v>141</v>
      </c>
      <c r="H438" s="179">
        <v>2</v>
      </c>
      <c r="I438" s="180"/>
      <c r="J438" s="181">
        <f>ROUND(I438*H438,2)</f>
        <v>0</v>
      </c>
      <c r="K438" s="177" t="s">
        <v>129</v>
      </c>
      <c r="L438" s="41"/>
      <c r="M438" s="182" t="s">
        <v>33</v>
      </c>
      <c r="N438" s="183" t="s">
        <v>49</v>
      </c>
      <c r="O438" s="66"/>
      <c r="P438" s="184">
        <f>O438*H438</f>
        <v>0</v>
      </c>
      <c r="Q438" s="184">
        <v>0</v>
      </c>
      <c r="R438" s="184">
        <f>Q438*H438</f>
        <v>0</v>
      </c>
      <c r="S438" s="184">
        <v>2</v>
      </c>
      <c r="T438" s="185">
        <f>S438*H438</f>
        <v>4</v>
      </c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R438" s="186" t="s">
        <v>130</v>
      </c>
      <c r="AT438" s="186" t="s">
        <v>125</v>
      </c>
      <c r="AU438" s="186" t="s">
        <v>88</v>
      </c>
      <c r="AY438" s="18" t="s">
        <v>123</v>
      </c>
      <c r="BE438" s="187">
        <f>IF(N438="základní",J438,0)</f>
        <v>0</v>
      </c>
      <c r="BF438" s="187">
        <f>IF(N438="snížená",J438,0)</f>
        <v>0</v>
      </c>
      <c r="BG438" s="187">
        <f>IF(N438="zákl. přenesená",J438,0)</f>
        <v>0</v>
      </c>
      <c r="BH438" s="187">
        <f>IF(N438="sníž. přenesená",J438,0)</f>
        <v>0</v>
      </c>
      <c r="BI438" s="187">
        <f>IF(N438="nulová",J438,0)</f>
        <v>0</v>
      </c>
      <c r="BJ438" s="18" t="s">
        <v>86</v>
      </c>
      <c r="BK438" s="187">
        <f>ROUND(I438*H438,2)</f>
        <v>0</v>
      </c>
      <c r="BL438" s="18" t="s">
        <v>130</v>
      </c>
      <c r="BM438" s="186" t="s">
        <v>515</v>
      </c>
    </row>
    <row r="439" spans="1:65" s="2" customFormat="1" ht="10.199999999999999">
      <c r="A439" s="36"/>
      <c r="B439" s="37"/>
      <c r="C439" s="38"/>
      <c r="D439" s="188" t="s">
        <v>132</v>
      </c>
      <c r="E439" s="38"/>
      <c r="F439" s="189" t="s">
        <v>516</v>
      </c>
      <c r="G439" s="38"/>
      <c r="H439" s="38"/>
      <c r="I439" s="190"/>
      <c r="J439" s="38"/>
      <c r="K439" s="38"/>
      <c r="L439" s="41"/>
      <c r="M439" s="191"/>
      <c r="N439" s="192"/>
      <c r="O439" s="66"/>
      <c r="P439" s="66"/>
      <c r="Q439" s="66"/>
      <c r="R439" s="66"/>
      <c r="S439" s="66"/>
      <c r="T439" s="67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T439" s="18" t="s">
        <v>132</v>
      </c>
      <c r="AU439" s="18" t="s">
        <v>88</v>
      </c>
    </row>
    <row r="440" spans="1:65" s="2" customFormat="1" ht="10.199999999999999">
      <c r="A440" s="36"/>
      <c r="B440" s="37"/>
      <c r="C440" s="38"/>
      <c r="D440" s="193" t="s">
        <v>134</v>
      </c>
      <c r="E440" s="38"/>
      <c r="F440" s="194" t="s">
        <v>517</v>
      </c>
      <c r="G440" s="38"/>
      <c r="H440" s="38"/>
      <c r="I440" s="190"/>
      <c r="J440" s="38"/>
      <c r="K440" s="38"/>
      <c r="L440" s="41"/>
      <c r="M440" s="191"/>
      <c r="N440" s="192"/>
      <c r="O440" s="66"/>
      <c r="P440" s="66"/>
      <c r="Q440" s="66"/>
      <c r="R440" s="66"/>
      <c r="S440" s="66"/>
      <c r="T440" s="67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T440" s="18" t="s">
        <v>134</v>
      </c>
      <c r="AU440" s="18" t="s">
        <v>88</v>
      </c>
    </row>
    <row r="441" spans="1:65" s="13" customFormat="1" ht="10.199999999999999">
      <c r="B441" s="195"/>
      <c r="C441" s="196"/>
      <c r="D441" s="188" t="s">
        <v>136</v>
      </c>
      <c r="E441" s="197" t="s">
        <v>33</v>
      </c>
      <c r="F441" s="198" t="s">
        <v>518</v>
      </c>
      <c r="G441" s="196"/>
      <c r="H441" s="197" t="s">
        <v>33</v>
      </c>
      <c r="I441" s="199"/>
      <c r="J441" s="196"/>
      <c r="K441" s="196"/>
      <c r="L441" s="200"/>
      <c r="M441" s="201"/>
      <c r="N441" s="202"/>
      <c r="O441" s="202"/>
      <c r="P441" s="202"/>
      <c r="Q441" s="202"/>
      <c r="R441" s="202"/>
      <c r="S441" s="202"/>
      <c r="T441" s="203"/>
      <c r="AT441" s="204" t="s">
        <v>136</v>
      </c>
      <c r="AU441" s="204" t="s">
        <v>88</v>
      </c>
      <c r="AV441" s="13" t="s">
        <v>86</v>
      </c>
      <c r="AW441" s="13" t="s">
        <v>40</v>
      </c>
      <c r="AX441" s="13" t="s">
        <v>78</v>
      </c>
      <c r="AY441" s="204" t="s">
        <v>123</v>
      </c>
    </row>
    <row r="442" spans="1:65" s="14" customFormat="1" ht="10.199999999999999">
      <c r="B442" s="205"/>
      <c r="C442" s="206"/>
      <c r="D442" s="188" t="s">
        <v>136</v>
      </c>
      <c r="E442" s="207" t="s">
        <v>33</v>
      </c>
      <c r="F442" s="208" t="s">
        <v>88</v>
      </c>
      <c r="G442" s="206"/>
      <c r="H442" s="209">
        <v>2</v>
      </c>
      <c r="I442" s="210"/>
      <c r="J442" s="206"/>
      <c r="K442" s="206"/>
      <c r="L442" s="211"/>
      <c r="M442" s="212"/>
      <c r="N442" s="213"/>
      <c r="O442" s="213"/>
      <c r="P442" s="213"/>
      <c r="Q442" s="213"/>
      <c r="R442" s="213"/>
      <c r="S442" s="213"/>
      <c r="T442" s="214"/>
      <c r="AT442" s="215" t="s">
        <v>136</v>
      </c>
      <c r="AU442" s="215" t="s">
        <v>88</v>
      </c>
      <c r="AV442" s="14" t="s">
        <v>88</v>
      </c>
      <c r="AW442" s="14" t="s">
        <v>40</v>
      </c>
      <c r="AX442" s="14" t="s">
        <v>86</v>
      </c>
      <c r="AY442" s="215" t="s">
        <v>123</v>
      </c>
    </row>
    <row r="443" spans="1:65" s="12" customFormat="1" ht="22.8" customHeight="1">
      <c r="B443" s="159"/>
      <c r="C443" s="160"/>
      <c r="D443" s="161" t="s">
        <v>77</v>
      </c>
      <c r="E443" s="173" t="s">
        <v>519</v>
      </c>
      <c r="F443" s="173" t="s">
        <v>520</v>
      </c>
      <c r="G443" s="160"/>
      <c r="H443" s="160"/>
      <c r="I443" s="163"/>
      <c r="J443" s="174">
        <f>BK443</f>
        <v>0</v>
      </c>
      <c r="K443" s="160"/>
      <c r="L443" s="165"/>
      <c r="M443" s="166"/>
      <c r="N443" s="167"/>
      <c r="O443" s="167"/>
      <c r="P443" s="168">
        <f>SUM(P444:P456)</f>
        <v>0</v>
      </c>
      <c r="Q443" s="167"/>
      <c r="R443" s="168">
        <f>SUM(R444:R456)</f>
        <v>0</v>
      </c>
      <c r="S443" s="167"/>
      <c r="T443" s="169">
        <f>SUM(T444:T456)</f>
        <v>0</v>
      </c>
      <c r="AR443" s="170" t="s">
        <v>86</v>
      </c>
      <c r="AT443" s="171" t="s">
        <v>77</v>
      </c>
      <c r="AU443" s="171" t="s">
        <v>86</v>
      </c>
      <c r="AY443" s="170" t="s">
        <v>123</v>
      </c>
      <c r="BK443" s="172">
        <f>SUM(BK444:BK456)</f>
        <v>0</v>
      </c>
    </row>
    <row r="444" spans="1:65" s="2" customFormat="1" ht="16.5" customHeight="1">
      <c r="A444" s="36"/>
      <c r="B444" s="37"/>
      <c r="C444" s="175" t="s">
        <v>521</v>
      </c>
      <c r="D444" s="175" t="s">
        <v>125</v>
      </c>
      <c r="E444" s="176" t="s">
        <v>522</v>
      </c>
      <c r="F444" s="177" t="s">
        <v>523</v>
      </c>
      <c r="G444" s="178" t="s">
        <v>33</v>
      </c>
      <c r="H444" s="179">
        <v>4</v>
      </c>
      <c r="I444" s="180"/>
      <c r="J444" s="181">
        <f>ROUND(I444*H444,2)</f>
        <v>0</v>
      </c>
      <c r="K444" s="177" t="s">
        <v>129</v>
      </c>
      <c r="L444" s="41"/>
      <c r="M444" s="182" t="s">
        <v>33</v>
      </c>
      <c r="N444" s="183" t="s">
        <v>49</v>
      </c>
      <c r="O444" s="66"/>
      <c r="P444" s="184">
        <f>O444*H444</f>
        <v>0</v>
      </c>
      <c r="Q444" s="184">
        <v>0</v>
      </c>
      <c r="R444" s="184">
        <f>Q444*H444</f>
        <v>0</v>
      </c>
      <c r="S444" s="184">
        <v>0</v>
      </c>
      <c r="T444" s="185">
        <f>S444*H444</f>
        <v>0</v>
      </c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R444" s="186" t="s">
        <v>130</v>
      </c>
      <c r="AT444" s="186" t="s">
        <v>125</v>
      </c>
      <c r="AU444" s="186" t="s">
        <v>88</v>
      </c>
      <c r="AY444" s="18" t="s">
        <v>123</v>
      </c>
      <c r="BE444" s="187">
        <f>IF(N444="základní",J444,0)</f>
        <v>0</v>
      </c>
      <c r="BF444" s="187">
        <f>IF(N444="snížená",J444,0)</f>
        <v>0</v>
      </c>
      <c r="BG444" s="187">
        <f>IF(N444="zákl. přenesená",J444,0)</f>
        <v>0</v>
      </c>
      <c r="BH444" s="187">
        <f>IF(N444="sníž. přenesená",J444,0)</f>
        <v>0</v>
      </c>
      <c r="BI444" s="187">
        <f>IF(N444="nulová",J444,0)</f>
        <v>0</v>
      </c>
      <c r="BJ444" s="18" t="s">
        <v>86</v>
      </c>
      <c r="BK444" s="187">
        <f>ROUND(I444*H444,2)</f>
        <v>0</v>
      </c>
      <c r="BL444" s="18" t="s">
        <v>130</v>
      </c>
      <c r="BM444" s="186" t="s">
        <v>524</v>
      </c>
    </row>
    <row r="445" spans="1:65" s="2" customFormat="1" ht="10.199999999999999">
      <c r="A445" s="36"/>
      <c r="B445" s="37"/>
      <c r="C445" s="38"/>
      <c r="D445" s="188" t="s">
        <v>132</v>
      </c>
      <c r="E445" s="38"/>
      <c r="F445" s="189" t="s">
        <v>525</v>
      </c>
      <c r="G445" s="38"/>
      <c r="H445" s="38"/>
      <c r="I445" s="190"/>
      <c r="J445" s="38"/>
      <c r="K445" s="38"/>
      <c r="L445" s="41"/>
      <c r="M445" s="191"/>
      <c r="N445" s="192"/>
      <c r="O445" s="66"/>
      <c r="P445" s="66"/>
      <c r="Q445" s="66"/>
      <c r="R445" s="66"/>
      <c r="S445" s="66"/>
      <c r="T445" s="67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T445" s="18" t="s">
        <v>132</v>
      </c>
      <c r="AU445" s="18" t="s">
        <v>88</v>
      </c>
    </row>
    <row r="446" spans="1:65" s="2" customFormat="1" ht="10.199999999999999">
      <c r="A446" s="36"/>
      <c r="B446" s="37"/>
      <c r="C446" s="38"/>
      <c r="D446" s="193" t="s">
        <v>134</v>
      </c>
      <c r="E446" s="38"/>
      <c r="F446" s="194" t="s">
        <v>526</v>
      </c>
      <c r="G446" s="38"/>
      <c r="H446" s="38"/>
      <c r="I446" s="190"/>
      <c r="J446" s="38"/>
      <c r="K446" s="38"/>
      <c r="L446" s="41"/>
      <c r="M446" s="191"/>
      <c r="N446" s="192"/>
      <c r="O446" s="66"/>
      <c r="P446" s="66"/>
      <c r="Q446" s="66"/>
      <c r="R446" s="66"/>
      <c r="S446" s="66"/>
      <c r="T446" s="67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T446" s="18" t="s">
        <v>134</v>
      </c>
      <c r="AU446" s="18" t="s">
        <v>88</v>
      </c>
    </row>
    <row r="447" spans="1:65" s="2" customFormat="1" ht="16.5" customHeight="1">
      <c r="A447" s="36"/>
      <c r="B447" s="37"/>
      <c r="C447" s="175" t="s">
        <v>527</v>
      </c>
      <c r="D447" s="175" t="s">
        <v>125</v>
      </c>
      <c r="E447" s="176" t="s">
        <v>528</v>
      </c>
      <c r="F447" s="177" t="s">
        <v>529</v>
      </c>
      <c r="G447" s="178" t="s">
        <v>192</v>
      </c>
      <c r="H447" s="179">
        <v>4</v>
      </c>
      <c r="I447" s="180"/>
      <c r="J447" s="181">
        <f>ROUND(I447*H447,2)</f>
        <v>0</v>
      </c>
      <c r="K447" s="177" t="s">
        <v>129</v>
      </c>
      <c r="L447" s="41"/>
      <c r="M447" s="182" t="s">
        <v>33</v>
      </c>
      <c r="N447" s="183" t="s">
        <v>49</v>
      </c>
      <c r="O447" s="66"/>
      <c r="P447" s="184">
        <f>O447*H447</f>
        <v>0</v>
      </c>
      <c r="Q447" s="184">
        <v>0</v>
      </c>
      <c r="R447" s="184">
        <f>Q447*H447</f>
        <v>0</v>
      </c>
      <c r="S447" s="184">
        <v>0</v>
      </c>
      <c r="T447" s="185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186" t="s">
        <v>130</v>
      </c>
      <c r="AT447" s="186" t="s">
        <v>125</v>
      </c>
      <c r="AU447" s="186" t="s">
        <v>88</v>
      </c>
      <c r="AY447" s="18" t="s">
        <v>123</v>
      </c>
      <c r="BE447" s="187">
        <f>IF(N447="základní",J447,0)</f>
        <v>0</v>
      </c>
      <c r="BF447" s="187">
        <f>IF(N447="snížená",J447,0)</f>
        <v>0</v>
      </c>
      <c r="BG447" s="187">
        <f>IF(N447="zákl. přenesená",J447,0)</f>
        <v>0</v>
      </c>
      <c r="BH447" s="187">
        <f>IF(N447="sníž. přenesená",J447,0)</f>
        <v>0</v>
      </c>
      <c r="BI447" s="187">
        <f>IF(N447="nulová",J447,0)</f>
        <v>0</v>
      </c>
      <c r="BJ447" s="18" t="s">
        <v>86</v>
      </c>
      <c r="BK447" s="187">
        <f>ROUND(I447*H447,2)</f>
        <v>0</v>
      </c>
      <c r="BL447" s="18" t="s">
        <v>130</v>
      </c>
      <c r="BM447" s="186" t="s">
        <v>530</v>
      </c>
    </row>
    <row r="448" spans="1:65" s="2" customFormat="1" ht="10.199999999999999">
      <c r="A448" s="36"/>
      <c r="B448" s="37"/>
      <c r="C448" s="38"/>
      <c r="D448" s="188" t="s">
        <v>132</v>
      </c>
      <c r="E448" s="38"/>
      <c r="F448" s="189" t="s">
        <v>531</v>
      </c>
      <c r="G448" s="38"/>
      <c r="H448" s="38"/>
      <c r="I448" s="190"/>
      <c r="J448" s="38"/>
      <c r="K448" s="38"/>
      <c r="L448" s="41"/>
      <c r="M448" s="191"/>
      <c r="N448" s="192"/>
      <c r="O448" s="66"/>
      <c r="P448" s="66"/>
      <c r="Q448" s="66"/>
      <c r="R448" s="66"/>
      <c r="S448" s="66"/>
      <c r="T448" s="67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T448" s="18" t="s">
        <v>132</v>
      </c>
      <c r="AU448" s="18" t="s">
        <v>88</v>
      </c>
    </row>
    <row r="449" spans="1:65" s="2" customFormat="1" ht="10.199999999999999">
      <c r="A449" s="36"/>
      <c r="B449" s="37"/>
      <c r="C449" s="38"/>
      <c r="D449" s="193" t="s">
        <v>134</v>
      </c>
      <c r="E449" s="38"/>
      <c r="F449" s="194" t="s">
        <v>532</v>
      </c>
      <c r="G449" s="38"/>
      <c r="H449" s="38"/>
      <c r="I449" s="190"/>
      <c r="J449" s="38"/>
      <c r="K449" s="38"/>
      <c r="L449" s="41"/>
      <c r="M449" s="191"/>
      <c r="N449" s="192"/>
      <c r="O449" s="66"/>
      <c r="P449" s="66"/>
      <c r="Q449" s="66"/>
      <c r="R449" s="66"/>
      <c r="S449" s="66"/>
      <c r="T449" s="67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T449" s="18" t="s">
        <v>134</v>
      </c>
      <c r="AU449" s="18" t="s">
        <v>88</v>
      </c>
    </row>
    <row r="450" spans="1:65" s="2" customFormat="1" ht="16.5" customHeight="1">
      <c r="A450" s="36"/>
      <c r="B450" s="37"/>
      <c r="C450" s="175" t="s">
        <v>533</v>
      </c>
      <c r="D450" s="175" t="s">
        <v>125</v>
      </c>
      <c r="E450" s="176" t="s">
        <v>534</v>
      </c>
      <c r="F450" s="177" t="s">
        <v>535</v>
      </c>
      <c r="G450" s="178" t="s">
        <v>192</v>
      </c>
      <c r="H450" s="179">
        <v>40</v>
      </c>
      <c r="I450" s="180"/>
      <c r="J450" s="181">
        <f>ROUND(I450*H450,2)</f>
        <v>0</v>
      </c>
      <c r="K450" s="177" t="s">
        <v>129</v>
      </c>
      <c r="L450" s="41"/>
      <c r="M450" s="182" t="s">
        <v>33</v>
      </c>
      <c r="N450" s="183" t="s">
        <v>49</v>
      </c>
      <c r="O450" s="66"/>
      <c r="P450" s="184">
        <f>O450*H450</f>
        <v>0</v>
      </c>
      <c r="Q450" s="184">
        <v>0</v>
      </c>
      <c r="R450" s="184">
        <f>Q450*H450</f>
        <v>0</v>
      </c>
      <c r="S450" s="184">
        <v>0</v>
      </c>
      <c r="T450" s="185">
        <f>S450*H450</f>
        <v>0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186" t="s">
        <v>130</v>
      </c>
      <c r="AT450" s="186" t="s">
        <v>125</v>
      </c>
      <c r="AU450" s="186" t="s">
        <v>88</v>
      </c>
      <c r="AY450" s="18" t="s">
        <v>123</v>
      </c>
      <c r="BE450" s="187">
        <f>IF(N450="základní",J450,0)</f>
        <v>0</v>
      </c>
      <c r="BF450" s="187">
        <f>IF(N450="snížená",J450,0)</f>
        <v>0</v>
      </c>
      <c r="BG450" s="187">
        <f>IF(N450="zákl. přenesená",J450,0)</f>
        <v>0</v>
      </c>
      <c r="BH450" s="187">
        <f>IF(N450="sníž. přenesená",J450,0)</f>
        <v>0</v>
      </c>
      <c r="BI450" s="187">
        <f>IF(N450="nulová",J450,0)</f>
        <v>0</v>
      </c>
      <c r="BJ450" s="18" t="s">
        <v>86</v>
      </c>
      <c r="BK450" s="187">
        <f>ROUND(I450*H450,2)</f>
        <v>0</v>
      </c>
      <c r="BL450" s="18" t="s">
        <v>130</v>
      </c>
      <c r="BM450" s="186" t="s">
        <v>536</v>
      </c>
    </row>
    <row r="451" spans="1:65" s="2" customFormat="1" ht="19.2">
      <c r="A451" s="36"/>
      <c r="B451" s="37"/>
      <c r="C451" s="38"/>
      <c r="D451" s="188" t="s">
        <v>132</v>
      </c>
      <c r="E451" s="38"/>
      <c r="F451" s="189" t="s">
        <v>537</v>
      </c>
      <c r="G451" s="38"/>
      <c r="H451" s="38"/>
      <c r="I451" s="190"/>
      <c r="J451" s="38"/>
      <c r="K451" s="38"/>
      <c r="L451" s="41"/>
      <c r="M451" s="191"/>
      <c r="N451" s="192"/>
      <c r="O451" s="66"/>
      <c r="P451" s="66"/>
      <c r="Q451" s="66"/>
      <c r="R451" s="66"/>
      <c r="S451" s="66"/>
      <c r="T451" s="67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T451" s="18" t="s">
        <v>132</v>
      </c>
      <c r="AU451" s="18" t="s">
        <v>88</v>
      </c>
    </row>
    <row r="452" spans="1:65" s="2" customFormat="1" ht="10.199999999999999">
      <c r="A452" s="36"/>
      <c r="B452" s="37"/>
      <c r="C452" s="38"/>
      <c r="D452" s="193" t="s">
        <v>134</v>
      </c>
      <c r="E452" s="38"/>
      <c r="F452" s="194" t="s">
        <v>538</v>
      </c>
      <c r="G452" s="38"/>
      <c r="H452" s="38"/>
      <c r="I452" s="190"/>
      <c r="J452" s="38"/>
      <c r="K452" s="38"/>
      <c r="L452" s="41"/>
      <c r="M452" s="191"/>
      <c r="N452" s="192"/>
      <c r="O452" s="66"/>
      <c r="P452" s="66"/>
      <c r="Q452" s="66"/>
      <c r="R452" s="66"/>
      <c r="S452" s="66"/>
      <c r="T452" s="67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T452" s="18" t="s">
        <v>134</v>
      </c>
      <c r="AU452" s="18" t="s">
        <v>88</v>
      </c>
    </row>
    <row r="453" spans="1:65" s="14" customFormat="1" ht="10.199999999999999">
      <c r="B453" s="205"/>
      <c r="C453" s="206"/>
      <c r="D453" s="188" t="s">
        <v>136</v>
      </c>
      <c r="E453" s="206"/>
      <c r="F453" s="208" t="s">
        <v>539</v>
      </c>
      <c r="G453" s="206"/>
      <c r="H453" s="209">
        <v>40</v>
      </c>
      <c r="I453" s="210"/>
      <c r="J453" s="206"/>
      <c r="K453" s="206"/>
      <c r="L453" s="211"/>
      <c r="M453" s="212"/>
      <c r="N453" s="213"/>
      <c r="O453" s="213"/>
      <c r="P453" s="213"/>
      <c r="Q453" s="213"/>
      <c r="R453" s="213"/>
      <c r="S453" s="213"/>
      <c r="T453" s="214"/>
      <c r="AT453" s="215" t="s">
        <v>136</v>
      </c>
      <c r="AU453" s="215" t="s">
        <v>88</v>
      </c>
      <c r="AV453" s="14" t="s">
        <v>88</v>
      </c>
      <c r="AW453" s="14" t="s">
        <v>4</v>
      </c>
      <c r="AX453" s="14" t="s">
        <v>86</v>
      </c>
      <c r="AY453" s="215" t="s">
        <v>123</v>
      </c>
    </row>
    <row r="454" spans="1:65" s="2" customFormat="1" ht="24.15" customHeight="1">
      <c r="A454" s="36"/>
      <c r="B454" s="37"/>
      <c r="C454" s="175" t="s">
        <v>540</v>
      </c>
      <c r="D454" s="175" t="s">
        <v>125</v>
      </c>
      <c r="E454" s="176" t="s">
        <v>541</v>
      </c>
      <c r="F454" s="177" t="s">
        <v>542</v>
      </c>
      <c r="G454" s="178" t="s">
        <v>192</v>
      </c>
      <c r="H454" s="179">
        <v>4</v>
      </c>
      <c r="I454" s="180"/>
      <c r="J454" s="181">
        <f>ROUND(I454*H454,2)</f>
        <v>0</v>
      </c>
      <c r="K454" s="177" t="s">
        <v>129</v>
      </c>
      <c r="L454" s="41"/>
      <c r="M454" s="182" t="s">
        <v>33</v>
      </c>
      <c r="N454" s="183" t="s">
        <v>49</v>
      </c>
      <c r="O454" s="66"/>
      <c r="P454" s="184">
        <f>O454*H454</f>
        <v>0</v>
      </c>
      <c r="Q454" s="184">
        <v>0</v>
      </c>
      <c r="R454" s="184">
        <f>Q454*H454</f>
        <v>0</v>
      </c>
      <c r="S454" s="184">
        <v>0</v>
      </c>
      <c r="T454" s="185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186" t="s">
        <v>130</v>
      </c>
      <c r="AT454" s="186" t="s">
        <v>125</v>
      </c>
      <c r="AU454" s="186" t="s">
        <v>88</v>
      </c>
      <c r="AY454" s="18" t="s">
        <v>123</v>
      </c>
      <c r="BE454" s="187">
        <f>IF(N454="základní",J454,0)</f>
        <v>0</v>
      </c>
      <c r="BF454" s="187">
        <f>IF(N454="snížená",J454,0)</f>
        <v>0</v>
      </c>
      <c r="BG454" s="187">
        <f>IF(N454="zákl. přenesená",J454,0)</f>
        <v>0</v>
      </c>
      <c r="BH454" s="187">
        <f>IF(N454="sníž. přenesená",J454,0)</f>
        <v>0</v>
      </c>
      <c r="BI454" s="187">
        <f>IF(N454="nulová",J454,0)</f>
        <v>0</v>
      </c>
      <c r="BJ454" s="18" t="s">
        <v>86</v>
      </c>
      <c r="BK454" s="187">
        <f>ROUND(I454*H454,2)</f>
        <v>0</v>
      </c>
      <c r="BL454" s="18" t="s">
        <v>130</v>
      </c>
      <c r="BM454" s="186" t="s">
        <v>543</v>
      </c>
    </row>
    <row r="455" spans="1:65" s="2" customFormat="1" ht="19.2">
      <c r="A455" s="36"/>
      <c r="B455" s="37"/>
      <c r="C455" s="38"/>
      <c r="D455" s="188" t="s">
        <v>132</v>
      </c>
      <c r="E455" s="38"/>
      <c r="F455" s="189" t="s">
        <v>544</v>
      </c>
      <c r="G455" s="38"/>
      <c r="H455" s="38"/>
      <c r="I455" s="190"/>
      <c r="J455" s="38"/>
      <c r="K455" s="38"/>
      <c r="L455" s="41"/>
      <c r="M455" s="191"/>
      <c r="N455" s="192"/>
      <c r="O455" s="66"/>
      <c r="P455" s="66"/>
      <c r="Q455" s="66"/>
      <c r="R455" s="66"/>
      <c r="S455" s="66"/>
      <c r="T455" s="67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T455" s="18" t="s">
        <v>132</v>
      </c>
      <c r="AU455" s="18" t="s">
        <v>88</v>
      </c>
    </row>
    <row r="456" spans="1:65" s="2" customFormat="1" ht="10.199999999999999">
      <c r="A456" s="36"/>
      <c r="B456" s="37"/>
      <c r="C456" s="38"/>
      <c r="D456" s="193" t="s">
        <v>134</v>
      </c>
      <c r="E456" s="38"/>
      <c r="F456" s="194" t="s">
        <v>545</v>
      </c>
      <c r="G456" s="38"/>
      <c r="H456" s="38"/>
      <c r="I456" s="190"/>
      <c r="J456" s="38"/>
      <c r="K456" s="38"/>
      <c r="L456" s="41"/>
      <c r="M456" s="191"/>
      <c r="N456" s="192"/>
      <c r="O456" s="66"/>
      <c r="P456" s="66"/>
      <c r="Q456" s="66"/>
      <c r="R456" s="66"/>
      <c r="S456" s="66"/>
      <c r="T456" s="67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T456" s="18" t="s">
        <v>134</v>
      </c>
      <c r="AU456" s="18" t="s">
        <v>88</v>
      </c>
    </row>
    <row r="457" spans="1:65" s="12" customFormat="1" ht="22.8" customHeight="1">
      <c r="B457" s="159"/>
      <c r="C457" s="160"/>
      <c r="D457" s="161" t="s">
        <v>77</v>
      </c>
      <c r="E457" s="173" t="s">
        <v>546</v>
      </c>
      <c r="F457" s="173" t="s">
        <v>547</v>
      </c>
      <c r="G457" s="160"/>
      <c r="H457" s="160"/>
      <c r="I457" s="163"/>
      <c r="J457" s="174">
        <f>BK457</f>
        <v>0</v>
      </c>
      <c r="K457" s="160"/>
      <c r="L457" s="165"/>
      <c r="M457" s="166"/>
      <c r="N457" s="167"/>
      <c r="O457" s="167"/>
      <c r="P457" s="168">
        <f>SUM(P458:P460)</f>
        <v>0</v>
      </c>
      <c r="Q457" s="167"/>
      <c r="R457" s="168">
        <f>SUM(R458:R460)</f>
        <v>0</v>
      </c>
      <c r="S457" s="167"/>
      <c r="T457" s="169">
        <f>SUM(T458:T460)</f>
        <v>0</v>
      </c>
      <c r="AR457" s="170" t="s">
        <v>86</v>
      </c>
      <c r="AT457" s="171" t="s">
        <v>77</v>
      </c>
      <c r="AU457" s="171" t="s">
        <v>86</v>
      </c>
      <c r="AY457" s="170" t="s">
        <v>123</v>
      </c>
      <c r="BK457" s="172">
        <f>SUM(BK458:BK460)</f>
        <v>0</v>
      </c>
    </row>
    <row r="458" spans="1:65" s="2" customFormat="1" ht="21.75" customHeight="1">
      <c r="A458" s="36"/>
      <c r="B458" s="37"/>
      <c r="C458" s="175" t="s">
        <v>548</v>
      </c>
      <c r="D458" s="175" t="s">
        <v>125</v>
      </c>
      <c r="E458" s="176" t="s">
        <v>549</v>
      </c>
      <c r="F458" s="177" t="s">
        <v>550</v>
      </c>
      <c r="G458" s="178" t="s">
        <v>192</v>
      </c>
      <c r="H458" s="179">
        <v>2279.9499999999998</v>
      </c>
      <c r="I458" s="180"/>
      <c r="J458" s="181">
        <f>ROUND(I458*H458,2)</f>
        <v>0</v>
      </c>
      <c r="K458" s="177" t="s">
        <v>129</v>
      </c>
      <c r="L458" s="41"/>
      <c r="M458" s="182" t="s">
        <v>33</v>
      </c>
      <c r="N458" s="183" t="s">
        <v>49</v>
      </c>
      <c r="O458" s="66"/>
      <c r="P458" s="184">
        <f>O458*H458</f>
        <v>0</v>
      </c>
      <c r="Q458" s="184">
        <v>0</v>
      </c>
      <c r="R458" s="184">
        <f>Q458*H458</f>
        <v>0</v>
      </c>
      <c r="S458" s="184">
        <v>0</v>
      </c>
      <c r="T458" s="185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186" t="s">
        <v>130</v>
      </c>
      <c r="AT458" s="186" t="s">
        <v>125</v>
      </c>
      <c r="AU458" s="186" t="s">
        <v>88</v>
      </c>
      <c r="AY458" s="18" t="s">
        <v>123</v>
      </c>
      <c r="BE458" s="187">
        <f>IF(N458="základní",J458,0)</f>
        <v>0</v>
      </c>
      <c r="BF458" s="187">
        <f>IF(N458="snížená",J458,0)</f>
        <v>0</v>
      </c>
      <c r="BG458" s="187">
        <f>IF(N458="zákl. přenesená",J458,0)</f>
        <v>0</v>
      </c>
      <c r="BH458" s="187">
        <f>IF(N458="sníž. přenesená",J458,0)</f>
        <v>0</v>
      </c>
      <c r="BI458" s="187">
        <f>IF(N458="nulová",J458,0)</f>
        <v>0</v>
      </c>
      <c r="BJ458" s="18" t="s">
        <v>86</v>
      </c>
      <c r="BK458" s="187">
        <f>ROUND(I458*H458,2)</f>
        <v>0</v>
      </c>
      <c r="BL458" s="18" t="s">
        <v>130</v>
      </c>
      <c r="BM458" s="186" t="s">
        <v>551</v>
      </c>
    </row>
    <row r="459" spans="1:65" s="2" customFormat="1" ht="19.2">
      <c r="A459" s="36"/>
      <c r="B459" s="37"/>
      <c r="C459" s="38"/>
      <c r="D459" s="188" t="s">
        <v>132</v>
      </c>
      <c r="E459" s="38"/>
      <c r="F459" s="189" t="s">
        <v>552</v>
      </c>
      <c r="G459" s="38"/>
      <c r="H459" s="38"/>
      <c r="I459" s="190"/>
      <c r="J459" s="38"/>
      <c r="K459" s="38"/>
      <c r="L459" s="41"/>
      <c r="M459" s="191"/>
      <c r="N459" s="192"/>
      <c r="O459" s="66"/>
      <c r="P459" s="66"/>
      <c r="Q459" s="66"/>
      <c r="R459" s="66"/>
      <c r="S459" s="66"/>
      <c r="T459" s="67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T459" s="18" t="s">
        <v>132</v>
      </c>
      <c r="AU459" s="18" t="s">
        <v>88</v>
      </c>
    </row>
    <row r="460" spans="1:65" s="2" customFormat="1" ht="10.199999999999999">
      <c r="A460" s="36"/>
      <c r="B460" s="37"/>
      <c r="C460" s="38"/>
      <c r="D460" s="193" t="s">
        <v>134</v>
      </c>
      <c r="E460" s="38"/>
      <c r="F460" s="194" t="s">
        <v>553</v>
      </c>
      <c r="G460" s="38"/>
      <c r="H460" s="38"/>
      <c r="I460" s="190"/>
      <c r="J460" s="38"/>
      <c r="K460" s="38"/>
      <c r="L460" s="41"/>
      <c r="M460" s="237"/>
      <c r="N460" s="238"/>
      <c r="O460" s="239"/>
      <c r="P460" s="239"/>
      <c r="Q460" s="239"/>
      <c r="R460" s="239"/>
      <c r="S460" s="239"/>
      <c r="T460" s="240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T460" s="18" t="s">
        <v>134</v>
      </c>
      <c r="AU460" s="18" t="s">
        <v>88</v>
      </c>
    </row>
    <row r="461" spans="1:65" s="2" customFormat="1" ht="6.9" customHeight="1">
      <c r="A461" s="36"/>
      <c r="B461" s="49"/>
      <c r="C461" s="50"/>
      <c r="D461" s="50"/>
      <c r="E461" s="50"/>
      <c r="F461" s="50"/>
      <c r="G461" s="50"/>
      <c r="H461" s="50"/>
      <c r="I461" s="50"/>
      <c r="J461" s="50"/>
      <c r="K461" s="50"/>
      <c r="L461" s="41"/>
      <c r="M461" s="36"/>
      <c r="O461" s="36"/>
      <c r="P461" s="36"/>
      <c r="Q461" s="36"/>
      <c r="R461" s="36"/>
      <c r="S461" s="36"/>
      <c r="T461" s="36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</row>
  </sheetData>
  <sheetProtection algorithmName="SHA-512" hashValue="tPllbSymI9RlInZLq4OQG4kdK9+ca0H72Mcbo/fmovzK4DpXn1p66izYR2awdFFO86An3n8YpVtoQTYjQ9h7Ig==" saltValue="HxihD2Eiy8NNzp+m/SJwH/R4x+Q6xQFE+1RIsyehiq9jyryyNA15PcLdqop5QFr/InIptn4l245np8gmMPLaow==" spinCount="100000" sheet="1" objects="1" scenarios="1" formatColumns="0" formatRows="0" autoFilter="0"/>
  <autoFilter ref="C86:K460" xr:uid="{00000000-0009-0000-0000-00000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100-000000000000}"/>
    <hyperlink ref="F97" r:id="rId2" xr:uid="{00000000-0004-0000-0100-000001000000}"/>
    <hyperlink ref="F103" r:id="rId3" xr:uid="{00000000-0004-0000-0100-000002000000}"/>
    <hyperlink ref="F108" r:id="rId4" xr:uid="{00000000-0004-0000-0100-000003000000}"/>
    <hyperlink ref="F113" r:id="rId5" xr:uid="{00000000-0004-0000-0100-000004000000}"/>
    <hyperlink ref="F118" r:id="rId6" xr:uid="{00000000-0004-0000-0100-000005000000}"/>
    <hyperlink ref="F128" r:id="rId7" xr:uid="{00000000-0004-0000-0100-000006000000}"/>
    <hyperlink ref="F136" r:id="rId8" xr:uid="{00000000-0004-0000-0100-000007000000}"/>
    <hyperlink ref="F144" r:id="rId9" xr:uid="{00000000-0004-0000-0100-000008000000}"/>
    <hyperlink ref="F154" r:id="rId10" xr:uid="{00000000-0004-0000-0100-000009000000}"/>
    <hyperlink ref="F161" r:id="rId11" xr:uid="{00000000-0004-0000-0100-00000A000000}"/>
    <hyperlink ref="F179" r:id="rId12" xr:uid="{00000000-0004-0000-0100-00000B000000}"/>
    <hyperlink ref="F184" r:id="rId13" xr:uid="{00000000-0004-0000-0100-00000C000000}"/>
    <hyperlink ref="F189" r:id="rId14" xr:uid="{00000000-0004-0000-0100-00000D000000}"/>
    <hyperlink ref="F206" r:id="rId15" xr:uid="{00000000-0004-0000-0100-00000E000000}"/>
    <hyperlink ref="F214" r:id="rId16" xr:uid="{00000000-0004-0000-0100-00000F000000}"/>
    <hyperlink ref="F223" r:id="rId17" xr:uid="{00000000-0004-0000-0100-000010000000}"/>
    <hyperlink ref="F237" r:id="rId18" xr:uid="{00000000-0004-0000-0100-000011000000}"/>
    <hyperlink ref="F242" r:id="rId19" xr:uid="{00000000-0004-0000-0100-000012000000}"/>
    <hyperlink ref="F264" r:id="rId20" xr:uid="{00000000-0004-0000-0100-000013000000}"/>
    <hyperlink ref="F270" r:id="rId21" xr:uid="{00000000-0004-0000-0100-000014000000}"/>
    <hyperlink ref="F284" r:id="rId22" xr:uid="{00000000-0004-0000-0100-000015000000}"/>
    <hyperlink ref="F292" r:id="rId23" xr:uid="{00000000-0004-0000-0100-000016000000}"/>
    <hyperlink ref="F302" r:id="rId24" xr:uid="{00000000-0004-0000-0100-000017000000}"/>
    <hyperlink ref="F312" r:id="rId25" xr:uid="{00000000-0004-0000-0100-000018000000}"/>
    <hyperlink ref="F325" r:id="rId26" xr:uid="{00000000-0004-0000-0100-000019000000}"/>
    <hyperlink ref="F338" r:id="rId27" xr:uid="{00000000-0004-0000-0100-00001A000000}"/>
    <hyperlink ref="F345" r:id="rId28" xr:uid="{00000000-0004-0000-0100-00001B000000}"/>
    <hyperlink ref="F352" r:id="rId29" xr:uid="{00000000-0004-0000-0100-00001C000000}"/>
    <hyperlink ref="F360" r:id="rId30" xr:uid="{00000000-0004-0000-0100-00001D000000}"/>
    <hyperlink ref="F367" r:id="rId31" xr:uid="{00000000-0004-0000-0100-00001E000000}"/>
    <hyperlink ref="F381" r:id="rId32" xr:uid="{00000000-0004-0000-0100-00001F000000}"/>
    <hyperlink ref="F386" r:id="rId33" xr:uid="{00000000-0004-0000-0100-000020000000}"/>
    <hyperlink ref="F392" r:id="rId34" xr:uid="{00000000-0004-0000-0100-000021000000}"/>
    <hyperlink ref="F407" r:id="rId35" xr:uid="{00000000-0004-0000-0100-000022000000}"/>
    <hyperlink ref="F416" r:id="rId36" xr:uid="{00000000-0004-0000-0100-000023000000}"/>
    <hyperlink ref="F430" r:id="rId37" xr:uid="{00000000-0004-0000-0100-000024000000}"/>
    <hyperlink ref="F435" r:id="rId38" xr:uid="{00000000-0004-0000-0100-000025000000}"/>
    <hyperlink ref="F440" r:id="rId39" xr:uid="{00000000-0004-0000-0100-000026000000}"/>
    <hyperlink ref="F446" r:id="rId40" xr:uid="{00000000-0004-0000-0100-000027000000}"/>
    <hyperlink ref="F449" r:id="rId41" xr:uid="{00000000-0004-0000-0100-000028000000}"/>
    <hyperlink ref="F452" r:id="rId42" xr:uid="{00000000-0004-0000-0100-000029000000}"/>
    <hyperlink ref="F456" r:id="rId43" xr:uid="{00000000-0004-0000-0100-00002A000000}"/>
    <hyperlink ref="F460" r:id="rId44" xr:uid="{00000000-0004-0000-0100-00002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26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AT2" s="18" t="s">
        <v>91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88</v>
      </c>
    </row>
    <row r="4" spans="1:46" s="1" customFormat="1" ht="24.9" customHeight="1">
      <c r="B4" s="21"/>
      <c r="D4" s="105" t="s">
        <v>93</v>
      </c>
      <c r="L4" s="21"/>
      <c r="M4" s="106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7" t="s">
        <v>16</v>
      </c>
      <c r="L6" s="21"/>
    </row>
    <row r="7" spans="1:46" s="1" customFormat="1" ht="16.5" customHeight="1">
      <c r="B7" s="21"/>
      <c r="E7" s="378" t="str">
        <f>'Rekapitulace stavby'!K6</f>
        <v>Polní cesta V5 v k.ú. Plch</v>
      </c>
      <c r="F7" s="379"/>
      <c r="G7" s="379"/>
      <c r="H7" s="379"/>
      <c r="L7" s="21"/>
    </row>
    <row r="8" spans="1:46" s="2" customFormat="1" ht="12" customHeight="1">
      <c r="A8" s="36"/>
      <c r="B8" s="41"/>
      <c r="C8" s="36"/>
      <c r="D8" s="107" t="s">
        <v>94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0" t="s">
        <v>554</v>
      </c>
      <c r="F9" s="381"/>
      <c r="G9" s="381"/>
      <c r="H9" s="381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92</v>
      </c>
      <c r="G11" s="36"/>
      <c r="H11" s="36"/>
      <c r="I11" s="107" t="s">
        <v>20</v>
      </c>
      <c r="J11" s="109" t="s">
        <v>33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22</v>
      </c>
      <c r="E12" s="36"/>
      <c r="F12" s="109" t="s">
        <v>23</v>
      </c>
      <c r="G12" s="36"/>
      <c r="H12" s="36"/>
      <c r="I12" s="107" t="s">
        <v>24</v>
      </c>
      <c r="J12" s="110" t="str">
        <f>'Rekapitulace stavby'!AN8</f>
        <v>23. 6. 2022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28</v>
      </c>
      <c r="E14" s="36"/>
      <c r="F14" s="36"/>
      <c r="G14" s="36"/>
      <c r="H14" s="36"/>
      <c r="I14" s="107" t="s">
        <v>29</v>
      </c>
      <c r="J14" s="109" t="s">
        <v>30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31</v>
      </c>
      <c r="F15" s="36"/>
      <c r="G15" s="36"/>
      <c r="H15" s="36"/>
      <c r="I15" s="107" t="s">
        <v>32</v>
      </c>
      <c r="J15" s="109" t="s">
        <v>33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34</v>
      </c>
      <c r="E17" s="36"/>
      <c r="F17" s="36"/>
      <c r="G17" s="36"/>
      <c r="H17" s="36"/>
      <c r="I17" s="107" t="s">
        <v>29</v>
      </c>
      <c r="J17" s="31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2" t="str">
        <f>'Rekapitulace stavby'!E14</f>
        <v>Vyplň údaj</v>
      </c>
      <c r="F18" s="383"/>
      <c r="G18" s="383"/>
      <c r="H18" s="383"/>
      <c r="I18" s="107" t="s">
        <v>32</v>
      </c>
      <c r="J18" s="31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36</v>
      </c>
      <c r="E20" s="36"/>
      <c r="F20" s="36"/>
      <c r="G20" s="36"/>
      <c r="H20" s="36"/>
      <c r="I20" s="107" t="s">
        <v>29</v>
      </c>
      <c r="J20" s="109" t="s">
        <v>37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38</v>
      </c>
      <c r="F21" s="36"/>
      <c r="G21" s="36"/>
      <c r="H21" s="36"/>
      <c r="I21" s="107" t="s">
        <v>32</v>
      </c>
      <c r="J21" s="109" t="s">
        <v>39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41</v>
      </c>
      <c r="E23" s="36"/>
      <c r="F23" s="36"/>
      <c r="G23" s="36"/>
      <c r="H23" s="36"/>
      <c r="I23" s="107" t="s">
        <v>29</v>
      </c>
      <c r="J23" s="109" t="s">
        <v>37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38</v>
      </c>
      <c r="F24" s="36"/>
      <c r="G24" s="36"/>
      <c r="H24" s="36"/>
      <c r="I24" s="107" t="s">
        <v>32</v>
      </c>
      <c r="J24" s="109" t="s">
        <v>39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42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47.25" customHeight="1">
      <c r="A27" s="111"/>
      <c r="B27" s="112"/>
      <c r="C27" s="111"/>
      <c r="D27" s="111"/>
      <c r="E27" s="384" t="s">
        <v>43</v>
      </c>
      <c r="F27" s="384"/>
      <c r="G27" s="384"/>
      <c r="H27" s="38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44</v>
      </c>
      <c r="E30" s="36"/>
      <c r="F30" s="36"/>
      <c r="G30" s="36"/>
      <c r="H30" s="36"/>
      <c r="I30" s="36"/>
      <c r="J30" s="116">
        <f>ROUND(J80,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46</v>
      </c>
      <c r="G32" s="36"/>
      <c r="H32" s="36"/>
      <c r="I32" s="117" t="s">
        <v>45</v>
      </c>
      <c r="J32" s="117" t="s">
        <v>47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48</v>
      </c>
      <c r="E33" s="107" t="s">
        <v>49</v>
      </c>
      <c r="F33" s="119">
        <f>ROUND((SUM(BE80:BE125)),  2)</f>
        <v>0</v>
      </c>
      <c r="G33" s="36"/>
      <c r="H33" s="36"/>
      <c r="I33" s="120">
        <v>0.21</v>
      </c>
      <c r="J33" s="119">
        <f>ROUND(((SUM(BE80:BE125))*I33),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50</v>
      </c>
      <c r="F34" s="119">
        <f>ROUND((SUM(BF80:BF125)),  2)</f>
        <v>0</v>
      </c>
      <c r="G34" s="36"/>
      <c r="H34" s="36"/>
      <c r="I34" s="120">
        <v>0.15</v>
      </c>
      <c r="J34" s="119">
        <f>ROUND(((SUM(BF80:BF125))*I34),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51</v>
      </c>
      <c r="F35" s="119">
        <f>ROUND((SUM(BG80:BG125)),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52</v>
      </c>
      <c r="F36" s="119">
        <f>ROUND((SUM(BH80:BH125)),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53</v>
      </c>
      <c r="F37" s="119">
        <f>ROUND((SUM(BI80:BI125)),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54</v>
      </c>
      <c r="E39" s="123"/>
      <c r="F39" s="123"/>
      <c r="G39" s="124" t="s">
        <v>55</v>
      </c>
      <c r="H39" s="125" t="s">
        <v>56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4" t="s">
        <v>96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5" t="str">
        <f>E7</f>
        <v>Polní cesta V5 v k.ú. Plch</v>
      </c>
      <c r="F48" s="386"/>
      <c r="G48" s="386"/>
      <c r="H48" s="386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94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7" t="str">
        <f>E9</f>
        <v>VON - Vedlejší a ostatní náklady</v>
      </c>
      <c r="F50" s="387"/>
      <c r="G50" s="387"/>
      <c r="H50" s="387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Plch</v>
      </c>
      <c r="G52" s="38"/>
      <c r="H52" s="38"/>
      <c r="I52" s="30" t="s">
        <v>24</v>
      </c>
      <c r="J52" s="61" t="str">
        <f>IF(J12="","",J12)</f>
        <v>23. 6. 2022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65" customHeight="1">
      <c r="A54" s="36"/>
      <c r="B54" s="37"/>
      <c r="C54" s="30" t="s">
        <v>28</v>
      </c>
      <c r="D54" s="38"/>
      <c r="E54" s="38"/>
      <c r="F54" s="28" t="str">
        <f>E15</f>
        <v>ČR- SPÚ, KPÚ pobočka Parduice</v>
      </c>
      <c r="G54" s="38"/>
      <c r="H54" s="38"/>
      <c r="I54" s="30" t="s">
        <v>36</v>
      </c>
      <c r="J54" s="34" t="str">
        <f>E21</f>
        <v>SELLA&amp;AGRETA s.r.o.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65" customHeight="1">
      <c r="A55" s="36"/>
      <c r="B55" s="37"/>
      <c r="C55" s="30" t="s">
        <v>34</v>
      </c>
      <c r="D55" s="38"/>
      <c r="E55" s="38"/>
      <c r="F55" s="28" t="str">
        <f>IF(E18="","",E18)</f>
        <v>Vyplň údaj</v>
      </c>
      <c r="G55" s="38"/>
      <c r="H55" s="38"/>
      <c r="I55" s="30" t="s">
        <v>41</v>
      </c>
      <c r="J55" s="34" t="str">
        <f>E24</f>
        <v>SELLA&amp;AGRETA s.r.o.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97</v>
      </c>
      <c r="D57" s="133"/>
      <c r="E57" s="133"/>
      <c r="F57" s="133"/>
      <c r="G57" s="133"/>
      <c r="H57" s="133"/>
      <c r="I57" s="133"/>
      <c r="J57" s="134" t="s">
        <v>98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5" t="s">
        <v>76</v>
      </c>
      <c r="D59" s="38"/>
      <c r="E59" s="38"/>
      <c r="F59" s="38"/>
      <c r="G59" s="38"/>
      <c r="H59" s="38"/>
      <c r="I59" s="38"/>
      <c r="J59" s="79">
        <f>J80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99</v>
      </c>
    </row>
    <row r="60" spans="1:47" s="9" customFormat="1" ht="24.9" customHeight="1">
      <c r="B60" s="136"/>
      <c r="C60" s="137"/>
      <c r="D60" s="138" t="s">
        <v>555</v>
      </c>
      <c r="E60" s="139"/>
      <c r="F60" s="139"/>
      <c r="G60" s="139"/>
      <c r="H60" s="139"/>
      <c r="I60" s="139"/>
      <c r="J60" s="140">
        <f>J81</f>
        <v>0</v>
      </c>
      <c r="K60" s="137"/>
      <c r="L60" s="141"/>
    </row>
    <row r="61" spans="1:47" s="2" customFormat="1" ht="21.7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0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6.9" customHeight="1">
      <c r="A62" s="36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10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pans="1:63" s="2" customFormat="1" ht="6.9" customHeight="1">
      <c r="A66" s="36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63" s="2" customFormat="1" ht="24.9" customHeight="1">
      <c r="A67" s="36"/>
      <c r="B67" s="37"/>
      <c r="C67" s="24" t="s">
        <v>108</v>
      </c>
      <c r="D67" s="38"/>
      <c r="E67" s="38"/>
      <c r="F67" s="38"/>
      <c r="G67" s="38"/>
      <c r="H67" s="38"/>
      <c r="I67" s="38"/>
      <c r="J67" s="38"/>
      <c r="K67" s="38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63" s="2" customFormat="1" ht="6.9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63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63" s="2" customFormat="1" ht="16.5" customHeight="1">
      <c r="A70" s="36"/>
      <c r="B70" s="37"/>
      <c r="C70" s="38"/>
      <c r="D70" s="38"/>
      <c r="E70" s="385" t="str">
        <f>E7</f>
        <v>Polní cesta V5 v k.ú. Plch</v>
      </c>
      <c r="F70" s="386"/>
      <c r="G70" s="386"/>
      <c r="H70" s="386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63" s="2" customFormat="1" ht="12" customHeight="1">
      <c r="A71" s="36"/>
      <c r="B71" s="37"/>
      <c r="C71" s="30" t="s">
        <v>94</v>
      </c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63" s="2" customFormat="1" ht="16.5" customHeight="1">
      <c r="A72" s="36"/>
      <c r="B72" s="37"/>
      <c r="C72" s="38"/>
      <c r="D72" s="38"/>
      <c r="E72" s="357" t="str">
        <f>E9</f>
        <v>VON - Vedlejší a ostatní náklady</v>
      </c>
      <c r="F72" s="387"/>
      <c r="G72" s="387"/>
      <c r="H72" s="387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63" s="2" customFormat="1" ht="6.9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63" s="2" customFormat="1" ht="12" customHeight="1">
      <c r="A74" s="36"/>
      <c r="B74" s="37"/>
      <c r="C74" s="30" t="s">
        <v>22</v>
      </c>
      <c r="D74" s="38"/>
      <c r="E74" s="38"/>
      <c r="F74" s="28" t="str">
        <f>F12</f>
        <v>Plch</v>
      </c>
      <c r="G74" s="38"/>
      <c r="H74" s="38"/>
      <c r="I74" s="30" t="s">
        <v>24</v>
      </c>
      <c r="J74" s="61" t="str">
        <f>IF(J12="","",J12)</f>
        <v>23. 6. 2022</v>
      </c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63" s="2" customFormat="1" ht="6.9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63" s="2" customFormat="1" ht="25.65" customHeight="1">
      <c r="A76" s="36"/>
      <c r="B76" s="37"/>
      <c r="C76" s="30" t="s">
        <v>28</v>
      </c>
      <c r="D76" s="38"/>
      <c r="E76" s="38"/>
      <c r="F76" s="28" t="str">
        <f>E15</f>
        <v>ČR- SPÚ, KPÚ pobočka Parduice</v>
      </c>
      <c r="G76" s="38"/>
      <c r="H76" s="38"/>
      <c r="I76" s="30" t="s">
        <v>36</v>
      </c>
      <c r="J76" s="34" t="str">
        <f>E21</f>
        <v>SELLA&amp;AGRETA s.r.o.</v>
      </c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63" s="2" customFormat="1" ht="25.65" customHeight="1">
      <c r="A77" s="36"/>
      <c r="B77" s="37"/>
      <c r="C77" s="30" t="s">
        <v>34</v>
      </c>
      <c r="D77" s="38"/>
      <c r="E77" s="38"/>
      <c r="F77" s="28" t="str">
        <f>IF(E18="","",E18)</f>
        <v>Vyplň údaj</v>
      </c>
      <c r="G77" s="38"/>
      <c r="H77" s="38"/>
      <c r="I77" s="30" t="s">
        <v>41</v>
      </c>
      <c r="J77" s="34" t="str">
        <f>E24</f>
        <v>SELLA&amp;AGRETA s.r.o.</v>
      </c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63" s="2" customFormat="1" ht="10.3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63" s="11" customFormat="1" ht="29.25" customHeight="1">
      <c r="A79" s="148"/>
      <c r="B79" s="149"/>
      <c r="C79" s="150" t="s">
        <v>109</v>
      </c>
      <c r="D79" s="151" t="s">
        <v>63</v>
      </c>
      <c r="E79" s="151" t="s">
        <v>59</v>
      </c>
      <c r="F79" s="151" t="s">
        <v>60</v>
      </c>
      <c r="G79" s="151" t="s">
        <v>110</v>
      </c>
      <c r="H79" s="151" t="s">
        <v>111</v>
      </c>
      <c r="I79" s="151" t="s">
        <v>112</v>
      </c>
      <c r="J79" s="151" t="s">
        <v>98</v>
      </c>
      <c r="K79" s="152" t="s">
        <v>113</v>
      </c>
      <c r="L79" s="153"/>
      <c r="M79" s="70" t="s">
        <v>33</v>
      </c>
      <c r="N79" s="71" t="s">
        <v>48</v>
      </c>
      <c r="O79" s="71" t="s">
        <v>114</v>
      </c>
      <c r="P79" s="71" t="s">
        <v>115</v>
      </c>
      <c r="Q79" s="71" t="s">
        <v>116</v>
      </c>
      <c r="R79" s="71" t="s">
        <v>117</v>
      </c>
      <c r="S79" s="71" t="s">
        <v>118</v>
      </c>
      <c r="T79" s="72" t="s">
        <v>119</v>
      </c>
      <c r="U79" s="148"/>
      <c r="V79" s="148"/>
      <c r="W79" s="148"/>
      <c r="X79" s="148"/>
      <c r="Y79" s="148"/>
      <c r="Z79" s="148"/>
      <c r="AA79" s="148"/>
      <c r="AB79" s="148"/>
      <c r="AC79" s="148"/>
      <c r="AD79" s="148"/>
      <c r="AE79" s="148"/>
    </row>
    <row r="80" spans="1:63" s="2" customFormat="1" ht="22.8" customHeight="1">
      <c r="A80" s="36"/>
      <c r="B80" s="37"/>
      <c r="C80" s="77" t="s">
        <v>120</v>
      </c>
      <c r="D80" s="38"/>
      <c r="E80" s="38"/>
      <c r="F80" s="38"/>
      <c r="G80" s="38"/>
      <c r="H80" s="38"/>
      <c r="I80" s="38"/>
      <c r="J80" s="154">
        <f>BK80</f>
        <v>0</v>
      </c>
      <c r="K80" s="38"/>
      <c r="L80" s="41"/>
      <c r="M80" s="73"/>
      <c r="N80" s="155"/>
      <c r="O80" s="74"/>
      <c r="P80" s="156">
        <f>P81</f>
        <v>0</v>
      </c>
      <c r="Q80" s="74"/>
      <c r="R80" s="156">
        <f>R81</f>
        <v>0</v>
      </c>
      <c r="S80" s="74"/>
      <c r="T80" s="157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8" t="s">
        <v>77</v>
      </c>
      <c r="AU80" s="18" t="s">
        <v>99</v>
      </c>
      <c r="BK80" s="158">
        <f>BK81</f>
        <v>0</v>
      </c>
    </row>
    <row r="81" spans="1:65" s="12" customFormat="1" ht="25.95" customHeight="1">
      <c r="B81" s="159"/>
      <c r="C81" s="160"/>
      <c r="D81" s="161" t="s">
        <v>77</v>
      </c>
      <c r="E81" s="162" t="s">
        <v>556</v>
      </c>
      <c r="F81" s="162" t="s">
        <v>557</v>
      </c>
      <c r="G81" s="160"/>
      <c r="H81" s="160"/>
      <c r="I81" s="163"/>
      <c r="J81" s="164">
        <f>BK81</f>
        <v>0</v>
      </c>
      <c r="K81" s="160"/>
      <c r="L81" s="165"/>
      <c r="M81" s="166"/>
      <c r="N81" s="167"/>
      <c r="O81" s="167"/>
      <c r="P81" s="168">
        <f>SUM(P82:P125)</f>
        <v>0</v>
      </c>
      <c r="Q81" s="167"/>
      <c r="R81" s="168">
        <f>SUM(R82:R125)</f>
        <v>0</v>
      </c>
      <c r="S81" s="167"/>
      <c r="T81" s="169">
        <f>SUM(T82:T125)</f>
        <v>0</v>
      </c>
      <c r="AR81" s="170" t="s">
        <v>163</v>
      </c>
      <c r="AT81" s="171" t="s">
        <v>77</v>
      </c>
      <c r="AU81" s="171" t="s">
        <v>78</v>
      </c>
      <c r="AY81" s="170" t="s">
        <v>123</v>
      </c>
      <c r="BK81" s="172">
        <f>SUM(BK82:BK125)</f>
        <v>0</v>
      </c>
    </row>
    <row r="82" spans="1:65" s="2" customFormat="1" ht="16.5" customHeight="1">
      <c r="A82" s="36"/>
      <c r="B82" s="37"/>
      <c r="C82" s="175" t="s">
        <v>86</v>
      </c>
      <c r="D82" s="175" t="s">
        <v>125</v>
      </c>
      <c r="E82" s="176" t="s">
        <v>558</v>
      </c>
      <c r="F82" s="177" t="s">
        <v>559</v>
      </c>
      <c r="G82" s="178" t="s">
        <v>560</v>
      </c>
      <c r="H82" s="179">
        <v>1</v>
      </c>
      <c r="I82" s="180"/>
      <c r="J82" s="181">
        <f>ROUND(I82*H82,2)</f>
        <v>0</v>
      </c>
      <c r="K82" s="177" t="s">
        <v>33</v>
      </c>
      <c r="L82" s="41"/>
      <c r="M82" s="182" t="s">
        <v>33</v>
      </c>
      <c r="N82" s="183" t="s">
        <v>49</v>
      </c>
      <c r="O82" s="66"/>
      <c r="P82" s="184">
        <f>O82*H82</f>
        <v>0</v>
      </c>
      <c r="Q82" s="184">
        <v>0</v>
      </c>
      <c r="R82" s="184">
        <f>Q82*H82</f>
        <v>0</v>
      </c>
      <c r="S82" s="184">
        <v>0</v>
      </c>
      <c r="T82" s="185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86" t="s">
        <v>561</v>
      </c>
      <c r="AT82" s="186" t="s">
        <v>125</v>
      </c>
      <c r="AU82" s="186" t="s">
        <v>86</v>
      </c>
      <c r="AY82" s="18" t="s">
        <v>123</v>
      </c>
      <c r="BE82" s="187">
        <f>IF(N82="základní",J82,0)</f>
        <v>0</v>
      </c>
      <c r="BF82" s="187">
        <f>IF(N82="snížená",J82,0)</f>
        <v>0</v>
      </c>
      <c r="BG82" s="187">
        <f>IF(N82="zákl. přenesená",J82,0)</f>
        <v>0</v>
      </c>
      <c r="BH82" s="187">
        <f>IF(N82="sníž. přenesená",J82,0)</f>
        <v>0</v>
      </c>
      <c r="BI82" s="187">
        <f>IF(N82="nulová",J82,0)</f>
        <v>0</v>
      </c>
      <c r="BJ82" s="18" t="s">
        <v>86</v>
      </c>
      <c r="BK82" s="187">
        <f>ROUND(I82*H82,2)</f>
        <v>0</v>
      </c>
      <c r="BL82" s="18" t="s">
        <v>561</v>
      </c>
      <c r="BM82" s="186" t="s">
        <v>562</v>
      </c>
    </row>
    <row r="83" spans="1:65" s="2" customFormat="1" ht="10.199999999999999">
      <c r="A83" s="36"/>
      <c r="B83" s="37"/>
      <c r="C83" s="38"/>
      <c r="D83" s="188" t="s">
        <v>132</v>
      </c>
      <c r="E83" s="38"/>
      <c r="F83" s="189" t="s">
        <v>559</v>
      </c>
      <c r="G83" s="38"/>
      <c r="H83" s="38"/>
      <c r="I83" s="190"/>
      <c r="J83" s="38"/>
      <c r="K83" s="38"/>
      <c r="L83" s="41"/>
      <c r="M83" s="191"/>
      <c r="N83" s="192"/>
      <c r="O83" s="66"/>
      <c r="P83" s="66"/>
      <c r="Q83" s="66"/>
      <c r="R83" s="66"/>
      <c r="S83" s="66"/>
      <c r="T83" s="67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8" t="s">
        <v>132</v>
      </c>
      <c r="AU83" s="18" t="s">
        <v>86</v>
      </c>
    </row>
    <row r="84" spans="1:65" s="13" customFormat="1" ht="10.199999999999999">
      <c r="B84" s="195"/>
      <c r="C84" s="196"/>
      <c r="D84" s="188" t="s">
        <v>136</v>
      </c>
      <c r="E84" s="197" t="s">
        <v>33</v>
      </c>
      <c r="F84" s="198" t="s">
        <v>563</v>
      </c>
      <c r="G84" s="196"/>
      <c r="H84" s="197" t="s">
        <v>33</v>
      </c>
      <c r="I84" s="199"/>
      <c r="J84" s="196"/>
      <c r="K84" s="196"/>
      <c r="L84" s="200"/>
      <c r="M84" s="201"/>
      <c r="N84" s="202"/>
      <c r="O84" s="202"/>
      <c r="P84" s="202"/>
      <c r="Q84" s="202"/>
      <c r="R84" s="202"/>
      <c r="S84" s="202"/>
      <c r="T84" s="203"/>
      <c r="AT84" s="204" t="s">
        <v>136</v>
      </c>
      <c r="AU84" s="204" t="s">
        <v>86</v>
      </c>
      <c r="AV84" s="13" t="s">
        <v>86</v>
      </c>
      <c r="AW84" s="13" t="s">
        <v>40</v>
      </c>
      <c r="AX84" s="13" t="s">
        <v>78</v>
      </c>
      <c r="AY84" s="204" t="s">
        <v>123</v>
      </c>
    </row>
    <row r="85" spans="1:65" s="14" customFormat="1" ht="10.199999999999999">
      <c r="B85" s="205"/>
      <c r="C85" s="206"/>
      <c r="D85" s="188" t="s">
        <v>136</v>
      </c>
      <c r="E85" s="207" t="s">
        <v>33</v>
      </c>
      <c r="F85" s="208" t="s">
        <v>86</v>
      </c>
      <c r="G85" s="206"/>
      <c r="H85" s="209">
        <v>1</v>
      </c>
      <c r="I85" s="210"/>
      <c r="J85" s="206"/>
      <c r="K85" s="206"/>
      <c r="L85" s="211"/>
      <c r="M85" s="212"/>
      <c r="N85" s="213"/>
      <c r="O85" s="213"/>
      <c r="P85" s="213"/>
      <c r="Q85" s="213"/>
      <c r="R85" s="213"/>
      <c r="S85" s="213"/>
      <c r="T85" s="214"/>
      <c r="AT85" s="215" t="s">
        <v>136</v>
      </c>
      <c r="AU85" s="215" t="s">
        <v>86</v>
      </c>
      <c r="AV85" s="14" t="s">
        <v>88</v>
      </c>
      <c r="AW85" s="14" t="s">
        <v>40</v>
      </c>
      <c r="AX85" s="14" t="s">
        <v>86</v>
      </c>
      <c r="AY85" s="215" t="s">
        <v>123</v>
      </c>
    </row>
    <row r="86" spans="1:65" s="2" customFormat="1" ht="16.5" customHeight="1">
      <c r="A86" s="36"/>
      <c r="B86" s="37"/>
      <c r="C86" s="175" t="s">
        <v>88</v>
      </c>
      <c r="D86" s="175" t="s">
        <v>125</v>
      </c>
      <c r="E86" s="176" t="s">
        <v>564</v>
      </c>
      <c r="F86" s="177" t="s">
        <v>565</v>
      </c>
      <c r="G86" s="178" t="s">
        <v>560</v>
      </c>
      <c r="H86" s="179">
        <v>1</v>
      </c>
      <c r="I86" s="180"/>
      <c r="J86" s="181">
        <f>ROUND(I86*H86,2)</f>
        <v>0</v>
      </c>
      <c r="K86" s="177" t="s">
        <v>33</v>
      </c>
      <c r="L86" s="41"/>
      <c r="M86" s="182" t="s">
        <v>33</v>
      </c>
      <c r="N86" s="183" t="s">
        <v>49</v>
      </c>
      <c r="O86" s="66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6" t="s">
        <v>561</v>
      </c>
      <c r="AT86" s="186" t="s">
        <v>125</v>
      </c>
      <c r="AU86" s="186" t="s">
        <v>86</v>
      </c>
      <c r="AY86" s="18" t="s">
        <v>123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8" t="s">
        <v>86</v>
      </c>
      <c r="BK86" s="187">
        <f>ROUND(I86*H86,2)</f>
        <v>0</v>
      </c>
      <c r="BL86" s="18" t="s">
        <v>561</v>
      </c>
      <c r="BM86" s="186" t="s">
        <v>566</v>
      </c>
    </row>
    <row r="87" spans="1:65" s="2" customFormat="1" ht="10.199999999999999">
      <c r="A87" s="36"/>
      <c r="B87" s="37"/>
      <c r="C87" s="38"/>
      <c r="D87" s="188" t="s">
        <v>132</v>
      </c>
      <c r="E87" s="38"/>
      <c r="F87" s="189" t="s">
        <v>565</v>
      </c>
      <c r="G87" s="38"/>
      <c r="H87" s="38"/>
      <c r="I87" s="190"/>
      <c r="J87" s="38"/>
      <c r="K87" s="38"/>
      <c r="L87" s="41"/>
      <c r="M87" s="191"/>
      <c r="N87" s="192"/>
      <c r="O87" s="66"/>
      <c r="P87" s="66"/>
      <c r="Q87" s="66"/>
      <c r="R87" s="66"/>
      <c r="S87" s="66"/>
      <c r="T87" s="67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8" t="s">
        <v>132</v>
      </c>
      <c r="AU87" s="18" t="s">
        <v>86</v>
      </c>
    </row>
    <row r="88" spans="1:65" s="13" customFormat="1" ht="10.199999999999999">
      <c r="B88" s="195"/>
      <c r="C88" s="196"/>
      <c r="D88" s="188" t="s">
        <v>136</v>
      </c>
      <c r="E88" s="197" t="s">
        <v>33</v>
      </c>
      <c r="F88" s="198" t="s">
        <v>567</v>
      </c>
      <c r="G88" s="196"/>
      <c r="H88" s="197" t="s">
        <v>33</v>
      </c>
      <c r="I88" s="199"/>
      <c r="J88" s="196"/>
      <c r="K88" s="196"/>
      <c r="L88" s="200"/>
      <c r="M88" s="201"/>
      <c r="N88" s="202"/>
      <c r="O88" s="202"/>
      <c r="P88" s="202"/>
      <c r="Q88" s="202"/>
      <c r="R88" s="202"/>
      <c r="S88" s="202"/>
      <c r="T88" s="203"/>
      <c r="AT88" s="204" t="s">
        <v>136</v>
      </c>
      <c r="AU88" s="204" t="s">
        <v>86</v>
      </c>
      <c r="AV88" s="13" t="s">
        <v>86</v>
      </c>
      <c r="AW88" s="13" t="s">
        <v>40</v>
      </c>
      <c r="AX88" s="13" t="s">
        <v>78</v>
      </c>
      <c r="AY88" s="204" t="s">
        <v>123</v>
      </c>
    </row>
    <row r="89" spans="1:65" s="13" customFormat="1" ht="10.199999999999999">
      <c r="B89" s="195"/>
      <c r="C89" s="196"/>
      <c r="D89" s="188" t="s">
        <v>136</v>
      </c>
      <c r="E89" s="197" t="s">
        <v>33</v>
      </c>
      <c r="F89" s="198" t="s">
        <v>568</v>
      </c>
      <c r="G89" s="196"/>
      <c r="H89" s="197" t="s">
        <v>33</v>
      </c>
      <c r="I89" s="199"/>
      <c r="J89" s="196"/>
      <c r="K89" s="196"/>
      <c r="L89" s="200"/>
      <c r="M89" s="201"/>
      <c r="N89" s="202"/>
      <c r="O89" s="202"/>
      <c r="P89" s="202"/>
      <c r="Q89" s="202"/>
      <c r="R89" s="202"/>
      <c r="S89" s="202"/>
      <c r="T89" s="203"/>
      <c r="AT89" s="204" t="s">
        <v>136</v>
      </c>
      <c r="AU89" s="204" t="s">
        <v>86</v>
      </c>
      <c r="AV89" s="13" t="s">
        <v>86</v>
      </c>
      <c r="AW89" s="13" t="s">
        <v>40</v>
      </c>
      <c r="AX89" s="13" t="s">
        <v>78</v>
      </c>
      <c r="AY89" s="204" t="s">
        <v>123</v>
      </c>
    </row>
    <row r="90" spans="1:65" s="14" customFormat="1" ht="10.199999999999999">
      <c r="B90" s="205"/>
      <c r="C90" s="206"/>
      <c r="D90" s="188" t="s">
        <v>136</v>
      </c>
      <c r="E90" s="207" t="s">
        <v>33</v>
      </c>
      <c r="F90" s="208" t="s">
        <v>86</v>
      </c>
      <c r="G90" s="206"/>
      <c r="H90" s="209">
        <v>1</v>
      </c>
      <c r="I90" s="210"/>
      <c r="J90" s="206"/>
      <c r="K90" s="206"/>
      <c r="L90" s="211"/>
      <c r="M90" s="212"/>
      <c r="N90" s="213"/>
      <c r="O90" s="213"/>
      <c r="P90" s="213"/>
      <c r="Q90" s="213"/>
      <c r="R90" s="213"/>
      <c r="S90" s="213"/>
      <c r="T90" s="214"/>
      <c r="AT90" s="215" t="s">
        <v>136</v>
      </c>
      <c r="AU90" s="215" t="s">
        <v>86</v>
      </c>
      <c r="AV90" s="14" t="s">
        <v>88</v>
      </c>
      <c r="AW90" s="14" t="s">
        <v>40</v>
      </c>
      <c r="AX90" s="14" t="s">
        <v>86</v>
      </c>
      <c r="AY90" s="215" t="s">
        <v>123</v>
      </c>
    </row>
    <row r="91" spans="1:65" s="2" customFormat="1" ht="16.5" customHeight="1">
      <c r="A91" s="36"/>
      <c r="B91" s="37"/>
      <c r="C91" s="175" t="s">
        <v>148</v>
      </c>
      <c r="D91" s="175" t="s">
        <v>125</v>
      </c>
      <c r="E91" s="176" t="s">
        <v>569</v>
      </c>
      <c r="F91" s="177" t="s">
        <v>570</v>
      </c>
      <c r="G91" s="178" t="s">
        <v>560</v>
      </c>
      <c r="H91" s="179">
        <v>1</v>
      </c>
      <c r="I91" s="180"/>
      <c r="J91" s="181">
        <f>ROUND(I91*H91,2)</f>
        <v>0</v>
      </c>
      <c r="K91" s="177" t="s">
        <v>33</v>
      </c>
      <c r="L91" s="41"/>
      <c r="M91" s="182" t="s">
        <v>33</v>
      </c>
      <c r="N91" s="183" t="s">
        <v>49</v>
      </c>
      <c r="O91" s="66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561</v>
      </c>
      <c r="AT91" s="186" t="s">
        <v>125</v>
      </c>
      <c r="AU91" s="186" t="s">
        <v>86</v>
      </c>
      <c r="AY91" s="18" t="s">
        <v>123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8" t="s">
        <v>86</v>
      </c>
      <c r="BK91" s="187">
        <f>ROUND(I91*H91,2)</f>
        <v>0</v>
      </c>
      <c r="BL91" s="18" t="s">
        <v>561</v>
      </c>
      <c r="BM91" s="186" t="s">
        <v>571</v>
      </c>
    </row>
    <row r="92" spans="1:65" s="2" customFormat="1" ht="10.199999999999999">
      <c r="A92" s="36"/>
      <c r="B92" s="37"/>
      <c r="C92" s="38"/>
      <c r="D92" s="188" t="s">
        <v>132</v>
      </c>
      <c r="E92" s="38"/>
      <c r="F92" s="189" t="s">
        <v>570</v>
      </c>
      <c r="G92" s="38"/>
      <c r="H92" s="38"/>
      <c r="I92" s="190"/>
      <c r="J92" s="38"/>
      <c r="K92" s="38"/>
      <c r="L92" s="41"/>
      <c r="M92" s="191"/>
      <c r="N92" s="192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8" t="s">
        <v>132</v>
      </c>
      <c r="AU92" s="18" t="s">
        <v>86</v>
      </c>
    </row>
    <row r="93" spans="1:65" s="13" customFormat="1" ht="10.199999999999999">
      <c r="B93" s="195"/>
      <c r="C93" s="196"/>
      <c r="D93" s="188" t="s">
        <v>136</v>
      </c>
      <c r="E93" s="197" t="s">
        <v>33</v>
      </c>
      <c r="F93" s="198" t="s">
        <v>572</v>
      </c>
      <c r="G93" s="196"/>
      <c r="H93" s="197" t="s">
        <v>33</v>
      </c>
      <c r="I93" s="199"/>
      <c r="J93" s="196"/>
      <c r="K93" s="196"/>
      <c r="L93" s="200"/>
      <c r="M93" s="201"/>
      <c r="N93" s="202"/>
      <c r="O93" s="202"/>
      <c r="P93" s="202"/>
      <c r="Q93" s="202"/>
      <c r="R93" s="202"/>
      <c r="S93" s="202"/>
      <c r="T93" s="203"/>
      <c r="AT93" s="204" t="s">
        <v>136</v>
      </c>
      <c r="AU93" s="204" t="s">
        <v>86</v>
      </c>
      <c r="AV93" s="13" t="s">
        <v>86</v>
      </c>
      <c r="AW93" s="13" t="s">
        <v>40</v>
      </c>
      <c r="AX93" s="13" t="s">
        <v>78</v>
      </c>
      <c r="AY93" s="204" t="s">
        <v>123</v>
      </c>
    </row>
    <row r="94" spans="1:65" s="14" customFormat="1" ht="10.199999999999999">
      <c r="B94" s="205"/>
      <c r="C94" s="206"/>
      <c r="D94" s="188" t="s">
        <v>136</v>
      </c>
      <c r="E94" s="207" t="s">
        <v>33</v>
      </c>
      <c r="F94" s="208" t="s">
        <v>86</v>
      </c>
      <c r="G94" s="206"/>
      <c r="H94" s="209">
        <v>1</v>
      </c>
      <c r="I94" s="210"/>
      <c r="J94" s="206"/>
      <c r="K94" s="206"/>
      <c r="L94" s="211"/>
      <c r="M94" s="212"/>
      <c r="N94" s="213"/>
      <c r="O94" s="213"/>
      <c r="P94" s="213"/>
      <c r="Q94" s="213"/>
      <c r="R94" s="213"/>
      <c r="S94" s="213"/>
      <c r="T94" s="214"/>
      <c r="AT94" s="215" t="s">
        <v>136</v>
      </c>
      <c r="AU94" s="215" t="s">
        <v>86</v>
      </c>
      <c r="AV94" s="14" t="s">
        <v>88</v>
      </c>
      <c r="AW94" s="14" t="s">
        <v>40</v>
      </c>
      <c r="AX94" s="14" t="s">
        <v>86</v>
      </c>
      <c r="AY94" s="215" t="s">
        <v>123</v>
      </c>
    </row>
    <row r="95" spans="1:65" s="2" customFormat="1" ht="16.5" customHeight="1">
      <c r="A95" s="36"/>
      <c r="B95" s="37"/>
      <c r="C95" s="175" t="s">
        <v>130</v>
      </c>
      <c r="D95" s="175" t="s">
        <v>125</v>
      </c>
      <c r="E95" s="176" t="s">
        <v>573</v>
      </c>
      <c r="F95" s="177" t="s">
        <v>574</v>
      </c>
      <c r="G95" s="178" t="s">
        <v>560</v>
      </c>
      <c r="H95" s="179">
        <v>1</v>
      </c>
      <c r="I95" s="180"/>
      <c r="J95" s="181">
        <f>ROUND(I95*H95,2)</f>
        <v>0</v>
      </c>
      <c r="K95" s="177" t="s">
        <v>33</v>
      </c>
      <c r="L95" s="41"/>
      <c r="M95" s="182" t="s">
        <v>33</v>
      </c>
      <c r="N95" s="183" t="s">
        <v>49</v>
      </c>
      <c r="O95" s="66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6" t="s">
        <v>561</v>
      </c>
      <c r="AT95" s="186" t="s">
        <v>125</v>
      </c>
      <c r="AU95" s="186" t="s">
        <v>86</v>
      </c>
      <c r="AY95" s="18" t="s">
        <v>123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8" t="s">
        <v>86</v>
      </c>
      <c r="BK95" s="187">
        <f>ROUND(I95*H95,2)</f>
        <v>0</v>
      </c>
      <c r="BL95" s="18" t="s">
        <v>561</v>
      </c>
      <c r="BM95" s="186" t="s">
        <v>575</v>
      </c>
    </row>
    <row r="96" spans="1:65" s="2" customFormat="1" ht="10.199999999999999">
      <c r="A96" s="36"/>
      <c r="B96" s="37"/>
      <c r="C96" s="38"/>
      <c r="D96" s="188" t="s">
        <v>132</v>
      </c>
      <c r="E96" s="38"/>
      <c r="F96" s="189" t="s">
        <v>574</v>
      </c>
      <c r="G96" s="38"/>
      <c r="H96" s="38"/>
      <c r="I96" s="190"/>
      <c r="J96" s="38"/>
      <c r="K96" s="38"/>
      <c r="L96" s="41"/>
      <c r="M96" s="191"/>
      <c r="N96" s="192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8" t="s">
        <v>132</v>
      </c>
      <c r="AU96" s="18" t="s">
        <v>86</v>
      </c>
    </row>
    <row r="97" spans="1:65" s="13" customFormat="1" ht="10.199999999999999">
      <c r="B97" s="195"/>
      <c r="C97" s="196"/>
      <c r="D97" s="188" t="s">
        <v>136</v>
      </c>
      <c r="E97" s="197" t="s">
        <v>33</v>
      </c>
      <c r="F97" s="198" t="s">
        <v>576</v>
      </c>
      <c r="G97" s="196"/>
      <c r="H97" s="197" t="s">
        <v>33</v>
      </c>
      <c r="I97" s="199"/>
      <c r="J97" s="196"/>
      <c r="K97" s="196"/>
      <c r="L97" s="200"/>
      <c r="M97" s="201"/>
      <c r="N97" s="202"/>
      <c r="O97" s="202"/>
      <c r="P97" s="202"/>
      <c r="Q97" s="202"/>
      <c r="R97" s="202"/>
      <c r="S97" s="202"/>
      <c r="T97" s="203"/>
      <c r="AT97" s="204" t="s">
        <v>136</v>
      </c>
      <c r="AU97" s="204" t="s">
        <v>86</v>
      </c>
      <c r="AV97" s="13" t="s">
        <v>86</v>
      </c>
      <c r="AW97" s="13" t="s">
        <v>40</v>
      </c>
      <c r="AX97" s="13" t="s">
        <v>78</v>
      </c>
      <c r="AY97" s="204" t="s">
        <v>123</v>
      </c>
    </row>
    <row r="98" spans="1:65" s="14" customFormat="1" ht="10.199999999999999">
      <c r="B98" s="205"/>
      <c r="C98" s="206"/>
      <c r="D98" s="188" t="s">
        <v>136</v>
      </c>
      <c r="E98" s="207" t="s">
        <v>33</v>
      </c>
      <c r="F98" s="208" t="s">
        <v>86</v>
      </c>
      <c r="G98" s="206"/>
      <c r="H98" s="209">
        <v>1</v>
      </c>
      <c r="I98" s="210"/>
      <c r="J98" s="206"/>
      <c r="K98" s="206"/>
      <c r="L98" s="211"/>
      <c r="M98" s="212"/>
      <c r="N98" s="213"/>
      <c r="O98" s="213"/>
      <c r="P98" s="213"/>
      <c r="Q98" s="213"/>
      <c r="R98" s="213"/>
      <c r="S98" s="213"/>
      <c r="T98" s="214"/>
      <c r="AT98" s="215" t="s">
        <v>136</v>
      </c>
      <c r="AU98" s="215" t="s">
        <v>86</v>
      </c>
      <c r="AV98" s="14" t="s">
        <v>88</v>
      </c>
      <c r="AW98" s="14" t="s">
        <v>40</v>
      </c>
      <c r="AX98" s="14" t="s">
        <v>86</v>
      </c>
      <c r="AY98" s="215" t="s">
        <v>123</v>
      </c>
    </row>
    <row r="99" spans="1:65" s="2" customFormat="1" ht="16.5" customHeight="1">
      <c r="A99" s="36"/>
      <c r="B99" s="37"/>
      <c r="C99" s="175" t="s">
        <v>163</v>
      </c>
      <c r="D99" s="175" t="s">
        <v>125</v>
      </c>
      <c r="E99" s="176" t="s">
        <v>577</v>
      </c>
      <c r="F99" s="177" t="s">
        <v>578</v>
      </c>
      <c r="G99" s="178" t="s">
        <v>560</v>
      </c>
      <c r="H99" s="179">
        <v>1</v>
      </c>
      <c r="I99" s="180"/>
      <c r="J99" s="181">
        <f>ROUND(I99*H99,2)</f>
        <v>0</v>
      </c>
      <c r="K99" s="177" t="s">
        <v>33</v>
      </c>
      <c r="L99" s="41"/>
      <c r="M99" s="182" t="s">
        <v>33</v>
      </c>
      <c r="N99" s="183" t="s">
        <v>49</v>
      </c>
      <c r="O99" s="66"/>
      <c r="P99" s="184">
        <f>O99*H99</f>
        <v>0</v>
      </c>
      <c r="Q99" s="184">
        <v>0</v>
      </c>
      <c r="R99" s="184">
        <f>Q99*H99</f>
        <v>0</v>
      </c>
      <c r="S99" s="184">
        <v>0</v>
      </c>
      <c r="T99" s="185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6" t="s">
        <v>561</v>
      </c>
      <c r="AT99" s="186" t="s">
        <v>125</v>
      </c>
      <c r="AU99" s="186" t="s">
        <v>86</v>
      </c>
      <c r="AY99" s="18" t="s">
        <v>123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8" t="s">
        <v>86</v>
      </c>
      <c r="BK99" s="187">
        <f>ROUND(I99*H99,2)</f>
        <v>0</v>
      </c>
      <c r="BL99" s="18" t="s">
        <v>561</v>
      </c>
      <c r="BM99" s="186" t="s">
        <v>579</v>
      </c>
    </row>
    <row r="100" spans="1:65" s="2" customFormat="1" ht="10.199999999999999">
      <c r="A100" s="36"/>
      <c r="B100" s="37"/>
      <c r="C100" s="38"/>
      <c r="D100" s="188" t="s">
        <v>132</v>
      </c>
      <c r="E100" s="38"/>
      <c r="F100" s="189" t="s">
        <v>578</v>
      </c>
      <c r="G100" s="38"/>
      <c r="H100" s="38"/>
      <c r="I100" s="190"/>
      <c r="J100" s="38"/>
      <c r="K100" s="38"/>
      <c r="L100" s="41"/>
      <c r="M100" s="191"/>
      <c r="N100" s="192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8" t="s">
        <v>132</v>
      </c>
      <c r="AU100" s="18" t="s">
        <v>86</v>
      </c>
    </row>
    <row r="101" spans="1:65" s="13" customFormat="1" ht="20.399999999999999">
      <c r="B101" s="195"/>
      <c r="C101" s="196"/>
      <c r="D101" s="188" t="s">
        <v>136</v>
      </c>
      <c r="E101" s="197" t="s">
        <v>33</v>
      </c>
      <c r="F101" s="198" t="s">
        <v>580</v>
      </c>
      <c r="G101" s="196"/>
      <c r="H101" s="197" t="s">
        <v>33</v>
      </c>
      <c r="I101" s="199"/>
      <c r="J101" s="196"/>
      <c r="K101" s="196"/>
      <c r="L101" s="200"/>
      <c r="M101" s="201"/>
      <c r="N101" s="202"/>
      <c r="O101" s="202"/>
      <c r="P101" s="202"/>
      <c r="Q101" s="202"/>
      <c r="R101" s="202"/>
      <c r="S101" s="202"/>
      <c r="T101" s="203"/>
      <c r="AT101" s="204" t="s">
        <v>136</v>
      </c>
      <c r="AU101" s="204" t="s">
        <v>86</v>
      </c>
      <c r="AV101" s="13" t="s">
        <v>86</v>
      </c>
      <c r="AW101" s="13" t="s">
        <v>40</v>
      </c>
      <c r="AX101" s="13" t="s">
        <v>78</v>
      </c>
      <c r="AY101" s="204" t="s">
        <v>123</v>
      </c>
    </row>
    <row r="102" spans="1:65" s="13" customFormat="1" ht="10.199999999999999">
      <c r="B102" s="195"/>
      <c r="C102" s="196"/>
      <c r="D102" s="188" t="s">
        <v>136</v>
      </c>
      <c r="E102" s="197" t="s">
        <v>33</v>
      </c>
      <c r="F102" s="198" t="s">
        <v>581</v>
      </c>
      <c r="G102" s="196"/>
      <c r="H102" s="197" t="s">
        <v>33</v>
      </c>
      <c r="I102" s="199"/>
      <c r="J102" s="196"/>
      <c r="K102" s="196"/>
      <c r="L102" s="200"/>
      <c r="M102" s="201"/>
      <c r="N102" s="202"/>
      <c r="O102" s="202"/>
      <c r="P102" s="202"/>
      <c r="Q102" s="202"/>
      <c r="R102" s="202"/>
      <c r="S102" s="202"/>
      <c r="T102" s="203"/>
      <c r="AT102" s="204" t="s">
        <v>136</v>
      </c>
      <c r="AU102" s="204" t="s">
        <v>86</v>
      </c>
      <c r="AV102" s="13" t="s">
        <v>86</v>
      </c>
      <c r="AW102" s="13" t="s">
        <v>40</v>
      </c>
      <c r="AX102" s="13" t="s">
        <v>78</v>
      </c>
      <c r="AY102" s="204" t="s">
        <v>123</v>
      </c>
    </row>
    <row r="103" spans="1:65" s="13" customFormat="1" ht="10.199999999999999">
      <c r="B103" s="195"/>
      <c r="C103" s="196"/>
      <c r="D103" s="188" t="s">
        <v>136</v>
      </c>
      <c r="E103" s="197" t="s">
        <v>33</v>
      </c>
      <c r="F103" s="198" t="s">
        <v>582</v>
      </c>
      <c r="G103" s="196"/>
      <c r="H103" s="197" t="s">
        <v>33</v>
      </c>
      <c r="I103" s="199"/>
      <c r="J103" s="196"/>
      <c r="K103" s="196"/>
      <c r="L103" s="200"/>
      <c r="M103" s="201"/>
      <c r="N103" s="202"/>
      <c r="O103" s="202"/>
      <c r="P103" s="202"/>
      <c r="Q103" s="202"/>
      <c r="R103" s="202"/>
      <c r="S103" s="202"/>
      <c r="T103" s="203"/>
      <c r="AT103" s="204" t="s">
        <v>136</v>
      </c>
      <c r="AU103" s="204" t="s">
        <v>86</v>
      </c>
      <c r="AV103" s="13" t="s">
        <v>86</v>
      </c>
      <c r="AW103" s="13" t="s">
        <v>40</v>
      </c>
      <c r="AX103" s="13" t="s">
        <v>78</v>
      </c>
      <c r="AY103" s="204" t="s">
        <v>123</v>
      </c>
    </row>
    <row r="104" spans="1:65" s="14" customFormat="1" ht="10.199999999999999">
      <c r="B104" s="205"/>
      <c r="C104" s="206"/>
      <c r="D104" s="188" t="s">
        <v>136</v>
      </c>
      <c r="E104" s="207" t="s">
        <v>33</v>
      </c>
      <c r="F104" s="208" t="s">
        <v>86</v>
      </c>
      <c r="G104" s="206"/>
      <c r="H104" s="209">
        <v>1</v>
      </c>
      <c r="I104" s="210"/>
      <c r="J104" s="206"/>
      <c r="K104" s="206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136</v>
      </c>
      <c r="AU104" s="215" t="s">
        <v>86</v>
      </c>
      <c r="AV104" s="14" t="s">
        <v>88</v>
      </c>
      <c r="AW104" s="14" t="s">
        <v>40</v>
      </c>
      <c r="AX104" s="14" t="s">
        <v>86</v>
      </c>
      <c r="AY104" s="215" t="s">
        <v>123</v>
      </c>
    </row>
    <row r="105" spans="1:65" s="2" customFormat="1" ht="16.5" customHeight="1">
      <c r="A105" s="36"/>
      <c r="B105" s="37"/>
      <c r="C105" s="175" t="s">
        <v>170</v>
      </c>
      <c r="D105" s="175" t="s">
        <v>125</v>
      </c>
      <c r="E105" s="176" t="s">
        <v>583</v>
      </c>
      <c r="F105" s="177" t="s">
        <v>584</v>
      </c>
      <c r="G105" s="178" t="s">
        <v>560</v>
      </c>
      <c r="H105" s="179">
        <v>1</v>
      </c>
      <c r="I105" s="180"/>
      <c r="J105" s="181">
        <f>ROUND(I105*H105,2)</f>
        <v>0</v>
      </c>
      <c r="K105" s="177" t="s">
        <v>33</v>
      </c>
      <c r="L105" s="41"/>
      <c r="M105" s="182" t="s">
        <v>33</v>
      </c>
      <c r="N105" s="183" t="s">
        <v>49</v>
      </c>
      <c r="O105" s="66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561</v>
      </c>
      <c r="AT105" s="186" t="s">
        <v>125</v>
      </c>
      <c r="AU105" s="186" t="s">
        <v>86</v>
      </c>
      <c r="AY105" s="18" t="s">
        <v>123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8" t="s">
        <v>86</v>
      </c>
      <c r="BK105" s="187">
        <f>ROUND(I105*H105,2)</f>
        <v>0</v>
      </c>
      <c r="BL105" s="18" t="s">
        <v>561</v>
      </c>
      <c r="BM105" s="186" t="s">
        <v>585</v>
      </c>
    </row>
    <row r="106" spans="1:65" s="2" customFormat="1" ht="10.199999999999999">
      <c r="A106" s="36"/>
      <c r="B106" s="37"/>
      <c r="C106" s="38"/>
      <c r="D106" s="188" t="s">
        <v>132</v>
      </c>
      <c r="E106" s="38"/>
      <c r="F106" s="189" t="s">
        <v>584</v>
      </c>
      <c r="G106" s="38"/>
      <c r="H106" s="38"/>
      <c r="I106" s="190"/>
      <c r="J106" s="38"/>
      <c r="K106" s="38"/>
      <c r="L106" s="41"/>
      <c r="M106" s="191"/>
      <c r="N106" s="192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8" t="s">
        <v>132</v>
      </c>
      <c r="AU106" s="18" t="s">
        <v>86</v>
      </c>
    </row>
    <row r="107" spans="1:65" s="13" customFormat="1" ht="20.399999999999999">
      <c r="B107" s="195"/>
      <c r="C107" s="196"/>
      <c r="D107" s="188" t="s">
        <v>136</v>
      </c>
      <c r="E107" s="197" t="s">
        <v>33</v>
      </c>
      <c r="F107" s="198" t="s">
        <v>586</v>
      </c>
      <c r="G107" s="196"/>
      <c r="H107" s="197" t="s">
        <v>33</v>
      </c>
      <c r="I107" s="199"/>
      <c r="J107" s="196"/>
      <c r="K107" s="196"/>
      <c r="L107" s="200"/>
      <c r="M107" s="201"/>
      <c r="N107" s="202"/>
      <c r="O107" s="202"/>
      <c r="P107" s="202"/>
      <c r="Q107" s="202"/>
      <c r="R107" s="202"/>
      <c r="S107" s="202"/>
      <c r="T107" s="203"/>
      <c r="AT107" s="204" t="s">
        <v>136</v>
      </c>
      <c r="AU107" s="204" t="s">
        <v>86</v>
      </c>
      <c r="AV107" s="13" t="s">
        <v>86</v>
      </c>
      <c r="AW107" s="13" t="s">
        <v>40</v>
      </c>
      <c r="AX107" s="13" t="s">
        <v>78</v>
      </c>
      <c r="AY107" s="204" t="s">
        <v>123</v>
      </c>
    </row>
    <row r="108" spans="1:65" s="13" customFormat="1" ht="10.199999999999999">
      <c r="B108" s="195"/>
      <c r="C108" s="196"/>
      <c r="D108" s="188" t="s">
        <v>136</v>
      </c>
      <c r="E108" s="197" t="s">
        <v>33</v>
      </c>
      <c r="F108" s="198" t="s">
        <v>587</v>
      </c>
      <c r="G108" s="196"/>
      <c r="H108" s="197" t="s">
        <v>33</v>
      </c>
      <c r="I108" s="199"/>
      <c r="J108" s="196"/>
      <c r="K108" s="196"/>
      <c r="L108" s="200"/>
      <c r="M108" s="201"/>
      <c r="N108" s="202"/>
      <c r="O108" s="202"/>
      <c r="P108" s="202"/>
      <c r="Q108" s="202"/>
      <c r="R108" s="202"/>
      <c r="S108" s="202"/>
      <c r="T108" s="203"/>
      <c r="AT108" s="204" t="s">
        <v>136</v>
      </c>
      <c r="AU108" s="204" t="s">
        <v>86</v>
      </c>
      <c r="AV108" s="13" t="s">
        <v>86</v>
      </c>
      <c r="AW108" s="13" t="s">
        <v>40</v>
      </c>
      <c r="AX108" s="13" t="s">
        <v>78</v>
      </c>
      <c r="AY108" s="204" t="s">
        <v>123</v>
      </c>
    </row>
    <row r="109" spans="1:65" s="14" customFormat="1" ht="10.199999999999999">
      <c r="B109" s="205"/>
      <c r="C109" s="206"/>
      <c r="D109" s="188" t="s">
        <v>136</v>
      </c>
      <c r="E109" s="207" t="s">
        <v>33</v>
      </c>
      <c r="F109" s="208" t="s">
        <v>86</v>
      </c>
      <c r="G109" s="206"/>
      <c r="H109" s="209">
        <v>1</v>
      </c>
      <c r="I109" s="210"/>
      <c r="J109" s="206"/>
      <c r="K109" s="206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136</v>
      </c>
      <c r="AU109" s="215" t="s">
        <v>86</v>
      </c>
      <c r="AV109" s="14" t="s">
        <v>88</v>
      </c>
      <c r="AW109" s="14" t="s">
        <v>40</v>
      </c>
      <c r="AX109" s="14" t="s">
        <v>86</v>
      </c>
      <c r="AY109" s="215" t="s">
        <v>123</v>
      </c>
    </row>
    <row r="110" spans="1:65" s="2" customFormat="1" ht="16.5" customHeight="1">
      <c r="A110" s="36"/>
      <c r="B110" s="37"/>
      <c r="C110" s="175" t="s">
        <v>177</v>
      </c>
      <c r="D110" s="175" t="s">
        <v>125</v>
      </c>
      <c r="E110" s="176" t="s">
        <v>588</v>
      </c>
      <c r="F110" s="177" t="s">
        <v>589</v>
      </c>
      <c r="G110" s="178" t="s">
        <v>560</v>
      </c>
      <c r="H110" s="179">
        <v>1</v>
      </c>
      <c r="I110" s="180"/>
      <c r="J110" s="181">
        <f>ROUND(I110*H110,2)</f>
        <v>0</v>
      </c>
      <c r="K110" s="177" t="s">
        <v>33</v>
      </c>
      <c r="L110" s="41"/>
      <c r="M110" s="182" t="s">
        <v>33</v>
      </c>
      <c r="N110" s="183" t="s">
        <v>49</v>
      </c>
      <c r="O110" s="66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561</v>
      </c>
      <c r="AT110" s="186" t="s">
        <v>125</v>
      </c>
      <c r="AU110" s="186" t="s">
        <v>86</v>
      </c>
      <c r="AY110" s="18" t="s">
        <v>123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8" t="s">
        <v>86</v>
      </c>
      <c r="BK110" s="187">
        <f>ROUND(I110*H110,2)</f>
        <v>0</v>
      </c>
      <c r="BL110" s="18" t="s">
        <v>561</v>
      </c>
      <c r="BM110" s="186" t="s">
        <v>590</v>
      </c>
    </row>
    <row r="111" spans="1:65" s="2" customFormat="1" ht="10.199999999999999">
      <c r="A111" s="36"/>
      <c r="B111" s="37"/>
      <c r="C111" s="38"/>
      <c r="D111" s="188" t="s">
        <v>132</v>
      </c>
      <c r="E111" s="38"/>
      <c r="F111" s="189" t="s">
        <v>589</v>
      </c>
      <c r="G111" s="38"/>
      <c r="H111" s="38"/>
      <c r="I111" s="190"/>
      <c r="J111" s="38"/>
      <c r="K111" s="38"/>
      <c r="L111" s="41"/>
      <c r="M111" s="191"/>
      <c r="N111" s="192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8" t="s">
        <v>132</v>
      </c>
      <c r="AU111" s="18" t="s">
        <v>86</v>
      </c>
    </row>
    <row r="112" spans="1:65" s="13" customFormat="1" ht="10.199999999999999">
      <c r="B112" s="195"/>
      <c r="C112" s="196"/>
      <c r="D112" s="188" t="s">
        <v>136</v>
      </c>
      <c r="E112" s="197" t="s">
        <v>33</v>
      </c>
      <c r="F112" s="198" t="s">
        <v>591</v>
      </c>
      <c r="G112" s="196"/>
      <c r="H112" s="197" t="s">
        <v>33</v>
      </c>
      <c r="I112" s="199"/>
      <c r="J112" s="196"/>
      <c r="K112" s="196"/>
      <c r="L112" s="200"/>
      <c r="M112" s="201"/>
      <c r="N112" s="202"/>
      <c r="O112" s="202"/>
      <c r="P112" s="202"/>
      <c r="Q112" s="202"/>
      <c r="R112" s="202"/>
      <c r="S112" s="202"/>
      <c r="T112" s="203"/>
      <c r="AT112" s="204" t="s">
        <v>136</v>
      </c>
      <c r="AU112" s="204" t="s">
        <v>86</v>
      </c>
      <c r="AV112" s="13" t="s">
        <v>86</v>
      </c>
      <c r="AW112" s="13" t="s">
        <v>40</v>
      </c>
      <c r="AX112" s="13" t="s">
        <v>78</v>
      </c>
      <c r="AY112" s="204" t="s">
        <v>123</v>
      </c>
    </row>
    <row r="113" spans="1:65" s="13" customFormat="1" ht="20.399999999999999">
      <c r="B113" s="195"/>
      <c r="C113" s="196"/>
      <c r="D113" s="188" t="s">
        <v>136</v>
      </c>
      <c r="E113" s="197" t="s">
        <v>33</v>
      </c>
      <c r="F113" s="198" t="s">
        <v>592</v>
      </c>
      <c r="G113" s="196"/>
      <c r="H113" s="197" t="s">
        <v>33</v>
      </c>
      <c r="I113" s="199"/>
      <c r="J113" s="196"/>
      <c r="K113" s="196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136</v>
      </c>
      <c r="AU113" s="204" t="s">
        <v>86</v>
      </c>
      <c r="AV113" s="13" t="s">
        <v>86</v>
      </c>
      <c r="AW113" s="13" t="s">
        <v>40</v>
      </c>
      <c r="AX113" s="13" t="s">
        <v>78</v>
      </c>
      <c r="AY113" s="204" t="s">
        <v>123</v>
      </c>
    </row>
    <row r="114" spans="1:65" s="13" customFormat="1" ht="20.399999999999999">
      <c r="B114" s="195"/>
      <c r="C114" s="196"/>
      <c r="D114" s="188" t="s">
        <v>136</v>
      </c>
      <c r="E114" s="197" t="s">
        <v>33</v>
      </c>
      <c r="F114" s="198" t="s">
        <v>593</v>
      </c>
      <c r="G114" s="196"/>
      <c r="H114" s="197" t="s">
        <v>33</v>
      </c>
      <c r="I114" s="199"/>
      <c r="J114" s="196"/>
      <c r="K114" s="196"/>
      <c r="L114" s="200"/>
      <c r="M114" s="201"/>
      <c r="N114" s="202"/>
      <c r="O114" s="202"/>
      <c r="P114" s="202"/>
      <c r="Q114" s="202"/>
      <c r="R114" s="202"/>
      <c r="S114" s="202"/>
      <c r="T114" s="203"/>
      <c r="AT114" s="204" t="s">
        <v>136</v>
      </c>
      <c r="AU114" s="204" t="s">
        <v>86</v>
      </c>
      <c r="AV114" s="13" t="s">
        <v>86</v>
      </c>
      <c r="AW114" s="13" t="s">
        <v>40</v>
      </c>
      <c r="AX114" s="13" t="s">
        <v>78</v>
      </c>
      <c r="AY114" s="204" t="s">
        <v>123</v>
      </c>
    </row>
    <row r="115" spans="1:65" s="14" customFormat="1" ht="10.199999999999999">
      <c r="B115" s="205"/>
      <c r="C115" s="206"/>
      <c r="D115" s="188" t="s">
        <v>136</v>
      </c>
      <c r="E115" s="207" t="s">
        <v>33</v>
      </c>
      <c r="F115" s="208" t="s">
        <v>86</v>
      </c>
      <c r="G115" s="206"/>
      <c r="H115" s="209">
        <v>1</v>
      </c>
      <c r="I115" s="210"/>
      <c r="J115" s="206"/>
      <c r="K115" s="206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136</v>
      </c>
      <c r="AU115" s="215" t="s">
        <v>86</v>
      </c>
      <c r="AV115" s="14" t="s">
        <v>88</v>
      </c>
      <c r="AW115" s="14" t="s">
        <v>40</v>
      </c>
      <c r="AX115" s="14" t="s">
        <v>86</v>
      </c>
      <c r="AY115" s="215" t="s">
        <v>123</v>
      </c>
    </row>
    <row r="116" spans="1:65" s="2" customFormat="1" ht="16.5" customHeight="1">
      <c r="A116" s="36"/>
      <c r="B116" s="37"/>
      <c r="C116" s="175" t="s">
        <v>183</v>
      </c>
      <c r="D116" s="175" t="s">
        <v>125</v>
      </c>
      <c r="E116" s="176" t="s">
        <v>594</v>
      </c>
      <c r="F116" s="177" t="s">
        <v>595</v>
      </c>
      <c r="G116" s="178" t="s">
        <v>560</v>
      </c>
      <c r="H116" s="179">
        <v>1</v>
      </c>
      <c r="I116" s="180"/>
      <c r="J116" s="181">
        <f>ROUND(I116*H116,2)</f>
        <v>0</v>
      </c>
      <c r="K116" s="177" t="s">
        <v>33</v>
      </c>
      <c r="L116" s="41"/>
      <c r="M116" s="182" t="s">
        <v>33</v>
      </c>
      <c r="N116" s="183" t="s">
        <v>49</v>
      </c>
      <c r="O116" s="66"/>
      <c r="P116" s="184">
        <f>O116*H116</f>
        <v>0</v>
      </c>
      <c r="Q116" s="184">
        <v>0</v>
      </c>
      <c r="R116" s="184">
        <f>Q116*H116</f>
        <v>0</v>
      </c>
      <c r="S116" s="184">
        <v>0</v>
      </c>
      <c r="T116" s="18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561</v>
      </c>
      <c r="AT116" s="186" t="s">
        <v>125</v>
      </c>
      <c r="AU116" s="186" t="s">
        <v>86</v>
      </c>
      <c r="AY116" s="18" t="s">
        <v>123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8" t="s">
        <v>86</v>
      </c>
      <c r="BK116" s="187">
        <f>ROUND(I116*H116,2)</f>
        <v>0</v>
      </c>
      <c r="BL116" s="18" t="s">
        <v>561</v>
      </c>
      <c r="BM116" s="186" t="s">
        <v>596</v>
      </c>
    </row>
    <row r="117" spans="1:65" s="2" customFormat="1" ht="10.199999999999999">
      <c r="A117" s="36"/>
      <c r="B117" s="37"/>
      <c r="C117" s="38"/>
      <c r="D117" s="188" t="s">
        <v>132</v>
      </c>
      <c r="E117" s="38"/>
      <c r="F117" s="189" t="s">
        <v>595</v>
      </c>
      <c r="G117" s="38"/>
      <c r="H117" s="38"/>
      <c r="I117" s="190"/>
      <c r="J117" s="38"/>
      <c r="K117" s="38"/>
      <c r="L117" s="41"/>
      <c r="M117" s="191"/>
      <c r="N117" s="192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8" t="s">
        <v>132</v>
      </c>
      <c r="AU117" s="18" t="s">
        <v>86</v>
      </c>
    </row>
    <row r="118" spans="1:65" s="13" customFormat="1" ht="20.399999999999999">
      <c r="B118" s="195"/>
      <c r="C118" s="196"/>
      <c r="D118" s="188" t="s">
        <v>136</v>
      </c>
      <c r="E118" s="197" t="s">
        <v>33</v>
      </c>
      <c r="F118" s="198" t="s">
        <v>597</v>
      </c>
      <c r="G118" s="196"/>
      <c r="H118" s="197" t="s">
        <v>33</v>
      </c>
      <c r="I118" s="199"/>
      <c r="J118" s="196"/>
      <c r="K118" s="196"/>
      <c r="L118" s="200"/>
      <c r="M118" s="201"/>
      <c r="N118" s="202"/>
      <c r="O118" s="202"/>
      <c r="P118" s="202"/>
      <c r="Q118" s="202"/>
      <c r="R118" s="202"/>
      <c r="S118" s="202"/>
      <c r="T118" s="203"/>
      <c r="AT118" s="204" t="s">
        <v>136</v>
      </c>
      <c r="AU118" s="204" t="s">
        <v>86</v>
      </c>
      <c r="AV118" s="13" t="s">
        <v>86</v>
      </c>
      <c r="AW118" s="13" t="s">
        <v>40</v>
      </c>
      <c r="AX118" s="13" t="s">
        <v>78</v>
      </c>
      <c r="AY118" s="204" t="s">
        <v>123</v>
      </c>
    </row>
    <row r="119" spans="1:65" s="13" customFormat="1" ht="10.199999999999999">
      <c r="B119" s="195"/>
      <c r="C119" s="196"/>
      <c r="D119" s="188" t="s">
        <v>136</v>
      </c>
      <c r="E119" s="197" t="s">
        <v>33</v>
      </c>
      <c r="F119" s="198" t="s">
        <v>598</v>
      </c>
      <c r="G119" s="196"/>
      <c r="H119" s="197" t="s">
        <v>33</v>
      </c>
      <c r="I119" s="199"/>
      <c r="J119" s="196"/>
      <c r="K119" s="196"/>
      <c r="L119" s="200"/>
      <c r="M119" s="201"/>
      <c r="N119" s="202"/>
      <c r="O119" s="202"/>
      <c r="P119" s="202"/>
      <c r="Q119" s="202"/>
      <c r="R119" s="202"/>
      <c r="S119" s="202"/>
      <c r="T119" s="203"/>
      <c r="AT119" s="204" t="s">
        <v>136</v>
      </c>
      <c r="AU119" s="204" t="s">
        <v>86</v>
      </c>
      <c r="AV119" s="13" t="s">
        <v>86</v>
      </c>
      <c r="AW119" s="13" t="s">
        <v>40</v>
      </c>
      <c r="AX119" s="13" t="s">
        <v>78</v>
      </c>
      <c r="AY119" s="204" t="s">
        <v>123</v>
      </c>
    </row>
    <row r="120" spans="1:65" s="14" customFormat="1" ht="10.199999999999999">
      <c r="B120" s="205"/>
      <c r="C120" s="206"/>
      <c r="D120" s="188" t="s">
        <v>136</v>
      </c>
      <c r="E120" s="207" t="s">
        <v>33</v>
      </c>
      <c r="F120" s="208" t="s">
        <v>86</v>
      </c>
      <c r="G120" s="206"/>
      <c r="H120" s="209">
        <v>1</v>
      </c>
      <c r="I120" s="210"/>
      <c r="J120" s="206"/>
      <c r="K120" s="206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136</v>
      </c>
      <c r="AU120" s="215" t="s">
        <v>86</v>
      </c>
      <c r="AV120" s="14" t="s">
        <v>88</v>
      </c>
      <c r="AW120" s="14" t="s">
        <v>40</v>
      </c>
      <c r="AX120" s="14" t="s">
        <v>86</v>
      </c>
      <c r="AY120" s="215" t="s">
        <v>123</v>
      </c>
    </row>
    <row r="121" spans="1:65" s="2" customFormat="1" ht="16.5" customHeight="1">
      <c r="A121" s="36"/>
      <c r="B121" s="37"/>
      <c r="C121" s="175" t="s">
        <v>189</v>
      </c>
      <c r="D121" s="175" t="s">
        <v>125</v>
      </c>
      <c r="E121" s="176" t="s">
        <v>599</v>
      </c>
      <c r="F121" s="177" t="s">
        <v>600</v>
      </c>
      <c r="G121" s="178" t="s">
        <v>560</v>
      </c>
      <c r="H121" s="179">
        <v>1</v>
      </c>
      <c r="I121" s="180"/>
      <c r="J121" s="181">
        <f>ROUND(I121*H121,2)</f>
        <v>0</v>
      </c>
      <c r="K121" s="177" t="s">
        <v>33</v>
      </c>
      <c r="L121" s="41"/>
      <c r="M121" s="182" t="s">
        <v>33</v>
      </c>
      <c r="N121" s="183" t="s">
        <v>49</v>
      </c>
      <c r="O121" s="66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561</v>
      </c>
      <c r="AT121" s="186" t="s">
        <v>125</v>
      </c>
      <c r="AU121" s="186" t="s">
        <v>86</v>
      </c>
      <c r="AY121" s="18" t="s">
        <v>123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8" t="s">
        <v>86</v>
      </c>
      <c r="BK121" s="187">
        <f>ROUND(I121*H121,2)</f>
        <v>0</v>
      </c>
      <c r="BL121" s="18" t="s">
        <v>561</v>
      </c>
      <c r="BM121" s="186" t="s">
        <v>601</v>
      </c>
    </row>
    <row r="122" spans="1:65" s="2" customFormat="1" ht="10.199999999999999">
      <c r="A122" s="36"/>
      <c r="B122" s="37"/>
      <c r="C122" s="38"/>
      <c r="D122" s="188" t="s">
        <v>132</v>
      </c>
      <c r="E122" s="38"/>
      <c r="F122" s="189" t="s">
        <v>600</v>
      </c>
      <c r="G122" s="38"/>
      <c r="H122" s="38"/>
      <c r="I122" s="190"/>
      <c r="J122" s="38"/>
      <c r="K122" s="38"/>
      <c r="L122" s="41"/>
      <c r="M122" s="191"/>
      <c r="N122" s="192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8" t="s">
        <v>132</v>
      </c>
      <c r="AU122" s="18" t="s">
        <v>86</v>
      </c>
    </row>
    <row r="123" spans="1:65" s="13" customFormat="1" ht="10.199999999999999">
      <c r="B123" s="195"/>
      <c r="C123" s="196"/>
      <c r="D123" s="188" t="s">
        <v>136</v>
      </c>
      <c r="E123" s="197" t="s">
        <v>33</v>
      </c>
      <c r="F123" s="198" t="s">
        <v>602</v>
      </c>
      <c r="G123" s="196"/>
      <c r="H123" s="197" t="s">
        <v>33</v>
      </c>
      <c r="I123" s="199"/>
      <c r="J123" s="196"/>
      <c r="K123" s="196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136</v>
      </c>
      <c r="AU123" s="204" t="s">
        <v>86</v>
      </c>
      <c r="AV123" s="13" t="s">
        <v>86</v>
      </c>
      <c r="AW123" s="13" t="s">
        <v>40</v>
      </c>
      <c r="AX123" s="13" t="s">
        <v>78</v>
      </c>
      <c r="AY123" s="204" t="s">
        <v>123</v>
      </c>
    </row>
    <row r="124" spans="1:65" s="13" customFormat="1" ht="10.199999999999999">
      <c r="B124" s="195"/>
      <c r="C124" s="196"/>
      <c r="D124" s="188" t="s">
        <v>136</v>
      </c>
      <c r="E124" s="197" t="s">
        <v>33</v>
      </c>
      <c r="F124" s="198" t="s">
        <v>603</v>
      </c>
      <c r="G124" s="196"/>
      <c r="H124" s="197" t="s">
        <v>33</v>
      </c>
      <c r="I124" s="199"/>
      <c r="J124" s="196"/>
      <c r="K124" s="196"/>
      <c r="L124" s="200"/>
      <c r="M124" s="201"/>
      <c r="N124" s="202"/>
      <c r="O124" s="202"/>
      <c r="P124" s="202"/>
      <c r="Q124" s="202"/>
      <c r="R124" s="202"/>
      <c r="S124" s="202"/>
      <c r="T124" s="203"/>
      <c r="AT124" s="204" t="s">
        <v>136</v>
      </c>
      <c r="AU124" s="204" t="s">
        <v>86</v>
      </c>
      <c r="AV124" s="13" t="s">
        <v>86</v>
      </c>
      <c r="AW124" s="13" t="s">
        <v>40</v>
      </c>
      <c r="AX124" s="13" t="s">
        <v>78</v>
      </c>
      <c r="AY124" s="204" t="s">
        <v>123</v>
      </c>
    </row>
    <row r="125" spans="1:65" s="14" customFormat="1" ht="10.199999999999999">
      <c r="B125" s="205"/>
      <c r="C125" s="206"/>
      <c r="D125" s="188" t="s">
        <v>136</v>
      </c>
      <c r="E125" s="207" t="s">
        <v>33</v>
      </c>
      <c r="F125" s="208" t="s">
        <v>86</v>
      </c>
      <c r="G125" s="206"/>
      <c r="H125" s="209">
        <v>1</v>
      </c>
      <c r="I125" s="210"/>
      <c r="J125" s="206"/>
      <c r="K125" s="206"/>
      <c r="L125" s="211"/>
      <c r="M125" s="241"/>
      <c r="N125" s="242"/>
      <c r="O125" s="242"/>
      <c r="P125" s="242"/>
      <c r="Q125" s="242"/>
      <c r="R125" s="242"/>
      <c r="S125" s="242"/>
      <c r="T125" s="243"/>
      <c r="AT125" s="215" t="s">
        <v>136</v>
      </c>
      <c r="AU125" s="215" t="s">
        <v>86</v>
      </c>
      <c r="AV125" s="14" t="s">
        <v>88</v>
      </c>
      <c r="AW125" s="14" t="s">
        <v>40</v>
      </c>
      <c r="AX125" s="14" t="s">
        <v>86</v>
      </c>
      <c r="AY125" s="215" t="s">
        <v>123</v>
      </c>
    </row>
    <row r="126" spans="1:65" s="2" customFormat="1" ht="6.9" customHeight="1">
      <c r="A126" s="36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41"/>
      <c r="M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</sheetData>
  <sheetProtection algorithmName="SHA-512" hashValue="SsnE3uK7d2xijDkmvxbzjNdTXQ+0j0Ossmh/9IX4PpYlZ1xZFaMauM0KCDnCl5q37NlJY4AFicFTXplP+z++qA==" saltValue="qgc5vGadrZPHXjM7V+oW8CFxAgNIIJ4qYDRwTR3khFbin05mHW+wwESynkVRVfd8pqn6UTPWl/cYSt8y5fuI0A==" spinCount="100000" sheet="1" objects="1" scenarios="1" formatColumns="0" formatRows="0" autoFilter="0"/>
  <autoFilter ref="C79:K125" xr:uid="{00000000-0009-0000-0000-000002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14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25" style="1" customWidth="1"/>
    <col min="4" max="4" width="130.85546875" style="1" customWidth="1"/>
    <col min="5" max="5" width="13.28515625" style="1" customWidth="1"/>
    <col min="6" max="6" width="20" style="1" customWidth="1"/>
    <col min="7" max="7" width="1.7109375" style="1" customWidth="1"/>
    <col min="8" max="8" width="8.28515625" style="1" customWidth="1"/>
  </cols>
  <sheetData>
    <row r="1" spans="1:8" s="1" customFormat="1" ht="11.25" customHeight="1"/>
    <row r="2" spans="1:8" s="1" customFormat="1" ht="36.9" customHeight="1"/>
    <row r="3" spans="1:8" s="1" customFormat="1" ht="6.9" customHeight="1">
      <c r="B3" s="103"/>
      <c r="C3" s="104"/>
      <c r="D3" s="104"/>
      <c r="E3" s="104"/>
      <c r="F3" s="104"/>
      <c r="G3" s="104"/>
      <c r="H3" s="21"/>
    </row>
    <row r="4" spans="1:8" s="1" customFormat="1" ht="24.9" customHeight="1">
      <c r="B4" s="21"/>
      <c r="C4" s="105" t="s">
        <v>604</v>
      </c>
      <c r="H4" s="21"/>
    </row>
    <row r="5" spans="1:8" s="1" customFormat="1" ht="12" customHeight="1">
      <c r="B5" s="21"/>
      <c r="C5" s="244" t="s">
        <v>13</v>
      </c>
      <c r="D5" s="384" t="s">
        <v>14</v>
      </c>
      <c r="E5" s="377"/>
      <c r="F5" s="377"/>
      <c r="H5" s="21"/>
    </row>
    <row r="6" spans="1:8" s="1" customFormat="1" ht="36.9" customHeight="1">
      <c r="B6" s="21"/>
      <c r="C6" s="245" t="s">
        <v>16</v>
      </c>
      <c r="D6" s="388" t="s">
        <v>17</v>
      </c>
      <c r="E6" s="377"/>
      <c r="F6" s="377"/>
      <c r="H6" s="21"/>
    </row>
    <row r="7" spans="1:8" s="1" customFormat="1" ht="16.5" customHeight="1">
      <c r="B7" s="21"/>
      <c r="C7" s="107" t="s">
        <v>24</v>
      </c>
      <c r="D7" s="110" t="str">
        <f>'Rekapitulace stavby'!AN8</f>
        <v>23. 6. 2022</v>
      </c>
      <c r="H7" s="21"/>
    </row>
    <row r="8" spans="1:8" s="2" customFormat="1" ht="10.8" customHeight="1">
      <c r="A8" s="36"/>
      <c r="B8" s="41"/>
      <c r="C8" s="36"/>
      <c r="D8" s="36"/>
      <c r="E8" s="36"/>
      <c r="F8" s="36"/>
      <c r="G8" s="36"/>
      <c r="H8" s="41"/>
    </row>
    <row r="9" spans="1:8" s="11" customFormat="1" ht="29.25" customHeight="1">
      <c r="A9" s="148"/>
      <c r="B9" s="246"/>
      <c r="C9" s="247" t="s">
        <v>59</v>
      </c>
      <c r="D9" s="248" t="s">
        <v>60</v>
      </c>
      <c r="E9" s="248" t="s">
        <v>110</v>
      </c>
      <c r="F9" s="249" t="s">
        <v>605</v>
      </c>
      <c r="G9" s="148"/>
      <c r="H9" s="246"/>
    </row>
    <row r="10" spans="1:8" s="2" customFormat="1" ht="26.4" customHeight="1">
      <c r="A10" s="36"/>
      <c r="B10" s="41"/>
      <c r="C10" s="250" t="s">
        <v>606</v>
      </c>
      <c r="D10" s="250" t="s">
        <v>84</v>
      </c>
      <c r="E10" s="36"/>
      <c r="F10" s="36"/>
      <c r="G10" s="36"/>
      <c r="H10" s="41"/>
    </row>
    <row r="11" spans="1:8" s="2" customFormat="1" ht="16.8" customHeight="1">
      <c r="A11" s="36"/>
      <c r="B11" s="41"/>
      <c r="C11" s="251" t="s">
        <v>607</v>
      </c>
      <c r="D11" s="252" t="s">
        <v>608</v>
      </c>
      <c r="E11" s="253" t="s">
        <v>141</v>
      </c>
      <c r="F11" s="254">
        <v>0</v>
      </c>
      <c r="G11" s="36"/>
      <c r="H11" s="41"/>
    </row>
    <row r="12" spans="1:8" s="2" customFormat="1" ht="16.8" customHeight="1">
      <c r="A12" s="36"/>
      <c r="B12" s="41"/>
      <c r="C12" s="255" t="s">
        <v>33</v>
      </c>
      <c r="D12" s="255" t="s">
        <v>78</v>
      </c>
      <c r="E12" s="18" t="s">
        <v>33</v>
      </c>
      <c r="F12" s="256">
        <v>0</v>
      </c>
      <c r="G12" s="36"/>
      <c r="H12" s="41"/>
    </row>
    <row r="13" spans="1:8" s="2" customFormat="1" ht="7.35" customHeight="1">
      <c r="A13" s="36"/>
      <c r="B13" s="128"/>
      <c r="C13" s="129"/>
      <c r="D13" s="129"/>
      <c r="E13" s="129"/>
      <c r="F13" s="129"/>
      <c r="G13" s="129"/>
      <c r="H13" s="41"/>
    </row>
    <row r="14" spans="1:8" s="2" customFormat="1" ht="10.199999999999999">
      <c r="A14" s="36"/>
      <c r="B14" s="36"/>
      <c r="C14" s="36"/>
      <c r="D14" s="36"/>
      <c r="E14" s="36"/>
      <c r="F14" s="36"/>
      <c r="G14" s="36"/>
      <c r="H14" s="36"/>
    </row>
  </sheetData>
  <sheetProtection algorithmName="SHA-512" hashValue="aOVvjYu3qelyQhb0z+bf6hS8jWHoTLq5U3zizOO6mXZGudTPPfMyA4cn0bievuL9JvrKGQOFgYWCh02I5eQgUQ==" saltValue="O7JMpQgVl9dntc4m57KMGXhkNwbAHx682y7Fkb9b9E5XbhBrcZjqrtebztyCjzS7ax8GMrTzS54/S9NgdFbnB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257" customWidth="1"/>
    <col min="2" max="2" width="1.7109375" style="257" customWidth="1"/>
    <col min="3" max="4" width="5" style="257" customWidth="1"/>
    <col min="5" max="5" width="11.7109375" style="257" customWidth="1"/>
    <col min="6" max="6" width="9.140625" style="257" customWidth="1"/>
    <col min="7" max="7" width="5" style="257" customWidth="1"/>
    <col min="8" max="8" width="77.85546875" style="257" customWidth="1"/>
    <col min="9" max="10" width="20" style="257" customWidth="1"/>
    <col min="11" max="11" width="1.7109375" style="257" customWidth="1"/>
  </cols>
  <sheetData>
    <row r="1" spans="2:11" s="1" customFormat="1" ht="37.5" customHeight="1"/>
    <row r="2" spans="2:11" s="1" customFormat="1" ht="7.5" customHeight="1">
      <c r="B2" s="258"/>
      <c r="C2" s="259"/>
      <c r="D2" s="259"/>
      <c r="E2" s="259"/>
      <c r="F2" s="259"/>
      <c r="G2" s="259"/>
      <c r="H2" s="259"/>
      <c r="I2" s="259"/>
      <c r="J2" s="259"/>
      <c r="K2" s="260"/>
    </row>
    <row r="3" spans="2:11" s="16" customFormat="1" ht="45" customHeight="1">
      <c r="B3" s="261"/>
      <c r="C3" s="390" t="s">
        <v>609</v>
      </c>
      <c r="D3" s="390"/>
      <c r="E3" s="390"/>
      <c r="F3" s="390"/>
      <c r="G3" s="390"/>
      <c r="H3" s="390"/>
      <c r="I3" s="390"/>
      <c r="J3" s="390"/>
      <c r="K3" s="262"/>
    </row>
    <row r="4" spans="2:11" s="1" customFormat="1" ht="25.5" customHeight="1">
      <c r="B4" s="263"/>
      <c r="C4" s="395" t="s">
        <v>610</v>
      </c>
      <c r="D4" s="395"/>
      <c r="E4" s="395"/>
      <c r="F4" s="395"/>
      <c r="G4" s="395"/>
      <c r="H4" s="395"/>
      <c r="I4" s="395"/>
      <c r="J4" s="395"/>
      <c r="K4" s="264"/>
    </row>
    <row r="5" spans="2:11" s="1" customFormat="1" ht="5.25" customHeight="1">
      <c r="B5" s="263"/>
      <c r="C5" s="265"/>
      <c r="D5" s="265"/>
      <c r="E5" s="265"/>
      <c r="F5" s="265"/>
      <c r="G5" s="265"/>
      <c r="H5" s="265"/>
      <c r="I5" s="265"/>
      <c r="J5" s="265"/>
      <c r="K5" s="264"/>
    </row>
    <row r="6" spans="2:11" s="1" customFormat="1" ht="15" customHeight="1">
      <c r="B6" s="263"/>
      <c r="C6" s="394" t="s">
        <v>611</v>
      </c>
      <c r="D6" s="394"/>
      <c r="E6" s="394"/>
      <c r="F6" s="394"/>
      <c r="G6" s="394"/>
      <c r="H6" s="394"/>
      <c r="I6" s="394"/>
      <c r="J6" s="394"/>
      <c r="K6" s="264"/>
    </row>
    <row r="7" spans="2:11" s="1" customFormat="1" ht="15" customHeight="1">
      <c r="B7" s="267"/>
      <c r="C7" s="394" t="s">
        <v>612</v>
      </c>
      <c r="D7" s="394"/>
      <c r="E7" s="394"/>
      <c r="F7" s="394"/>
      <c r="G7" s="394"/>
      <c r="H7" s="394"/>
      <c r="I7" s="394"/>
      <c r="J7" s="394"/>
      <c r="K7" s="264"/>
    </row>
    <row r="8" spans="2:11" s="1" customFormat="1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spans="2:11" s="1" customFormat="1" ht="15" customHeight="1">
      <c r="B9" s="267"/>
      <c r="C9" s="394" t="s">
        <v>613</v>
      </c>
      <c r="D9" s="394"/>
      <c r="E9" s="394"/>
      <c r="F9" s="394"/>
      <c r="G9" s="394"/>
      <c r="H9" s="394"/>
      <c r="I9" s="394"/>
      <c r="J9" s="394"/>
      <c r="K9" s="264"/>
    </row>
    <row r="10" spans="2:11" s="1" customFormat="1" ht="15" customHeight="1">
      <c r="B10" s="267"/>
      <c r="C10" s="266"/>
      <c r="D10" s="394" t="s">
        <v>614</v>
      </c>
      <c r="E10" s="394"/>
      <c r="F10" s="394"/>
      <c r="G10" s="394"/>
      <c r="H10" s="394"/>
      <c r="I10" s="394"/>
      <c r="J10" s="394"/>
      <c r="K10" s="264"/>
    </row>
    <row r="11" spans="2:11" s="1" customFormat="1" ht="15" customHeight="1">
      <c r="B11" s="267"/>
      <c r="C11" s="268"/>
      <c r="D11" s="394" t="s">
        <v>615</v>
      </c>
      <c r="E11" s="394"/>
      <c r="F11" s="394"/>
      <c r="G11" s="394"/>
      <c r="H11" s="394"/>
      <c r="I11" s="394"/>
      <c r="J11" s="394"/>
      <c r="K11" s="264"/>
    </row>
    <row r="12" spans="2:11" s="1" customFormat="1" ht="15" customHeight="1">
      <c r="B12" s="267"/>
      <c r="C12" s="268"/>
      <c r="D12" s="266"/>
      <c r="E12" s="266"/>
      <c r="F12" s="266"/>
      <c r="G12" s="266"/>
      <c r="H12" s="266"/>
      <c r="I12" s="266"/>
      <c r="J12" s="266"/>
      <c r="K12" s="264"/>
    </row>
    <row r="13" spans="2:11" s="1" customFormat="1" ht="15" customHeight="1">
      <c r="B13" s="267"/>
      <c r="C13" s="268"/>
      <c r="D13" s="269" t="s">
        <v>616</v>
      </c>
      <c r="E13" s="266"/>
      <c r="F13" s="266"/>
      <c r="G13" s="266"/>
      <c r="H13" s="266"/>
      <c r="I13" s="266"/>
      <c r="J13" s="266"/>
      <c r="K13" s="264"/>
    </row>
    <row r="14" spans="2:11" s="1" customFormat="1" ht="12.75" customHeight="1">
      <c r="B14" s="267"/>
      <c r="C14" s="268"/>
      <c r="D14" s="268"/>
      <c r="E14" s="268"/>
      <c r="F14" s="268"/>
      <c r="G14" s="268"/>
      <c r="H14" s="268"/>
      <c r="I14" s="268"/>
      <c r="J14" s="268"/>
      <c r="K14" s="264"/>
    </row>
    <row r="15" spans="2:11" s="1" customFormat="1" ht="15" customHeight="1">
      <c r="B15" s="267"/>
      <c r="C15" s="268"/>
      <c r="D15" s="394" t="s">
        <v>617</v>
      </c>
      <c r="E15" s="394"/>
      <c r="F15" s="394"/>
      <c r="G15" s="394"/>
      <c r="H15" s="394"/>
      <c r="I15" s="394"/>
      <c r="J15" s="394"/>
      <c r="K15" s="264"/>
    </row>
    <row r="16" spans="2:11" s="1" customFormat="1" ht="15" customHeight="1">
      <c r="B16" s="267"/>
      <c r="C16" s="268"/>
      <c r="D16" s="394" t="s">
        <v>618</v>
      </c>
      <c r="E16" s="394"/>
      <c r="F16" s="394"/>
      <c r="G16" s="394"/>
      <c r="H16" s="394"/>
      <c r="I16" s="394"/>
      <c r="J16" s="394"/>
      <c r="K16" s="264"/>
    </row>
    <row r="17" spans="2:11" s="1" customFormat="1" ht="15" customHeight="1">
      <c r="B17" s="267"/>
      <c r="C17" s="268"/>
      <c r="D17" s="394" t="s">
        <v>619</v>
      </c>
      <c r="E17" s="394"/>
      <c r="F17" s="394"/>
      <c r="G17" s="394"/>
      <c r="H17" s="394"/>
      <c r="I17" s="394"/>
      <c r="J17" s="394"/>
      <c r="K17" s="264"/>
    </row>
    <row r="18" spans="2:11" s="1" customFormat="1" ht="15" customHeight="1">
      <c r="B18" s="267"/>
      <c r="C18" s="268"/>
      <c r="D18" s="268"/>
      <c r="E18" s="270" t="s">
        <v>85</v>
      </c>
      <c r="F18" s="394" t="s">
        <v>620</v>
      </c>
      <c r="G18" s="394"/>
      <c r="H18" s="394"/>
      <c r="I18" s="394"/>
      <c r="J18" s="394"/>
      <c r="K18" s="264"/>
    </row>
    <row r="19" spans="2:11" s="1" customFormat="1" ht="15" customHeight="1">
      <c r="B19" s="267"/>
      <c r="C19" s="268"/>
      <c r="D19" s="268"/>
      <c r="E19" s="270" t="s">
        <v>621</v>
      </c>
      <c r="F19" s="394" t="s">
        <v>622</v>
      </c>
      <c r="G19" s="394"/>
      <c r="H19" s="394"/>
      <c r="I19" s="394"/>
      <c r="J19" s="394"/>
      <c r="K19" s="264"/>
    </row>
    <row r="20" spans="2:11" s="1" customFormat="1" ht="15" customHeight="1">
      <c r="B20" s="267"/>
      <c r="C20" s="268"/>
      <c r="D20" s="268"/>
      <c r="E20" s="270" t="s">
        <v>623</v>
      </c>
      <c r="F20" s="394" t="s">
        <v>624</v>
      </c>
      <c r="G20" s="394"/>
      <c r="H20" s="394"/>
      <c r="I20" s="394"/>
      <c r="J20" s="394"/>
      <c r="K20" s="264"/>
    </row>
    <row r="21" spans="2:11" s="1" customFormat="1" ht="15" customHeight="1">
      <c r="B21" s="267"/>
      <c r="C21" s="268"/>
      <c r="D21" s="268"/>
      <c r="E21" s="270" t="s">
        <v>89</v>
      </c>
      <c r="F21" s="394" t="s">
        <v>90</v>
      </c>
      <c r="G21" s="394"/>
      <c r="H21" s="394"/>
      <c r="I21" s="394"/>
      <c r="J21" s="394"/>
      <c r="K21" s="264"/>
    </row>
    <row r="22" spans="2:11" s="1" customFormat="1" ht="15" customHeight="1">
      <c r="B22" s="267"/>
      <c r="C22" s="268"/>
      <c r="D22" s="268"/>
      <c r="E22" s="270" t="s">
        <v>625</v>
      </c>
      <c r="F22" s="394" t="s">
        <v>626</v>
      </c>
      <c r="G22" s="394"/>
      <c r="H22" s="394"/>
      <c r="I22" s="394"/>
      <c r="J22" s="394"/>
      <c r="K22" s="264"/>
    </row>
    <row r="23" spans="2:11" s="1" customFormat="1" ht="15" customHeight="1">
      <c r="B23" s="267"/>
      <c r="C23" s="268"/>
      <c r="D23" s="268"/>
      <c r="E23" s="270" t="s">
        <v>627</v>
      </c>
      <c r="F23" s="394" t="s">
        <v>628</v>
      </c>
      <c r="G23" s="394"/>
      <c r="H23" s="394"/>
      <c r="I23" s="394"/>
      <c r="J23" s="394"/>
      <c r="K23" s="264"/>
    </row>
    <row r="24" spans="2:11" s="1" customFormat="1" ht="12.75" customHeight="1">
      <c r="B24" s="267"/>
      <c r="C24" s="268"/>
      <c r="D24" s="268"/>
      <c r="E24" s="268"/>
      <c r="F24" s="268"/>
      <c r="G24" s="268"/>
      <c r="H24" s="268"/>
      <c r="I24" s="268"/>
      <c r="J24" s="268"/>
      <c r="K24" s="264"/>
    </row>
    <row r="25" spans="2:11" s="1" customFormat="1" ht="15" customHeight="1">
      <c r="B25" s="267"/>
      <c r="C25" s="394" t="s">
        <v>629</v>
      </c>
      <c r="D25" s="394"/>
      <c r="E25" s="394"/>
      <c r="F25" s="394"/>
      <c r="G25" s="394"/>
      <c r="H25" s="394"/>
      <c r="I25" s="394"/>
      <c r="J25" s="394"/>
      <c r="K25" s="264"/>
    </row>
    <row r="26" spans="2:11" s="1" customFormat="1" ht="15" customHeight="1">
      <c r="B26" s="267"/>
      <c r="C26" s="394" t="s">
        <v>630</v>
      </c>
      <c r="D26" s="394"/>
      <c r="E26" s="394"/>
      <c r="F26" s="394"/>
      <c r="G26" s="394"/>
      <c r="H26" s="394"/>
      <c r="I26" s="394"/>
      <c r="J26" s="394"/>
      <c r="K26" s="264"/>
    </row>
    <row r="27" spans="2:11" s="1" customFormat="1" ht="15" customHeight="1">
      <c r="B27" s="267"/>
      <c r="C27" s="266"/>
      <c r="D27" s="394" t="s">
        <v>631</v>
      </c>
      <c r="E27" s="394"/>
      <c r="F27" s="394"/>
      <c r="G27" s="394"/>
      <c r="H27" s="394"/>
      <c r="I27" s="394"/>
      <c r="J27" s="394"/>
      <c r="K27" s="264"/>
    </row>
    <row r="28" spans="2:11" s="1" customFormat="1" ht="15" customHeight="1">
      <c r="B28" s="267"/>
      <c r="C28" s="268"/>
      <c r="D28" s="394" t="s">
        <v>632</v>
      </c>
      <c r="E28" s="394"/>
      <c r="F28" s="394"/>
      <c r="G28" s="394"/>
      <c r="H28" s="394"/>
      <c r="I28" s="394"/>
      <c r="J28" s="394"/>
      <c r="K28" s="264"/>
    </row>
    <row r="29" spans="2:11" s="1" customFormat="1" ht="12.75" customHeight="1">
      <c r="B29" s="267"/>
      <c r="C29" s="268"/>
      <c r="D29" s="268"/>
      <c r="E29" s="268"/>
      <c r="F29" s="268"/>
      <c r="G29" s="268"/>
      <c r="H29" s="268"/>
      <c r="I29" s="268"/>
      <c r="J29" s="268"/>
      <c r="K29" s="264"/>
    </row>
    <row r="30" spans="2:11" s="1" customFormat="1" ht="15" customHeight="1">
      <c r="B30" s="267"/>
      <c r="C30" s="268"/>
      <c r="D30" s="394" t="s">
        <v>633</v>
      </c>
      <c r="E30" s="394"/>
      <c r="F30" s="394"/>
      <c r="G30" s="394"/>
      <c r="H30" s="394"/>
      <c r="I30" s="394"/>
      <c r="J30" s="394"/>
      <c r="K30" s="264"/>
    </row>
    <row r="31" spans="2:11" s="1" customFormat="1" ht="15" customHeight="1">
      <c r="B31" s="267"/>
      <c r="C31" s="268"/>
      <c r="D31" s="394" t="s">
        <v>634</v>
      </c>
      <c r="E31" s="394"/>
      <c r="F31" s="394"/>
      <c r="G31" s="394"/>
      <c r="H31" s="394"/>
      <c r="I31" s="394"/>
      <c r="J31" s="394"/>
      <c r="K31" s="264"/>
    </row>
    <row r="32" spans="2:11" s="1" customFormat="1" ht="12.75" customHeight="1">
      <c r="B32" s="267"/>
      <c r="C32" s="268"/>
      <c r="D32" s="268"/>
      <c r="E32" s="268"/>
      <c r="F32" s="268"/>
      <c r="G32" s="268"/>
      <c r="H32" s="268"/>
      <c r="I32" s="268"/>
      <c r="J32" s="268"/>
      <c r="K32" s="264"/>
    </row>
    <row r="33" spans="2:11" s="1" customFormat="1" ht="15" customHeight="1">
      <c r="B33" s="267"/>
      <c r="C33" s="268"/>
      <c r="D33" s="394" t="s">
        <v>635</v>
      </c>
      <c r="E33" s="394"/>
      <c r="F33" s="394"/>
      <c r="G33" s="394"/>
      <c r="H33" s="394"/>
      <c r="I33" s="394"/>
      <c r="J33" s="394"/>
      <c r="K33" s="264"/>
    </row>
    <row r="34" spans="2:11" s="1" customFormat="1" ht="15" customHeight="1">
      <c r="B34" s="267"/>
      <c r="C34" s="268"/>
      <c r="D34" s="394" t="s">
        <v>636</v>
      </c>
      <c r="E34" s="394"/>
      <c r="F34" s="394"/>
      <c r="G34" s="394"/>
      <c r="H34" s="394"/>
      <c r="I34" s="394"/>
      <c r="J34" s="394"/>
      <c r="K34" s="264"/>
    </row>
    <row r="35" spans="2:11" s="1" customFormat="1" ht="15" customHeight="1">
      <c r="B35" s="267"/>
      <c r="C35" s="268"/>
      <c r="D35" s="394" t="s">
        <v>637</v>
      </c>
      <c r="E35" s="394"/>
      <c r="F35" s="394"/>
      <c r="G35" s="394"/>
      <c r="H35" s="394"/>
      <c r="I35" s="394"/>
      <c r="J35" s="394"/>
      <c r="K35" s="264"/>
    </row>
    <row r="36" spans="2:11" s="1" customFormat="1" ht="15" customHeight="1">
      <c r="B36" s="267"/>
      <c r="C36" s="268"/>
      <c r="D36" s="266"/>
      <c r="E36" s="269" t="s">
        <v>109</v>
      </c>
      <c r="F36" s="266"/>
      <c r="G36" s="394" t="s">
        <v>638</v>
      </c>
      <c r="H36" s="394"/>
      <c r="I36" s="394"/>
      <c r="J36" s="394"/>
      <c r="K36" s="264"/>
    </row>
    <row r="37" spans="2:11" s="1" customFormat="1" ht="30.75" customHeight="1">
      <c r="B37" s="267"/>
      <c r="C37" s="268"/>
      <c r="D37" s="266"/>
      <c r="E37" s="269" t="s">
        <v>639</v>
      </c>
      <c r="F37" s="266"/>
      <c r="G37" s="394" t="s">
        <v>640</v>
      </c>
      <c r="H37" s="394"/>
      <c r="I37" s="394"/>
      <c r="J37" s="394"/>
      <c r="K37" s="264"/>
    </row>
    <row r="38" spans="2:11" s="1" customFormat="1" ht="15" customHeight="1">
      <c r="B38" s="267"/>
      <c r="C38" s="268"/>
      <c r="D38" s="266"/>
      <c r="E38" s="269" t="s">
        <v>59</v>
      </c>
      <c r="F38" s="266"/>
      <c r="G38" s="394" t="s">
        <v>641</v>
      </c>
      <c r="H38" s="394"/>
      <c r="I38" s="394"/>
      <c r="J38" s="394"/>
      <c r="K38" s="264"/>
    </row>
    <row r="39" spans="2:11" s="1" customFormat="1" ht="15" customHeight="1">
      <c r="B39" s="267"/>
      <c r="C39" s="268"/>
      <c r="D39" s="266"/>
      <c r="E39" s="269" t="s">
        <v>60</v>
      </c>
      <c r="F39" s="266"/>
      <c r="G39" s="394" t="s">
        <v>642</v>
      </c>
      <c r="H39" s="394"/>
      <c r="I39" s="394"/>
      <c r="J39" s="394"/>
      <c r="K39" s="264"/>
    </row>
    <row r="40" spans="2:11" s="1" customFormat="1" ht="15" customHeight="1">
      <c r="B40" s="267"/>
      <c r="C40" s="268"/>
      <c r="D40" s="266"/>
      <c r="E40" s="269" t="s">
        <v>110</v>
      </c>
      <c r="F40" s="266"/>
      <c r="G40" s="394" t="s">
        <v>643</v>
      </c>
      <c r="H40" s="394"/>
      <c r="I40" s="394"/>
      <c r="J40" s="394"/>
      <c r="K40" s="264"/>
    </row>
    <row r="41" spans="2:11" s="1" customFormat="1" ht="15" customHeight="1">
      <c r="B41" s="267"/>
      <c r="C41" s="268"/>
      <c r="D41" s="266"/>
      <c r="E41" s="269" t="s">
        <v>111</v>
      </c>
      <c r="F41" s="266"/>
      <c r="G41" s="394" t="s">
        <v>644</v>
      </c>
      <c r="H41" s="394"/>
      <c r="I41" s="394"/>
      <c r="J41" s="394"/>
      <c r="K41" s="264"/>
    </row>
    <row r="42" spans="2:11" s="1" customFormat="1" ht="15" customHeight="1">
      <c r="B42" s="267"/>
      <c r="C42" s="268"/>
      <c r="D42" s="266"/>
      <c r="E42" s="269" t="s">
        <v>645</v>
      </c>
      <c r="F42" s="266"/>
      <c r="G42" s="394" t="s">
        <v>646</v>
      </c>
      <c r="H42" s="394"/>
      <c r="I42" s="394"/>
      <c r="J42" s="394"/>
      <c r="K42" s="264"/>
    </row>
    <row r="43" spans="2:11" s="1" customFormat="1" ht="15" customHeight="1">
      <c r="B43" s="267"/>
      <c r="C43" s="268"/>
      <c r="D43" s="266"/>
      <c r="E43" s="269"/>
      <c r="F43" s="266"/>
      <c r="G43" s="394" t="s">
        <v>647</v>
      </c>
      <c r="H43" s="394"/>
      <c r="I43" s="394"/>
      <c r="J43" s="394"/>
      <c r="K43" s="264"/>
    </row>
    <row r="44" spans="2:11" s="1" customFormat="1" ht="15" customHeight="1">
      <c r="B44" s="267"/>
      <c r="C44" s="268"/>
      <c r="D44" s="266"/>
      <c r="E44" s="269" t="s">
        <v>648</v>
      </c>
      <c r="F44" s="266"/>
      <c r="G44" s="394" t="s">
        <v>649</v>
      </c>
      <c r="H44" s="394"/>
      <c r="I44" s="394"/>
      <c r="J44" s="394"/>
      <c r="K44" s="264"/>
    </row>
    <row r="45" spans="2:11" s="1" customFormat="1" ht="15" customHeight="1">
      <c r="B45" s="267"/>
      <c r="C45" s="268"/>
      <c r="D45" s="266"/>
      <c r="E45" s="269" t="s">
        <v>113</v>
      </c>
      <c r="F45" s="266"/>
      <c r="G45" s="394" t="s">
        <v>650</v>
      </c>
      <c r="H45" s="394"/>
      <c r="I45" s="394"/>
      <c r="J45" s="394"/>
      <c r="K45" s="264"/>
    </row>
    <row r="46" spans="2:11" s="1" customFormat="1" ht="12.75" customHeight="1">
      <c r="B46" s="267"/>
      <c r="C46" s="268"/>
      <c r="D46" s="266"/>
      <c r="E46" s="266"/>
      <c r="F46" s="266"/>
      <c r="G46" s="266"/>
      <c r="H46" s="266"/>
      <c r="I46" s="266"/>
      <c r="J46" s="266"/>
      <c r="K46" s="264"/>
    </row>
    <row r="47" spans="2:11" s="1" customFormat="1" ht="15" customHeight="1">
      <c r="B47" s="267"/>
      <c r="C47" s="268"/>
      <c r="D47" s="394" t="s">
        <v>651</v>
      </c>
      <c r="E47" s="394"/>
      <c r="F47" s="394"/>
      <c r="G47" s="394"/>
      <c r="H47" s="394"/>
      <c r="I47" s="394"/>
      <c r="J47" s="394"/>
      <c r="K47" s="264"/>
    </row>
    <row r="48" spans="2:11" s="1" customFormat="1" ht="15" customHeight="1">
      <c r="B48" s="267"/>
      <c r="C48" s="268"/>
      <c r="D48" s="268"/>
      <c r="E48" s="394" t="s">
        <v>652</v>
      </c>
      <c r="F48" s="394"/>
      <c r="G48" s="394"/>
      <c r="H48" s="394"/>
      <c r="I48" s="394"/>
      <c r="J48" s="394"/>
      <c r="K48" s="264"/>
    </row>
    <row r="49" spans="2:11" s="1" customFormat="1" ht="15" customHeight="1">
      <c r="B49" s="267"/>
      <c r="C49" s="268"/>
      <c r="D49" s="268"/>
      <c r="E49" s="394" t="s">
        <v>653</v>
      </c>
      <c r="F49" s="394"/>
      <c r="G49" s="394"/>
      <c r="H49" s="394"/>
      <c r="I49" s="394"/>
      <c r="J49" s="394"/>
      <c r="K49" s="264"/>
    </row>
    <row r="50" spans="2:11" s="1" customFormat="1" ht="15" customHeight="1">
      <c r="B50" s="267"/>
      <c r="C50" s="268"/>
      <c r="D50" s="268"/>
      <c r="E50" s="394" t="s">
        <v>654</v>
      </c>
      <c r="F50" s="394"/>
      <c r="G50" s="394"/>
      <c r="H50" s="394"/>
      <c r="I50" s="394"/>
      <c r="J50" s="394"/>
      <c r="K50" s="264"/>
    </row>
    <row r="51" spans="2:11" s="1" customFormat="1" ht="15" customHeight="1">
      <c r="B51" s="267"/>
      <c r="C51" s="268"/>
      <c r="D51" s="394" t="s">
        <v>655</v>
      </c>
      <c r="E51" s="394"/>
      <c r="F51" s="394"/>
      <c r="G51" s="394"/>
      <c r="H51" s="394"/>
      <c r="I51" s="394"/>
      <c r="J51" s="394"/>
      <c r="K51" s="264"/>
    </row>
    <row r="52" spans="2:11" s="1" customFormat="1" ht="25.5" customHeight="1">
      <c r="B52" s="263"/>
      <c r="C52" s="395" t="s">
        <v>656</v>
      </c>
      <c r="D52" s="395"/>
      <c r="E52" s="395"/>
      <c r="F52" s="395"/>
      <c r="G52" s="395"/>
      <c r="H52" s="395"/>
      <c r="I52" s="395"/>
      <c r="J52" s="395"/>
      <c r="K52" s="264"/>
    </row>
    <row r="53" spans="2:11" s="1" customFormat="1" ht="5.25" customHeight="1">
      <c r="B53" s="263"/>
      <c r="C53" s="265"/>
      <c r="D53" s="265"/>
      <c r="E53" s="265"/>
      <c r="F53" s="265"/>
      <c r="G53" s="265"/>
      <c r="H53" s="265"/>
      <c r="I53" s="265"/>
      <c r="J53" s="265"/>
      <c r="K53" s="264"/>
    </row>
    <row r="54" spans="2:11" s="1" customFormat="1" ht="15" customHeight="1">
      <c r="B54" s="263"/>
      <c r="C54" s="394" t="s">
        <v>657</v>
      </c>
      <c r="D54" s="394"/>
      <c r="E54" s="394"/>
      <c r="F54" s="394"/>
      <c r="G54" s="394"/>
      <c r="H54" s="394"/>
      <c r="I54" s="394"/>
      <c r="J54" s="394"/>
      <c r="K54" s="264"/>
    </row>
    <row r="55" spans="2:11" s="1" customFormat="1" ht="15" customHeight="1">
      <c r="B55" s="263"/>
      <c r="C55" s="394" t="s">
        <v>658</v>
      </c>
      <c r="D55" s="394"/>
      <c r="E55" s="394"/>
      <c r="F55" s="394"/>
      <c r="G55" s="394"/>
      <c r="H55" s="394"/>
      <c r="I55" s="394"/>
      <c r="J55" s="394"/>
      <c r="K55" s="264"/>
    </row>
    <row r="56" spans="2:11" s="1" customFormat="1" ht="12.75" customHeight="1">
      <c r="B56" s="263"/>
      <c r="C56" s="266"/>
      <c r="D56" s="266"/>
      <c r="E56" s="266"/>
      <c r="F56" s="266"/>
      <c r="G56" s="266"/>
      <c r="H56" s="266"/>
      <c r="I56" s="266"/>
      <c r="J56" s="266"/>
      <c r="K56" s="264"/>
    </row>
    <row r="57" spans="2:11" s="1" customFormat="1" ht="15" customHeight="1">
      <c r="B57" s="263"/>
      <c r="C57" s="394" t="s">
        <v>659</v>
      </c>
      <c r="D57" s="394"/>
      <c r="E57" s="394"/>
      <c r="F57" s="394"/>
      <c r="G57" s="394"/>
      <c r="H57" s="394"/>
      <c r="I57" s="394"/>
      <c r="J57" s="394"/>
      <c r="K57" s="264"/>
    </row>
    <row r="58" spans="2:11" s="1" customFormat="1" ht="15" customHeight="1">
      <c r="B58" s="263"/>
      <c r="C58" s="268"/>
      <c r="D58" s="394" t="s">
        <v>660</v>
      </c>
      <c r="E58" s="394"/>
      <c r="F58" s="394"/>
      <c r="G58" s="394"/>
      <c r="H58" s="394"/>
      <c r="I58" s="394"/>
      <c r="J58" s="394"/>
      <c r="K58" s="264"/>
    </row>
    <row r="59" spans="2:11" s="1" customFormat="1" ht="15" customHeight="1">
      <c r="B59" s="263"/>
      <c r="C59" s="268"/>
      <c r="D59" s="394" t="s">
        <v>661</v>
      </c>
      <c r="E59" s="394"/>
      <c r="F59" s="394"/>
      <c r="G59" s="394"/>
      <c r="H59" s="394"/>
      <c r="I59" s="394"/>
      <c r="J59" s="394"/>
      <c r="K59" s="264"/>
    </row>
    <row r="60" spans="2:11" s="1" customFormat="1" ht="15" customHeight="1">
      <c r="B60" s="263"/>
      <c r="C60" s="268"/>
      <c r="D60" s="394" t="s">
        <v>662</v>
      </c>
      <c r="E60" s="394"/>
      <c r="F60" s="394"/>
      <c r="G60" s="394"/>
      <c r="H60" s="394"/>
      <c r="I60" s="394"/>
      <c r="J60" s="394"/>
      <c r="K60" s="264"/>
    </row>
    <row r="61" spans="2:11" s="1" customFormat="1" ht="15" customHeight="1">
      <c r="B61" s="263"/>
      <c r="C61" s="268"/>
      <c r="D61" s="394" t="s">
        <v>663</v>
      </c>
      <c r="E61" s="394"/>
      <c r="F61" s="394"/>
      <c r="G61" s="394"/>
      <c r="H61" s="394"/>
      <c r="I61" s="394"/>
      <c r="J61" s="394"/>
      <c r="K61" s="264"/>
    </row>
    <row r="62" spans="2:11" s="1" customFormat="1" ht="15" customHeight="1">
      <c r="B62" s="263"/>
      <c r="C62" s="268"/>
      <c r="D62" s="396" t="s">
        <v>664</v>
      </c>
      <c r="E62" s="396"/>
      <c r="F62" s="396"/>
      <c r="G62" s="396"/>
      <c r="H62" s="396"/>
      <c r="I62" s="396"/>
      <c r="J62" s="396"/>
      <c r="K62" s="264"/>
    </row>
    <row r="63" spans="2:11" s="1" customFormat="1" ht="15" customHeight="1">
      <c r="B63" s="263"/>
      <c r="C63" s="268"/>
      <c r="D63" s="394" t="s">
        <v>665</v>
      </c>
      <c r="E63" s="394"/>
      <c r="F63" s="394"/>
      <c r="G63" s="394"/>
      <c r="H63" s="394"/>
      <c r="I63" s="394"/>
      <c r="J63" s="394"/>
      <c r="K63" s="264"/>
    </row>
    <row r="64" spans="2:11" s="1" customFormat="1" ht="12.75" customHeight="1">
      <c r="B64" s="263"/>
      <c r="C64" s="268"/>
      <c r="D64" s="268"/>
      <c r="E64" s="271"/>
      <c r="F64" s="268"/>
      <c r="G64" s="268"/>
      <c r="H64" s="268"/>
      <c r="I64" s="268"/>
      <c r="J64" s="268"/>
      <c r="K64" s="264"/>
    </row>
    <row r="65" spans="2:11" s="1" customFormat="1" ht="15" customHeight="1">
      <c r="B65" s="263"/>
      <c r="C65" s="268"/>
      <c r="D65" s="394" t="s">
        <v>666</v>
      </c>
      <c r="E65" s="394"/>
      <c r="F65" s="394"/>
      <c r="G65" s="394"/>
      <c r="H65" s="394"/>
      <c r="I65" s="394"/>
      <c r="J65" s="394"/>
      <c r="K65" s="264"/>
    </row>
    <row r="66" spans="2:11" s="1" customFormat="1" ht="15" customHeight="1">
      <c r="B66" s="263"/>
      <c r="C66" s="268"/>
      <c r="D66" s="396" t="s">
        <v>667</v>
      </c>
      <c r="E66" s="396"/>
      <c r="F66" s="396"/>
      <c r="G66" s="396"/>
      <c r="H66" s="396"/>
      <c r="I66" s="396"/>
      <c r="J66" s="396"/>
      <c r="K66" s="264"/>
    </row>
    <row r="67" spans="2:11" s="1" customFormat="1" ht="15" customHeight="1">
      <c r="B67" s="263"/>
      <c r="C67" s="268"/>
      <c r="D67" s="394" t="s">
        <v>668</v>
      </c>
      <c r="E67" s="394"/>
      <c r="F67" s="394"/>
      <c r="G67" s="394"/>
      <c r="H67" s="394"/>
      <c r="I67" s="394"/>
      <c r="J67" s="394"/>
      <c r="K67" s="264"/>
    </row>
    <row r="68" spans="2:11" s="1" customFormat="1" ht="15" customHeight="1">
      <c r="B68" s="263"/>
      <c r="C68" s="268"/>
      <c r="D68" s="394" t="s">
        <v>669</v>
      </c>
      <c r="E68" s="394"/>
      <c r="F68" s="394"/>
      <c r="G68" s="394"/>
      <c r="H68" s="394"/>
      <c r="I68" s="394"/>
      <c r="J68" s="394"/>
      <c r="K68" s="264"/>
    </row>
    <row r="69" spans="2:11" s="1" customFormat="1" ht="15" customHeight="1">
      <c r="B69" s="263"/>
      <c r="C69" s="268"/>
      <c r="D69" s="394" t="s">
        <v>670</v>
      </c>
      <c r="E69" s="394"/>
      <c r="F69" s="394"/>
      <c r="G69" s="394"/>
      <c r="H69" s="394"/>
      <c r="I69" s="394"/>
      <c r="J69" s="394"/>
      <c r="K69" s="264"/>
    </row>
    <row r="70" spans="2:11" s="1" customFormat="1" ht="15" customHeight="1">
      <c r="B70" s="263"/>
      <c r="C70" s="268"/>
      <c r="D70" s="394" t="s">
        <v>671</v>
      </c>
      <c r="E70" s="394"/>
      <c r="F70" s="394"/>
      <c r="G70" s="394"/>
      <c r="H70" s="394"/>
      <c r="I70" s="394"/>
      <c r="J70" s="394"/>
      <c r="K70" s="264"/>
    </row>
    <row r="71" spans="2:11" s="1" customFormat="1" ht="12.75" customHeight="1">
      <c r="B71" s="272"/>
      <c r="C71" s="273"/>
      <c r="D71" s="273"/>
      <c r="E71" s="273"/>
      <c r="F71" s="273"/>
      <c r="G71" s="273"/>
      <c r="H71" s="273"/>
      <c r="I71" s="273"/>
      <c r="J71" s="273"/>
      <c r="K71" s="274"/>
    </row>
    <row r="72" spans="2:11" s="1" customFormat="1" ht="18.75" customHeight="1">
      <c r="B72" s="275"/>
      <c r="C72" s="275"/>
      <c r="D72" s="275"/>
      <c r="E72" s="275"/>
      <c r="F72" s="275"/>
      <c r="G72" s="275"/>
      <c r="H72" s="275"/>
      <c r="I72" s="275"/>
      <c r="J72" s="275"/>
      <c r="K72" s="276"/>
    </row>
    <row r="73" spans="2:11" s="1" customFormat="1" ht="18.75" customHeight="1">
      <c r="B73" s="276"/>
      <c r="C73" s="276"/>
      <c r="D73" s="276"/>
      <c r="E73" s="276"/>
      <c r="F73" s="276"/>
      <c r="G73" s="276"/>
      <c r="H73" s="276"/>
      <c r="I73" s="276"/>
      <c r="J73" s="276"/>
      <c r="K73" s="276"/>
    </row>
    <row r="74" spans="2:11" s="1" customFormat="1" ht="7.5" customHeight="1">
      <c r="B74" s="277"/>
      <c r="C74" s="278"/>
      <c r="D74" s="278"/>
      <c r="E74" s="278"/>
      <c r="F74" s="278"/>
      <c r="G74" s="278"/>
      <c r="H74" s="278"/>
      <c r="I74" s="278"/>
      <c r="J74" s="278"/>
      <c r="K74" s="279"/>
    </row>
    <row r="75" spans="2:11" s="1" customFormat="1" ht="45" customHeight="1">
      <c r="B75" s="280"/>
      <c r="C75" s="389" t="s">
        <v>672</v>
      </c>
      <c r="D75" s="389"/>
      <c r="E75" s="389"/>
      <c r="F75" s="389"/>
      <c r="G75" s="389"/>
      <c r="H75" s="389"/>
      <c r="I75" s="389"/>
      <c r="J75" s="389"/>
      <c r="K75" s="281"/>
    </row>
    <row r="76" spans="2:11" s="1" customFormat="1" ht="17.25" customHeight="1">
      <c r="B76" s="280"/>
      <c r="C76" s="282" t="s">
        <v>673</v>
      </c>
      <c r="D76" s="282"/>
      <c r="E76" s="282"/>
      <c r="F76" s="282" t="s">
        <v>674</v>
      </c>
      <c r="G76" s="283"/>
      <c r="H76" s="282" t="s">
        <v>60</v>
      </c>
      <c r="I76" s="282" t="s">
        <v>63</v>
      </c>
      <c r="J76" s="282" t="s">
        <v>675</v>
      </c>
      <c r="K76" s="281"/>
    </row>
    <row r="77" spans="2:11" s="1" customFormat="1" ht="17.25" customHeight="1">
      <c r="B77" s="280"/>
      <c r="C77" s="284" t="s">
        <v>676</v>
      </c>
      <c r="D77" s="284"/>
      <c r="E77" s="284"/>
      <c r="F77" s="285" t="s">
        <v>677</v>
      </c>
      <c r="G77" s="286"/>
      <c r="H77" s="284"/>
      <c r="I77" s="284"/>
      <c r="J77" s="284" t="s">
        <v>678</v>
      </c>
      <c r="K77" s="281"/>
    </row>
    <row r="78" spans="2:11" s="1" customFormat="1" ht="5.25" customHeight="1">
      <c r="B78" s="280"/>
      <c r="C78" s="287"/>
      <c r="D78" s="287"/>
      <c r="E78" s="287"/>
      <c r="F78" s="287"/>
      <c r="G78" s="288"/>
      <c r="H78" s="287"/>
      <c r="I78" s="287"/>
      <c r="J78" s="287"/>
      <c r="K78" s="281"/>
    </row>
    <row r="79" spans="2:11" s="1" customFormat="1" ht="15" customHeight="1">
      <c r="B79" s="280"/>
      <c r="C79" s="269" t="s">
        <v>59</v>
      </c>
      <c r="D79" s="289"/>
      <c r="E79" s="289"/>
      <c r="F79" s="290" t="s">
        <v>679</v>
      </c>
      <c r="G79" s="291"/>
      <c r="H79" s="269" t="s">
        <v>680</v>
      </c>
      <c r="I79" s="269" t="s">
        <v>681</v>
      </c>
      <c r="J79" s="269">
        <v>20</v>
      </c>
      <c r="K79" s="281"/>
    </row>
    <row r="80" spans="2:11" s="1" customFormat="1" ht="15" customHeight="1">
      <c r="B80" s="280"/>
      <c r="C80" s="269" t="s">
        <v>682</v>
      </c>
      <c r="D80" s="269"/>
      <c r="E80" s="269"/>
      <c r="F80" s="290" t="s">
        <v>679</v>
      </c>
      <c r="G80" s="291"/>
      <c r="H80" s="269" t="s">
        <v>683</v>
      </c>
      <c r="I80" s="269" t="s">
        <v>681</v>
      </c>
      <c r="J80" s="269">
        <v>120</v>
      </c>
      <c r="K80" s="281"/>
    </row>
    <row r="81" spans="2:11" s="1" customFormat="1" ht="15" customHeight="1">
      <c r="B81" s="292"/>
      <c r="C81" s="269" t="s">
        <v>684</v>
      </c>
      <c r="D81" s="269"/>
      <c r="E81" s="269"/>
      <c r="F81" s="290" t="s">
        <v>685</v>
      </c>
      <c r="G81" s="291"/>
      <c r="H81" s="269" t="s">
        <v>686</v>
      </c>
      <c r="I81" s="269" t="s">
        <v>681</v>
      </c>
      <c r="J81" s="269">
        <v>50</v>
      </c>
      <c r="K81" s="281"/>
    </row>
    <row r="82" spans="2:11" s="1" customFormat="1" ht="15" customHeight="1">
      <c r="B82" s="292"/>
      <c r="C82" s="269" t="s">
        <v>687</v>
      </c>
      <c r="D82" s="269"/>
      <c r="E82" s="269"/>
      <c r="F82" s="290" t="s">
        <v>679</v>
      </c>
      <c r="G82" s="291"/>
      <c r="H82" s="269" t="s">
        <v>688</v>
      </c>
      <c r="I82" s="269" t="s">
        <v>689</v>
      </c>
      <c r="J82" s="269"/>
      <c r="K82" s="281"/>
    </row>
    <row r="83" spans="2:11" s="1" customFormat="1" ht="15" customHeight="1">
      <c r="B83" s="292"/>
      <c r="C83" s="293" t="s">
        <v>690</v>
      </c>
      <c r="D83" s="293"/>
      <c r="E83" s="293"/>
      <c r="F83" s="294" t="s">
        <v>685</v>
      </c>
      <c r="G83" s="293"/>
      <c r="H83" s="293" t="s">
        <v>691</v>
      </c>
      <c r="I83" s="293" t="s">
        <v>681</v>
      </c>
      <c r="J83" s="293">
        <v>15</v>
      </c>
      <c r="K83" s="281"/>
    </row>
    <row r="84" spans="2:11" s="1" customFormat="1" ht="15" customHeight="1">
      <c r="B84" s="292"/>
      <c r="C84" s="293" t="s">
        <v>692</v>
      </c>
      <c r="D84" s="293"/>
      <c r="E84" s="293"/>
      <c r="F84" s="294" t="s">
        <v>685</v>
      </c>
      <c r="G84" s="293"/>
      <c r="H84" s="293" t="s">
        <v>693</v>
      </c>
      <c r="I84" s="293" t="s">
        <v>681</v>
      </c>
      <c r="J84" s="293">
        <v>15</v>
      </c>
      <c r="K84" s="281"/>
    </row>
    <row r="85" spans="2:11" s="1" customFormat="1" ht="15" customHeight="1">
      <c r="B85" s="292"/>
      <c r="C85" s="293" t="s">
        <v>694</v>
      </c>
      <c r="D85" s="293"/>
      <c r="E85" s="293"/>
      <c r="F85" s="294" t="s">
        <v>685</v>
      </c>
      <c r="G85" s="293"/>
      <c r="H85" s="293" t="s">
        <v>695</v>
      </c>
      <c r="I85" s="293" t="s">
        <v>681</v>
      </c>
      <c r="J85" s="293">
        <v>20</v>
      </c>
      <c r="K85" s="281"/>
    </row>
    <row r="86" spans="2:11" s="1" customFormat="1" ht="15" customHeight="1">
      <c r="B86" s="292"/>
      <c r="C86" s="293" t="s">
        <v>696</v>
      </c>
      <c r="D86" s="293"/>
      <c r="E86" s="293"/>
      <c r="F86" s="294" t="s">
        <v>685</v>
      </c>
      <c r="G86" s="293"/>
      <c r="H86" s="293" t="s">
        <v>697</v>
      </c>
      <c r="I86" s="293" t="s">
        <v>681</v>
      </c>
      <c r="J86" s="293">
        <v>20</v>
      </c>
      <c r="K86" s="281"/>
    </row>
    <row r="87" spans="2:11" s="1" customFormat="1" ht="15" customHeight="1">
      <c r="B87" s="292"/>
      <c r="C87" s="269" t="s">
        <v>698</v>
      </c>
      <c r="D87" s="269"/>
      <c r="E87" s="269"/>
      <c r="F87" s="290" t="s">
        <v>685</v>
      </c>
      <c r="G87" s="291"/>
      <c r="H87" s="269" t="s">
        <v>699</v>
      </c>
      <c r="I87" s="269" t="s">
        <v>681</v>
      </c>
      <c r="J87" s="269">
        <v>50</v>
      </c>
      <c r="K87" s="281"/>
    </row>
    <row r="88" spans="2:11" s="1" customFormat="1" ht="15" customHeight="1">
      <c r="B88" s="292"/>
      <c r="C88" s="269" t="s">
        <v>700</v>
      </c>
      <c r="D88" s="269"/>
      <c r="E88" s="269"/>
      <c r="F88" s="290" t="s">
        <v>685</v>
      </c>
      <c r="G88" s="291"/>
      <c r="H88" s="269" t="s">
        <v>701</v>
      </c>
      <c r="I88" s="269" t="s">
        <v>681</v>
      </c>
      <c r="J88" s="269">
        <v>20</v>
      </c>
      <c r="K88" s="281"/>
    </row>
    <row r="89" spans="2:11" s="1" customFormat="1" ht="15" customHeight="1">
      <c r="B89" s="292"/>
      <c r="C89" s="269" t="s">
        <v>702</v>
      </c>
      <c r="D89" s="269"/>
      <c r="E89" s="269"/>
      <c r="F89" s="290" t="s">
        <v>685</v>
      </c>
      <c r="G89" s="291"/>
      <c r="H89" s="269" t="s">
        <v>703</v>
      </c>
      <c r="I89" s="269" t="s">
        <v>681</v>
      </c>
      <c r="J89" s="269">
        <v>20</v>
      </c>
      <c r="K89" s="281"/>
    </row>
    <row r="90" spans="2:11" s="1" customFormat="1" ht="15" customHeight="1">
      <c r="B90" s="292"/>
      <c r="C90" s="269" t="s">
        <v>704</v>
      </c>
      <c r="D90" s="269"/>
      <c r="E90" s="269"/>
      <c r="F90" s="290" t="s">
        <v>685</v>
      </c>
      <c r="G90" s="291"/>
      <c r="H90" s="269" t="s">
        <v>705</v>
      </c>
      <c r="I90" s="269" t="s">
        <v>681</v>
      </c>
      <c r="J90" s="269">
        <v>50</v>
      </c>
      <c r="K90" s="281"/>
    </row>
    <row r="91" spans="2:11" s="1" customFormat="1" ht="15" customHeight="1">
      <c r="B91" s="292"/>
      <c r="C91" s="269" t="s">
        <v>706</v>
      </c>
      <c r="D91" s="269"/>
      <c r="E91" s="269"/>
      <c r="F91" s="290" t="s">
        <v>685</v>
      </c>
      <c r="G91" s="291"/>
      <c r="H91" s="269" t="s">
        <v>706</v>
      </c>
      <c r="I91" s="269" t="s">
        <v>681</v>
      </c>
      <c r="J91" s="269">
        <v>50</v>
      </c>
      <c r="K91" s="281"/>
    </row>
    <row r="92" spans="2:11" s="1" customFormat="1" ht="15" customHeight="1">
      <c r="B92" s="292"/>
      <c r="C92" s="269" t="s">
        <v>707</v>
      </c>
      <c r="D92" s="269"/>
      <c r="E92" s="269"/>
      <c r="F92" s="290" t="s">
        <v>685</v>
      </c>
      <c r="G92" s="291"/>
      <c r="H92" s="269" t="s">
        <v>708</v>
      </c>
      <c r="I92" s="269" t="s">
        <v>681</v>
      </c>
      <c r="J92" s="269">
        <v>255</v>
      </c>
      <c r="K92" s="281"/>
    </row>
    <row r="93" spans="2:11" s="1" customFormat="1" ht="15" customHeight="1">
      <c r="B93" s="292"/>
      <c r="C93" s="269" t="s">
        <v>709</v>
      </c>
      <c r="D93" s="269"/>
      <c r="E93" s="269"/>
      <c r="F93" s="290" t="s">
        <v>679</v>
      </c>
      <c r="G93" s="291"/>
      <c r="H93" s="269" t="s">
        <v>710</v>
      </c>
      <c r="I93" s="269" t="s">
        <v>711</v>
      </c>
      <c r="J93" s="269"/>
      <c r="K93" s="281"/>
    </row>
    <row r="94" spans="2:11" s="1" customFormat="1" ht="15" customHeight="1">
      <c r="B94" s="292"/>
      <c r="C94" s="269" t="s">
        <v>712</v>
      </c>
      <c r="D94" s="269"/>
      <c r="E94" s="269"/>
      <c r="F94" s="290" t="s">
        <v>679</v>
      </c>
      <c r="G94" s="291"/>
      <c r="H94" s="269" t="s">
        <v>713</v>
      </c>
      <c r="I94" s="269" t="s">
        <v>714</v>
      </c>
      <c r="J94" s="269"/>
      <c r="K94" s="281"/>
    </row>
    <row r="95" spans="2:11" s="1" customFormat="1" ht="15" customHeight="1">
      <c r="B95" s="292"/>
      <c r="C95" s="269" t="s">
        <v>715</v>
      </c>
      <c r="D95" s="269"/>
      <c r="E95" s="269"/>
      <c r="F95" s="290" t="s">
        <v>679</v>
      </c>
      <c r="G95" s="291"/>
      <c r="H95" s="269" t="s">
        <v>715</v>
      </c>
      <c r="I95" s="269" t="s">
        <v>714</v>
      </c>
      <c r="J95" s="269"/>
      <c r="K95" s="281"/>
    </row>
    <row r="96" spans="2:11" s="1" customFormat="1" ht="15" customHeight="1">
      <c r="B96" s="292"/>
      <c r="C96" s="269" t="s">
        <v>44</v>
      </c>
      <c r="D96" s="269"/>
      <c r="E96" s="269"/>
      <c r="F96" s="290" t="s">
        <v>679</v>
      </c>
      <c r="G96" s="291"/>
      <c r="H96" s="269" t="s">
        <v>716</v>
      </c>
      <c r="I96" s="269" t="s">
        <v>714</v>
      </c>
      <c r="J96" s="269"/>
      <c r="K96" s="281"/>
    </row>
    <row r="97" spans="2:11" s="1" customFormat="1" ht="15" customHeight="1">
      <c r="B97" s="292"/>
      <c r="C97" s="269" t="s">
        <v>54</v>
      </c>
      <c r="D97" s="269"/>
      <c r="E97" s="269"/>
      <c r="F97" s="290" t="s">
        <v>679</v>
      </c>
      <c r="G97" s="291"/>
      <c r="H97" s="269" t="s">
        <v>717</v>
      </c>
      <c r="I97" s="269" t="s">
        <v>714</v>
      </c>
      <c r="J97" s="269"/>
      <c r="K97" s="281"/>
    </row>
    <row r="98" spans="2:11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pans="2:11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pans="2:11" s="1" customFormat="1" ht="18.75" customHeight="1">
      <c r="B100" s="276"/>
      <c r="C100" s="276"/>
      <c r="D100" s="276"/>
      <c r="E100" s="276"/>
      <c r="F100" s="276"/>
      <c r="G100" s="276"/>
      <c r="H100" s="276"/>
      <c r="I100" s="276"/>
      <c r="J100" s="276"/>
      <c r="K100" s="276"/>
    </row>
    <row r="101" spans="2:11" s="1" customFormat="1" ht="7.5" customHeight="1">
      <c r="B101" s="277"/>
      <c r="C101" s="278"/>
      <c r="D101" s="278"/>
      <c r="E101" s="278"/>
      <c r="F101" s="278"/>
      <c r="G101" s="278"/>
      <c r="H101" s="278"/>
      <c r="I101" s="278"/>
      <c r="J101" s="278"/>
      <c r="K101" s="279"/>
    </row>
    <row r="102" spans="2:11" s="1" customFormat="1" ht="45" customHeight="1">
      <c r="B102" s="280"/>
      <c r="C102" s="389" t="s">
        <v>718</v>
      </c>
      <c r="D102" s="389"/>
      <c r="E102" s="389"/>
      <c r="F102" s="389"/>
      <c r="G102" s="389"/>
      <c r="H102" s="389"/>
      <c r="I102" s="389"/>
      <c r="J102" s="389"/>
      <c r="K102" s="281"/>
    </row>
    <row r="103" spans="2:11" s="1" customFormat="1" ht="17.25" customHeight="1">
      <c r="B103" s="280"/>
      <c r="C103" s="282" t="s">
        <v>673</v>
      </c>
      <c r="D103" s="282"/>
      <c r="E103" s="282"/>
      <c r="F103" s="282" t="s">
        <v>674</v>
      </c>
      <c r="G103" s="283"/>
      <c r="H103" s="282" t="s">
        <v>60</v>
      </c>
      <c r="I103" s="282" t="s">
        <v>63</v>
      </c>
      <c r="J103" s="282" t="s">
        <v>675</v>
      </c>
      <c r="K103" s="281"/>
    </row>
    <row r="104" spans="2:11" s="1" customFormat="1" ht="17.25" customHeight="1">
      <c r="B104" s="280"/>
      <c r="C104" s="284" t="s">
        <v>676</v>
      </c>
      <c r="D104" s="284"/>
      <c r="E104" s="284"/>
      <c r="F104" s="285" t="s">
        <v>677</v>
      </c>
      <c r="G104" s="286"/>
      <c r="H104" s="284"/>
      <c r="I104" s="284"/>
      <c r="J104" s="284" t="s">
        <v>678</v>
      </c>
      <c r="K104" s="281"/>
    </row>
    <row r="105" spans="2:11" s="1" customFormat="1" ht="5.25" customHeight="1">
      <c r="B105" s="280"/>
      <c r="C105" s="282"/>
      <c r="D105" s="282"/>
      <c r="E105" s="282"/>
      <c r="F105" s="282"/>
      <c r="G105" s="300"/>
      <c r="H105" s="282"/>
      <c r="I105" s="282"/>
      <c r="J105" s="282"/>
      <c r="K105" s="281"/>
    </row>
    <row r="106" spans="2:11" s="1" customFormat="1" ht="15" customHeight="1">
      <c r="B106" s="280"/>
      <c r="C106" s="269" t="s">
        <v>59</v>
      </c>
      <c r="D106" s="289"/>
      <c r="E106" s="289"/>
      <c r="F106" s="290" t="s">
        <v>679</v>
      </c>
      <c r="G106" s="269"/>
      <c r="H106" s="269" t="s">
        <v>719</v>
      </c>
      <c r="I106" s="269" t="s">
        <v>681</v>
      </c>
      <c r="J106" s="269">
        <v>20</v>
      </c>
      <c r="K106" s="281"/>
    </row>
    <row r="107" spans="2:11" s="1" customFormat="1" ht="15" customHeight="1">
      <c r="B107" s="280"/>
      <c r="C107" s="269" t="s">
        <v>682</v>
      </c>
      <c r="D107" s="269"/>
      <c r="E107" s="269"/>
      <c r="F107" s="290" t="s">
        <v>679</v>
      </c>
      <c r="G107" s="269"/>
      <c r="H107" s="269" t="s">
        <v>719</v>
      </c>
      <c r="I107" s="269" t="s">
        <v>681</v>
      </c>
      <c r="J107" s="269">
        <v>120</v>
      </c>
      <c r="K107" s="281"/>
    </row>
    <row r="108" spans="2:11" s="1" customFormat="1" ht="15" customHeight="1">
      <c r="B108" s="292"/>
      <c r="C108" s="269" t="s">
        <v>684</v>
      </c>
      <c r="D108" s="269"/>
      <c r="E108" s="269"/>
      <c r="F108" s="290" t="s">
        <v>685</v>
      </c>
      <c r="G108" s="269"/>
      <c r="H108" s="269" t="s">
        <v>719</v>
      </c>
      <c r="I108" s="269" t="s">
        <v>681</v>
      </c>
      <c r="J108" s="269">
        <v>50</v>
      </c>
      <c r="K108" s="281"/>
    </row>
    <row r="109" spans="2:11" s="1" customFormat="1" ht="15" customHeight="1">
      <c r="B109" s="292"/>
      <c r="C109" s="269" t="s">
        <v>687</v>
      </c>
      <c r="D109" s="269"/>
      <c r="E109" s="269"/>
      <c r="F109" s="290" t="s">
        <v>679</v>
      </c>
      <c r="G109" s="269"/>
      <c r="H109" s="269" t="s">
        <v>719</v>
      </c>
      <c r="I109" s="269" t="s">
        <v>689</v>
      </c>
      <c r="J109" s="269"/>
      <c r="K109" s="281"/>
    </row>
    <row r="110" spans="2:11" s="1" customFormat="1" ht="15" customHeight="1">
      <c r="B110" s="292"/>
      <c r="C110" s="269" t="s">
        <v>698</v>
      </c>
      <c r="D110" s="269"/>
      <c r="E110" s="269"/>
      <c r="F110" s="290" t="s">
        <v>685</v>
      </c>
      <c r="G110" s="269"/>
      <c r="H110" s="269" t="s">
        <v>719</v>
      </c>
      <c r="I110" s="269" t="s">
        <v>681</v>
      </c>
      <c r="J110" s="269">
        <v>50</v>
      </c>
      <c r="K110" s="281"/>
    </row>
    <row r="111" spans="2:11" s="1" customFormat="1" ht="15" customHeight="1">
      <c r="B111" s="292"/>
      <c r="C111" s="269" t="s">
        <v>706</v>
      </c>
      <c r="D111" s="269"/>
      <c r="E111" s="269"/>
      <c r="F111" s="290" t="s">
        <v>685</v>
      </c>
      <c r="G111" s="269"/>
      <c r="H111" s="269" t="s">
        <v>719</v>
      </c>
      <c r="I111" s="269" t="s">
        <v>681</v>
      </c>
      <c r="J111" s="269">
        <v>50</v>
      </c>
      <c r="K111" s="281"/>
    </row>
    <row r="112" spans="2:11" s="1" customFormat="1" ht="15" customHeight="1">
      <c r="B112" s="292"/>
      <c r="C112" s="269" t="s">
        <v>704</v>
      </c>
      <c r="D112" s="269"/>
      <c r="E112" s="269"/>
      <c r="F112" s="290" t="s">
        <v>685</v>
      </c>
      <c r="G112" s="269"/>
      <c r="H112" s="269" t="s">
        <v>719</v>
      </c>
      <c r="I112" s="269" t="s">
        <v>681</v>
      </c>
      <c r="J112" s="269">
        <v>50</v>
      </c>
      <c r="K112" s="281"/>
    </row>
    <row r="113" spans="2:11" s="1" customFormat="1" ht="15" customHeight="1">
      <c r="B113" s="292"/>
      <c r="C113" s="269" t="s">
        <v>59</v>
      </c>
      <c r="D113" s="269"/>
      <c r="E113" s="269"/>
      <c r="F113" s="290" t="s">
        <v>679</v>
      </c>
      <c r="G113" s="269"/>
      <c r="H113" s="269" t="s">
        <v>720</v>
      </c>
      <c r="I113" s="269" t="s">
        <v>681</v>
      </c>
      <c r="J113" s="269">
        <v>20</v>
      </c>
      <c r="K113" s="281"/>
    </row>
    <row r="114" spans="2:11" s="1" customFormat="1" ht="15" customHeight="1">
      <c r="B114" s="292"/>
      <c r="C114" s="269" t="s">
        <v>721</v>
      </c>
      <c r="D114" s="269"/>
      <c r="E114" s="269"/>
      <c r="F114" s="290" t="s">
        <v>679</v>
      </c>
      <c r="G114" s="269"/>
      <c r="H114" s="269" t="s">
        <v>722</v>
      </c>
      <c r="I114" s="269" t="s">
        <v>681</v>
      </c>
      <c r="J114" s="269">
        <v>120</v>
      </c>
      <c r="K114" s="281"/>
    </row>
    <row r="115" spans="2:11" s="1" customFormat="1" ht="15" customHeight="1">
      <c r="B115" s="292"/>
      <c r="C115" s="269" t="s">
        <v>44</v>
      </c>
      <c r="D115" s="269"/>
      <c r="E115" s="269"/>
      <c r="F115" s="290" t="s">
        <v>679</v>
      </c>
      <c r="G115" s="269"/>
      <c r="H115" s="269" t="s">
        <v>723</v>
      </c>
      <c r="I115" s="269" t="s">
        <v>714</v>
      </c>
      <c r="J115" s="269"/>
      <c r="K115" s="281"/>
    </row>
    <row r="116" spans="2:11" s="1" customFormat="1" ht="15" customHeight="1">
      <c r="B116" s="292"/>
      <c r="C116" s="269" t="s">
        <v>54</v>
      </c>
      <c r="D116" s="269"/>
      <c r="E116" s="269"/>
      <c r="F116" s="290" t="s">
        <v>679</v>
      </c>
      <c r="G116" s="269"/>
      <c r="H116" s="269" t="s">
        <v>724</v>
      </c>
      <c r="I116" s="269" t="s">
        <v>714</v>
      </c>
      <c r="J116" s="269"/>
      <c r="K116" s="281"/>
    </row>
    <row r="117" spans="2:11" s="1" customFormat="1" ht="15" customHeight="1">
      <c r="B117" s="292"/>
      <c r="C117" s="269" t="s">
        <v>63</v>
      </c>
      <c r="D117" s="269"/>
      <c r="E117" s="269"/>
      <c r="F117" s="290" t="s">
        <v>679</v>
      </c>
      <c r="G117" s="269"/>
      <c r="H117" s="269" t="s">
        <v>725</v>
      </c>
      <c r="I117" s="269" t="s">
        <v>726</v>
      </c>
      <c r="J117" s="269"/>
      <c r="K117" s="281"/>
    </row>
    <row r="118" spans="2:11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pans="2:11" s="1" customFormat="1" ht="18.75" customHeight="1">
      <c r="B119" s="302"/>
      <c r="C119" s="303"/>
      <c r="D119" s="303"/>
      <c r="E119" s="303"/>
      <c r="F119" s="304"/>
      <c r="G119" s="303"/>
      <c r="H119" s="303"/>
      <c r="I119" s="303"/>
      <c r="J119" s="303"/>
      <c r="K119" s="302"/>
    </row>
    <row r="120" spans="2:11" s="1" customFormat="1" ht="18.75" customHeight="1">
      <c r="B120" s="276"/>
      <c r="C120" s="276"/>
      <c r="D120" s="276"/>
      <c r="E120" s="276"/>
      <c r="F120" s="276"/>
      <c r="G120" s="276"/>
      <c r="H120" s="276"/>
      <c r="I120" s="276"/>
      <c r="J120" s="276"/>
      <c r="K120" s="276"/>
    </row>
    <row r="121" spans="2:1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pans="2:11" s="1" customFormat="1" ht="45" customHeight="1">
      <c r="B122" s="308"/>
      <c r="C122" s="390" t="s">
        <v>727</v>
      </c>
      <c r="D122" s="390"/>
      <c r="E122" s="390"/>
      <c r="F122" s="390"/>
      <c r="G122" s="390"/>
      <c r="H122" s="390"/>
      <c r="I122" s="390"/>
      <c r="J122" s="390"/>
      <c r="K122" s="309"/>
    </row>
    <row r="123" spans="2:11" s="1" customFormat="1" ht="17.25" customHeight="1">
      <c r="B123" s="310"/>
      <c r="C123" s="282" t="s">
        <v>673</v>
      </c>
      <c r="D123" s="282"/>
      <c r="E123" s="282"/>
      <c r="F123" s="282" t="s">
        <v>674</v>
      </c>
      <c r="G123" s="283"/>
      <c r="H123" s="282" t="s">
        <v>60</v>
      </c>
      <c r="I123" s="282" t="s">
        <v>63</v>
      </c>
      <c r="J123" s="282" t="s">
        <v>675</v>
      </c>
      <c r="K123" s="311"/>
    </row>
    <row r="124" spans="2:11" s="1" customFormat="1" ht="17.25" customHeight="1">
      <c r="B124" s="310"/>
      <c r="C124" s="284" t="s">
        <v>676</v>
      </c>
      <c r="D124" s="284"/>
      <c r="E124" s="284"/>
      <c r="F124" s="285" t="s">
        <v>677</v>
      </c>
      <c r="G124" s="286"/>
      <c r="H124" s="284"/>
      <c r="I124" s="284"/>
      <c r="J124" s="284" t="s">
        <v>678</v>
      </c>
      <c r="K124" s="311"/>
    </row>
    <row r="125" spans="2:11" s="1" customFormat="1" ht="5.25" customHeight="1">
      <c r="B125" s="312"/>
      <c r="C125" s="287"/>
      <c r="D125" s="287"/>
      <c r="E125" s="287"/>
      <c r="F125" s="287"/>
      <c r="G125" s="313"/>
      <c r="H125" s="287"/>
      <c r="I125" s="287"/>
      <c r="J125" s="287"/>
      <c r="K125" s="314"/>
    </row>
    <row r="126" spans="2:11" s="1" customFormat="1" ht="15" customHeight="1">
      <c r="B126" s="312"/>
      <c r="C126" s="269" t="s">
        <v>682</v>
      </c>
      <c r="D126" s="289"/>
      <c r="E126" s="289"/>
      <c r="F126" s="290" t="s">
        <v>679</v>
      </c>
      <c r="G126" s="269"/>
      <c r="H126" s="269" t="s">
        <v>719</v>
      </c>
      <c r="I126" s="269" t="s">
        <v>681</v>
      </c>
      <c r="J126" s="269">
        <v>120</v>
      </c>
      <c r="K126" s="315"/>
    </row>
    <row r="127" spans="2:11" s="1" customFormat="1" ht="15" customHeight="1">
      <c r="B127" s="312"/>
      <c r="C127" s="269" t="s">
        <v>728</v>
      </c>
      <c r="D127" s="269"/>
      <c r="E127" s="269"/>
      <c r="F127" s="290" t="s">
        <v>679</v>
      </c>
      <c r="G127" s="269"/>
      <c r="H127" s="269" t="s">
        <v>729</v>
      </c>
      <c r="I127" s="269" t="s">
        <v>681</v>
      </c>
      <c r="J127" s="269" t="s">
        <v>730</v>
      </c>
      <c r="K127" s="315"/>
    </row>
    <row r="128" spans="2:11" s="1" customFormat="1" ht="15" customHeight="1">
      <c r="B128" s="312"/>
      <c r="C128" s="269" t="s">
        <v>627</v>
      </c>
      <c r="D128" s="269"/>
      <c r="E128" s="269"/>
      <c r="F128" s="290" t="s">
        <v>679</v>
      </c>
      <c r="G128" s="269"/>
      <c r="H128" s="269" t="s">
        <v>731</v>
      </c>
      <c r="I128" s="269" t="s">
        <v>681</v>
      </c>
      <c r="J128" s="269" t="s">
        <v>730</v>
      </c>
      <c r="K128" s="315"/>
    </row>
    <row r="129" spans="2:11" s="1" customFormat="1" ht="15" customHeight="1">
      <c r="B129" s="312"/>
      <c r="C129" s="269" t="s">
        <v>690</v>
      </c>
      <c r="D129" s="269"/>
      <c r="E129" s="269"/>
      <c r="F129" s="290" t="s">
        <v>685</v>
      </c>
      <c r="G129" s="269"/>
      <c r="H129" s="269" t="s">
        <v>691</v>
      </c>
      <c r="I129" s="269" t="s">
        <v>681</v>
      </c>
      <c r="J129" s="269">
        <v>15</v>
      </c>
      <c r="K129" s="315"/>
    </row>
    <row r="130" spans="2:11" s="1" customFormat="1" ht="15" customHeight="1">
      <c r="B130" s="312"/>
      <c r="C130" s="293" t="s">
        <v>692</v>
      </c>
      <c r="D130" s="293"/>
      <c r="E130" s="293"/>
      <c r="F130" s="294" t="s">
        <v>685</v>
      </c>
      <c r="G130" s="293"/>
      <c r="H130" s="293" t="s">
        <v>693</v>
      </c>
      <c r="I130" s="293" t="s">
        <v>681</v>
      </c>
      <c r="J130" s="293">
        <v>15</v>
      </c>
      <c r="K130" s="315"/>
    </row>
    <row r="131" spans="2:11" s="1" customFormat="1" ht="15" customHeight="1">
      <c r="B131" s="312"/>
      <c r="C131" s="293" t="s">
        <v>694</v>
      </c>
      <c r="D131" s="293"/>
      <c r="E131" s="293"/>
      <c r="F131" s="294" t="s">
        <v>685</v>
      </c>
      <c r="G131" s="293"/>
      <c r="H131" s="293" t="s">
        <v>695</v>
      </c>
      <c r="I131" s="293" t="s">
        <v>681</v>
      </c>
      <c r="J131" s="293">
        <v>20</v>
      </c>
      <c r="K131" s="315"/>
    </row>
    <row r="132" spans="2:11" s="1" customFormat="1" ht="15" customHeight="1">
      <c r="B132" s="312"/>
      <c r="C132" s="293" t="s">
        <v>696</v>
      </c>
      <c r="D132" s="293"/>
      <c r="E132" s="293"/>
      <c r="F132" s="294" t="s">
        <v>685</v>
      </c>
      <c r="G132" s="293"/>
      <c r="H132" s="293" t="s">
        <v>697</v>
      </c>
      <c r="I132" s="293" t="s">
        <v>681</v>
      </c>
      <c r="J132" s="293">
        <v>20</v>
      </c>
      <c r="K132" s="315"/>
    </row>
    <row r="133" spans="2:11" s="1" customFormat="1" ht="15" customHeight="1">
      <c r="B133" s="312"/>
      <c r="C133" s="269" t="s">
        <v>684</v>
      </c>
      <c r="D133" s="269"/>
      <c r="E133" s="269"/>
      <c r="F133" s="290" t="s">
        <v>685</v>
      </c>
      <c r="G133" s="269"/>
      <c r="H133" s="269" t="s">
        <v>719</v>
      </c>
      <c r="I133" s="269" t="s">
        <v>681</v>
      </c>
      <c r="J133" s="269">
        <v>50</v>
      </c>
      <c r="K133" s="315"/>
    </row>
    <row r="134" spans="2:11" s="1" customFormat="1" ht="15" customHeight="1">
      <c r="B134" s="312"/>
      <c r="C134" s="269" t="s">
        <v>698</v>
      </c>
      <c r="D134" s="269"/>
      <c r="E134" s="269"/>
      <c r="F134" s="290" t="s">
        <v>685</v>
      </c>
      <c r="G134" s="269"/>
      <c r="H134" s="269" t="s">
        <v>719</v>
      </c>
      <c r="I134" s="269" t="s">
        <v>681</v>
      </c>
      <c r="J134" s="269">
        <v>50</v>
      </c>
      <c r="K134" s="315"/>
    </row>
    <row r="135" spans="2:11" s="1" customFormat="1" ht="15" customHeight="1">
      <c r="B135" s="312"/>
      <c r="C135" s="269" t="s">
        <v>704</v>
      </c>
      <c r="D135" s="269"/>
      <c r="E135" s="269"/>
      <c r="F135" s="290" t="s">
        <v>685</v>
      </c>
      <c r="G135" s="269"/>
      <c r="H135" s="269" t="s">
        <v>719</v>
      </c>
      <c r="I135" s="269" t="s">
        <v>681</v>
      </c>
      <c r="J135" s="269">
        <v>50</v>
      </c>
      <c r="K135" s="315"/>
    </row>
    <row r="136" spans="2:11" s="1" customFormat="1" ht="15" customHeight="1">
      <c r="B136" s="312"/>
      <c r="C136" s="269" t="s">
        <v>706</v>
      </c>
      <c r="D136" s="269"/>
      <c r="E136" s="269"/>
      <c r="F136" s="290" t="s">
        <v>685</v>
      </c>
      <c r="G136" s="269"/>
      <c r="H136" s="269" t="s">
        <v>719</v>
      </c>
      <c r="I136" s="269" t="s">
        <v>681</v>
      </c>
      <c r="J136" s="269">
        <v>50</v>
      </c>
      <c r="K136" s="315"/>
    </row>
    <row r="137" spans="2:11" s="1" customFormat="1" ht="15" customHeight="1">
      <c r="B137" s="312"/>
      <c r="C137" s="269" t="s">
        <v>707</v>
      </c>
      <c r="D137" s="269"/>
      <c r="E137" s="269"/>
      <c r="F137" s="290" t="s">
        <v>685</v>
      </c>
      <c r="G137" s="269"/>
      <c r="H137" s="269" t="s">
        <v>732</v>
      </c>
      <c r="I137" s="269" t="s">
        <v>681</v>
      </c>
      <c r="J137" s="269">
        <v>255</v>
      </c>
      <c r="K137" s="315"/>
    </row>
    <row r="138" spans="2:11" s="1" customFormat="1" ht="15" customHeight="1">
      <c r="B138" s="312"/>
      <c r="C138" s="269" t="s">
        <v>709</v>
      </c>
      <c r="D138" s="269"/>
      <c r="E138" s="269"/>
      <c r="F138" s="290" t="s">
        <v>679</v>
      </c>
      <c r="G138" s="269"/>
      <c r="H138" s="269" t="s">
        <v>733</v>
      </c>
      <c r="I138" s="269" t="s">
        <v>711</v>
      </c>
      <c r="J138" s="269"/>
      <c r="K138" s="315"/>
    </row>
    <row r="139" spans="2:11" s="1" customFormat="1" ht="15" customHeight="1">
      <c r="B139" s="312"/>
      <c r="C139" s="269" t="s">
        <v>712</v>
      </c>
      <c r="D139" s="269"/>
      <c r="E139" s="269"/>
      <c r="F139" s="290" t="s">
        <v>679</v>
      </c>
      <c r="G139" s="269"/>
      <c r="H139" s="269" t="s">
        <v>734</v>
      </c>
      <c r="I139" s="269" t="s">
        <v>714</v>
      </c>
      <c r="J139" s="269"/>
      <c r="K139" s="315"/>
    </row>
    <row r="140" spans="2:11" s="1" customFormat="1" ht="15" customHeight="1">
      <c r="B140" s="312"/>
      <c r="C140" s="269" t="s">
        <v>715</v>
      </c>
      <c r="D140" s="269"/>
      <c r="E140" s="269"/>
      <c r="F140" s="290" t="s">
        <v>679</v>
      </c>
      <c r="G140" s="269"/>
      <c r="H140" s="269" t="s">
        <v>715</v>
      </c>
      <c r="I140" s="269" t="s">
        <v>714</v>
      </c>
      <c r="J140" s="269"/>
      <c r="K140" s="315"/>
    </row>
    <row r="141" spans="2:11" s="1" customFormat="1" ht="15" customHeight="1">
      <c r="B141" s="312"/>
      <c r="C141" s="269" t="s">
        <v>44</v>
      </c>
      <c r="D141" s="269"/>
      <c r="E141" s="269"/>
      <c r="F141" s="290" t="s">
        <v>679</v>
      </c>
      <c r="G141" s="269"/>
      <c r="H141" s="269" t="s">
        <v>735</v>
      </c>
      <c r="I141" s="269" t="s">
        <v>714</v>
      </c>
      <c r="J141" s="269"/>
      <c r="K141" s="315"/>
    </row>
    <row r="142" spans="2:11" s="1" customFormat="1" ht="15" customHeight="1">
      <c r="B142" s="312"/>
      <c r="C142" s="269" t="s">
        <v>736</v>
      </c>
      <c r="D142" s="269"/>
      <c r="E142" s="269"/>
      <c r="F142" s="290" t="s">
        <v>679</v>
      </c>
      <c r="G142" s="269"/>
      <c r="H142" s="269" t="s">
        <v>737</v>
      </c>
      <c r="I142" s="269" t="s">
        <v>714</v>
      </c>
      <c r="J142" s="269"/>
      <c r="K142" s="315"/>
    </row>
    <row r="143" spans="2:11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pans="2:11" s="1" customFormat="1" ht="18.75" customHeight="1">
      <c r="B144" s="303"/>
      <c r="C144" s="303"/>
      <c r="D144" s="303"/>
      <c r="E144" s="303"/>
      <c r="F144" s="304"/>
      <c r="G144" s="303"/>
      <c r="H144" s="303"/>
      <c r="I144" s="303"/>
      <c r="J144" s="303"/>
      <c r="K144" s="303"/>
    </row>
    <row r="145" spans="2:11" s="1" customFormat="1" ht="18.75" customHeight="1">
      <c r="B145" s="276"/>
      <c r="C145" s="276"/>
      <c r="D145" s="276"/>
      <c r="E145" s="276"/>
      <c r="F145" s="276"/>
      <c r="G145" s="276"/>
      <c r="H145" s="276"/>
      <c r="I145" s="276"/>
      <c r="J145" s="276"/>
      <c r="K145" s="276"/>
    </row>
    <row r="146" spans="2:11" s="1" customFormat="1" ht="7.5" customHeight="1">
      <c r="B146" s="277"/>
      <c r="C146" s="278"/>
      <c r="D146" s="278"/>
      <c r="E146" s="278"/>
      <c r="F146" s="278"/>
      <c r="G146" s="278"/>
      <c r="H146" s="278"/>
      <c r="I146" s="278"/>
      <c r="J146" s="278"/>
      <c r="K146" s="279"/>
    </row>
    <row r="147" spans="2:11" s="1" customFormat="1" ht="45" customHeight="1">
      <c r="B147" s="280"/>
      <c r="C147" s="389" t="s">
        <v>738</v>
      </c>
      <c r="D147" s="389"/>
      <c r="E147" s="389"/>
      <c r="F147" s="389"/>
      <c r="G147" s="389"/>
      <c r="H147" s="389"/>
      <c r="I147" s="389"/>
      <c r="J147" s="389"/>
      <c r="K147" s="281"/>
    </row>
    <row r="148" spans="2:11" s="1" customFormat="1" ht="17.25" customHeight="1">
      <c r="B148" s="280"/>
      <c r="C148" s="282" t="s">
        <v>673</v>
      </c>
      <c r="D148" s="282"/>
      <c r="E148" s="282"/>
      <c r="F148" s="282" t="s">
        <v>674</v>
      </c>
      <c r="G148" s="283"/>
      <c r="H148" s="282" t="s">
        <v>60</v>
      </c>
      <c r="I148" s="282" t="s">
        <v>63</v>
      </c>
      <c r="J148" s="282" t="s">
        <v>675</v>
      </c>
      <c r="K148" s="281"/>
    </row>
    <row r="149" spans="2:11" s="1" customFormat="1" ht="17.25" customHeight="1">
      <c r="B149" s="280"/>
      <c r="C149" s="284" t="s">
        <v>676</v>
      </c>
      <c r="D149" s="284"/>
      <c r="E149" s="284"/>
      <c r="F149" s="285" t="s">
        <v>677</v>
      </c>
      <c r="G149" s="286"/>
      <c r="H149" s="284"/>
      <c r="I149" s="284"/>
      <c r="J149" s="284" t="s">
        <v>678</v>
      </c>
      <c r="K149" s="281"/>
    </row>
    <row r="150" spans="2:11" s="1" customFormat="1" ht="5.25" customHeight="1">
      <c r="B150" s="292"/>
      <c r="C150" s="287"/>
      <c r="D150" s="287"/>
      <c r="E150" s="287"/>
      <c r="F150" s="287"/>
      <c r="G150" s="288"/>
      <c r="H150" s="287"/>
      <c r="I150" s="287"/>
      <c r="J150" s="287"/>
      <c r="K150" s="315"/>
    </row>
    <row r="151" spans="2:11" s="1" customFormat="1" ht="15" customHeight="1">
      <c r="B151" s="292"/>
      <c r="C151" s="319" t="s">
        <v>682</v>
      </c>
      <c r="D151" s="269"/>
      <c r="E151" s="269"/>
      <c r="F151" s="320" t="s">
        <v>679</v>
      </c>
      <c r="G151" s="269"/>
      <c r="H151" s="319" t="s">
        <v>719</v>
      </c>
      <c r="I151" s="319" t="s">
        <v>681</v>
      </c>
      <c r="J151" s="319">
        <v>120</v>
      </c>
      <c r="K151" s="315"/>
    </row>
    <row r="152" spans="2:11" s="1" customFormat="1" ht="15" customHeight="1">
      <c r="B152" s="292"/>
      <c r="C152" s="319" t="s">
        <v>728</v>
      </c>
      <c r="D152" s="269"/>
      <c r="E152" s="269"/>
      <c r="F152" s="320" t="s">
        <v>679</v>
      </c>
      <c r="G152" s="269"/>
      <c r="H152" s="319" t="s">
        <v>739</v>
      </c>
      <c r="I152" s="319" t="s">
        <v>681</v>
      </c>
      <c r="J152" s="319" t="s">
        <v>730</v>
      </c>
      <c r="K152" s="315"/>
    </row>
    <row r="153" spans="2:11" s="1" customFormat="1" ht="15" customHeight="1">
      <c r="B153" s="292"/>
      <c r="C153" s="319" t="s">
        <v>627</v>
      </c>
      <c r="D153" s="269"/>
      <c r="E153" s="269"/>
      <c r="F153" s="320" t="s">
        <v>679</v>
      </c>
      <c r="G153" s="269"/>
      <c r="H153" s="319" t="s">
        <v>740</v>
      </c>
      <c r="I153" s="319" t="s">
        <v>681</v>
      </c>
      <c r="J153" s="319" t="s">
        <v>730</v>
      </c>
      <c r="K153" s="315"/>
    </row>
    <row r="154" spans="2:11" s="1" customFormat="1" ht="15" customHeight="1">
      <c r="B154" s="292"/>
      <c r="C154" s="319" t="s">
        <v>684</v>
      </c>
      <c r="D154" s="269"/>
      <c r="E154" s="269"/>
      <c r="F154" s="320" t="s">
        <v>685</v>
      </c>
      <c r="G154" s="269"/>
      <c r="H154" s="319" t="s">
        <v>719</v>
      </c>
      <c r="I154" s="319" t="s">
        <v>681</v>
      </c>
      <c r="J154" s="319">
        <v>50</v>
      </c>
      <c r="K154" s="315"/>
    </row>
    <row r="155" spans="2:11" s="1" customFormat="1" ht="15" customHeight="1">
      <c r="B155" s="292"/>
      <c r="C155" s="319" t="s">
        <v>687</v>
      </c>
      <c r="D155" s="269"/>
      <c r="E155" s="269"/>
      <c r="F155" s="320" t="s">
        <v>679</v>
      </c>
      <c r="G155" s="269"/>
      <c r="H155" s="319" t="s">
        <v>719</v>
      </c>
      <c r="I155" s="319" t="s">
        <v>689</v>
      </c>
      <c r="J155" s="319"/>
      <c r="K155" s="315"/>
    </row>
    <row r="156" spans="2:11" s="1" customFormat="1" ht="15" customHeight="1">
      <c r="B156" s="292"/>
      <c r="C156" s="319" t="s">
        <v>698</v>
      </c>
      <c r="D156" s="269"/>
      <c r="E156" s="269"/>
      <c r="F156" s="320" t="s">
        <v>685</v>
      </c>
      <c r="G156" s="269"/>
      <c r="H156" s="319" t="s">
        <v>719</v>
      </c>
      <c r="I156" s="319" t="s">
        <v>681</v>
      </c>
      <c r="J156" s="319">
        <v>50</v>
      </c>
      <c r="K156" s="315"/>
    </row>
    <row r="157" spans="2:11" s="1" customFormat="1" ht="15" customHeight="1">
      <c r="B157" s="292"/>
      <c r="C157" s="319" t="s">
        <v>706</v>
      </c>
      <c r="D157" s="269"/>
      <c r="E157" s="269"/>
      <c r="F157" s="320" t="s">
        <v>685</v>
      </c>
      <c r="G157" s="269"/>
      <c r="H157" s="319" t="s">
        <v>719</v>
      </c>
      <c r="I157" s="319" t="s">
        <v>681</v>
      </c>
      <c r="J157" s="319">
        <v>50</v>
      </c>
      <c r="K157" s="315"/>
    </row>
    <row r="158" spans="2:11" s="1" customFormat="1" ht="15" customHeight="1">
      <c r="B158" s="292"/>
      <c r="C158" s="319" t="s">
        <v>704</v>
      </c>
      <c r="D158" s="269"/>
      <c r="E158" s="269"/>
      <c r="F158" s="320" t="s">
        <v>685</v>
      </c>
      <c r="G158" s="269"/>
      <c r="H158" s="319" t="s">
        <v>719</v>
      </c>
      <c r="I158" s="319" t="s">
        <v>681</v>
      </c>
      <c r="J158" s="319">
        <v>50</v>
      </c>
      <c r="K158" s="315"/>
    </row>
    <row r="159" spans="2:11" s="1" customFormat="1" ht="15" customHeight="1">
      <c r="B159" s="292"/>
      <c r="C159" s="319" t="s">
        <v>97</v>
      </c>
      <c r="D159" s="269"/>
      <c r="E159" s="269"/>
      <c r="F159" s="320" t="s">
        <v>679</v>
      </c>
      <c r="G159" s="269"/>
      <c r="H159" s="319" t="s">
        <v>741</v>
      </c>
      <c r="I159" s="319" t="s">
        <v>681</v>
      </c>
      <c r="J159" s="319" t="s">
        <v>742</v>
      </c>
      <c r="K159" s="315"/>
    </row>
    <row r="160" spans="2:11" s="1" customFormat="1" ht="15" customHeight="1">
      <c r="B160" s="292"/>
      <c r="C160" s="319" t="s">
        <v>743</v>
      </c>
      <c r="D160" s="269"/>
      <c r="E160" s="269"/>
      <c r="F160" s="320" t="s">
        <v>679</v>
      </c>
      <c r="G160" s="269"/>
      <c r="H160" s="319" t="s">
        <v>744</v>
      </c>
      <c r="I160" s="319" t="s">
        <v>714</v>
      </c>
      <c r="J160" s="319"/>
      <c r="K160" s="315"/>
    </row>
    <row r="161" spans="2:11" s="1" customFormat="1" ht="15" customHeight="1">
      <c r="B161" s="321"/>
      <c r="C161" s="301"/>
      <c r="D161" s="301"/>
      <c r="E161" s="301"/>
      <c r="F161" s="301"/>
      <c r="G161" s="301"/>
      <c r="H161" s="301"/>
      <c r="I161" s="301"/>
      <c r="J161" s="301"/>
      <c r="K161" s="322"/>
    </row>
    <row r="162" spans="2:11" s="1" customFormat="1" ht="18.75" customHeight="1">
      <c r="B162" s="303"/>
      <c r="C162" s="313"/>
      <c r="D162" s="313"/>
      <c r="E162" s="313"/>
      <c r="F162" s="323"/>
      <c r="G162" s="313"/>
      <c r="H162" s="313"/>
      <c r="I162" s="313"/>
      <c r="J162" s="313"/>
      <c r="K162" s="303"/>
    </row>
    <row r="163" spans="2:11" s="1" customFormat="1" ht="18.75" customHeight="1">
      <c r="B163" s="276"/>
      <c r="C163" s="276"/>
      <c r="D163" s="276"/>
      <c r="E163" s="276"/>
      <c r="F163" s="276"/>
      <c r="G163" s="276"/>
      <c r="H163" s="276"/>
      <c r="I163" s="276"/>
      <c r="J163" s="276"/>
      <c r="K163" s="276"/>
    </row>
    <row r="164" spans="2:11" s="1" customFormat="1" ht="7.5" customHeight="1">
      <c r="B164" s="258"/>
      <c r="C164" s="259"/>
      <c r="D164" s="259"/>
      <c r="E164" s="259"/>
      <c r="F164" s="259"/>
      <c r="G164" s="259"/>
      <c r="H164" s="259"/>
      <c r="I164" s="259"/>
      <c r="J164" s="259"/>
      <c r="K164" s="260"/>
    </row>
    <row r="165" spans="2:11" s="1" customFormat="1" ht="45" customHeight="1">
      <c r="B165" s="261"/>
      <c r="C165" s="390" t="s">
        <v>745</v>
      </c>
      <c r="D165" s="390"/>
      <c r="E165" s="390"/>
      <c r="F165" s="390"/>
      <c r="G165" s="390"/>
      <c r="H165" s="390"/>
      <c r="I165" s="390"/>
      <c r="J165" s="390"/>
      <c r="K165" s="262"/>
    </row>
    <row r="166" spans="2:11" s="1" customFormat="1" ht="17.25" customHeight="1">
      <c r="B166" s="261"/>
      <c r="C166" s="282" t="s">
        <v>673</v>
      </c>
      <c r="D166" s="282"/>
      <c r="E166" s="282"/>
      <c r="F166" s="282" t="s">
        <v>674</v>
      </c>
      <c r="G166" s="324"/>
      <c r="H166" s="325" t="s">
        <v>60</v>
      </c>
      <c r="I166" s="325" t="s">
        <v>63</v>
      </c>
      <c r="J166" s="282" t="s">
        <v>675</v>
      </c>
      <c r="K166" s="262"/>
    </row>
    <row r="167" spans="2:11" s="1" customFormat="1" ht="17.25" customHeight="1">
      <c r="B167" s="263"/>
      <c r="C167" s="284" t="s">
        <v>676</v>
      </c>
      <c r="D167" s="284"/>
      <c r="E167" s="284"/>
      <c r="F167" s="285" t="s">
        <v>677</v>
      </c>
      <c r="G167" s="326"/>
      <c r="H167" s="327"/>
      <c r="I167" s="327"/>
      <c r="J167" s="284" t="s">
        <v>678</v>
      </c>
      <c r="K167" s="264"/>
    </row>
    <row r="168" spans="2:11" s="1" customFormat="1" ht="5.25" customHeight="1">
      <c r="B168" s="292"/>
      <c r="C168" s="287"/>
      <c r="D168" s="287"/>
      <c r="E168" s="287"/>
      <c r="F168" s="287"/>
      <c r="G168" s="288"/>
      <c r="H168" s="287"/>
      <c r="I168" s="287"/>
      <c r="J168" s="287"/>
      <c r="K168" s="315"/>
    </row>
    <row r="169" spans="2:11" s="1" customFormat="1" ht="15" customHeight="1">
      <c r="B169" s="292"/>
      <c r="C169" s="269" t="s">
        <v>682</v>
      </c>
      <c r="D169" s="269"/>
      <c r="E169" s="269"/>
      <c r="F169" s="290" t="s">
        <v>679</v>
      </c>
      <c r="G169" s="269"/>
      <c r="H169" s="269" t="s">
        <v>719</v>
      </c>
      <c r="I169" s="269" t="s">
        <v>681</v>
      </c>
      <c r="J169" s="269">
        <v>120</v>
      </c>
      <c r="K169" s="315"/>
    </row>
    <row r="170" spans="2:11" s="1" customFormat="1" ht="15" customHeight="1">
      <c r="B170" s="292"/>
      <c r="C170" s="269" t="s">
        <v>728</v>
      </c>
      <c r="D170" s="269"/>
      <c r="E170" s="269"/>
      <c r="F170" s="290" t="s">
        <v>679</v>
      </c>
      <c r="G170" s="269"/>
      <c r="H170" s="269" t="s">
        <v>729</v>
      </c>
      <c r="I170" s="269" t="s">
        <v>681</v>
      </c>
      <c r="J170" s="269" t="s">
        <v>730</v>
      </c>
      <c r="K170" s="315"/>
    </row>
    <row r="171" spans="2:11" s="1" customFormat="1" ht="15" customHeight="1">
      <c r="B171" s="292"/>
      <c r="C171" s="269" t="s">
        <v>627</v>
      </c>
      <c r="D171" s="269"/>
      <c r="E171" s="269"/>
      <c r="F171" s="290" t="s">
        <v>679</v>
      </c>
      <c r="G171" s="269"/>
      <c r="H171" s="269" t="s">
        <v>746</v>
      </c>
      <c r="I171" s="269" t="s">
        <v>681</v>
      </c>
      <c r="J171" s="269" t="s">
        <v>730</v>
      </c>
      <c r="K171" s="315"/>
    </row>
    <row r="172" spans="2:11" s="1" customFormat="1" ht="15" customHeight="1">
      <c r="B172" s="292"/>
      <c r="C172" s="269" t="s">
        <v>684</v>
      </c>
      <c r="D172" s="269"/>
      <c r="E172" s="269"/>
      <c r="F172" s="290" t="s">
        <v>685</v>
      </c>
      <c r="G172" s="269"/>
      <c r="H172" s="269" t="s">
        <v>746</v>
      </c>
      <c r="I172" s="269" t="s">
        <v>681</v>
      </c>
      <c r="J172" s="269">
        <v>50</v>
      </c>
      <c r="K172" s="315"/>
    </row>
    <row r="173" spans="2:11" s="1" customFormat="1" ht="15" customHeight="1">
      <c r="B173" s="292"/>
      <c r="C173" s="269" t="s">
        <v>687</v>
      </c>
      <c r="D173" s="269"/>
      <c r="E173" s="269"/>
      <c r="F173" s="290" t="s">
        <v>679</v>
      </c>
      <c r="G173" s="269"/>
      <c r="H173" s="269" t="s">
        <v>746</v>
      </c>
      <c r="I173" s="269" t="s">
        <v>689</v>
      </c>
      <c r="J173" s="269"/>
      <c r="K173" s="315"/>
    </row>
    <row r="174" spans="2:11" s="1" customFormat="1" ht="15" customHeight="1">
      <c r="B174" s="292"/>
      <c r="C174" s="269" t="s">
        <v>698</v>
      </c>
      <c r="D174" s="269"/>
      <c r="E174" s="269"/>
      <c r="F174" s="290" t="s">
        <v>685</v>
      </c>
      <c r="G174" s="269"/>
      <c r="H174" s="269" t="s">
        <v>746</v>
      </c>
      <c r="I174" s="269" t="s">
        <v>681</v>
      </c>
      <c r="J174" s="269">
        <v>50</v>
      </c>
      <c r="K174" s="315"/>
    </row>
    <row r="175" spans="2:11" s="1" customFormat="1" ht="15" customHeight="1">
      <c r="B175" s="292"/>
      <c r="C175" s="269" t="s">
        <v>706</v>
      </c>
      <c r="D175" s="269"/>
      <c r="E175" s="269"/>
      <c r="F175" s="290" t="s">
        <v>685</v>
      </c>
      <c r="G175" s="269"/>
      <c r="H175" s="269" t="s">
        <v>746</v>
      </c>
      <c r="I175" s="269" t="s">
        <v>681</v>
      </c>
      <c r="J175" s="269">
        <v>50</v>
      </c>
      <c r="K175" s="315"/>
    </row>
    <row r="176" spans="2:11" s="1" customFormat="1" ht="15" customHeight="1">
      <c r="B176" s="292"/>
      <c r="C176" s="269" t="s">
        <v>704</v>
      </c>
      <c r="D176" s="269"/>
      <c r="E176" s="269"/>
      <c r="F176" s="290" t="s">
        <v>685</v>
      </c>
      <c r="G176" s="269"/>
      <c r="H176" s="269" t="s">
        <v>746</v>
      </c>
      <c r="I176" s="269" t="s">
        <v>681</v>
      </c>
      <c r="J176" s="269">
        <v>50</v>
      </c>
      <c r="K176" s="315"/>
    </row>
    <row r="177" spans="2:11" s="1" customFormat="1" ht="15" customHeight="1">
      <c r="B177" s="292"/>
      <c r="C177" s="269" t="s">
        <v>109</v>
      </c>
      <c r="D177" s="269"/>
      <c r="E177" s="269"/>
      <c r="F177" s="290" t="s">
        <v>679</v>
      </c>
      <c r="G177" s="269"/>
      <c r="H177" s="269" t="s">
        <v>747</v>
      </c>
      <c r="I177" s="269" t="s">
        <v>748</v>
      </c>
      <c r="J177" s="269"/>
      <c r="K177" s="315"/>
    </row>
    <row r="178" spans="2:11" s="1" customFormat="1" ht="15" customHeight="1">
      <c r="B178" s="292"/>
      <c r="C178" s="269" t="s">
        <v>63</v>
      </c>
      <c r="D178" s="269"/>
      <c r="E178" s="269"/>
      <c r="F178" s="290" t="s">
        <v>679</v>
      </c>
      <c r="G178" s="269"/>
      <c r="H178" s="269" t="s">
        <v>749</v>
      </c>
      <c r="I178" s="269" t="s">
        <v>750</v>
      </c>
      <c r="J178" s="269">
        <v>1</v>
      </c>
      <c r="K178" s="315"/>
    </row>
    <row r="179" spans="2:11" s="1" customFormat="1" ht="15" customHeight="1">
      <c r="B179" s="292"/>
      <c r="C179" s="269" t="s">
        <v>59</v>
      </c>
      <c r="D179" s="269"/>
      <c r="E179" s="269"/>
      <c r="F179" s="290" t="s">
        <v>679</v>
      </c>
      <c r="G179" s="269"/>
      <c r="H179" s="269" t="s">
        <v>751</v>
      </c>
      <c r="I179" s="269" t="s">
        <v>681</v>
      </c>
      <c r="J179" s="269">
        <v>20</v>
      </c>
      <c r="K179" s="315"/>
    </row>
    <row r="180" spans="2:11" s="1" customFormat="1" ht="15" customHeight="1">
      <c r="B180" s="292"/>
      <c r="C180" s="269" t="s">
        <v>60</v>
      </c>
      <c r="D180" s="269"/>
      <c r="E180" s="269"/>
      <c r="F180" s="290" t="s">
        <v>679</v>
      </c>
      <c r="G180" s="269"/>
      <c r="H180" s="269" t="s">
        <v>752</v>
      </c>
      <c r="I180" s="269" t="s">
        <v>681</v>
      </c>
      <c r="J180" s="269">
        <v>255</v>
      </c>
      <c r="K180" s="315"/>
    </row>
    <row r="181" spans="2:11" s="1" customFormat="1" ht="15" customHeight="1">
      <c r="B181" s="292"/>
      <c r="C181" s="269" t="s">
        <v>110</v>
      </c>
      <c r="D181" s="269"/>
      <c r="E181" s="269"/>
      <c r="F181" s="290" t="s">
        <v>679</v>
      </c>
      <c r="G181" s="269"/>
      <c r="H181" s="269" t="s">
        <v>643</v>
      </c>
      <c r="I181" s="269" t="s">
        <v>681</v>
      </c>
      <c r="J181" s="269">
        <v>10</v>
      </c>
      <c r="K181" s="315"/>
    </row>
    <row r="182" spans="2:11" s="1" customFormat="1" ht="15" customHeight="1">
      <c r="B182" s="292"/>
      <c r="C182" s="269" t="s">
        <v>111</v>
      </c>
      <c r="D182" s="269"/>
      <c r="E182" s="269"/>
      <c r="F182" s="290" t="s">
        <v>679</v>
      </c>
      <c r="G182" s="269"/>
      <c r="H182" s="269" t="s">
        <v>753</v>
      </c>
      <c r="I182" s="269" t="s">
        <v>714</v>
      </c>
      <c r="J182" s="269"/>
      <c r="K182" s="315"/>
    </row>
    <row r="183" spans="2:11" s="1" customFormat="1" ht="15" customHeight="1">
      <c r="B183" s="292"/>
      <c r="C183" s="269" t="s">
        <v>754</v>
      </c>
      <c r="D183" s="269"/>
      <c r="E183" s="269"/>
      <c r="F183" s="290" t="s">
        <v>679</v>
      </c>
      <c r="G183" s="269"/>
      <c r="H183" s="269" t="s">
        <v>755</v>
      </c>
      <c r="I183" s="269" t="s">
        <v>714</v>
      </c>
      <c r="J183" s="269"/>
      <c r="K183" s="315"/>
    </row>
    <row r="184" spans="2:11" s="1" customFormat="1" ht="15" customHeight="1">
      <c r="B184" s="292"/>
      <c r="C184" s="269" t="s">
        <v>743</v>
      </c>
      <c r="D184" s="269"/>
      <c r="E184" s="269"/>
      <c r="F184" s="290" t="s">
        <v>679</v>
      </c>
      <c r="G184" s="269"/>
      <c r="H184" s="269" t="s">
        <v>756</v>
      </c>
      <c r="I184" s="269" t="s">
        <v>714</v>
      </c>
      <c r="J184" s="269"/>
      <c r="K184" s="315"/>
    </row>
    <row r="185" spans="2:11" s="1" customFormat="1" ht="15" customHeight="1">
      <c r="B185" s="292"/>
      <c r="C185" s="269" t="s">
        <v>113</v>
      </c>
      <c r="D185" s="269"/>
      <c r="E185" s="269"/>
      <c r="F185" s="290" t="s">
        <v>685</v>
      </c>
      <c r="G185" s="269"/>
      <c r="H185" s="269" t="s">
        <v>757</v>
      </c>
      <c r="I185" s="269" t="s">
        <v>681</v>
      </c>
      <c r="J185" s="269">
        <v>50</v>
      </c>
      <c r="K185" s="315"/>
    </row>
    <row r="186" spans="2:11" s="1" customFormat="1" ht="15" customHeight="1">
      <c r="B186" s="292"/>
      <c r="C186" s="269" t="s">
        <v>758</v>
      </c>
      <c r="D186" s="269"/>
      <c r="E186" s="269"/>
      <c r="F186" s="290" t="s">
        <v>685</v>
      </c>
      <c r="G186" s="269"/>
      <c r="H186" s="269" t="s">
        <v>759</v>
      </c>
      <c r="I186" s="269" t="s">
        <v>760</v>
      </c>
      <c r="J186" s="269"/>
      <c r="K186" s="315"/>
    </row>
    <row r="187" spans="2:11" s="1" customFormat="1" ht="15" customHeight="1">
      <c r="B187" s="292"/>
      <c r="C187" s="269" t="s">
        <v>761</v>
      </c>
      <c r="D187" s="269"/>
      <c r="E187" s="269"/>
      <c r="F187" s="290" t="s">
        <v>685</v>
      </c>
      <c r="G187" s="269"/>
      <c r="H187" s="269" t="s">
        <v>762</v>
      </c>
      <c r="I187" s="269" t="s">
        <v>760</v>
      </c>
      <c r="J187" s="269"/>
      <c r="K187" s="315"/>
    </row>
    <row r="188" spans="2:11" s="1" customFormat="1" ht="15" customHeight="1">
      <c r="B188" s="292"/>
      <c r="C188" s="269" t="s">
        <v>763</v>
      </c>
      <c r="D188" s="269"/>
      <c r="E188" s="269"/>
      <c r="F188" s="290" t="s">
        <v>685</v>
      </c>
      <c r="G188" s="269"/>
      <c r="H188" s="269" t="s">
        <v>764</v>
      </c>
      <c r="I188" s="269" t="s">
        <v>760</v>
      </c>
      <c r="J188" s="269"/>
      <c r="K188" s="315"/>
    </row>
    <row r="189" spans="2:11" s="1" customFormat="1" ht="15" customHeight="1">
      <c r="B189" s="292"/>
      <c r="C189" s="328" t="s">
        <v>765</v>
      </c>
      <c r="D189" s="269"/>
      <c r="E189" s="269"/>
      <c r="F189" s="290" t="s">
        <v>685</v>
      </c>
      <c r="G189" s="269"/>
      <c r="H189" s="269" t="s">
        <v>766</v>
      </c>
      <c r="I189" s="269" t="s">
        <v>767</v>
      </c>
      <c r="J189" s="329" t="s">
        <v>768</v>
      </c>
      <c r="K189" s="315"/>
    </row>
    <row r="190" spans="2:11" s="1" customFormat="1" ht="15" customHeight="1">
      <c r="B190" s="292"/>
      <c r="C190" s="328" t="s">
        <v>48</v>
      </c>
      <c r="D190" s="269"/>
      <c r="E190" s="269"/>
      <c r="F190" s="290" t="s">
        <v>679</v>
      </c>
      <c r="G190" s="269"/>
      <c r="H190" s="266" t="s">
        <v>769</v>
      </c>
      <c r="I190" s="269" t="s">
        <v>770</v>
      </c>
      <c r="J190" s="269"/>
      <c r="K190" s="315"/>
    </row>
    <row r="191" spans="2:11" s="1" customFormat="1" ht="15" customHeight="1">
      <c r="B191" s="292"/>
      <c r="C191" s="328" t="s">
        <v>771</v>
      </c>
      <c r="D191" s="269"/>
      <c r="E191" s="269"/>
      <c r="F191" s="290" t="s">
        <v>679</v>
      </c>
      <c r="G191" s="269"/>
      <c r="H191" s="269" t="s">
        <v>772</v>
      </c>
      <c r="I191" s="269" t="s">
        <v>714</v>
      </c>
      <c r="J191" s="269"/>
      <c r="K191" s="315"/>
    </row>
    <row r="192" spans="2:11" s="1" customFormat="1" ht="15" customHeight="1">
      <c r="B192" s="292"/>
      <c r="C192" s="328" t="s">
        <v>773</v>
      </c>
      <c r="D192" s="269"/>
      <c r="E192" s="269"/>
      <c r="F192" s="290" t="s">
        <v>679</v>
      </c>
      <c r="G192" s="269"/>
      <c r="H192" s="269" t="s">
        <v>774</v>
      </c>
      <c r="I192" s="269" t="s">
        <v>714</v>
      </c>
      <c r="J192" s="269"/>
      <c r="K192" s="315"/>
    </row>
    <row r="193" spans="2:11" s="1" customFormat="1" ht="15" customHeight="1">
      <c r="B193" s="292"/>
      <c r="C193" s="328" t="s">
        <v>775</v>
      </c>
      <c r="D193" s="269"/>
      <c r="E193" s="269"/>
      <c r="F193" s="290" t="s">
        <v>685</v>
      </c>
      <c r="G193" s="269"/>
      <c r="H193" s="269" t="s">
        <v>776</v>
      </c>
      <c r="I193" s="269" t="s">
        <v>714</v>
      </c>
      <c r="J193" s="269"/>
      <c r="K193" s="315"/>
    </row>
    <row r="194" spans="2:11" s="1" customFormat="1" ht="15" customHeight="1">
      <c r="B194" s="321"/>
      <c r="C194" s="330"/>
      <c r="D194" s="301"/>
      <c r="E194" s="301"/>
      <c r="F194" s="301"/>
      <c r="G194" s="301"/>
      <c r="H194" s="301"/>
      <c r="I194" s="301"/>
      <c r="J194" s="301"/>
      <c r="K194" s="322"/>
    </row>
    <row r="195" spans="2:11" s="1" customFormat="1" ht="18.75" customHeight="1">
      <c r="B195" s="303"/>
      <c r="C195" s="313"/>
      <c r="D195" s="313"/>
      <c r="E195" s="313"/>
      <c r="F195" s="323"/>
      <c r="G195" s="313"/>
      <c r="H195" s="313"/>
      <c r="I195" s="313"/>
      <c r="J195" s="313"/>
      <c r="K195" s="303"/>
    </row>
    <row r="196" spans="2:11" s="1" customFormat="1" ht="18.75" customHeight="1">
      <c r="B196" s="303"/>
      <c r="C196" s="313"/>
      <c r="D196" s="313"/>
      <c r="E196" s="313"/>
      <c r="F196" s="323"/>
      <c r="G196" s="313"/>
      <c r="H196" s="313"/>
      <c r="I196" s="313"/>
      <c r="J196" s="313"/>
      <c r="K196" s="303"/>
    </row>
    <row r="197" spans="2:11" s="1" customFormat="1" ht="18.75" customHeight="1">
      <c r="B197" s="276"/>
      <c r="C197" s="276"/>
      <c r="D197" s="276"/>
      <c r="E197" s="276"/>
      <c r="F197" s="276"/>
      <c r="G197" s="276"/>
      <c r="H197" s="276"/>
      <c r="I197" s="276"/>
      <c r="J197" s="276"/>
      <c r="K197" s="276"/>
    </row>
    <row r="198" spans="2:11" s="1" customFormat="1" ht="12">
      <c r="B198" s="258"/>
      <c r="C198" s="259"/>
      <c r="D198" s="259"/>
      <c r="E198" s="259"/>
      <c r="F198" s="259"/>
      <c r="G198" s="259"/>
      <c r="H198" s="259"/>
      <c r="I198" s="259"/>
      <c r="J198" s="259"/>
      <c r="K198" s="260"/>
    </row>
    <row r="199" spans="2:11" s="1" customFormat="1" ht="22.2">
      <c r="B199" s="261"/>
      <c r="C199" s="390" t="s">
        <v>777</v>
      </c>
      <c r="D199" s="390"/>
      <c r="E199" s="390"/>
      <c r="F199" s="390"/>
      <c r="G199" s="390"/>
      <c r="H199" s="390"/>
      <c r="I199" s="390"/>
      <c r="J199" s="390"/>
      <c r="K199" s="262"/>
    </row>
    <row r="200" spans="2:11" s="1" customFormat="1" ht="25.5" customHeight="1">
      <c r="B200" s="261"/>
      <c r="C200" s="331" t="s">
        <v>778</v>
      </c>
      <c r="D200" s="331"/>
      <c r="E200" s="331"/>
      <c r="F200" s="331" t="s">
        <v>779</v>
      </c>
      <c r="G200" s="332"/>
      <c r="H200" s="391" t="s">
        <v>780</v>
      </c>
      <c r="I200" s="391"/>
      <c r="J200" s="391"/>
      <c r="K200" s="262"/>
    </row>
    <row r="201" spans="2:11" s="1" customFormat="1" ht="5.25" customHeight="1">
      <c r="B201" s="292"/>
      <c r="C201" s="287"/>
      <c r="D201" s="287"/>
      <c r="E201" s="287"/>
      <c r="F201" s="287"/>
      <c r="G201" s="313"/>
      <c r="H201" s="287"/>
      <c r="I201" s="287"/>
      <c r="J201" s="287"/>
      <c r="K201" s="315"/>
    </row>
    <row r="202" spans="2:11" s="1" customFormat="1" ht="15" customHeight="1">
      <c r="B202" s="292"/>
      <c r="C202" s="269" t="s">
        <v>770</v>
      </c>
      <c r="D202" s="269"/>
      <c r="E202" s="269"/>
      <c r="F202" s="290" t="s">
        <v>49</v>
      </c>
      <c r="G202" s="269"/>
      <c r="H202" s="392" t="s">
        <v>781</v>
      </c>
      <c r="I202" s="392"/>
      <c r="J202" s="392"/>
      <c r="K202" s="315"/>
    </row>
    <row r="203" spans="2:11" s="1" customFormat="1" ht="15" customHeight="1">
      <c r="B203" s="292"/>
      <c r="C203" s="269"/>
      <c r="D203" s="269"/>
      <c r="E203" s="269"/>
      <c r="F203" s="290" t="s">
        <v>50</v>
      </c>
      <c r="G203" s="269"/>
      <c r="H203" s="392" t="s">
        <v>782</v>
      </c>
      <c r="I203" s="392"/>
      <c r="J203" s="392"/>
      <c r="K203" s="315"/>
    </row>
    <row r="204" spans="2:11" s="1" customFormat="1" ht="15" customHeight="1">
      <c r="B204" s="292"/>
      <c r="C204" s="269"/>
      <c r="D204" s="269"/>
      <c r="E204" s="269"/>
      <c r="F204" s="290" t="s">
        <v>53</v>
      </c>
      <c r="G204" s="269"/>
      <c r="H204" s="392" t="s">
        <v>783</v>
      </c>
      <c r="I204" s="392"/>
      <c r="J204" s="392"/>
      <c r="K204" s="315"/>
    </row>
    <row r="205" spans="2:11" s="1" customFormat="1" ht="15" customHeight="1">
      <c r="B205" s="292"/>
      <c r="C205" s="269"/>
      <c r="D205" s="269"/>
      <c r="E205" s="269"/>
      <c r="F205" s="290" t="s">
        <v>51</v>
      </c>
      <c r="G205" s="269"/>
      <c r="H205" s="392" t="s">
        <v>784</v>
      </c>
      <c r="I205" s="392"/>
      <c r="J205" s="392"/>
      <c r="K205" s="315"/>
    </row>
    <row r="206" spans="2:11" s="1" customFormat="1" ht="15" customHeight="1">
      <c r="B206" s="292"/>
      <c r="C206" s="269"/>
      <c r="D206" s="269"/>
      <c r="E206" s="269"/>
      <c r="F206" s="290" t="s">
        <v>52</v>
      </c>
      <c r="G206" s="269"/>
      <c r="H206" s="392" t="s">
        <v>785</v>
      </c>
      <c r="I206" s="392"/>
      <c r="J206" s="392"/>
      <c r="K206" s="315"/>
    </row>
    <row r="207" spans="2:11" s="1" customFormat="1" ht="15" customHeight="1">
      <c r="B207" s="292"/>
      <c r="C207" s="269"/>
      <c r="D207" s="269"/>
      <c r="E207" s="269"/>
      <c r="F207" s="290"/>
      <c r="G207" s="269"/>
      <c r="H207" s="269"/>
      <c r="I207" s="269"/>
      <c r="J207" s="269"/>
      <c r="K207" s="315"/>
    </row>
    <row r="208" spans="2:11" s="1" customFormat="1" ht="15" customHeight="1">
      <c r="B208" s="292"/>
      <c r="C208" s="269" t="s">
        <v>726</v>
      </c>
      <c r="D208" s="269"/>
      <c r="E208" s="269"/>
      <c r="F208" s="290" t="s">
        <v>85</v>
      </c>
      <c r="G208" s="269"/>
      <c r="H208" s="392" t="s">
        <v>786</v>
      </c>
      <c r="I208" s="392"/>
      <c r="J208" s="392"/>
      <c r="K208" s="315"/>
    </row>
    <row r="209" spans="2:11" s="1" customFormat="1" ht="15" customHeight="1">
      <c r="B209" s="292"/>
      <c r="C209" s="269"/>
      <c r="D209" s="269"/>
      <c r="E209" s="269"/>
      <c r="F209" s="290" t="s">
        <v>623</v>
      </c>
      <c r="G209" s="269"/>
      <c r="H209" s="392" t="s">
        <v>624</v>
      </c>
      <c r="I209" s="392"/>
      <c r="J209" s="392"/>
      <c r="K209" s="315"/>
    </row>
    <row r="210" spans="2:11" s="1" customFormat="1" ht="15" customHeight="1">
      <c r="B210" s="292"/>
      <c r="C210" s="269"/>
      <c r="D210" s="269"/>
      <c r="E210" s="269"/>
      <c r="F210" s="290" t="s">
        <v>621</v>
      </c>
      <c r="G210" s="269"/>
      <c r="H210" s="392" t="s">
        <v>787</v>
      </c>
      <c r="I210" s="392"/>
      <c r="J210" s="392"/>
      <c r="K210" s="315"/>
    </row>
    <row r="211" spans="2:11" s="1" customFormat="1" ht="15" customHeight="1">
      <c r="B211" s="333"/>
      <c r="C211" s="269"/>
      <c r="D211" s="269"/>
      <c r="E211" s="269"/>
      <c r="F211" s="290" t="s">
        <v>89</v>
      </c>
      <c r="G211" s="328"/>
      <c r="H211" s="393" t="s">
        <v>90</v>
      </c>
      <c r="I211" s="393"/>
      <c r="J211" s="393"/>
      <c r="K211" s="334"/>
    </row>
    <row r="212" spans="2:11" s="1" customFormat="1" ht="15" customHeight="1">
      <c r="B212" s="333"/>
      <c r="C212" s="269"/>
      <c r="D212" s="269"/>
      <c r="E212" s="269"/>
      <c r="F212" s="290" t="s">
        <v>625</v>
      </c>
      <c r="G212" s="328"/>
      <c r="H212" s="393" t="s">
        <v>788</v>
      </c>
      <c r="I212" s="393"/>
      <c r="J212" s="393"/>
      <c r="K212" s="334"/>
    </row>
    <row r="213" spans="2:11" s="1" customFormat="1" ht="15" customHeight="1">
      <c r="B213" s="333"/>
      <c r="C213" s="269"/>
      <c r="D213" s="269"/>
      <c r="E213" s="269"/>
      <c r="F213" s="290"/>
      <c r="G213" s="328"/>
      <c r="H213" s="319"/>
      <c r="I213" s="319"/>
      <c r="J213" s="319"/>
      <c r="K213" s="334"/>
    </row>
    <row r="214" spans="2:11" s="1" customFormat="1" ht="15" customHeight="1">
      <c r="B214" s="333"/>
      <c r="C214" s="269" t="s">
        <v>750</v>
      </c>
      <c r="D214" s="269"/>
      <c r="E214" s="269"/>
      <c r="F214" s="290">
        <v>1</v>
      </c>
      <c r="G214" s="328"/>
      <c r="H214" s="393" t="s">
        <v>789</v>
      </c>
      <c r="I214" s="393"/>
      <c r="J214" s="393"/>
      <c r="K214" s="334"/>
    </row>
    <row r="215" spans="2:11" s="1" customFormat="1" ht="15" customHeight="1">
      <c r="B215" s="333"/>
      <c r="C215" s="269"/>
      <c r="D215" s="269"/>
      <c r="E215" s="269"/>
      <c r="F215" s="290">
        <v>2</v>
      </c>
      <c r="G215" s="328"/>
      <c r="H215" s="393" t="s">
        <v>790</v>
      </c>
      <c r="I215" s="393"/>
      <c r="J215" s="393"/>
      <c r="K215" s="334"/>
    </row>
    <row r="216" spans="2:11" s="1" customFormat="1" ht="15" customHeight="1">
      <c r="B216" s="333"/>
      <c r="C216" s="269"/>
      <c r="D216" s="269"/>
      <c r="E216" s="269"/>
      <c r="F216" s="290">
        <v>3</v>
      </c>
      <c r="G216" s="328"/>
      <c r="H216" s="393" t="s">
        <v>791</v>
      </c>
      <c r="I216" s="393"/>
      <c r="J216" s="393"/>
      <c r="K216" s="334"/>
    </row>
    <row r="217" spans="2:11" s="1" customFormat="1" ht="15" customHeight="1">
      <c r="B217" s="333"/>
      <c r="C217" s="269"/>
      <c r="D217" s="269"/>
      <c r="E217" s="269"/>
      <c r="F217" s="290">
        <v>4</v>
      </c>
      <c r="G217" s="328"/>
      <c r="H217" s="393" t="s">
        <v>792</v>
      </c>
      <c r="I217" s="393"/>
      <c r="J217" s="393"/>
      <c r="K217" s="334"/>
    </row>
    <row r="218" spans="2:11" s="1" customFormat="1" ht="12.75" customHeight="1">
      <c r="B218" s="335"/>
      <c r="C218" s="336"/>
      <c r="D218" s="336"/>
      <c r="E218" s="336"/>
      <c r="F218" s="336"/>
      <c r="G218" s="336"/>
      <c r="H218" s="336"/>
      <c r="I218" s="336"/>
      <c r="J218" s="336"/>
      <c r="K218" s="33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2" ma:contentTypeDescription="Vytvoří nový dokument" ma:contentTypeScope="" ma:versionID="3233aeaae8c96db565d6acab6b40f07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e4705102b7ab9276b1c8b6e0c3477737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CCFD862-9329-49E7-B37F-D338F8E4FEE3}"/>
</file>

<file path=customXml/itemProps2.xml><?xml version="1.0" encoding="utf-8"?>
<ds:datastoreItem xmlns:ds="http://schemas.openxmlformats.org/officeDocument/2006/customXml" ds:itemID="{76A88695-0106-4537-9238-4D34A3AB6BFA}"/>
</file>

<file path=customXml/itemProps3.xml><?xml version="1.0" encoding="utf-8"?>
<ds:datastoreItem xmlns:ds="http://schemas.openxmlformats.org/officeDocument/2006/customXml" ds:itemID="{7E7BE983-52A3-43BE-B32F-DC041D06C9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101 - Polní cesta V5</vt:lpstr>
      <vt:lpstr>VON - Vedlejší a ostatní ...</vt:lpstr>
      <vt:lpstr>Seznam figur</vt:lpstr>
      <vt:lpstr>Pokyny pro vyplnění</vt:lpstr>
      <vt:lpstr>'Rekapitulace stavby'!Názvy_tisku</vt:lpstr>
      <vt:lpstr>'Seznam figur'!Názvy_tisku</vt:lpstr>
      <vt:lpstr>'SO 101 - Polní cesta V5'!Názvy_tisku</vt:lpstr>
      <vt:lpstr>'VON - Vedlejší a ostatní ...'!Názvy_tisku</vt:lpstr>
      <vt:lpstr>'Pokyny pro vyplnění'!Oblast_tisku</vt:lpstr>
      <vt:lpstr>'Rekapitulace stavby'!Oblast_tisku</vt:lpstr>
      <vt:lpstr>'Seznam figur'!Oblast_tisku</vt:lpstr>
      <vt:lpstr>'SO 101 - Polní cesta V5'!Oblast_tisku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NB-ASUS-KROS\Milan</dc:creator>
  <cp:lastModifiedBy>Čepková Olga</cp:lastModifiedBy>
  <dcterms:created xsi:type="dcterms:W3CDTF">2023-01-26T11:33:47Z</dcterms:created>
  <dcterms:modified xsi:type="dcterms:W3CDTF">2023-02-16T08:42:25Z</dcterms:modified>
</cp:coreProperties>
</file>