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Přípravné práce" sheetId="2" r:id="rId2"/>
    <sheet name="1 - zemní hráz" sheetId="3" r:id="rId3"/>
    <sheet name="2 - základová výpust" sheetId="4" r:id="rId4"/>
    <sheet name="3 - bezpečnostní přeliv" sheetId="5" r:id="rId5"/>
    <sheet name="4 - úpravy v zátopě" sheetId="6" r:id="rId6"/>
    <sheet name="VON - Vedlejší a ostatní ..." sheetId="7" r:id="rId7"/>
    <sheet name="Pokyny pro vyplnění" sheetId="8" r:id="rId8"/>
  </sheets>
  <definedNames>
    <definedName name="_xlnm.Print_Area" localSheetId="0">'Rekapitulace stavby'!$D$4:$AO$36,'Rekapitulace stavby'!$C$42:$AQ$62</definedName>
    <definedName name="_xlnm._FilterDatabase" localSheetId="1" hidden="1">'SO 00 - Přípravné práce'!$C$80:$K$120</definedName>
    <definedName name="_xlnm.Print_Area" localSheetId="1">'SO 00 - Přípravné práce'!$C$4:$J$39,'SO 00 - Přípravné práce'!$C$45:$J$62,'SO 00 - Přípravné práce'!$C$68:$K$120</definedName>
    <definedName name="_xlnm._FilterDatabase" localSheetId="2" hidden="1">'1 - zemní hráz'!$C$89:$K$192</definedName>
    <definedName name="_xlnm.Print_Area" localSheetId="2">'1 - zemní hráz'!$C$4:$J$41,'1 - zemní hráz'!$C$47:$J$69,'1 - zemní hráz'!$C$75:$K$192</definedName>
    <definedName name="_xlnm._FilterDatabase" localSheetId="3" hidden="1">'2 - základová výpust'!$C$93:$K$230</definedName>
    <definedName name="_xlnm.Print_Area" localSheetId="3">'2 - základová výpust'!$C$4:$J$41,'2 - základová výpust'!$C$47:$J$73,'2 - základová výpust'!$C$79:$K$230</definedName>
    <definedName name="_xlnm._FilterDatabase" localSheetId="4" hidden="1">'3 - bezpečnostní přeliv'!$C$90:$K$140</definedName>
    <definedName name="_xlnm.Print_Area" localSheetId="4">'3 - bezpečnostní přeliv'!$C$4:$J$41,'3 - bezpečnostní přeliv'!$C$47:$J$70,'3 - bezpečnostní přeliv'!$C$76:$K$140</definedName>
    <definedName name="_xlnm._FilterDatabase" localSheetId="5" hidden="1">'4 - úpravy v zátopě'!$C$88:$K$189</definedName>
    <definedName name="_xlnm.Print_Area" localSheetId="5">'4 - úpravy v zátopě'!$C$4:$J$41,'4 - úpravy v zátopě'!$C$47:$J$68,'4 - úpravy v zátopě'!$C$74:$K$189</definedName>
    <definedName name="_xlnm._FilterDatabase" localSheetId="6" hidden="1">'VON - Vedlejší a ostatní ...'!$C$83:$K$103</definedName>
    <definedName name="_xlnm.Print_Area" localSheetId="6">'VON - Vedlejší a ostatní ...'!$C$4:$J$39,'VON - Vedlejší a ostatní ...'!$C$45:$J$65,'VON - Vedlejší a ostatní ...'!$C$71:$K$103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00 - Přípravné práce'!$80:$80</definedName>
    <definedName name="_xlnm.Print_Titles" localSheetId="2">'1 - zemní hráz'!$89:$89</definedName>
    <definedName name="_xlnm.Print_Titles" localSheetId="3">'2 - základová výpust'!$93:$93</definedName>
    <definedName name="_xlnm.Print_Titles" localSheetId="4">'3 - bezpečnostní přeliv'!$90:$90</definedName>
    <definedName name="_xlnm.Print_Titles" localSheetId="5">'4 - úpravy v zátopě'!$88:$88</definedName>
    <definedName name="_xlnm.Print_Titles" localSheetId="6">'VON - Vedlejší a ostatní ...'!$83:$83</definedName>
  </definedNames>
  <calcPr fullCalcOnLoad="1"/>
</workbook>
</file>

<file path=xl/sharedStrings.xml><?xml version="1.0" encoding="utf-8"?>
<sst xmlns="http://schemas.openxmlformats.org/spreadsheetml/2006/main" count="5461" uniqueCount="914">
  <si>
    <t>Export Komplet</t>
  </si>
  <si>
    <t>VZ</t>
  </si>
  <si>
    <t>2.0</t>
  </si>
  <si>
    <t/>
  </si>
  <si>
    <t>False</t>
  </si>
  <si>
    <t>{5246ac15-30e7-45e2-bf9a-07914d79947f}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</si>
  <si>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</si>
  <si>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</si>
  <si>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</si>
  <si>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</si>
  <si>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</si>
  <si>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</si>
  <si>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</si>
  <si>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</si>
  <si>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</si>
  <si>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23-0118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</si>
  <si>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</si>
  <si>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</si>
  <si>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KoPÚ Božejovice - Vodní nádrž Horšín v k.ú.Božejovice</t>
  </si>
  <si>
    <t>KSO:</t>
  </si>
  <si>
    <t>833 11 23</t>
  </si>
  <si>
    <t>CC-CZ:</t>
  </si>
  <si>
    <t>Místo:</t>
  </si>
  <si>
    <t>k.ú.Božejovice</t>
  </si>
  <si>
    <t>Datum:</t>
  </si>
  <si>
    <t>20. 1. 2023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</si>
  <si>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</si>
  <si>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</si>
  <si>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</si>
  <si>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</si>
  <si>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</si>
  <si>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</si>
  <si>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</si>
  <si>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Natura Koncept s.r.o. ŘEŠENÍ VODY V KRAJINĚ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</si>
  <si>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</si>
  <si>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</si>
  <si>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</si>
  <si>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</si>
  <si>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</si>
  <si>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</si>
  <si>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</si>
  <si>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</si>
  <si>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</si>
  <si>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</si>
  <si>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</si>
  <si>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</si>
  <si>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</si>
  <si>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</si>
  <si>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</si>
  <si>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</si>
  <si>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</si>
  <si>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</si>
  <si>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</si>
  <si>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</si>
  <si>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</si>
  <si>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</si>
  <si>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</si>
  <si>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</si>
  <si>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</si>
  <si>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</si>
  <si>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</si>
  <si>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</si>
  <si>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</si>
  <si>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</si>
  <si>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</si>
  <si>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</si>
  <si>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</si>
  <si>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</si>
  <si>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</si>
  <si>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</si>
  <si>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</si>
  <si>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</si>
  <si>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</si>
  <si>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</si>
  <si>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</si>
  <si>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</si>
  <si>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</si>
  <si>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</si>
  <si>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Přípravné práce</t>
  </si>
  <si>
    <t>STA</t>
  </si>
  <si>
    <t>1</t>
  </si>
  <si>
    <t>{0a67b6af-4628-423d-b389-79193df86f2f}</t>
  </si>
  <si>
    <t>2</t>
  </si>
  <si>
    <t>SO 01</t>
  </si>
  <si>
    <t>{9a2649c7-0148-4933-8af8-675a29c9bc20}</t>
  </si>
  <si>
    <t>833 11 21</t>
  </si>
  <si>
    <t>zemní hráz</t>
  </si>
  <si>
    <t>Soupis</t>
  </si>
  <si>
    <t>{9e2b9daa-d9ba-4c30-86db-41664f9ff068}</t>
  </si>
  <si>
    <t>základová výpust</t>
  </si>
  <si>
    <t>{27726b1a-6bfc-472f-bb70-58d059005d58}</t>
  </si>
  <si>
    <t>3</t>
  </si>
  <si>
    <t>bezpečnostní přeliv</t>
  </si>
  <si>
    <t>{00747fe0-ceff-4385-a7d9-f125fb039902}</t>
  </si>
  <si>
    <t>4</t>
  </si>
  <si>
    <t>úpravy v zátopě</t>
  </si>
  <si>
    <t>{fd4b1d6d-10fc-4696-ac32-6b81add2f246}</t>
  </si>
  <si>
    <t>VON</t>
  </si>
  <si>
    <t>Vedlejší a ostatní náklady</t>
  </si>
  <si>
    <t>{2f3b15f1-f42f-4ff4-aa40-cfecaf41e7ca}</t>
  </si>
  <si>
    <t>KRYCÍ LIST SOUPISU PRACÍ</t>
  </si>
  <si>
    <t>Objekt:</t>
  </si>
  <si>
    <t>SO 00 - Přípravné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</si>
  <si>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</si>
  <si>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</si>
  <si>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</si>
  <si>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</si>
  <si>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</si>
  <si>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</si>
  <si>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</si>
  <si>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</si>
  <si>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</si>
  <si>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</si>
  <si>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</si>
  <si>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</si>
  <si>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</si>
  <si>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</si>
  <si>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</si>
  <si>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</si>
  <si>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</si>
  <si>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</si>
  <si>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</si>
  <si>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</si>
  <si>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</si>
  <si>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</si>
  <si>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</si>
  <si>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</si>
  <si>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</si>
  <si>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</si>
  <si>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</si>
  <si>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2023 01</t>
  </si>
  <si>
    <t>1803212939</t>
  </si>
  <si>
    <t>Online PSC</t>
  </si>
  <si>
    <t>https://podminky.urs.cz/item/CS_URS_2023_01/112101101</t>
  </si>
  <si>
    <t>VV</t>
  </si>
  <si>
    <t>11"viz soupis stromů</t>
  </si>
  <si>
    <t>112101102</t>
  </si>
  <si>
    <t>Odstranění stromů s odřezáním kmene a s odvětvením listnatých, průměru kmene přes 300 do 500 mm</t>
  </si>
  <si>
    <t>894896677</t>
  </si>
  <si>
    <t>https://podminky.urs.cz/item/CS_URS_2023_01/112101102</t>
  </si>
  <si>
    <t>21"viz soupis stromů</t>
  </si>
  <si>
    <t>112101103</t>
  </si>
  <si>
    <t>Odstranění stromů s odřezáním kmene a s odvětvením listnatých, průměru kmene přes 500 do 700 mm</t>
  </si>
  <si>
    <t>1753856473</t>
  </si>
  <si>
    <t>https://podminky.urs.cz/item/CS_URS_2023_01/112101103</t>
  </si>
  <si>
    <t>8"viz soupis stromů</t>
  </si>
  <si>
    <t>112101104</t>
  </si>
  <si>
    <t>Odstranění stromů s odřezáním kmene a s odvětvením listnatých, průměru kmene přes 700 do 900 mm</t>
  </si>
  <si>
    <t>228090532</t>
  </si>
  <si>
    <t>https://podminky.urs.cz/item/CS_URS_2023_01/112101104</t>
  </si>
  <si>
    <t>3"viz soupis stromů</t>
  </si>
  <si>
    <t>5</t>
  </si>
  <si>
    <t>112155215</t>
  </si>
  <si>
    <t>Štěpkování s naložením na dopravní prostředek a odvozem do 20 km stromků a větví solitérů, průměru kmene do 300 mm</t>
  </si>
  <si>
    <t>1328365760</t>
  </si>
  <si>
    <t>https://podminky.urs.cz/item/CS_URS_2023_01/112155215</t>
  </si>
  <si>
    <t>6</t>
  </si>
  <si>
    <t>112155221</t>
  </si>
  <si>
    <t>Štěpkování s naložením na dopravní prostředek a odvozem do 20 km stromků a větví solitérů, průměru kmene přes 300 do 500 mm</t>
  </si>
  <si>
    <t>1364344683</t>
  </si>
  <si>
    <t>https://podminky.urs.cz/item/CS_URS_2023_01/112155221</t>
  </si>
  <si>
    <t>7</t>
  </si>
  <si>
    <t>112155225</t>
  </si>
  <si>
    <t>Štěpkování s naložením na dopravní prostředek a odvozem do 20 km stromků a větví solitérů, průměru kmene přes 500 do 700 mm</t>
  </si>
  <si>
    <t>1640904473</t>
  </si>
  <si>
    <t>https://podminky.urs.cz/item/CS_URS_2023_01/112155225</t>
  </si>
  <si>
    <t>8</t>
  </si>
  <si>
    <t>11215522R</t>
  </si>
  <si>
    <t>Štěpkování s naložením na dopravní prostředek a odvozem do 20 km stromků a větví solitérů, průměru kmene přes 700 do 900 mm</t>
  </si>
  <si>
    <t>-1627413432</t>
  </si>
  <si>
    <t>9</t>
  </si>
  <si>
    <t>112251101</t>
  </si>
  <si>
    <t>Odstranění pařezů strojně s jejich vykopáním nebo vytrháním průměru přes 100 do 300 mm</t>
  </si>
  <si>
    <t>1745555175</t>
  </si>
  <si>
    <t>https://podminky.urs.cz/item/CS_URS_2023_01/112251101</t>
  </si>
  <si>
    <t>10</t>
  </si>
  <si>
    <t>112251102</t>
  </si>
  <si>
    <t>Odstranění pařezů strojně s jejich vykopáním nebo vytrháním průměru přes 300 do 500 mm</t>
  </si>
  <si>
    <t>-1678654986</t>
  </si>
  <si>
    <t>https://podminky.urs.cz/item/CS_URS_2023_01/112251102</t>
  </si>
  <si>
    <t>11</t>
  </si>
  <si>
    <t>112251103</t>
  </si>
  <si>
    <t>Odstranění pařezů strojně s jejich vykopáním nebo vytrháním průměru přes 500 do 700 mm</t>
  </si>
  <si>
    <t>-401683184</t>
  </si>
  <si>
    <t>https://podminky.urs.cz/item/CS_URS_2023_01/112251103</t>
  </si>
  <si>
    <t>12</t>
  </si>
  <si>
    <t>112251104</t>
  </si>
  <si>
    <t>Odstranění pařezů strojně s jejich vykopáním nebo vytrháním průměru přes 700 do 900 mm</t>
  </si>
  <si>
    <t>1545622173</t>
  </si>
  <si>
    <t>https://podminky.urs.cz/item/CS_URS_2023_01/112251104</t>
  </si>
  <si>
    <t>13</t>
  </si>
  <si>
    <t>199901001</t>
  </si>
  <si>
    <t>Odvoz a likvidace pařezů</t>
  </si>
  <si>
    <t>1315391354</t>
  </si>
  <si>
    <t>11+21+8+3"viz soupis stromů</t>
  </si>
  <si>
    <t>SO 01 - KoPÚ Božejovice - Vodní nádrž Horšín v k.ú.Božejovice</t>
  </si>
  <si>
    <t>Soupis:</t>
  </si>
  <si>
    <t>1 - zemní hráz</t>
  </si>
  <si>
    <t xml:space="preserve">    3 - Svislé a kompletní konstrukce</t>
  </si>
  <si>
    <t xml:space="preserve">    4 - Vodorovné konstrukce</t>
  </si>
  <si>
    <t xml:space="preserve">    998 - Přesun hmot</t>
  </si>
  <si>
    <t>111103212</t>
  </si>
  <si>
    <t>Kosení travin a vodních rostlin ve vegetačním období divokého porostu středně hustého</t>
  </si>
  <si>
    <t>ha</t>
  </si>
  <si>
    <t>1798136350</t>
  </si>
  <si>
    <t>https://podminky.urs.cz/item/CS_URS_2023_01/111103212</t>
  </si>
  <si>
    <t>176*15/10000"výkres číslo C.2</t>
  </si>
  <si>
    <t>115101201</t>
  </si>
  <si>
    <t>Čerpání vody na dopravní výšku do 10 m s uvažovaným průměrným přítokem do 500 l/min</t>
  </si>
  <si>
    <t>hod</t>
  </si>
  <si>
    <t>-1471889934</t>
  </si>
  <si>
    <t>https://podminky.urs.cz/item/CS_URS_2023_01/115101201</t>
  </si>
  <si>
    <t>5*8"výkres číslo D.3</t>
  </si>
  <si>
    <t>121151123</t>
  </si>
  <si>
    <t>Sejmutí ornice strojně při souvislé ploše přes 500 m2, tl. vrstvy do 200 mm</t>
  </si>
  <si>
    <t>m2</t>
  </si>
  <si>
    <t>155756050</t>
  </si>
  <si>
    <t>https://podminky.urs.cz/item/CS_URS_2023_01/121151123</t>
  </si>
  <si>
    <t>176*7,5"výkres číslo C.2</t>
  </si>
  <si>
    <t>122251406</t>
  </si>
  <si>
    <t>Vykopávky v zemnících na suchu strojně zapažených i nezapažených v hornině třídy těžitelnosti I skupiny 3 přes 1 000 do 5 000 m3</t>
  </si>
  <si>
    <t>m3</t>
  </si>
  <si>
    <t>-835446492</t>
  </si>
  <si>
    <t>https://podminky.urs.cz/item/CS_URS_2023_01/122251406</t>
  </si>
  <si>
    <t>1915"výkres číslo C.2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</si>
  <si>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</si>
  <si>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</si>
  <si>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-1486798894</t>
  </si>
  <si>
    <t>https://podminky.urs.cz/item/CS_URS_2023_01/162251102</t>
  </si>
  <si>
    <t>(818+176)*0,1"ornice z meziskládky k terénním úpravám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</si>
  <si>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</si>
  <si>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</si>
  <si>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-171480543</t>
  </si>
  <si>
    <t>https://podminky.urs.cz/item/CS_URS_2023_01/162651112</t>
  </si>
  <si>
    <t>167151101</t>
  </si>
  <si>
    <t>Nakládání, skládání a překládání neulehlého výkopku nebo sypaniny strojně nakládání, množství do 100 m3, z horniny třídy těžitelnosti I, skupiny 1 až 3</t>
  </si>
  <si>
    <t>658111625</t>
  </si>
  <si>
    <t>https://podminky.urs.cz/item/CS_URS_2023_01/167151101</t>
  </si>
  <si>
    <t>171103201</t>
  </si>
  <si>
    <t>Uložení netříděných sypanin do zemních hrází z hornin třídy těžitelnosti I a II, skupiny 1 až 4 pro jakoukoliv šířku koruny přehradních a jiných vodních nádrží se zhutněním do 100 % PS - koef. C s příměsí jílové hlíny do 20 % objemu</t>
  </si>
  <si>
    <t>-553236093</t>
  </si>
  <si>
    <t>https://podminky.urs.cz/item/CS_URS_2023_01/171103201</t>
  </si>
  <si>
    <t>181351113</t>
  </si>
  <si>
    <t>Rozprostření a urovnání ornice v rovině nebo ve svahu sklonu do 1:5 strojně při souvislé ploše přes 500 m2, tl. vrstvy do 200 mm</t>
  </si>
  <si>
    <t>-359072548</t>
  </si>
  <si>
    <t>https://podminky.urs.cz/item/CS_URS_2023_01/181351113</t>
  </si>
  <si>
    <t>176*4,5+13*2"výkres číslo C.2</t>
  </si>
  <si>
    <t>181411121</t>
  </si>
  <si>
    <t>Založení trávníku na půdě předem připravené plochy do 1000 m2 výsevem včetně utažení lučního v rovině nebo na svahu do 1:5</t>
  </si>
  <si>
    <t>-836367228</t>
  </si>
  <si>
    <t>https://podminky.urs.cz/item/CS_URS_2023_01/181411121</t>
  </si>
  <si>
    <t>M</t>
  </si>
  <si>
    <t>00572472</t>
  </si>
  <si>
    <t>osivo směs travní krajinná-rovinná</t>
  </si>
  <si>
    <t>kg</t>
  </si>
  <si>
    <t>-811490801</t>
  </si>
  <si>
    <t>818*0,02 'Přepočtené koeficientem množství</t>
  </si>
  <si>
    <t>181411122</t>
  </si>
  <si>
    <t>Založení trávníku na půdě předem připravené plochy do 1000 m2 výsevem včetně utažení lučního na svahu přes 1:5 do 1:2</t>
  </si>
  <si>
    <t>1165310916</t>
  </si>
  <si>
    <t>https://podminky.urs.cz/item/CS_URS_2023_01/181411122</t>
  </si>
  <si>
    <t>176*1"výkres číslo C.2</t>
  </si>
  <si>
    <t>00572474</t>
  </si>
  <si>
    <t>osivo směs travní krajinná-svahová</t>
  </si>
  <si>
    <t>1805916103</t>
  </si>
  <si>
    <t>176*0,02 'Přepočtené koeficientem množství</t>
  </si>
  <si>
    <t>14</t>
  </si>
  <si>
    <t>182251101</t>
  </si>
  <si>
    <t>Svahování trvalých svahů do projektovaných profilů strojně s potřebným přemístěním výkopku při svahování násypů v jakékoliv hornině</t>
  </si>
  <si>
    <t>-2135933224</t>
  </si>
  <si>
    <t>https://podminky.urs.cz/item/CS_URS_2023_01/182251101</t>
  </si>
  <si>
    <t>176*9"výkres číslo C.2</t>
  </si>
  <si>
    <t>182351123</t>
  </si>
  <si>
    <t>Rozprostření a urovnání ornice ve svahu sklonu přes 1:5 strojně při souvislé ploše přes 100 do 500 m2, tl. vrstvy do 200 mm</t>
  </si>
  <si>
    <t>-413840041</t>
  </si>
  <si>
    <t>https://podminky.urs.cz/item/CS_URS_2023_01/182351123</t>
  </si>
  <si>
    <t>Svislé a kompletní konstrukce</t>
  </si>
  <si>
    <t>16</t>
  </si>
  <si>
    <t>310101501</t>
  </si>
  <si>
    <t>Dodávka a zaberanění dřevěných sloupků hradící stěny kádiště průměr 100mm, délky 1300mm</t>
  </si>
  <si>
    <t>-1386942840</t>
  </si>
  <si>
    <t>10"výkres číslo D.2</t>
  </si>
  <si>
    <t>17</t>
  </si>
  <si>
    <t>310101502</t>
  </si>
  <si>
    <t>Dodávka a montáž hradící stěny kádiště vyskládané z dřevěných kuláčů průměr 150mm, výška stěny 70cm</t>
  </si>
  <si>
    <t>m</t>
  </si>
  <si>
    <t>-1798400128</t>
  </si>
  <si>
    <t>3,5*2+6,2"výkres číslo D.2</t>
  </si>
  <si>
    <t>18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</si>
  <si>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</si>
  <si>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</si>
  <si>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175221975</t>
  </si>
  <si>
    <t>https://podminky.urs.cz/item/CS_URS_2023_01/321213345</t>
  </si>
  <si>
    <t>(14+2*2)*(1,2+0,5)*0,3"výkres číslo D.9</t>
  </si>
  <si>
    <t>19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</si>
  <si>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</si>
  <si>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</si>
  <si>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-970364818</t>
  </si>
  <si>
    <t>https://podminky.urs.cz/item/CS_URS_2023_01/321321116</t>
  </si>
  <si>
    <t>(14+2*2)*0,5*2,34-9,18"výkres číslo D.9</t>
  </si>
  <si>
    <t>20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</si>
  <si>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</si>
  <si>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</si>
  <si>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907001496</t>
  </si>
  <si>
    <t>https://podminky.urs.cz/item/CS_URS_2023_01/321351010</t>
  </si>
  <si>
    <t>(2*2+2,5*2+14+13)*1,25</t>
  </si>
  <si>
    <t>(0,5*2+2*2+13)*(2,34-1,25)</t>
  </si>
  <si>
    <t>Mezisoučet"výkres číslo D.7</t>
  </si>
  <si>
    <t>(14+2*2)*(2,34-1,25)</t>
  </si>
  <si>
    <t>Mezisoučet"výkres číslo D.9</t>
  </si>
  <si>
    <t>Součet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</si>
  <si>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</si>
  <si>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</si>
  <si>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107811291</t>
  </si>
  <si>
    <t>https://podminky.urs.cz/item/CS_URS_2023_01/321352010</t>
  </si>
  <si>
    <t>22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</si>
  <si>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</si>
  <si>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</si>
  <si>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t</t>
  </si>
  <si>
    <t>957580118</t>
  </si>
  <si>
    <t>https://podminky.urs.cz/item/CS_URS_2023_01/321368211</t>
  </si>
  <si>
    <t>(2,5*2+2*2+14*2)*2,34*3,033*1,25*0,001</t>
  </si>
  <si>
    <t>(14*0,5+2*0,5*2)*2*3,033*1,25*0,001</t>
  </si>
  <si>
    <t>Součet"výkres číslo D.9</t>
  </si>
  <si>
    <t>Vodorovné konstrukce</t>
  </si>
  <si>
    <t>23</t>
  </si>
  <si>
    <t>451313541</t>
  </si>
  <si>
    <t>Podkladní vrstva z betonu prostého pod dlažbu se zvýšenými nároky na prostředí tl. přes 200 do 250 mm</t>
  </si>
  <si>
    <t>780783473</t>
  </si>
  <si>
    <t>https://podminky.urs.cz/item/CS_URS_2023_01/451313541</t>
  </si>
  <si>
    <t>1,8*8"výkres číslo D.8</t>
  </si>
  <si>
    <t>24</t>
  </si>
  <si>
    <t>451571211</t>
  </si>
  <si>
    <t>Lože pod dlažby z kameniva těženého hrubého, tl. vrstvy do 100 mm</t>
  </si>
  <si>
    <t>-1040398348</t>
  </si>
  <si>
    <t>https://podminky.urs.cz/item/CS_URS_2023_01/451571211</t>
  </si>
  <si>
    <t>6,19*3,5"výkres číslo D.2 kádiště</t>
  </si>
  <si>
    <t>25</t>
  </si>
  <si>
    <t>451571212</t>
  </si>
  <si>
    <t>Lože pod dlažby z kameniva těženého hrubého, tl. vrstvy přes 100 do 150 mm</t>
  </si>
  <si>
    <t>566408434</t>
  </si>
  <si>
    <t>https://podminky.urs.cz/item/CS_URS_2023_01/451571212</t>
  </si>
  <si>
    <t>26</t>
  </si>
  <si>
    <t>451571311</t>
  </si>
  <si>
    <t>Lože pod dlažby z kameniva těženého drobného, tl. vrstvy do 100 mm</t>
  </si>
  <si>
    <t>-1389943531</t>
  </si>
  <si>
    <t>https://podminky.urs.cz/item/CS_URS_2023_01/451571311</t>
  </si>
  <si>
    <t>1,8*8*2"výkres číslo D.8</t>
  </si>
  <si>
    <t>27</t>
  </si>
  <si>
    <t>457572111</t>
  </si>
  <si>
    <t>Filtrační vrstvy jakékoliv tloušťky a sklonu ze štěrkopísků se zhutněním do 10 pojezdů/m3, frakce od 0-8 do 0-32 mm</t>
  </si>
  <si>
    <t>701289875</t>
  </si>
  <si>
    <t>https://podminky.urs.cz/item/CS_URS_2023_01/457572111</t>
  </si>
  <si>
    <t>176*7,8*0,15"výkres číslo C.2</t>
  </si>
  <si>
    <t>28</t>
  </si>
  <si>
    <t>464511111</t>
  </si>
  <si>
    <t>Pohoz dna nebo svahů jakékoliv tloušťky z lomového kamene neupraveného tříděného z terénu</t>
  </si>
  <si>
    <t>188037408</t>
  </si>
  <si>
    <t>https://podminky.urs.cz/item/CS_URS_2023_01/464511111</t>
  </si>
  <si>
    <t>176*(7,8*0,3+1*0,4)"výkres číslo C.2</t>
  </si>
  <si>
    <t>29</t>
  </si>
  <si>
    <t>465210123</t>
  </si>
  <si>
    <t>Schody z lomového kamene lomařsky upraveného pro dlažbu na cementovou maltu, s vyspárováním cementovou maltou, tl. kamene 300 mm</t>
  </si>
  <si>
    <t>-1816777633</t>
  </si>
  <si>
    <t>https://podminky.urs.cz/item/CS_URS_2023_01/465210123</t>
  </si>
  <si>
    <t>998</t>
  </si>
  <si>
    <t>Přesun hmot</t>
  </si>
  <si>
    <t>30</t>
  </si>
  <si>
    <t>998331011</t>
  </si>
  <si>
    <t>Přesun hmot pro nádrže dopravní vzdálenost do 500 m</t>
  </si>
  <si>
    <t>1116603211</t>
  </si>
  <si>
    <t>https://podminky.urs.cz/item/CS_URS_2023_01/998331011</t>
  </si>
  <si>
    <t>2 - základová výpust</t>
  </si>
  <si>
    <t xml:space="preserve">    8 - Trubní vedení</t>
  </si>
  <si>
    <t xml:space="preserve">    9 - Ostatní konstrukce a práce, bourání</t>
  </si>
  <si>
    <t>PSV - Práce a dodávky PSV</t>
  </si>
  <si>
    <t xml:space="preserve">    767 - Konstrukce zámečnické</t>
  </si>
  <si>
    <t>115001104</t>
  </si>
  <si>
    <t>Převedení vody potrubím průměru DN přes 250 do 300</t>
  </si>
  <si>
    <t>-2109516590</t>
  </si>
  <si>
    <t>https://podminky.urs.cz/item/CS_URS_2023_01/115001104</t>
  </si>
  <si>
    <t>22"výkres číslo D.3</t>
  </si>
  <si>
    <t>-1516757076</t>
  </si>
  <si>
    <t>10*8"výkres číslo D.3</t>
  </si>
  <si>
    <t>121151103</t>
  </si>
  <si>
    <t>Sejmutí ornice strojně při souvislé ploše do 100 m2, tl. vrstvy do 200 mm</t>
  </si>
  <si>
    <t>-1957295748</t>
  </si>
  <si>
    <t>https://podminky.urs.cz/item/CS_URS_2023_01/121151103</t>
  </si>
  <si>
    <t>8*6"výkres číslo D.2</t>
  </si>
  <si>
    <t>122251104</t>
  </si>
  <si>
    <t>Odkopávky a prokopávky nezapažené strojně v hornině třídy těžitelnosti I skupiny 3 přes 100 do 500 m3</t>
  </si>
  <si>
    <t>-1191162804</t>
  </si>
  <si>
    <t>https://podminky.urs.cz/item/CS_URS_2023_01/122251104</t>
  </si>
  <si>
    <t>(20+6)*0,5*3,25*4+5,1*3*0,6"výkres číslo D.2</t>
  </si>
  <si>
    <t>132251251</t>
  </si>
  <si>
    <t>Hloubení nezapažených rýh šířky přes 800 do 2 000 mm strojně s urovnáním dna do předepsaného profilu a spádu v hornině třídy těžitelnosti I skupiny 3 do 20 m3</t>
  </si>
  <si>
    <t>-702858522</t>
  </si>
  <si>
    <t>https://podminky.urs.cz/item/CS_URS_2023_01/132251251</t>
  </si>
  <si>
    <t>4*2*0,8*2</t>
  </si>
  <si>
    <t>2*2*0,6</t>
  </si>
  <si>
    <t>Součet"výkres číslo D.2</t>
  </si>
  <si>
    <t>133251101</t>
  </si>
  <si>
    <t>Hloubení nezapažených šachet strojně v hornině třídy těžitelnosti I skupiny 3 do 20 m3</t>
  </si>
  <si>
    <t>-1793791966</t>
  </si>
  <si>
    <t>https://podminky.urs.cz/item/CS_URS_2023_01/133251101</t>
  </si>
  <si>
    <t>2,5*2,5*0,8+2*2*0,8"výkres číslo D.2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</si>
  <si>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</si>
  <si>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</si>
  <si>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-1681085211</t>
  </si>
  <si>
    <t>https://podminky.urs.cz/item/CS_URS_2023_01/162251101</t>
  </si>
  <si>
    <t>178,18+15,2+8,2"položky dílu 1 na meziskládku</t>
  </si>
  <si>
    <t>178,18+15,2+8,2"položky dílu 1 z meziskládky ke zpětnému zásypu</t>
  </si>
  <si>
    <t>167151111</t>
  </si>
  <si>
    <t>Nakládání, skládání a překládání neulehlého výkopku nebo sypaniny strojně nakládání, množství přes 100 m3, z hornin třídy těžitelnosti I, skupiny 1 až 3</t>
  </si>
  <si>
    <t>-1563760460</t>
  </si>
  <si>
    <t>https://podminky.urs.cz/item/CS_URS_2023_01/167151111</t>
  </si>
  <si>
    <t>-2045802845</t>
  </si>
  <si>
    <t>178,18+15,2+8,2"položky dílu 1</t>
  </si>
  <si>
    <t>181351003</t>
  </si>
  <si>
    <t>Rozprostření a urovnání ornice v rovině nebo ve svahu sklonu do 1:5 strojně při souvislé ploše do 100 m2, tl. vrstvy do 200 mm</t>
  </si>
  <si>
    <t>1764152538</t>
  </si>
  <si>
    <t>https://podminky.urs.cz/item/CS_URS_2023_01/181351003</t>
  </si>
  <si>
    <t>-486676460</t>
  </si>
  <si>
    <t>57752606</t>
  </si>
  <si>
    <t>48*0,02 'Přepočtené koeficientem množství</t>
  </si>
  <si>
    <t>320101112</t>
  </si>
  <si>
    <t>Osazení betonových a železobetonových prefabrikátů hmotnosti jednotlivě přes 1 000 do 5 000 kg</t>
  </si>
  <si>
    <t>348720789</t>
  </si>
  <si>
    <t>https://podminky.urs.cz/item/CS_URS_2023_01/320101112</t>
  </si>
  <si>
    <t>0,56*0,58*3,89"výkres číslo D.11</t>
  </si>
  <si>
    <t>SPCM3202</t>
  </si>
  <si>
    <t>prefabrikovaný železobetonový požerák otevřený, dvoudlužový, vni rozměr 50 x 40cm, zabudované vodící profily pro dluže a platle pro lávku</t>
  </si>
  <si>
    <t>961943170</t>
  </si>
  <si>
    <t>3,89"výkres číslo D.11</t>
  </si>
  <si>
    <t>-1117429390</t>
  </si>
  <si>
    <t>3*0,5*1,1</t>
  </si>
  <si>
    <t>-4044692</t>
  </si>
  <si>
    <t>2,5*0,5*1</t>
  </si>
  <si>
    <t>3*0,6*1</t>
  </si>
  <si>
    <t>1,3*0,3*1,75</t>
  </si>
  <si>
    <t>1,66*1,56*1,05</t>
  </si>
  <si>
    <t>1*0,6*0,6</t>
  </si>
  <si>
    <t>2139121441</t>
  </si>
  <si>
    <t>(2,5+0,5)*2*1</t>
  </si>
  <si>
    <t>(3+0,6)*2*1+(3+0,5*2)*1,1</t>
  </si>
  <si>
    <t>(1,3+0,3)*2*1,75</t>
  </si>
  <si>
    <t>(1,66+1,56)*2*1,05</t>
  </si>
  <si>
    <t>(1+0,6)*2*0,6</t>
  </si>
  <si>
    <t>-375791952</t>
  </si>
  <si>
    <t>2126553536</t>
  </si>
  <si>
    <t>(2,5+0,5)*2*1+2,5*0,5*2</t>
  </si>
  <si>
    <t>(3+0,6)*2*1+(3+0,5)*2*1,1+3*0,6*2+3*0,5*2</t>
  </si>
  <si>
    <t>(1,3+0,3)*2*1,75+1,3*0,3*2</t>
  </si>
  <si>
    <t>(1,66+1,56)*2*1,05+1,66*1,56*2</t>
  </si>
  <si>
    <t>(1+0,6)*2*0,6+1*0,6*2</t>
  </si>
  <si>
    <t>51,441*3,033*1,25*0,001</t>
  </si>
  <si>
    <t>350501501</t>
  </si>
  <si>
    <t>Pačokování betonových konstrukcí jílovým mlékem</t>
  </si>
  <si>
    <t>1053003580</t>
  </si>
  <si>
    <t>(19,17-0,6-1)*(0,86*2+0,674)</t>
  </si>
  <si>
    <t>452311171</t>
  </si>
  <si>
    <t>Podkladní a zajišťovací konstrukce z betonu prostého v otevřeném výkopu bez zvýšených nároků na prostředí desky pod potrubí, stoky a drobné objekty z betonu tř. C 30/37</t>
  </si>
  <si>
    <t>-1146902874</t>
  </si>
  <si>
    <t>https://podminky.urs.cz/item/CS_URS_2023_01/452311171</t>
  </si>
  <si>
    <t>(19,17-0,6-1-1,66-0,3)*0,85*0,25"výkres číslo D.3</t>
  </si>
  <si>
    <t>1529971569</t>
  </si>
  <si>
    <t>1,5*3*0,6"výkres číslo D.2 vyústění</t>
  </si>
  <si>
    <t>464511122</t>
  </si>
  <si>
    <t>Pohoz dna nebo svahů jakékoliv tloušťky z kamene záhozového z terénu, hmotnosti jednotlivých kamenů do 200 kg</t>
  </si>
  <si>
    <t>840534421</t>
  </si>
  <si>
    <t>https://podminky.urs.cz/item/CS_URS_2023_01/464511122</t>
  </si>
  <si>
    <t>3,1*3*0,6"výkres číslo D.2 vyústění</t>
  </si>
  <si>
    <t>Trubní vedení</t>
  </si>
  <si>
    <t>871393121</t>
  </si>
  <si>
    <t>Montáž kanalizačního potrubí z plastů z tvrdého PVC těsněných gumovým kroužkem v otevřeném výkopu ve sklonu do 20 % DN 400</t>
  </si>
  <si>
    <t>1707804189</t>
  </si>
  <si>
    <t>https://podminky.urs.cz/item/CS_URS_2023_01/871393121</t>
  </si>
  <si>
    <t>19,17-1+0,1"výkres číslo D.3</t>
  </si>
  <si>
    <t>28611110</t>
  </si>
  <si>
    <t>trubka kanalizační PVC-U DN 400x6000mm SN12</t>
  </si>
  <si>
    <t>1495094215</t>
  </si>
  <si>
    <t>28611234</t>
  </si>
  <si>
    <t>trubka kanalizační PVC-U DN 400x3000mm SN12</t>
  </si>
  <si>
    <t>-1683702131</t>
  </si>
  <si>
    <t>871398810</t>
  </si>
  <si>
    <t>Napojení odtokového potrubí DN 400 na prefabrikovaný požerák</t>
  </si>
  <si>
    <t>-497478661</t>
  </si>
  <si>
    <t>1"výkres číslo D.3</t>
  </si>
  <si>
    <t>871398811</t>
  </si>
  <si>
    <t>Dodávka a osazení prefabrikovaného nátokového objektu s česlemi</t>
  </si>
  <si>
    <t>54514958</t>
  </si>
  <si>
    <t>899623181</t>
  </si>
  <si>
    <t>Obetonování potrubí nebo zdiva stok betonem prostým v otevřeném výkopu, betonem tř. C 30/37</t>
  </si>
  <si>
    <t>-843768327</t>
  </si>
  <si>
    <t>https://podminky.urs.cz/item/CS_URS_2023_01/899623181</t>
  </si>
  <si>
    <t>(19,17-0,5-1)*(0,85*(0,86-0,25)-pi*0,2*0,2)"výkres číslo D.3</t>
  </si>
  <si>
    <t>899643111</t>
  </si>
  <si>
    <t>Bednění pro obetonování potrubí v otevřeném výkopu</t>
  </si>
  <si>
    <t>-92720479</t>
  </si>
  <si>
    <t>https://podminky.urs.cz/item/CS_URS_2023_01/899643111</t>
  </si>
  <si>
    <t>(19,17-0,5-1)*0,86*2"výkres číslo D.3</t>
  </si>
  <si>
    <t>Ostatní konstrukce a práce, bourání</t>
  </si>
  <si>
    <t>31</t>
  </si>
  <si>
    <t>934956124</t>
  </si>
  <si>
    <t>Přepadová a ochranná zařízení nádrží dřevěná hradítka (dluže požeráku) š.150 mm, bez nátěru, s potřebným kováním z dubového dřeva, tl. 50 mm</t>
  </si>
  <si>
    <t>1493278997</t>
  </si>
  <si>
    <t>https://podminky.urs.cz/item/CS_URS_2023_01/934956124</t>
  </si>
  <si>
    <t>0,45*2*3,39+0,45*0,5"výkres číslo D.11</t>
  </si>
  <si>
    <t>32</t>
  </si>
  <si>
    <t>936501111</t>
  </si>
  <si>
    <t>Limnigrafická lať osazená v jakémkoliv sklonu</t>
  </si>
  <si>
    <t>332349247</t>
  </si>
  <si>
    <t>https://podminky.urs.cz/item/CS_URS_2023_01/936501111</t>
  </si>
  <si>
    <t>1,5"výkres číslo D.11</t>
  </si>
  <si>
    <t>33</t>
  </si>
  <si>
    <t>980801501</t>
  </si>
  <si>
    <t>Demontáž a likvidace stávajícího požeráku a odtokového potrubí, zaslení potrubí</t>
  </si>
  <si>
    <t>kč</t>
  </si>
  <si>
    <t>341034904</t>
  </si>
  <si>
    <t>1"výkres číslo C.2</t>
  </si>
  <si>
    <t>34</t>
  </si>
  <si>
    <t>-269638872</t>
  </si>
  <si>
    <t>PSV</t>
  </si>
  <si>
    <t>Práce a dodávky PSV</t>
  </si>
  <si>
    <t>767</t>
  </si>
  <si>
    <t>Konstrukce zámečnické</t>
  </si>
  <si>
    <t>35</t>
  </si>
  <si>
    <t>767101201</t>
  </si>
  <si>
    <t>Dodávka a osazení ocelového uzamykatelného poklopu požeráku s rámem, povrchová úprava zinkováním</t>
  </si>
  <si>
    <t>-599499971</t>
  </si>
  <si>
    <t>1"výkres číslo D.11</t>
  </si>
  <si>
    <t>36</t>
  </si>
  <si>
    <t>767101202</t>
  </si>
  <si>
    <t xml:space="preserve">Dodávka a osazení ocelových česlí požeráku </t>
  </si>
  <si>
    <t>1805512598</t>
  </si>
  <si>
    <t>3 - bezpečnostní přeliv</t>
  </si>
  <si>
    <t>-990720795</t>
  </si>
  <si>
    <t>15*2*2*0,6+4,5*2*0,8"výkres číslo D.4</t>
  </si>
  <si>
    <t>-1539690421</t>
  </si>
  <si>
    <t>-1787701801</t>
  </si>
  <si>
    <t>14*0,4*1</t>
  </si>
  <si>
    <t>3,54*0,5*1</t>
  </si>
  <si>
    <t>153,22*0,2"PODKLAD PRO DLAŽBU</t>
  </si>
  <si>
    <t>Součet"výkres číslo D.4</t>
  </si>
  <si>
    <t>964091007</t>
  </si>
  <si>
    <t>(14+0,4)*2*1</t>
  </si>
  <si>
    <t>(3,54+0,5)*2*1</t>
  </si>
  <si>
    <t>537707160</t>
  </si>
  <si>
    <t>1692891065</t>
  </si>
  <si>
    <t>((14+0,4)*2*1+14*0,4*2)*3,033*1,25*0,001</t>
  </si>
  <si>
    <t>((3,54+0,5)*2*1+3,54*0,5*2)*3,033*1,25*0,001</t>
  </si>
  <si>
    <t>153,22*4,335*1,25*0,001</t>
  </si>
  <si>
    <t>1188592005</t>
  </si>
  <si>
    <t>(11+4,5)*0,5*5*0,3</t>
  </si>
  <si>
    <t>465513327</t>
  </si>
  <si>
    <t>Dlažba z lomového kamene lomařsky upraveného na cementovou maltu, s vyspárováním cementovou maltou, tl. kamene 300 mm</t>
  </si>
  <si>
    <t>-753389047</t>
  </si>
  <si>
    <t>https://podminky.urs.cz/item/CS_URS_2023_01/465513327</t>
  </si>
  <si>
    <t>8*(1,85+2,34+3,75)+10*8+3,54*2,74"výkres číslo D.4</t>
  </si>
  <si>
    <t>901</t>
  </si>
  <si>
    <t>Demontáž a likvidace stávajícího bezpečnostního přelivu</t>
  </si>
  <si>
    <t>388838071</t>
  </si>
  <si>
    <t>857941289</t>
  </si>
  <si>
    <t>4 - úpravy v zátopě</t>
  </si>
  <si>
    <t>111211101</t>
  </si>
  <si>
    <t>Odstranění křovin a stromů s odstraněním kořenů ručně průměru kmene do 100 mm jakékoliv plochy v rovině nebo ve svahu o sklonu do 1:5</t>
  </si>
  <si>
    <t>-1824422659</t>
  </si>
  <si>
    <t>https://podminky.urs.cz/item/CS_URS_2023_01/111211101</t>
  </si>
  <si>
    <t>380"výkres číslo C.2</t>
  </si>
  <si>
    <t>590992212</t>
  </si>
  <si>
    <t>30"výkres číslo C.2</t>
  </si>
  <si>
    <t>-1587562471</t>
  </si>
  <si>
    <t>21"výkres číslo C.2</t>
  </si>
  <si>
    <t>664675445</t>
  </si>
  <si>
    <t>1969057307</t>
  </si>
  <si>
    <t>112155311</t>
  </si>
  <si>
    <t>Štěpkování s naložením na dopravní prostředek a odvozem do 20 km keřového porostu středně hustého</t>
  </si>
  <si>
    <t>-862179634</t>
  </si>
  <si>
    <t>https://podminky.urs.cz/item/CS_URS_2023_01/112155311</t>
  </si>
  <si>
    <t>540985848</t>
  </si>
  <si>
    <t>1808118613</t>
  </si>
  <si>
    <t>122251106</t>
  </si>
  <si>
    <t>Odkopávky a prokopávky nezapažené strojně v hornině třídy těžitelnosti I skupiny 3 přes 1 000 do 5 000 m3</t>
  </si>
  <si>
    <t>-1838498426</t>
  </si>
  <si>
    <t>https://podminky.urs.cz/item/CS_URS_2023_01/122251106</t>
  </si>
  <si>
    <t>1220,52"výkres číslo C.2</t>
  </si>
  <si>
    <t>122703601</t>
  </si>
  <si>
    <t>Odstranění nánosů z vypuštěných vodních nádrží nebo rybníků s uložením do hromad na vzdálenost do 20 m ve výkopišti při únosnosti dna přes 15 kPa do 40 kPa</t>
  </si>
  <si>
    <t>-141354299</t>
  </si>
  <si>
    <t>https://podminky.urs.cz/item/CS_URS_2023_01/122703601</t>
  </si>
  <si>
    <t>5045,84*0,5"výkres číslo C.2</t>
  </si>
  <si>
    <t>122703602</t>
  </si>
  <si>
    <t>Odstranění nánosů z vypuštěných vodních nádrží nebo rybníků s uložením do hromad na vzdálenost do 20 m ve výkopišti při únosnosti dna přes 40 kPa do 60 kPa</t>
  </si>
  <si>
    <t>-952419798</t>
  </si>
  <si>
    <t>https://podminky.urs.cz/item/CS_URS_2023_01/122703602</t>
  </si>
  <si>
    <t>162201411</t>
  </si>
  <si>
    <t>Vodorovné přemístění větví, kmenů nebo pařezů s naložením, složením a dopravou do 1000 m kmenů stromů listnatých, průměru přes 100 do 300 mm</t>
  </si>
  <si>
    <t>-294642967</t>
  </si>
  <si>
    <t>https://podminky.urs.cz/item/CS_URS_2023_01/162201411</t>
  </si>
  <si>
    <t>162201412</t>
  </si>
  <si>
    <t>Vodorovné přemístění větví, kmenů nebo pařezů s naložením, složením a dopravou do 1000 m kmenů stromů listnatých, průměru přes 300 do 500 mm</t>
  </si>
  <si>
    <t>78135645</t>
  </si>
  <si>
    <t>https://podminky.urs.cz/item/CS_URS_2023_01/162201412</t>
  </si>
  <si>
    <t>162201421</t>
  </si>
  <si>
    <t>Vodorovné přemístění větví, kmenů nebo pařezů s naložením, složením a dopravou do 1000 m pařezů kmenů, průměru přes 100 do 300 mm</t>
  </si>
  <si>
    <t>-1961420336</t>
  </si>
  <si>
    <t>https://podminky.urs.cz/item/CS_URS_2023_01/162201421</t>
  </si>
  <si>
    <t>162201422</t>
  </si>
  <si>
    <t>Vodorovné přemístění větví, kmenů nebo pařezů s naložením, složením a dopravou do 1000 m pařezů kmenů, průměru přes 300 do 500 mm</t>
  </si>
  <si>
    <t>-1756997038</t>
  </si>
  <si>
    <t>https://podminky.urs.cz/item/CS_URS_2023_01/162201422</t>
  </si>
  <si>
    <t>162253101</t>
  </si>
  <si>
    <t>Vodorovné přemístění nánosu z vodních nádrží nebo rybníků s vyklopením a hrubým urovnáním skládky při únosnosti dna přes 40 kPa, na vzdálenost přes 20 do 60 m</t>
  </si>
  <si>
    <t>-1406763485</t>
  </si>
  <si>
    <t>https://podminky.urs.cz/item/CS_URS_2023_01/162253101</t>
  </si>
  <si>
    <t>162253102</t>
  </si>
  <si>
    <t>Vodorovné přemístění nánosu z vodních nádrží nebo rybníků s vyklopením a hrubým urovnáním skládky při únosnosti dna přes 15 do 40 kPa, na vzdálenost přes 20 do 40 m</t>
  </si>
  <si>
    <t>473504670</t>
  </si>
  <si>
    <t>https://podminky.urs.cz/item/CS_URS_2023_01/162253102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</si>
  <si>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</si>
  <si>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</si>
  <si>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-1049402265</t>
  </si>
  <si>
    <t>https://podminky.urs.cz/item/CS_URS_2023_01/162301951</t>
  </si>
  <si>
    <t>30*57"výkres číslo C.2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</si>
  <si>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</si>
  <si>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</si>
  <si>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-829455671</t>
  </si>
  <si>
    <t>https://podminky.urs.cz/item/CS_URS_2023_01/162301952</t>
  </si>
  <si>
    <t>21*57"výkres číslo C.2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</si>
  <si>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</si>
  <si>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</si>
  <si>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573236077</t>
  </si>
  <si>
    <t>https://podminky.urs.cz/item/CS_URS_2023_01/162301971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</si>
  <si>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</si>
  <si>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</si>
  <si>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-1326543703</t>
  </si>
  <si>
    <t>https://podminky.urs.cz/item/CS_URS_2023_01/162301972</t>
  </si>
  <si>
    <t>162308888</t>
  </si>
  <si>
    <t>Poplatek za likvidaci pokácených stromů /pařezy/</t>
  </si>
  <si>
    <t>766588285</t>
  </si>
  <si>
    <t>51"výkres číslo C.2</t>
  </si>
  <si>
    <t>-1695574494</t>
  </si>
  <si>
    <t>5045,840"výkres číslo C.2</t>
  </si>
  <si>
    <t>1059878470</t>
  </si>
  <si>
    <t>1220,52"výkres číslo D.1</t>
  </si>
  <si>
    <t>-2000681718</t>
  </si>
  <si>
    <t>5045,84"výkres číslo C.2</t>
  </si>
  <si>
    <t>171151131</t>
  </si>
  <si>
    <t>Uložení sypanin do násypů strojně s rozprostřením sypaniny ve vrstvách a s hrubým urovnáním zhutněných z hornin nesoudržných a soudržných střídavě ukládaných</t>
  </si>
  <si>
    <t>6838583</t>
  </si>
  <si>
    <t>https://podminky.urs.cz/item/CS_URS_2023_01/171151131</t>
  </si>
  <si>
    <t>1220,520"výkres číslo D.1</t>
  </si>
  <si>
    <t>181006111</t>
  </si>
  <si>
    <t>Rozprostření zemin schopných zúrodnění v rovině a ve sklonu do 1:5, tloušťka vrstvy do 0,10 m</t>
  </si>
  <si>
    <t>225029470</t>
  </si>
  <si>
    <t>https://podminky.urs.cz/item/CS_URS_2023_01/181006111</t>
  </si>
  <si>
    <t>5,1*10000"výkres číslo C.2</t>
  </si>
  <si>
    <t>182151111</t>
  </si>
  <si>
    <t>Svahování trvalých svahů do projektovaných profilů strojně s potřebným přemístěním výkopku při svahování v zářezech v hornině třídy těžitelnosti I, skupiny 1 až 3</t>
  </si>
  <si>
    <t>780332619</t>
  </si>
  <si>
    <t>https://podminky.urs.cz/item/CS_URS_2023_01/182151111</t>
  </si>
  <si>
    <t>12970*1,05"výkres číslo C.2</t>
  </si>
  <si>
    <t>183551323</t>
  </si>
  <si>
    <t>Úprava zemědělské půdy - orba střední, hl. do 0,24 m, na ploše jednotlivě přes 5 ha, o sklonu do 5°</t>
  </si>
  <si>
    <t>-442493558</t>
  </si>
  <si>
    <t>https://podminky.urs.cz/item/CS_URS_2023_01/183551323</t>
  </si>
  <si>
    <t>5,1"výkres číslo C.2</t>
  </si>
  <si>
    <t>185801501</t>
  </si>
  <si>
    <t xml:space="preserve">Provizorní zpevněná komunikace, příprava podkladu, po dokončení její likvidace a uvedení do původního stavu </t>
  </si>
  <si>
    <t>-17075550</t>
  </si>
  <si>
    <t>360"přístup k rybníku, výjezd z rybníka, provizorní komunikace, ošetření křížení jiných komunikací a vodních toků, čištění komunikací</t>
  </si>
  <si>
    <t>"uvedení dotčených ploch do původního stavu, stokování</t>
  </si>
  <si>
    <t>451501501</t>
  </si>
  <si>
    <t>Vytvoření písčité pláže v rybníce s pozvolným svahováním</t>
  </si>
  <si>
    <t>522986202</t>
  </si>
  <si>
    <t>97*16"výkres číslo C.2</t>
  </si>
  <si>
    <t>2139973536</t>
  </si>
  <si>
    <t>(1+5)*0,5*15*0,3"výkres číslo C.2 nátok</t>
  </si>
  <si>
    <t>113439106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</si>
  <si>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</si>
  <si>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</si>
  <si>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</si>
  <si>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</si>
  <si>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</si>
  <si>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</si>
  <si>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</si>
  <si>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</si>
  <si>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</si>
  <si>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</si>
  <si>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</si>
  <si>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</t>
  </si>
  <si>
    <t>…</t>
  </si>
  <si>
    <t>1024</t>
  </si>
  <si>
    <t>1467817877</t>
  </si>
  <si>
    <t>https://podminky.urs.cz/item/CS_URS_2023_01/011114000</t>
  </si>
  <si>
    <t>011114001</t>
  </si>
  <si>
    <t>Statické zkoušky hutnění</t>
  </si>
  <si>
    <t>...</t>
  </si>
  <si>
    <t>1286035401</t>
  </si>
  <si>
    <t>012103000</t>
  </si>
  <si>
    <t>Geodetické práce před výstavbou</t>
  </si>
  <si>
    <t>1638228938</t>
  </si>
  <si>
    <t>https://podminky.urs.cz/item/CS_URS_2023_01/012103000</t>
  </si>
  <si>
    <t>012203000</t>
  </si>
  <si>
    <t>Geodetické práce při provádění stavby</t>
  </si>
  <si>
    <t>-930504637</t>
  </si>
  <si>
    <t>https://podminky.urs.cz/item/CS_URS_2023_01/012203000</t>
  </si>
  <si>
    <t>012303001</t>
  </si>
  <si>
    <t>Geodetické práce po výstavbě - geometrický plán</t>
  </si>
  <si>
    <t>1282659202</t>
  </si>
  <si>
    <t>013254001</t>
  </si>
  <si>
    <t>Dokumentace skutečného provedení stavby prováděna dle vyhlášky č.499/2006 sb. příloha č.7- 3x tištěné paré, 1x elektronicky na CD</t>
  </si>
  <si>
    <t>-1522001526</t>
  </si>
  <si>
    <t>VRN3</t>
  </si>
  <si>
    <t>Zařízení staveniště</t>
  </si>
  <si>
    <t>030001000</t>
  </si>
  <si>
    <t>-1261563599</t>
  </si>
  <si>
    <t>https://podminky.urs.cz/item/CS_URS_2023_01/030001000</t>
  </si>
  <si>
    <t>VRN4</t>
  </si>
  <si>
    <t>Inženýrská činnost</t>
  </si>
  <si>
    <t>049002001</t>
  </si>
  <si>
    <t>Manipulační a provozní řád</t>
  </si>
  <si>
    <t>628266735</t>
  </si>
  <si>
    <t>049002002</t>
  </si>
  <si>
    <t>Povodňový a havarijní řád</t>
  </si>
  <si>
    <t>-637558040</t>
  </si>
  <si>
    <t>VRN7</t>
  </si>
  <si>
    <t>Provozní vlivy</t>
  </si>
  <si>
    <t>072002001</t>
  </si>
  <si>
    <t>Silniční provoz - dopravně-inženýrské opatření, dočasné dopravní značení, čištění mechanizace před vjezdem na komunkaci, čištění komunikací, zajištění přístupu a obslužnosti (návrh, vyřízení, realizace)</t>
  </si>
  <si>
    <t>-1644674861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</si>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</sst>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101102" TargetMode="External" /><Relationship Id="rId3" Type="http://schemas.openxmlformats.org/officeDocument/2006/relationships/hyperlink" Target="https://podminky.urs.cz/item/CS_URS_2023_01/112101103" TargetMode="External" /><Relationship Id="rId4" Type="http://schemas.openxmlformats.org/officeDocument/2006/relationships/hyperlink" Target="https://podminky.urs.cz/item/CS_URS_2023_01/112101104" TargetMode="External" /><Relationship Id="rId5" Type="http://schemas.openxmlformats.org/officeDocument/2006/relationships/hyperlink" Target="https://podminky.urs.cz/item/CS_URS_2023_01/112155215" TargetMode="External" /><Relationship Id="rId6" Type="http://schemas.openxmlformats.org/officeDocument/2006/relationships/hyperlink" Target="https://podminky.urs.cz/item/CS_URS_2023_01/112155221" TargetMode="External" /><Relationship Id="rId7" Type="http://schemas.openxmlformats.org/officeDocument/2006/relationships/hyperlink" Target="https://podminky.urs.cz/item/CS_URS_2023_01/112155225" TargetMode="External" /><Relationship Id="rId8" Type="http://schemas.openxmlformats.org/officeDocument/2006/relationships/hyperlink" Target="https://podminky.urs.cz/item/CS_URS_2023_01/112251101" TargetMode="External" /><Relationship Id="rId9" Type="http://schemas.openxmlformats.org/officeDocument/2006/relationships/hyperlink" Target="https://podminky.urs.cz/item/CS_URS_2023_01/112251102" TargetMode="External" /><Relationship Id="rId10" Type="http://schemas.openxmlformats.org/officeDocument/2006/relationships/hyperlink" Target="https://podminky.urs.cz/item/CS_URS_2023_01/112251103" TargetMode="External" /><Relationship Id="rId11" Type="http://schemas.openxmlformats.org/officeDocument/2006/relationships/hyperlink" Target="https://podminky.urs.cz/item/CS_URS_2023_01/112251104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5101201" TargetMode="External" /><Relationship Id="rId3" Type="http://schemas.openxmlformats.org/officeDocument/2006/relationships/hyperlink" Target="https://podminky.urs.cz/item/CS_URS_2023_01/121151123" TargetMode="External" /><Relationship Id="rId4" Type="http://schemas.openxmlformats.org/officeDocument/2006/relationships/hyperlink" Target="https://podminky.urs.cz/item/CS_URS_2023_01/122251406" TargetMode="External" /><Relationship Id="rId5" Type="http://schemas.openxmlformats.org/officeDocument/2006/relationships/hyperlink" Target="https://podminky.urs.cz/item/CS_URS_2023_01/162251102" TargetMode="External" /><Relationship Id="rId6" Type="http://schemas.openxmlformats.org/officeDocument/2006/relationships/hyperlink" Target="https://podminky.urs.cz/item/CS_URS_2023_01/162651112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1103201" TargetMode="External" /><Relationship Id="rId9" Type="http://schemas.openxmlformats.org/officeDocument/2006/relationships/hyperlink" Target="https://podminky.urs.cz/item/CS_URS_2023_01/181351113" TargetMode="External" /><Relationship Id="rId10" Type="http://schemas.openxmlformats.org/officeDocument/2006/relationships/hyperlink" Target="https://podminky.urs.cz/item/CS_URS_2023_01/181411121" TargetMode="External" /><Relationship Id="rId11" Type="http://schemas.openxmlformats.org/officeDocument/2006/relationships/hyperlink" Target="https://podminky.urs.cz/item/CS_URS_2023_01/181411122" TargetMode="External" /><Relationship Id="rId12" Type="http://schemas.openxmlformats.org/officeDocument/2006/relationships/hyperlink" Target="https://podminky.urs.cz/item/CS_URS_2023_01/182251101" TargetMode="External" /><Relationship Id="rId13" Type="http://schemas.openxmlformats.org/officeDocument/2006/relationships/hyperlink" Target="https://podminky.urs.cz/item/CS_URS_2023_01/182351123" TargetMode="External" /><Relationship Id="rId14" Type="http://schemas.openxmlformats.org/officeDocument/2006/relationships/hyperlink" Target="https://podminky.urs.cz/item/CS_URS_2023_01/321213345" TargetMode="External" /><Relationship Id="rId15" Type="http://schemas.openxmlformats.org/officeDocument/2006/relationships/hyperlink" Target="https://podminky.urs.cz/item/CS_URS_2023_01/321321116" TargetMode="External" /><Relationship Id="rId16" Type="http://schemas.openxmlformats.org/officeDocument/2006/relationships/hyperlink" Target="https://podminky.urs.cz/item/CS_URS_2023_01/321351010" TargetMode="External" /><Relationship Id="rId17" Type="http://schemas.openxmlformats.org/officeDocument/2006/relationships/hyperlink" Target="https://podminky.urs.cz/item/CS_URS_2023_01/321352010" TargetMode="External" /><Relationship Id="rId18" Type="http://schemas.openxmlformats.org/officeDocument/2006/relationships/hyperlink" Target="https://podminky.urs.cz/item/CS_URS_2023_01/321368211" TargetMode="External" /><Relationship Id="rId19" Type="http://schemas.openxmlformats.org/officeDocument/2006/relationships/hyperlink" Target="https://podminky.urs.cz/item/CS_URS_2023_01/451313541" TargetMode="External" /><Relationship Id="rId20" Type="http://schemas.openxmlformats.org/officeDocument/2006/relationships/hyperlink" Target="https://podminky.urs.cz/item/CS_URS_2023_01/451571211" TargetMode="External" /><Relationship Id="rId21" Type="http://schemas.openxmlformats.org/officeDocument/2006/relationships/hyperlink" Target="https://podminky.urs.cz/item/CS_URS_2023_01/451571212" TargetMode="External" /><Relationship Id="rId22" Type="http://schemas.openxmlformats.org/officeDocument/2006/relationships/hyperlink" Target="https://podminky.urs.cz/item/CS_URS_2023_01/451571311" TargetMode="External" /><Relationship Id="rId23" Type="http://schemas.openxmlformats.org/officeDocument/2006/relationships/hyperlink" Target="https://podminky.urs.cz/item/CS_URS_2023_01/457572111" TargetMode="External" /><Relationship Id="rId24" Type="http://schemas.openxmlformats.org/officeDocument/2006/relationships/hyperlink" Target="https://podminky.urs.cz/item/CS_URS_2023_01/464511111" TargetMode="External" /><Relationship Id="rId25" Type="http://schemas.openxmlformats.org/officeDocument/2006/relationships/hyperlink" Target="https://podminky.urs.cz/item/CS_URS_2023_01/465210123" TargetMode="External" /><Relationship Id="rId26" Type="http://schemas.openxmlformats.org/officeDocument/2006/relationships/hyperlink" Target="https://podminky.urs.cz/item/CS_URS_2023_01/998331011" TargetMode="External" /><Relationship Id="rId2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5001104" TargetMode="External" /><Relationship Id="rId2" Type="http://schemas.openxmlformats.org/officeDocument/2006/relationships/hyperlink" Target="https://podminky.urs.cz/item/CS_URS_2023_01/115101201" TargetMode="External" /><Relationship Id="rId3" Type="http://schemas.openxmlformats.org/officeDocument/2006/relationships/hyperlink" Target="https://podminky.urs.cz/item/CS_URS_2023_01/121151103" TargetMode="External" /><Relationship Id="rId4" Type="http://schemas.openxmlformats.org/officeDocument/2006/relationships/hyperlink" Target="https://podminky.urs.cz/item/CS_URS_2023_01/122251104" TargetMode="External" /><Relationship Id="rId5" Type="http://schemas.openxmlformats.org/officeDocument/2006/relationships/hyperlink" Target="https://podminky.urs.cz/item/CS_URS_2023_01/132251251" TargetMode="External" /><Relationship Id="rId6" Type="http://schemas.openxmlformats.org/officeDocument/2006/relationships/hyperlink" Target="https://podminky.urs.cz/item/CS_URS_2023_01/133251101" TargetMode="External" /><Relationship Id="rId7" Type="http://schemas.openxmlformats.org/officeDocument/2006/relationships/hyperlink" Target="https://podminky.urs.cz/item/CS_URS_2023_01/162251101" TargetMode="External" /><Relationship Id="rId8" Type="http://schemas.openxmlformats.org/officeDocument/2006/relationships/hyperlink" Target="https://podminky.urs.cz/item/CS_URS_2023_01/167151111" TargetMode="External" /><Relationship Id="rId9" Type="http://schemas.openxmlformats.org/officeDocument/2006/relationships/hyperlink" Target="https://podminky.urs.cz/item/CS_URS_2023_01/171103201" TargetMode="External" /><Relationship Id="rId10" Type="http://schemas.openxmlformats.org/officeDocument/2006/relationships/hyperlink" Target="https://podminky.urs.cz/item/CS_URS_2023_01/181351003" TargetMode="External" /><Relationship Id="rId11" Type="http://schemas.openxmlformats.org/officeDocument/2006/relationships/hyperlink" Target="https://podminky.urs.cz/item/CS_URS_2023_01/181411121" TargetMode="External" /><Relationship Id="rId12" Type="http://schemas.openxmlformats.org/officeDocument/2006/relationships/hyperlink" Target="https://podminky.urs.cz/item/CS_URS_2023_01/320101112" TargetMode="External" /><Relationship Id="rId13" Type="http://schemas.openxmlformats.org/officeDocument/2006/relationships/hyperlink" Target="https://podminky.urs.cz/item/CS_URS_2023_01/321213345" TargetMode="External" /><Relationship Id="rId14" Type="http://schemas.openxmlformats.org/officeDocument/2006/relationships/hyperlink" Target="https://podminky.urs.cz/item/CS_URS_2023_01/321321116" TargetMode="External" /><Relationship Id="rId15" Type="http://schemas.openxmlformats.org/officeDocument/2006/relationships/hyperlink" Target="https://podminky.urs.cz/item/CS_URS_2023_01/321351010" TargetMode="External" /><Relationship Id="rId16" Type="http://schemas.openxmlformats.org/officeDocument/2006/relationships/hyperlink" Target="https://podminky.urs.cz/item/CS_URS_2023_01/321352010" TargetMode="External" /><Relationship Id="rId17" Type="http://schemas.openxmlformats.org/officeDocument/2006/relationships/hyperlink" Target="https://podminky.urs.cz/item/CS_URS_2023_01/321368211" TargetMode="External" /><Relationship Id="rId18" Type="http://schemas.openxmlformats.org/officeDocument/2006/relationships/hyperlink" Target="https://podminky.urs.cz/item/CS_URS_2023_01/452311171" TargetMode="External" /><Relationship Id="rId19" Type="http://schemas.openxmlformats.org/officeDocument/2006/relationships/hyperlink" Target="https://podminky.urs.cz/item/CS_URS_2023_01/464511111" TargetMode="External" /><Relationship Id="rId20" Type="http://schemas.openxmlformats.org/officeDocument/2006/relationships/hyperlink" Target="https://podminky.urs.cz/item/CS_URS_2023_01/464511122" TargetMode="External" /><Relationship Id="rId21" Type="http://schemas.openxmlformats.org/officeDocument/2006/relationships/hyperlink" Target="https://podminky.urs.cz/item/CS_URS_2023_01/871393121" TargetMode="External" /><Relationship Id="rId22" Type="http://schemas.openxmlformats.org/officeDocument/2006/relationships/hyperlink" Target="https://podminky.urs.cz/item/CS_URS_2023_01/899623181" TargetMode="External" /><Relationship Id="rId23" Type="http://schemas.openxmlformats.org/officeDocument/2006/relationships/hyperlink" Target="https://podminky.urs.cz/item/CS_URS_2023_01/899643111" TargetMode="External" /><Relationship Id="rId24" Type="http://schemas.openxmlformats.org/officeDocument/2006/relationships/hyperlink" Target="https://podminky.urs.cz/item/CS_URS_2023_01/934956124" TargetMode="External" /><Relationship Id="rId25" Type="http://schemas.openxmlformats.org/officeDocument/2006/relationships/hyperlink" Target="https://podminky.urs.cz/item/CS_URS_2023_01/936501111" TargetMode="External" /><Relationship Id="rId26" Type="http://schemas.openxmlformats.org/officeDocument/2006/relationships/hyperlink" Target="https://podminky.urs.cz/item/CS_URS_2023_01/998331011" TargetMode="External" /><Relationship Id="rId2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51251" TargetMode="External" /><Relationship Id="rId2" Type="http://schemas.openxmlformats.org/officeDocument/2006/relationships/hyperlink" Target="https://podminky.urs.cz/item/CS_URS_2023_01/171103201" TargetMode="External" /><Relationship Id="rId3" Type="http://schemas.openxmlformats.org/officeDocument/2006/relationships/hyperlink" Target="https://podminky.urs.cz/item/CS_URS_2023_01/321321116" TargetMode="External" /><Relationship Id="rId4" Type="http://schemas.openxmlformats.org/officeDocument/2006/relationships/hyperlink" Target="https://podminky.urs.cz/item/CS_URS_2023_01/321351010" TargetMode="External" /><Relationship Id="rId5" Type="http://schemas.openxmlformats.org/officeDocument/2006/relationships/hyperlink" Target="https://podminky.urs.cz/item/CS_URS_2023_01/321352010" TargetMode="External" /><Relationship Id="rId6" Type="http://schemas.openxmlformats.org/officeDocument/2006/relationships/hyperlink" Target="https://podminky.urs.cz/item/CS_URS_2023_01/321368211" TargetMode="External" /><Relationship Id="rId7" Type="http://schemas.openxmlformats.org/officeDocument/2006/relationships/hyperlink" Target="https://podminky.urs.cz/item/CS_URS_2023_01/464511111" TargetMode="External" /><Relationship Id="rId8" Type="http://schemas.openxmlformats.org/officeDocument/2006/relationships/hyperlink" Target="https://podminky.urs.cz/item/CS_URS_2023_01/465513327" TargetMode="External" /><Relationship Id="rId9" Type="http://schemas.openxmlformats.org/officeDocument/2006/relationships/hyperlink" Target="https://podminky.urs.cz/item/CS_URS_2023_01/998331011" TargetMode="External" /><Relationship Id="rId1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101102" TargetMode="External" /><Relationship Id="rId4" Type="http://schemas.openxmlformats.org/officeDocument/2006/relationships/hyperlink" Target="https://podminky.urs.cz/item/CS_URS_2023_01/112155215" TargetMode="External" /><Relationship Id="rId5" Type="http://schemas.openxmlformats.org/officeDocument/2006/relationships/hyperlink" Target="https://podminky.urs.cz/item/CS_URS_2023_01/112155221" TargetMode="External" /><Relationship Id="rId6" Type="http://schemas.openxmlformats.org/officeDocument/2006/relationships/hyperlink" Target="https://podminky.urs.cz/item/CS_URS_2023_01/112155311" TargetMode="External" /><Relationship Id="rId7" Type="http://schemas.openxmlformats.org/officeDocument/2006/relationships/hyperlink" Target="https://podminky.urs.cz/item/CS_URS_2023_01/112251101" TargetMode="External" /><Relationship Id="rId8" Type="http://schemas.openxmlformats.org/officeDocument/2006/relationships/hyperlink" Target="https://podminky.urs.cz/item/CS_URS_2023_01/112251102" TargetMode="External" /><Relationship Id="rId9" Type="http://schemas.openxmlformats.org/officeDocument/2006/relationships/hyperlink" Target="https://podminky.urs.cz/item/CS_URS_2023_01/122251106" TargetMode="External" /><Relationship Id="rId10" Type="http://schemas.openxmlformats.org/officeDocument/2006/relationships/hyperlink" Target="https://podminky.urs.cz/item/CS_URS_2023_01/122703601" TargetMode="External" /><Relationship Id="rId11" Type="http://schemas.openxmlformats.org/officeDocument/2006/relationships/hyperlink" Target="https://podminky.urs.cz/item/CS_URS_2023_01/122703602" TargetMode="External" /><Relationship Id="rId12" Type="http://schemas.openxmlformats.org/officeDocument/2006/relationships/hyperlink" Target="https://podminky.urs.cz/item/CS_URS_2023_01/162201411" TargetMode="External" /><Relationship Id="rId13" Type="http://schemas.openxmlformats.org/officeDocument/2006/relationships/hyperlink" Target="https://podminky.urs.cz/item/CS_URS_2023_01/162201412" TargetMode="External" /><Relationship Id="rId14" Type="http://schemas.openxmlformats.org/officeDocument/2006/relationships/hyperlink" Target="https://podminky.urs.cz/item/CS_URS_2023_01/162201421" TargetMode="External" /><Relationship Id="rId15" Type="http://schemas.openxmlformats.org/officeDocument/2006/relationships/hyperlink" Target="https://podminky.urs.cz/item/CS_URS_2023_01/162201422" TargetMode="External" /><Relationship Id="rId16" Type="http://schemas.openxmlformats.org/officeDocument/2006/relationships/hyperlink" Target="https://podminky.urs.cz/item/CS_URS_2023_01/162253101" TargetMode="External" /><Relationship Id="rId17" Type="http://schemas.openxmlformats.org/officeDocument/2006/relationships/hyperlink" Target="https://podminky.urs.cz/item/CS_URS_2023_01/162253102" TargetMode="External" /><Relationship Id="rId18" Type="http://schemas.openxmlformats.org/officeDocument/2006/relationships/hyperlink" Target="https://podminky.urs.cz/item/CS_URS_2023_01/162301951" TargetMode="External" /><Relationship Id="rId19" Type="http://schemas.openxmlformats.org/officeDocument/2006/relationships/hyperlink" Target="https://podminky.urs.cz/item/CS_URS_2023_01/162301952" TargetMode="External" /><Relationship Id="rId20" Type="http://schemas.openxmlformats.org/officeDocument/2006/relationships/hyperlink" Target="https://podminky.urs.cz/item/CS_URS_2023_01/162301971" TargetMode="External" /><Relationship Id="rId21" Type="http://schemas.openxmlformats.org/officeDocument/2006/relationships/hyperlink" Target="https://podminky.urs.cz/item/CS_URS_2023_01/162301972" TargetMode="External" /><Relationship Id="rId22" Type="http://schemas.openxmlformats.org/officeDocument/2006/relationships/hyperlink" Target="https://podminky.urs.cz/item/CS_URS_2023_01/162651112" TargetMode="External" /><Relationship Id="rId23" Type="http://schemas.openxmlformats.org/officeDocument/2006/relationships/hyperlink" Target="https://podminky.urs.cz/item/CS_URS_2023_01/162651112" TargetMode="External" /><Relationship Id="rId24" Type="http://schemas.openxmlformats.org/officeDocument/2006/relationships/hyperlink" Target="https://podminky.urs.cz/item/CS_URS_2023_01/167151111" TargetMode="External" /><Relationship Id="rId25" Type="http://schemas.openxmlformats.org/officeDocument/2006/relationships/hyperlink" Target="https://podminky.urs.cz/item/CS_URS_2023_01/171151131" TargetMode="External" /><Relationship Id="rId26" Type="http://schemas.openxmlformats.org/officeDocument/2006/relationships/hyperlink" Target="https://podminky.urs.cz/item/CS_URS_2023_01/181006111" TargetMode="External" /><Relationship Id="rId27" Type="http://schemas.openxmlformats.org/officeDocument/2006/relationships/hyperlink" Target="https://podminky.urs.cz/item/CS_URS_2023_01/182151111" TargetMode="External" /><Relationship Id="rId28" Type="http://schemas.openxmlformats.org/officeDocument/2006/relationships/hyperlink" Target="https://podminky.urs.cz/item/CS_URS_2023_01/183551323" TargetMode="External" /><Relationship Id="rId29" Type="http://schemas.openxmlformats.org/officeDocument/2006/relationships/hyperlink" Target="https://podminky.urs.cz/item/CS_URS_2023_01/464511111" TargetMode="External" /><Relationship Id="rId30" Type="http://schemas.openxmlformats.org/officeDocument/2006/relationships/hyperlink" Target="https://podminky.urs.cz/item/CS_URS_2023_01/998331011" TargetMode="External" /><Relationship Id="rId3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1114000" TargetMode="External" /><Relationship Id="rId2" Type="http://schemas.openxmlformats.org/officeDocument/2006/relationships/hyperlink" Target="https://podminky.urs.cz/item/CS_URS_2023_01/012103000" TargetMode="External" /><Relationship Id="rId3" Type="http://schemas.openxmlformats.org/officeDocument/2006/relationships/hyperlink" Target="https://podminky.urs.cz/item/CS_URS_2023_01/012203000" TargetMode="External" /><Relationship Id="rId4" Type="http://schemas.openxmlformats.org/officeDocument/2006/relationships/hyperlink" Target="https://podminky.urs.cz/item/CS_URS_2023_01/030001000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pans="2:71" s="1" customFormat="1" ht="36.95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pans="2:71" s="1" customFormat="1" ht="12" customHeight="1">
      <c r="B7" s="23"/>
      <c r="D7" s="33" t="s">
        <v>19</v>
      </c>
      <c r="K7" s="28" t="s">
        <v>20</v>
      </c>
      <c r="AK7" s="33" t="s">
        <v>21</v>
      </c>
      <c r="AN7" s="28" t="s">
        <v>3</v>
      </c>
      <c r="AR7" s="23"/>
      <c r="BE7" s="32"/>
      <c r="BS7" s="20" t="s">
        <v>7</v>
      </c>
    </row>
    <row r="8" spans="2:71" s="1" customFormat="1" ht="12" customHeight="1">
      <c r="B8" s="23"/>
      <c r="D8" s="33" t="s">
        <v>22</v>
      </c>
      <c r="K8" s="28" t="s">
        <v>23</v>
      </c>
      <c r="AK8" s="33" t="s">
        <v>24</v>
      </c>
      <c r="AN8" s="34" t="s">
        <v>25</v>
      </c>
      <c r="AR8" s="23"/>
      <c r="BE8" s="32"/>
      <c r="BS8" s="20" t="s">
        <v>7</v>
      </c>
    </row>
    <row r="9" spans="2:71" s="1" customFormat="1" ht="14.4" customHeight="1">
      <c r="B9" s="23"/>
      <c r="AR9" s="23"/>
      <c r="BE9" s="32"/>
      <c r="BS9" s="20" t="s">
        <v>7</v>
      </c>
    </row>
    <row r="10" spans="2:71" s="1" customFormat="1" ht="12" customHeight="1">
      <c r="B10" s="23"/>
      <c r="D10" s="33" t="s">
        <v>26</v>
      </c>
      <c r="AK10" s="33" t="s">
        <v>27</v>
      </c>
      <c r="AN10" s="28" t="s">
        <v>3</v>
      </c>
      <c r="AR10" s="23"/>
      <c r="BE10" s="32"/>
      <c r="BS10" s="20" t="s">
        <v>7</v>
      </c>
    </row>
    <row r="11" spans="2:71" s="1" customFormat="1" ht="18.45" customHeight="1">
      <c r="B11" s="23"/>
      <c r="E11" s="28" t="s">
        <v>28</v>
      </c>
      <c r="AK11" s="33" t="s">
        <v>29</v>
      </c>
      <c r="AN11" s="28" t="s">
        <v>3</v>
      </c>
      <c r="AR11" s="23"/>
      <c r="BE11" s="32"/>
      <c r="BS11" s="20" t="s">
        <v>7</v>
      </c>
    </row>
    <row r="12" spans="2:71" s="1" customFormat="1" ht="6.95" customHeight="1">
      <c r="B12" s="23"/>
      <c r="AR12" s="23"/>
      <c r="BE12" s="32"/>
      <c r="BS12" s="20" t="s">
        <v>7</v>
      </c>
    </row>
    <row r="13" spans="2:71" s="1" customFormat="1" ht="12" customHeight="1">
      <c r="B13" s="23"/>
      <c r="D13" s="33" t="s">
        <v>30</v>
      </c>
      <c r="AK13" s="33" t="s">
        <v>27</v>
      </c>
      <c r="AN13" s="35" t="s">
        <v>31</v>
      </c>
      <c r="AR13" s="23"/>
      <c r="BE13" s="32"/>
      <c r="BS13" s="20" t="s">
        <v>7</v>
      </c>
    </row>
    <row r="14" spans="2:71" ht="12">
      <c r="B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N14" s="35" t="s">
        <v>31</v>
      </c>
      <c r="AR14" s="23"/>
      <c r="BE14" s="32"/>
      <c r="BS14" s="20" t="s">
        <v>7</v>
      </c>
    </row>
    <row r="15" spans="2:71" s="1" customFormat="1" ht="6.95" customHeight="1">
      <c r="B15" s="23"/>
      <c r="AR15" s="23"/>
      <c r="BE15" s="32"/>
      <c r="BS15" s="20" t="s">
        <v>4</v>
      </c>
    </row>
    <row r="16" spans="2:71" s="1" customFormat="1" ht="12" customHeight="1">
      <c r="B16" s="23"/>
      <c r="D16" s="33" t="s">
        <v>32</v>
      </c>
      <c r="AK16" s="33" t="s">
        <v>27</v>
      </c>
      <c r="AN16" s="28" t="s">
        <v>3</v>
      </c>
      <c r="AR16" s="23"/>
      <c r="BE16" s="32"/>
      <c r="BS16" s="20" t="s">
        <v>4</v>
      </c>
    </row>
    <row r="17" spans="2:71" s="1" customFormat="1" ht="18.45" customHeight="1">
      <c r="B17" s="23"/>
      <c r="E17" s="28" t="s">
        <v>33</v>
      </c>
      <c r="AK17" s="33" t="s">
        <v>29</v>
      </c>
      <c r="AN17" s="28" t="s">
        <v>3</v>
      </c>
      <c r="AR17" s="23"/>
      <c r="BE17" s="32"/>
      <c r="BS17" s="20" t="s">
        <v>34</v>
      </c>
    </row>
    <row r="18" spans="2:71" s="1" customFormat="1" ht="6.95" customHeight="1">
      <c r="B18" s="23"/>
      <c r="AR18" s="23"/>
      <c r="BE18" s="32"/>
      <c r="BS18" s="20" t="s">
        <v>7</v>
      </c>
    </row>
    <row r="19" spans="2:71" s="1" customFormat="1" ht="12" customHeight="1">
      <c r="B19" s="23"/>
      <c r="D19" s="33" t="s">
        <v>35</v>
      </c>
      <c r="AK19" s="33" t="s">
        <v>27</v>
      </c>
      <c r="AN19" s="28" t="s">
        <v>3</v>
      </c>
      <c r="AR19" s="23"/>
      <c r="BE19" s="32"/>
      <c r="BS19" s="20" t="s">
        <v>7</v>
      </c>
    </row>
    <row r="20" spans="2:71" s="1" customFormat="1" ht="18.45" customHeight="1">
      <c r="B20" s="23"/>
      <c r="E20" s="28" t="s">
        <v>28</v>
      </c>
      <c r="AK20" s="33" t="s">
        <v>29</v>
      </c>
      <c r="AN20" s="28" t="s">
        <v>3</v>
      </c>
      <c r="AR20" s="23"/>
      <c r="BE20" s="32"/>
      <c r="BS20" s="20" t="s">
        <v>4</v>
      </c>
    </row>
    <row r="21" spans="2:57" s="1" customFormat="1" ht="6.95" customHeight="1">
      <c r="B21" s="23"/>
      <c r="AR21" s="23"/>
      <c r="BE21" s="32"/>
    </row>
    <row r="22" spans="2:57" s="1" customFormat="1" ht="12" customHeight="1">
      <c r="B22" s="23"/>
      <c r="D22" s="33" t="s">
        <v>36</v>
      </c>
      <c r="AR22" s="23"/>
      <c r="BE22" s="32"/>
    </row>
    <row r="23" spans="2:57" s="1" customFormat="1" ht="47.25" customHeight="1">
      <c r="B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3"/>
      <c r="BE23" s="32"/>
    </row>
    <row r="24" spans="2:57" s="1" customFormat="1" ht="6.95" customHeight="1">
      <c r="B24" s="23"/>
      <c r="AR24" s="23"/>
      <c r="BE24" s="32"/>
    </row>
    <row r="25" spans="2:57" s="1" customFormat="1" ht="6.95" customHeight="1">
      <c r="B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3"/>
      <c r="BE25" s="32"/>
    </row>
    <row r="26" spans="1:57" s="2" customFormat="1" ht="25.9" customHeight="1">
      <c r="A26" s="39"/>
      <c r="B26" s="40"/>
      <c r="C26" s="39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39"/>
      <c r="AQ26" s="39"/>
      <c r="AR26" s="40"/>
      <c r="BE26" s="32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2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0"/>
      <c r="BE28" s="32"/>
    </row>
    <row r="29" spans="1:57" s="3" customFormat="1" ht="14.4" customHeight="1">
      <c r="A29" s="3"/>
      <c r="B29" s="45"/>
      <c r="C29" s="3"/>
      <c r="D29" s="33" t="s">
        <v>42</v>
      </c>
      <c r="E29" s="3"/>
      <c r="F29" s="33" t="s">
        <v>43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ROUND(AV54,2)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3" t="s">
        <v>44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ROUND(AW54,2)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3" t="s">
        <v>45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3" t="s">
        <v>46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3" t="s">
        <v>47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3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9"/>
    </row>
    <row r="35" spans="1:57" s="2" customFormat="1" ht="25.9" customHeight="1">
      <c r="A35" s="39"/>
      <c r="B35" s="40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6.95" customHeight="1">
      <c r="A37" s="39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0"/>
      <c r="BE37" s="39"/>
    </row>
    <row r="41" spans="1:57" s="2" customFormat="1" ht="6.95" customHeight="1">
      <c r="A41" s="39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/>
      <c r="BE41" s="39"/>
    </row>
    <row r="42" spans="1:57" s="2" customFormat="1" ht="24.95" customHeight="1">
      <c r="A42" s="39"/>
      <c r="B42" s="40"/>
      <c r="C42" s="24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BE42" s="39"/>
    </row>
    <row r="43" spans="1:57" s="2" customFormat="1" ht="6.95" customHeight="1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BE43" s="39"/>
    </row>
    <row r="44" spans="1:57" s="4" customFormat="1" ht="12" customHeight="1">
      <c r="A44" s="4"/>
      <c r="B44" s="60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23-0118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0"/>
      <c r="BE44" s="4"/>
    </row>
    <row r="45" spans="1:57" s="5" customFormat="1" ht="36.95" customHeight="1">
      <c r="A45" s="5"/>
      <c r="B45" s="61"/>
      <c r="C45" s="62" t="s">
        <v>17</v>
      </c>
      <c r="D45" s="5"/>
      <c r="E45" s="5"/>
      <c r="F45" s="5"/>
      <c r="G45" s="5"/>
      <c r="H45" s="5"/>
      <c r="I45" s="5"/>
      <c r="J45" s="5"/>
      <c r="K45" s="5"/>
      <c r="L45" s="63" t="str">
        <f>K6</f>
        <v>KoPÚ Božejovice - Vodní nádrž Horšín v k.ú.Božejovice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1"/>
      <c r="BE45" s="5"/>
    </row>
    <row r="46" spans="1:57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BE46" s="39"/>
    </row>
    <row r="47" spans="1:57" s="2" customFormat="1" ht="12" customHeight="1">
      <c r="A47" s="39"/>
      <c r="B47" s="40"/>
      <c r="C47" s="33" t="s">
        <v>22</v>
      </c>
      <c r="D47" s="39"/>
      <c r="E47" s="39"/>
      <c r="F47" s="39"/>
      <c r="G47" s="39"/>
      <c r="H47" s="39"/>
      <c r="I47" s="39"/>
      <c r="J47" s="39"/>
      <c r="K47" s="39"/>
      <c r="L47" s="64" t="str">
        <f>IF(K8="","",K8)</f>
        <v>k.ú.Božejovice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3" t="s">
        <v>24</v>
      </c>
      <c r="AJ47" s="39"/>
      <c r="AK47" s="39"/>
      <c r="AL47" s="39"/>
      <c r="AM47" s="65" t="str">
        <f>IF(AN8="","",AN8)</f>
        <v>20. 1. 2023</v>
      </c>
      <c r="AN47" s="65"/>
      <c r="AO47" s="39"/>
      <c r="AP47" s="39"/>
      <c r="AQ47" s="39"/>
      <c r="AR47" s="40"/>
      <c r="BE47" s="39"/>
    </row>
    <row r="48" spans="1:57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BE48" s="39"/>
    </row>
    <row r="49" spans="1:57" s="2" customFormat="1" ht="25.65" customHeight="1">
      <c r="A49" s="39"/>
      <c r="B49" s="40"/>
      <c r="C49" s="33" t="s">
        <v>26</v>
      </c>
      <c r="D49" s="39"/>
      <c r="E49" s="39"/>
      <c r="F49" s="39"/>
      <c r="G49" s="39"/>
      <c r="H49" s="39"/>
      <c r="I49" s="39"/>
      <c r="J49" s="39"/>
      <c r="K49" s="39"/>
      <c r="L49" s="4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3" t="s">
        <v>32</v>
      </c>
      <c r="AJ49" s="39"/>
      <c r="AK49" s="39"/>
      <c r="AL49" s="39"/>
      <c r="AM49" s="66" t="str">
        <f>IF(E17="","",E17)</f>
        <v>Natura Koncept s.r.o. ŘEŠENÍ VODY V KRAJINĚ</v>
      </c>
      <c r="AN49" s="4"/>
      <c r="AO49" s="4"/>
      <c r="AP49" s="4"/>
      <c r="AQ49" s="39"/>
      <c r="AR49" s="40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  <c r="BE49" s="39"/>
    </row>
    <row r="50" spans="1:57" s="2" customFormat="1" ht="15.15" customHeight="1">
      <c r="A50" s="39"/>
      <c r="B50" s="40"/>
      <c r="C50" s="33" t="s">
        <v>30</v>
      </c>
      <c r="D50" s="39"/>
      <c r="E50" s="39"/>
      <c r="F50" s="39"/>
      <c r="G50" s="39"/>
      <c r="H50" s="39"/>
      <c r="I50" s="39"/>
      <c r="J50" s="39"/>
      <c r="K50" s="39"/>
      <c r="L50" s="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3" t="s">
        <v>35</v>
      </c>
      <c r="AJ50" s="39"/>
      <c r="AK50" s="39"/>
      <c r="AL50" s="39"/>
      <c r="AM50" s="66" t="str">
        <f>IF(E20="","",E20)</f>
        <v xml:space="preserve"> </v>
      </c>
      <c r="AN50" s="4"/>
      <c r="AO50" s="4"/>
      <c r="AP50" s="4"/>
      <c r="AQ50" s="39"/>
      <c r="AR50" s="40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39"/>
    </row>
    <row r="51" spans="1:57" s="2" customFormat="1" ht="10.8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71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39"/>
    </row>
    <row r="52" spans="1:57" s="2" customFormat="1" ht="29.25" customHeight="1">
      <c r="A52" s="39"/>
      <c r="B52" s="40"/>
      <c r="C52" s="75" t="s">
        <v>53</v>
      </c>
      <c r="D52" s="76"/>
      <c r="E52" s="76"/>
      <c r="F52" s="76"/>
      <c r="G52" s="76"/>
      <c r="H52" s="77"/>
      <c r="I52" s="78" t="s">
        <v>54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9" t="s">
        <v>55</v>
      </c>
      <c r="AH52" s="76"/>
      <c r="AI52" s="76"/>
      <c r="AJ52" s="76"/>
      <c r="AK52" s="76"/>
      <c r="AL52" s="76"/>
      <c r="AM52" s="76"/>
      <c r="AN52" s="78" t="s">
        <v>56</v>
      </c>
      <c r="AO52" s="76"/>
      <c r="AP52" s="76"/>
      <c r="AQ52" s="80" t="s">
        <v>57</v>
      </c>
      <c r="AR52" s="40"/>
      <c r="AS52" s="81" t="s">
        <v>58</v>
      </c>
      <c r="AT52" s="82" t="s">
        <v>59</v>
      </c>
      <c r="AU52" s="82" t="s">
        <v>60</v>
      </c>
      <c r="AV52" s="82" t="s">
        <v>61</v>
      </c>
      <c r="AW52" s="82" t="s">
        <v>62</v>
      </c>
      <c r="AX52" s="82" t="s">
        <v>63</v>
      </c>
      <c r="AY52" s="82" t="s">
        <v>64</v>
      </c>
      <c r="AZ52" s="82" t="s">
        <v>65</v>
      </c>
      <c r="BA52" s="82" t="s">
        <v>66</v>
      </c>
      <c r="BB52" s="82" t="s">
        <v>67</v>
      </c>
      <c r="BC52" s="82" t="s">
        <v>68</v>
      </c>
      <c r="BD52" s="83" t="s">
        <v>69</v>
      </c>
      <c r="BE52" s="39"/>
    </row>
    <row r="53" spans="1:57" s="2" customFormat="1" ht="10.8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84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39"/>
    </row>
    <row r="54" spans="1:90" s="6" customFormat="1" ht="32.4" customHeight="1">
      <c r="A54" s="6"/>
      <c r="B54" s="87"/>
      <c r="C54" s="88" t="s">
        <v>70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>
        <f>ROUND(AG55+AG56+AG61,2)</f>
        <v>0</v>
      </c>
      <c r="AH54" s="90"/>
      <c r="AI54" s="90"/>
      <c r="AJ54" s="90"/>
      <c r="AK54" s="90"/>
      <c r="AL54" s="90"/>
      <c r="AM54" s="90"/>
      <c r="AN54" s="91">
        <f>SUM(AG54,AT54)</f>
        <v>0</v>
      </c>
      <c r="AO54" s="91"/>
      <c r="AP54" s="91"/>
      <c r="AQ54" s="92" t="s">
        <v>3</v>
      </c>
      <c r="AR54" s="87"/>
      <c r="AS54" s="93">
        <f>ROUND(AS55+AS56+AS61,2)</f>
        <v>0</v>
      </c>
      <c r="AT54" s="94">
        <f>ROUND(SUM(AV54:AW54),2)</f>
        <v>0</v>
      </c>
      <c r="AU54" s="95">
        <f>ROUND(AU55+AU56+AU61,5)</f>
        <v>0</v>
      </c>
      <c r="AV54" s="94">
        <f>ROUND(AZ54*L29,2)</f>
        <v>0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ROUND(AZ55+AZ56+AZ61,2)</f>
        <v>0</v>
      </c>
      <c r="BA54" s="94">
        <f>ROUND(BA55+BA56+BA61,2)</f>
        <v>0</v>
      </c>
      <c r="BB54" s="94">
        <f>ROUND(BB55+BB56+BB61,2)</f>
        <v>0</v>
      </c>
      <c r="BC54" s="94">
        <f>ROUND(BC55+BC56+BC61,2)</f>
        <v>0</v>
      </c>
      <c r="BD54" s="96">
        <f>ROUND(BD55+BD56+BD61,2)</f>
        <v>0</v>
      </c>
      <c r="BE54" s="6"/>
      <c r="BS54" s="97" t="s">
        <v>71</v>
      </c>
      <c r="BT54" s="97" t="s">
        <v>72</v>
      </c>
      <c r="BU54" s="98" t="s">
        <v>73</v>
      </c>
      <c r="BV54" s="97" t="s">
        <v>74</v>
      </c>
      <c r="BW54" s="97" t="s">
        <v>5</v>
      </c>
      <c r="BX54" s="97" t="s">
        <v>75</v>
      </c>
      <c r="CL54" s="97" t="s">
        <v>20</v>
      </c>
    </row>
    <row r="55" spans="1:91" s="7" customFormat="1" ht="16.5" customHeight="1">
      <c r="A55" s="99" t="s">
        <v>76</v>
      </c>
      <c r="B55" s="100"/>
      <c r="C55" s="101"/>
      <c r="D55" s="102" t="s">
        <v>77</v>
      </c>
      <c r="E55" s="102"/>
      <c r="F55" s="102"/>
      <c r="G55" s="102"/>
      <c r="H55" s="102"/>
      <c r="I55" s="103"/>
      <c r="J55" s="102" t="s">
        <v>78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4">
        <f>'SO 00 - Přípravné práce'!J30</f>
        <v>0</v>
      </c>
      <c r="AH55" s="103"/>
      <c r="AI55" s="103"/>
      <c r="AJ55" s="103"/>
      <c r="AK55" s="103"/>
      <c r="AL55" s="103"/>
      <c r="AM55" s="103"/>
      <c r="AN55" s="104">
        <f>SUM(AG55,AT55)</f>
        <v>0</v>
      </c>
      <c r="AO55" s="103"/>
      <c r="AP55" s="103"/>
      <c r="AQ55" s="105" t="s">
        <v>79</v>
      </c>
      <c r="AR55" s="100"/>
      <c r="AS55" s="106">
        <v>0</v>
      </c>
      <c r="AT55" s="107">
        <f>ROUND(SUM(AV55:AW55),2)</f>
        <v>0</v>
      </c>
      <c r="AU55" s="108">
        <f>'SO 00 - Přípravné práce'!P81</f>
        <v>0</v>
      </c>
      <c r="AV55" s="107">
        <f>'SO 00 - Přípravné práce'!J33</f>
        <v>0</v>
      </c>
      <c r="AW55" s="107">
        <f>'SO 00 - Přípravné práce'!J34</f>
        <v>0</v>
      </c>
      <c r="AX55" s="107">
        <f>'SO 00 - Přípravné práce'!J35</f>
        <v>0</v>
      </c>
      <c r="AY55" s="107">
        <f>'SO 00 - Přípravné práce'!J36</f>
        <v>0</v>
      </c>
      <c r="AZ55" s="107">
        <f>'SO 00 - Přípravné práce'!F33</f>
        <v>0</v>
      </c>
      <c r="BA55" s="107">
        <f>'SO 00 - Přípravné práce'!F34</f>
        <v>0</v>
      </c>
      <c r="BB55" s="107">
        <f>'SO 00 - Přípravné práce'!F35</f>
        <v>0</v>
      </c>
      <c r="BC55" s="107">
        <f>'SO 00 - Přípravné práce'!F36</f>
        <v>0</v>
      </c>
      <c r="BD55" s="109">
        <f>'SO 00 - Přípravné práce'!F37</f>
        <v>0</v>
      </c>
      <c r="BE55" s="7"/>
      <c r="BT55" s="110" t="s">
        <v>80</v>
      </c>
      <c r="BV55" s="110" t="s">
        <v>74</v>
      </c>
      <c r="BW55" s="110" t="s">
        <v>81</v>
      </c>
      <c r="BX55" s="110" t="s">
        <v>5</v>
      </c>
      <c r="CL55" s="110" t="s">
        <v>20</v>
      </c>
      <c r="CM55" s="110" t="s">
        <v>82</v>
      </c>
    </row>
    <row r="56" spans="1:91" s="7" customFormat="1" ht="24.75" customHeight="1">
      <c r="A56" s="7"/>
      <c r="B56" s="100"/>
      <c r="C56" s="101"/>
      <c r="D56" s="102" t="s">
        <v>83</v>
      </c>
      <c r="E56" s="102"/>
      <c r="F56" s="102"/>
      <c r="G56" s="102"/>
      <c r="H56" s="102"/>
      <c r="I56" s="103"/>
      <c r="J56" s="102" t="s">
        <v>18</v>
      </c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11">
        <f>ROUND(SUM(AG57:AG60),2)</f>
        <v>0</v>
      </c>
      <c r="AH56" s="103"/>
      <c r="AI56" s="103"/>
      <c r="AJ56" s="103"/>
      <c r="AK56" s="103"/>
      <c r="AL56" s="103"/>
      <c r="AM56" s="103"/>
      <c r="AN56" s="104">
        <f>SUM(AG56,AT56)</f>
        <v>0</v>
      </c>
      <c r="AO56" s="103"/>
      <c r="AP56" s="103"/>
      <c r="AQ56" s="105" t="s">
        <v>79</v>
      </c>
      <c r="AR56" s="100"/>
      <c r="AS56" s="106">
        <f>ROUND(SUM(AS57:AS60),2)</f>
        <v>0</v>
      </c>
      <c r="AT56" s="107">
        <f>ROUND(SUM(AV56:AW56),2)</f>
        <v>0</v>
      </c>
      <c r="AU56" s="108">
        <f>ROUND(SUM(AU57:AU60),5)</f>
        <v>0</v>
      </c>
      <c r="AV56" s="107">
        <f>ROUND(AZ56*L29,2)</f>
        <v>0</v>
      </c>
      <c r="AW56" s="107">
        <f>ROUND(BA56*L30,2)</f>
        <v>0</v>
      </c>
      <c r="AX56" s="107">
        <f>ROUND(BB56*L29,2)</f>
        <v>0</v>
      </c>
      <c r="AY56" s="107">
        <f>ROUND(BC56*L30,2)</f>
        <v>0</v>
      </c>
      <c r="AZ56" s="107">
        <f>ROUND(SUM(AZ57:AZ60),2)</f>
        <v>0</v>
      </c>
      <c r="BA56" s="107">
        <f>ROUND(SUM(BA57:BA60),2)</f>
        <v>0</v>
      </c>
      <c r="BB56" s="107">
        <f>ROUND(SUM(BB57:BB60),2)</f>
        <v>0</v>
      </c>
      <c r="BC56" s="107">
        <f>ROUND(SUM(BC57:BC60),2)</f>
        <v>0</v>
      </c>
      <c r="BD56" s="109">
        <f>ROUND(SUM(BD57:BD60),2)</f>
        <v>0</v>
      </c>
      <c r="BE56" s="7"/>
      <c r="BS56" s="110" t="s">
        <v>71</v>
      </c>
      <c r="BT56" s="110" t="s">
        <v>80</v>
      </c>
      <c r="BU56" s="110" t="s">
        <v>73</v>
      </c>
      <c r="BV56" s="110" t="s">
        <v>74</v>
      </c>
      <c r="BW56" s="110" t="s">
        <v>84</v>
      </c>
      <c r="BX56" s="110" t="s">
        <v>5</v>
      </c>
      <c r="CL56" s="110" t="s">
        <v>85</v>
      </c>
      <c r="CM56" s="110" t="s">
        <v>82</v>
      </c>
    </row>
    <row r="57" spans="1:90" s="4" customFormat="1" ht="16.5" customHeight="1">
      <c r="A57" s="99" t="s">
        <v>76</v>
      </c>
      <c r="B57" s="60"/>
      <c r="C57" s="10"/>
      <c r="D57" s="10"/>
      <c r="E57" s="112" t="s">
        <v>80</v>
      </c>
      <c r="F57" s="112"/>
      <c r="G57" s="112"/>
      <c r="H57" s="112"/>
      <c r="I57" s="112"/>
      <c r="J57" s="10"/>
      <c r="K57" s="112" t="s">
        <v>86</v>
      </c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3">
        <f>'1 - zemní hráz'!J32</f>
        <v>0</v>
      </c>
      <c r="AH57" s="10"/>
      <c r="AI57" s="10"/>
      <c r="AJ57" s="10"/>
      <c r="AK57" s="10"/>
      <c r="AL57" s="10"/>
      <c r="AM57" s="10"/>
      <c r="AN57" s="113">
        <f>SUM(AG57,AT57)</f>
        <v>0</v>
      </c>
      <c r="AO57" s="10"/>
      <c r="AP57" s="10"/>
      <c r="AQ57" s="114" t="s">
        <v>87</v>
      </c>
      <c r="AR57" s="60"/>
      <c r="AS57" s="115">
        <v>0</v>
      </c>
      <c r="AT57" s="116">
        <f>ROUND(SUM(AV57:AW57),2)</f>
        <v>0</v>
      </c>
      <c r="AU57" s="117">
        <f>'1 - zemní hráz'!P90</f>
        <v>0</v>
      </c>
      <c r="AV57" s="116">
        <f>'1 - zemní hráz'!J35</f>
        <v>0</v>
      </c>
      <c r="AW57" s="116">
        <f>'1 - zemní hráz'!J36</f>
        <v>0</v>
      </c>
      <c r="AX57" s="116">
        <f>'1 - zemní hráz'!J37</f>
        <v>0</v>
      </c>
      <c r="AY57" s="116">
        <f>'1 - zemní hráz'!J38</f>
        <v>0</v>
      </c>
      <c r="AZ57" s="116">
        <f>'1 - zemní hráz'!F35</f>
        <v>0</v>
      </c>
      <c r="BA57" s="116">
        <f>'1 - zemní hráz'!F36</f>
        <v>0</v>
      </c>
      <c r="BB57" s="116">
        <f>'1 - zemní hráz'!F37</f>
        <v>0</v>
      </c>
      <c r="BC57" s="116">
        <f>'1 - zemní hráz'!F38</f>
        <v>0</v>
      </c>
      <c r="BD57" s="118">
        <f>'1 - zemní hráz'!F39</f>
        <v>0</v>
      </c>
      <c r="BE57" s="4"/>
      <c r="BT57" s="28" t="s">
        <v>82</v>
      </c>
      <c r="BV57" s="28" t="s">
        <v>74</v>
      </c>
      <c r="BW57" s="28" t="s">
        <v>88</v>
      </c>
      <c r="BX57" s="28" t="s">
        <v>84</v>
      </c>
      <c r="CL57" s="28" t="s">
        <v>85</v>
      </c>
    </row>
    <row r="58" spans="1:90" s="4" customFormat="1" ht="16.5" customHeight="1">
      <c r="A58" s="99" t="s">
        <v>76</v>
      </c>
      <c r="B58" s="60"/>
      <c r="C58" s="10"/>
      <c r="D58" s="10"/>
      <c r="E58" s="112" t="s">
        <v>82</v>
      </c>
      <c r="F58" s="112"/>
      <c r="G58" s="112"/>
      <c r="H58" s="112"/>
      <c r="I58" s="112"/>
      <c r="J58" s="10"/>
      <c r="K58" s="112" t="s">
        <v>89</v>
      </c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3">
        <f>'2 - základová výpust'!J32</f>
        <v>0</v>
      </c>
      <c r="AH58" s="10"/>
      <c r="AI58" s="10"/>
      <c r="AJ58" s="10"/>
      <c r="AK58" s="10"/>
      <c r="AL58" s="10"/>
      <c r="AM58" s="10"/>
      <c r="AN58" s="113">
        <f>SUM(AG58,AT58)</f>
        <v>0</v>
      </c>
      <c r="AO58" s="10"/>
      <c r="AP58" s="10"/>
      <c r="AQ58" s="114" t="s">
        <v>87</v>
      </c>
      <c r="AR58" s="60"/>
      <c r="AS58" s="115">
        <v>0</v>
      </c>
      <c r="AT58" s="116">
        <f>ROUND(SUM(AV58:AW58),2)</f>
        <v>0</v>
      </c>
      <c r="AU58" s="117">
        <f>'2 - základová výpust'!P94</f>
        <v>0</v>
      </c>
      <c r="AV58" s="116">
        <f>'2 - základová výpust'!J35</f>
        <v>0</v>
      </c>
      <c r="AW58" s="116">
        <f>'2 - základová výpust'!J36</f>
        <v>0</v>
      </c>
      <c r="AX58" s="116">
        <f>'2 - základová výpust'!J37</f>
        <v>0</v>
      </c>
      <c r="AY58" s="116">
        <f>'2 - základová výpust'!J38</f>
        <v>0</v>
      </c>
      <c r="AZ58" s="116">
        <f>'2 - základová výpust'!F35</f>
        <v>0</v>
      </c>
      <c r="BA58" s="116">
        <f>'2 - základová výpust'!F36</f>
        <v>0</v>
      </c>
      <c r="BB58" s="116">
        <f>'2 - základová výpust'!F37</f>
        <v>0</v>
      </c>
      <c r="BC58" s="116">
        <f>'2 - základová výpust'!F38</f>
        <v>0</v>
      </c>
      <c r="BD58" s="118">
        <f>'2 - základová výpust'!F39</f>
        <v>0</v>
      </c>
      <c r="BE58" s="4"/>
      <c r="BT58" s="28" t="s">
        <v>82</v>
      </c>
      <c r="BV58" s="28" t="s">
        <v>74</v>
      </c>
      <c r="BW58" s="28" t="s">
        <v>90</v>
      </c>
      <c r="BX58" s="28" t="s">
        <v>84</v>
      </c>
      <c r="CL58" s="28" t="s">
        <v>85</v>
      </c>
    </row>
    <row r="59" spans="1:90" s="4" customFormat="1" ht="16.5" customHeight="1">
      <c r="A59" s="99" t="s">
        <v>76</v>
      </c>
      <c r="B59" s="60"/>
      <c r="C59" s="10"/>
      <c r="D59" s="10"/>
      <c r="E59" s="112" t="s">
        <v>91</v>
      </c>
      <c r="F59" s="112"/>
      <c r="G59" s="112"/>
      <c r="H59" s="112"/>
      <c r="I59" s="112"/>
      <c r="J59" s="10"/>
      <c r="K59" s="112" t="s">
        <v>92</v>
      </c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3">
        <f>'3 - bezpečnostní přeliv'!J32</f>
        <v>0</v>
      </c>
      <c r="AH59" s="10"/>
      <c r="AI59" s="10"/>
      <c r="AJ59" s="10"/>
      <c r="AK59" s="10"/>
      <c r="AL59" s="10"/>
      <c r="AM59" s="10"/>
      <c r="AN59" s="113">
        <f>SUM(AG59,AT59)</f>
        <v>0</v>
      </c>
      <c r="AO59" s="10"/>
      <c r="AP59" s="10"/>
      <c r="AQ59" s="114" t="s">
        <v>87</v>
      </c>
      <c r="AR59" s="60"/>
      <c r="AS59" s="115">
        <v>0</v>
      </c>
      <c r="AT59" s="116">
        <f>ROUND(SUM(AV59:AW59),2)</f>
        <v>0</v>
      </c>
      <c r="AU59" s="117">
        <f>'3 - bezpečnostní přeliv'!P91</f>
        <v>0</v>
      </c>
      <c r="AV59" s="116">
        <f>'3 - bezpečnostní přeliv'!J35</f>
        <v>0</v>
      </c>
      <c r="AW59" s="116">
        <f>'3 - bezpečnostní přeliv'!J36</f>
        <v>0</v>
      </c>
      <c r="AX59" s="116">
        <f>'3 - bezpečnostní přeliv'!J37</f>
        <v>0</v>
      </c>
      <c r="AY59" s="116">
        <f>'3 - bezpečnostní přeliv'!J38</f>
        <v>0</v>
      </c>
      <c r="AZ59" s="116">
        <f>'3 - bezpečnostní přeliv'!F35</f>
        <v>0</v>
      </c>
      <c r="BA59" s="116">
        <f>'3 - bezpečnostní přeliv'!F36</f>
        <v>0</v>
      </c>
      <c r="BB59" s="116">
        <f>'3 - bezpečnostní přeliv'!F37</f>
        <v>0</v>
      </c>
      <c r="BC59" s="116">
        <f>'3 - bezpečnostní přeliv'!F38</f>
        <v>0</v>
      </c>
      <c r="BD59" s="118">
        <f>'3 - bezpečnostní přeliv'!F39</f>
        <v>0</v>
      </c>
      <c r="BE59" s="4"/>
      <c r="BT59" s="28" t="s">
        <v>82</v>
      </c>
      <c r="BV59" s="28" t="s">
        <v>74</v>
      </c>
      <c r="BW59" s="28" t="s">
        <v>93</v>
      </c>
      <c r="BX59" s="28" t="s">
        <v>84</v>
      </c>
      <c r="CL59" s="28" t="s">
        <v>85</v>
      </c>
    </row>
    <row r="60" spans="1:90" s="4" customFormat="1" ht="16.5" customHeight="1">
      <c r="A60" s="99" t="s">
        <v>76</v>
      </c>
      <c r="B60" s="60"/>
      <c r="C60" s="10"/>
      <c r="D60" s="10"/>
      <c r="E60" s="112" t="s">
        <v>94</v>
      </c>
      <c r="F60" s="112"/>
      <c r="G60" s="112"/>
      <c r="H60" s="112"/>
      <c r="I60" s="112"/>
      <c r="J60" s="10"/>
      <c r="K60" s="112" t="s">
        <v>95</v>
      </c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3">
        <f>'4 - úpravy v zátopě'!J32</f>
        <v>0</v>
      </c>
      <c r="AH60" s="10"/>
      <c r="AI60" s="10"/>
      <c r="AJ60" s="10"/>
      <c r="AK60" s="10"/>
      <c r="AL60" s="10"/>
      <c r="AM60" s="10"/>
      <c r="AN60" s="113">
        <f>SUM(AG60,AT60)</f>
        <v>0</v>
      </c>
      <c r="AO60" s="10"/>
      <c r="AP60" s="10"/>
      <c r="AQ60" s="114" t="s">
        <v>87</v>
      </c>
      <c r="AR60" s="60"/>
      <c r="AS60" s="115">
        <v>0</v>
      </c>
      <c r="AT60" s="116">
        <f>ROUND(SUM(AV60:AW60),2)</f>
        <v>0</v>
      </c>
      <c r="AU60" s="117">
        <f>'4 - úpravy v zátopě'!P89</f>
        <v>0</v>
      </c>
      <c r="AV60" s="116">
        <f>'4 - úpravy v zátopě'!J35</f>
        <v>0</v>
      </c>
      <c r="AW60" s="116">
        <f>'4 - úpravy v zátopě'!J36</f>
        <v>0</v>
      </c>
      <c r="AX60" s="116">
        <f>'4 - úpravy v zátopě'!J37</f>
        <v>0</v>
      </c>
      <c r="AY60" s="116">
        <f>'4 - úpravy v zátopě'!J38</f>
        <v>0</v>
      </c>
      <c r="AZ60" s="116">
        <f>'4 - úpravy v zátopě'!F35</f>
        <v>0</v>
      </c>
      <c r="BA60" s="116">
        <f>'4 - úpravy v zátopě'!F36</f>
        <v>0</v>
      </c>
      <c r="BB60" s="116">
        <f>'4 - úpravy v zátopě'!F37</f>
        <v>0</v>
      </c>
      <c r="BC60" s="116">
        <f>'4 - úpravy v zátopě'!F38</f>
        <v>0</v>
      </c>
      <c r="BD60" s="118">
        <f>'4 - úpravy v zátopě'!F39</f>
        <v>0</v>
      </c>
      <c r="BE60" s="4"/>
      <c r="BT60" s="28" t="s">
        <v>82</v>
      </c>
      <c r="BV60" s="28" t="s">
        <v>74</v>
      </c>
      <c r="BW60" s="28" t="s">
        <v>96</v>
      </c>
      <c r="BX60" s="28" t="s">
        <v>84</v>
      </c>
      <c r="CL60" s="28" t="s">
        <v>85</v>
      </c>
    </row>
    <row r="61" spans="1:91" s="7" customFormat="1" ht="16.5" customHeight="1">
      <c r="A61" s="99" t="s">
        <v>76</v>
      </c>
      <c r="B61" s="100"/>
      <c r="C61" s="101"/>
      <c r="D61" s="102" t="s">
        <v>97</v>
      </c>
      <c r="E61" s="102"/>
      <c r="F61" s="102"/>
      <c r="G61" s="102"/>
      <c r="H61" s="102"/>
      <c r="I61" s="103"/>
      <c r="J61" s="102" t="s">
        <v>98</v>
      </c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4">
        <f>'VON - Vedlejší a ostatní ...'!J30</f>
        <v>0</v>
      </c>
      <c r="AH61" s="103"/>
      <c r="AI61" s="103"/>
      <c r="AJ61" s="103"/>
      <c r="AK61" s="103"/>
      <c r="AL61" s="103"/>
      <c r="AM61" s="103"/>
      <c r="AN61" s="104">
        <f>SUM(AG61,AT61)</f>
        <v>0</v>
      </c>
      <c r="AO61" s="103"/>
      <c r="AP61" s="103"/>
      <c r="AQ61" s="105" t="s">
        <v>97</v>
      </c>
      <c r="AR61" s="100"/>
      <c r="AS61" s="119">
        <v>0</v>
      </c>
      <c r="AT61" s="120">
        <f>ROUND(SUM(AV61:AW61),2)</f>
        <v>0</v>
      </c>
      <c r="AU61" s="121">
        <f>'VON - Vedlejší a ostatní ...'!P84</f>
        <v>0</v>
      </c>
      <c r="AV61" s="120">
        <f>'VON - Vedlejší a ostatní ...'!J33</f>
        <v>0</v>
      </c>
      <c r="AW61" s="120">
        <f>'VON - Vedlejší a ostatní ...'!J34</f>
        <v>0</v>
      </c>
      <c r="AX61" s="120">
        <f>'VON - Vedlejší a ostatní ...'!J35</f>
        <v>0</v>
      </c>
      <c r="AY61" s="120">
        <f>'VON - Vedlejší a ostatní ...'!J36</f>
        <v>0</v>
      </c>
      <c r="AZ61" s="120">
        <f>'VON - Vedlejší a ostatní ...'!F33</f>
        <v>0</v>
      </c>
      <c r="BA61" s="120">
        <f>'VON - Vedlejší a ostatní ...'!F34</f>
        <v>0</v>
      </c>
      <c r="BB61" s="120">
        <f>'VON - Vedlejší a ostatní ...'!F35</f>
        <v>0</v>
      </c>
      <c r="BC61" s="120">
        <f>'VON - Vedlejší a ostatní ...'!F36</f>
        <v>0</v>
      </c>
      <c r="BD61" s="122">
        <f>'VON - Vedlejší a ostatní ...'!F37</f>
        <v>0</v>
      </c>
      <c r="BE61" s="7"/>
      <c r="BT61" s="110" t="s">
        <v>80</v>
      </c>
      <c r="BV61" s="110" t="s">
        <v>74</v>
      </c>
      <c r="BW61" s="110" t="s">
        <v>99</v>
      </c>
      <c r="BX61" s="110" t="s">
        <v>5</v>
      </c>
      <c r="CL61" s="110" t="s">
        <v>85</v>
      </c>
      <c r="CM61" s="110" t="s">
        <v>82</v>
      </c>
    </row>
    <row r="62" spans="1:57" s="2" customFormat="1" ht="30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40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s="2" customFormat="1" ht="6.95" customHeight="1">
      <c r="A63" s="39"/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40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mergeCells count="66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SO 00 - Přípravné práce'!C2" display="/"/>
    <hyperlink ref="A57" location="'1 - zemní hráz'!C2" display="/"/>
    <hyperlink ref="A58" location="'2 - základová výpust'!C2" display="/"/>
    <hyperlink ref="A59" location="'3 - bezpečnostní přeliv'!C2" display="/"/>
    <hyperlink ref="A60" location="'4 - úpravy v zátopě'!C2" display="/"/>
    <hyperlink ref="A6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pans="2:46" s="1" customFormat="1" ht="24.95" customHeight="1">
      <c r="B4" s="23"/>
      <c r="D4" s="24" t="s">
        <v>100</v>
      </c>
      <c r="L4" s="23"/>
      <c r="M4" s="123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24" t="str">
        <f>'Rekapitulace stavby'!K6</f>
        <v>KoPÚ Božejovice - Vodní nádrž Horšín v k.ú.Božejovice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101</v>
      </c>
      <c r="E8" s="39"/>
      <c r="F8" s="39"/>
      <c r="G8" s="39"/>
      <c r="H8" s="39"/>
      <c r="I8" s="39"/>
      <c r="J8" s="39"/>
      <c r="K8" s="39"/>
      <c r="L8" s="12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3" t="s">
        <v>102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20</v>
      </c>
      <c r="G11" s="39"/>
      <c r="H11" s="39"/>
      <c r="I11" s="33" t="s">
        <v>21</v>
      </c>
      <c r="J11" s="28" t="s">
        <v>3</v>
      </c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22</v>
      </c>
      <c r="E12" s="39"/>
      <c r="F12" s="28" t="s">
        <v>23</v>
      </c>
      <c r="G12" s="39"/>
      <c r="H12" s="39"/>
      <c r="I12" s="33" t="s">
        <v>24</v>
      </c>
      <c r="J12" s="65" t="str">
        <f>'Rekapitulace stavby'!AN8</f>
        <v>20. 1. 2023</v>
      </c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26</v>
      </c>
      <c r="E14" s="39"/>
      <c r="F14" s="39"/>
      <c r="G14" s="39"/>
      <c r="H14" s="39"/>
      <c r="I14" s="33" t="s">
        <v>27</v>
      </c>
      <c r="J14" s="28" t="str">
        <f>IF('Rekapitulace stavby'!AN10="","",'Rekapitulace stavby'!AN10)</f>
        <v/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tr">
        <f>IF('Rekapitulace stavby'!E11="","",'Rekapitulace stavby'!E11)</f>
        <v xml:space="preserve"> </v>
      </c>
      <c r="F15" s="39"/>
      <c r="G15" s="39"/>
      <c r="H15" s="39"/>
      <c r="I15" s="33" t="s">
        <v>29</v>
      </c>
      <c r="J15" s="28" t="str">
        <f>IF('Rekapitulace stavby'!AN11="","",'Rekapitulace stavby'!AN11)</f>
        <v/>
      </c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30</v>
      </c>
      <c r="E17" s="39"/>
      <c r="F17" s="39"/>
      <c r="G17" s="39"/>
      <c r="H17" s="39"/>
      <c r="I17" s="33" t="s">
        <v>27</v>
      </c>
      <c r="J17" s="34" t="str">
        <f>'Rekapitulace stavby'!AN13</f>
        <v>Vyplň údaj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29</v>
      </c>
      <c r="J18" s="34" t="str">
        <f>'Rekapitulace stavby'!AN14</f>
        <v>Vyplň údaj</v>
      </c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32</v>
      </c>
      <c r="E20" s="39"/>
      <c r="F20" s="39"/>
      <c r="G20" s="39"/>
      <c r="H20" s="39"/>
      <c r="I20" s="33" t="s">
        <v>27</v>
      </c>
      <c r="J20" s="28" t="s">
        <v>3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33</v>
      </c>
      <c r="F21" s="39"/>
      <c r="G21" s="39"/>
      <c r="H21" s="39"/>
      <c r="I21" s="33" t="s">
        <v>29</v>
      </c>
      <c r="J21" s="28" t="s">
        <v>3</v>
      </c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35</v>
      </c>
      <c r="E23" s="39"/>
      <c r="F23" s="39"/>
      <c r="G23" s="39"/>
      <c r="H23" s="39"/>
      <c r="I23" s="33" t="s">
        <v>27</v>
      </c>
      <c r="J23" s="28" t="str">
        <f>IF('Rekapitulace stavby'!AN19="","",'Rekapitulace stavby'!AN19)</f>
        <v/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tr">
        <f>IF('Rekapitulace stavby'!E20="","",'Rekapitulace stavby'!E20)</f>
        <v xml:space="preserve"> </v>
      </c>
      <c r="F24" s="39"/>
      <c r="G24" s="39"/>
      <c r="H24" s="39"/>
      <c r="I24" s="33" t="s">
        <v>29</v>
      </c>
      <c r="J24" s="28" t="str">
        <f>IF('Rekapitulace stavby'!AN20="","",'Rekapitulace stavby'!AN20)</f>
        <v/>
      </c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26"/>
      <c r="B27" s="127"/>
      <c r="C27" s="126"/>
      <c r="D27" s="126"/>
      <c r="E27" s="37" t="s">
        <v>3</v>
      </c>
      <c r="F27" s="37"/>
      <c r="G27" s="37"/>
      <c r="H27" s="37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2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9" t="s">
        <v>38</v>
      </c>
      <c r="E30" s="39"/>
      <c r="F30" s="39"/>
      <c r="G30" s="39"/>
      <c r="H30" s="39"/>
      <c r="I30" s="39"/>
      <c r="J30" s="91">
        <f>ROUND(J81,2)</f>
        <v>0</v>
      </c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30" t="s">
        <v>42</v>
      </c>
      <c r="E33" s="33" t="s">
        <v>43</v>
      </c>
      <c r="F33" s="131">
        <f>ROUND((SUM(BE81:BE120)),2)</f>
        <v>0</v>
      </c>
      <c r="G33" s="39"/>
      <c r="H33" s="39"/>
      <c r="I33" s="132">
        <v>0.21</v>
      </c>
      <c r="J33" s="131">
        <f>ROUND(((SUM(BE81:BE120))*I33),2)</f>
        <v>0</v>
      </c>
      <c r="K33" s="39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31">
        <f>ROUND((SUM(BF81:BF120)),2)</f>
        <v>0</v>
      </c>
      <c r="G34" s="39"/>
      <c r="H34" s="39"/>
      <c r="I34" s="132">
        <v>0.15</v>
      </c>
      <c r="J34" s="131">
        <f>ROUND(((SUM(BF81:BF120))*I34),2)</f>
        <v>0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31">
        <f>ROUND((SUM(BG81:BG120)),2)</f>
        <v>0</v>
      </c>
      <c r="G35" s="39"/>
      <c r="H35" s="39"/>
      <c r="I35" s="132">
        <v>0.21</v>
      </c>
      <c r="J35" s="131">
        <f>0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31">
        <f>ROUND((SUM(BH81:BH120)),2)</f>
        <v>0</v>
      </c>
      <c r="G36" s="39"/>
      <c r="H36" s="39"/>
      <c r="I36" s="132">
        <v>0.15</v>
      </c>
      <c r="J36" s="131">
        <f>0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31">
        <f>ROUND((SUM(BI81:BI120)),2)</f>
        <v>0</v>
      </c>
      <c r="G37" s="39"/>
      <c r="H37" s="39"/>
      <c r="I37" s="132">
        <v>0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3"/>
      <c r="D39" s="134" t="s">
        <v>48</v>
      </c>
      <c r="E39" s="77"/>
      <c r="F39" s="77"/>
      <c r="G39" s="135" t="s">
        <v>49</v>
      </c>
      <c r="H39" s="136" t="s">
        <v>50</v>
      </c>
      <c r="I39" s="77"/>
      <c r="J39" s="137">
        <f>SUM(J30:J37)</f>
        <v>0</v>
      </c>
      <c r="K39" s="138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2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39"/>
      <c r="E45" s="39"/>
      <c r="F45" s="39"/>
      <c r="G45" s="39"/>
      <c r="H45" s="39"/>
      <c r="I45" s="39"/>
      <c r="J45" s="39"/>
      <c r="K45" s="39"/>
      <c r="L45" s="12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39"/>
      <c r="D48" s="39"/>
      <c r="E48" s="124" t="str">
        <f>E7</f>
        <v>KoPÚ Božejovice - Vodní nádrž Horšín v k.ú.Božejovice</v>
      </c>
      <c r="F48" s="33"/>
      <c r="G48" s="33"/>
      <c r="H48" s="33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101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63" t="str">
        <f>E9</f>
        <v>SO 00 - Přípravné práce</v>
      </c>
      <c r="F50" s="39"/>
      <c r="G50" s="39"/>
      <c r="H50" s="39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2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39"/>
      <c r="E52" s="39"/>
      <c r="F52" s="28" t="str">
        <f>F12</f>
        <v>k.ú.Božejovice</v>
      </c>
      <c r="G52" s="39"/>
      <c r="H52" s="39"/>
      <c r="I52" s="33" t="s">
        <v>24</v>
      </c>
      <c r="J52" s="65" t="str">
        <f>IF(J12="","",J12)</f>
        <v>20. 1. 2023</v>
      </c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39"/>
      <c r="E54" s="39"/>
      <c r="F54" s="28" t="str">
        <f>E15</f>
        <v xml:space="preserve"> </v>
      </c>
      <c r="G54" s="39"/>
      <c r="H54" s="39"/>
      <c r="I54" s="33" t="s">
        <v>32</v>
      </c>
      <c r="J54" s="37" t="str">
        <f>E21</f>
        <v>Natura Koncept s.r.o. ŘEŠENÍ VODY V KRAJINĚ</v>
      </c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39"/>
      <c r="E55" s="39"/>
      <c r="F55" s="28" t="str">
        <f>IF(E18="","",E18)</f>
        <v>Vyplň údaj</v>
      </c>
      <c r="G55" s="39"/>
      <c r="H55" s="39"/>
      <c r="I55" s="33" t="s">
        <v>35</v>
      </c>
      <c r="J55" s="37" t="str">
        <f>E24</f>
        <v xml:space="preserve"> </v>
      </c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9" t="s">
        <v>104</v>
      </c>
      <c r="D57" s="133"/>
      <c r="E57" s="133"/>
      <c r="F57" s="133"/>
      <c r="G57" s="133"/>
      <c r="H57" s="133"/>
      <c r="I57" s="133"/>
      <c r="J57" s="140" t="s">
        <v>105</v>
      </c>
      <c r="K57" s="133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41" t="s">
        <v>70</v>
      </c>
      <c r="D59" s="39"/>
      <c r="E59" s="39"/>
      <c r="F59" s="39"/>
      <c r="G59" s="39"/>
      <c r="H59" s="39"/>
      <c r="I59" s="39"/>
      <c r="J59" s="91">
        <f>J81</f>
        <v>0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106</v>
      </c>
    </row>
    <row r="60" spans="1:31" s="9" customFormat="1" ht="24.95" customHeight="1">
      <c r="A60" s="9"/>
      <c r="B60" s="142"/>
      <c r="C60" s="9"/>
      <c r="D60" s="143" t="s">
        <v>107</v>
      </c>
      <c r="E60" s="144"/>
      <c r="F60" s="144"/>
      <c r="G60" s="144"/>
      <c r="H60" s="144"/>
      <c r="I60" s="144"/>
      <c r="J60" s="145">
        <f>J82</f>
        <v>0</v>
      </c>
      <c r="K60" s="9"/>
      <c r="L60" s="14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46"/>
      <c r="C61" s="10"/>
      <c r="D61" s="147" t="s">
        <v>108</v>
      </c>
      <c r="E61" s="148"/>
      <c r="F61" s="148"/>
      <c r="G61" s="148"/>
      <c r="H61" s="148"/>
      <c r="I61" s="148"/>
      <c r="J61" s="149">
        <f>J83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12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12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12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109</v>
      </c>
      <c r="D68" s="39"/>
      <c r="E68" s="39"/>
      <c r="F68" s="39"/>
      <c r="G68" s="39"/>
      <c r="H68" s="39"/>
      <c r="I68" s="39"/>
      <c r="J68" s="39"/>
      <c r="K68" s="39"/>
      <c r="L68" s="12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12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17</v>
      </c>
      <c r="D70" s="39"/>
      <c r="E70" s="39"/>
      <c r="F70" s="39"/>
      <c r="G70" s="39"/>
      <c r="H70" s="39"/>
      <c r="I70" s="39"/>
      <c r="J70" s="39"/>
      <c r="K70" s="39"/>
      <c r="L70" s="12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39"/>
      <c r="D71" s="39"/>
      <c r="E71" s="124" t="str">
        <f>E7</f>
        <v>KoPÚ Božejovice - Vodní nádrž Horšín v k.ú.Božejovice</v>
      </c>
      <c r="F71" s="33"/>
      <c r="G71" s="33"/>
      <c r="H71" s="33"/>
      <c r="I71" s="39"/>
      <c r="J71" s="39"/>
      <c r="K71" s="39"/>
      <c r="L71" s="12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101</v>
      </c>
      <c r="D72" s="39"/>
      <c r="E72" s="39"/>
      <c r="F72" s="39"/>
      <c r="G72" s="39"/>
      <c r="H72" s="39"/>
      <c r="I72" s="39"/>
      <c r="J72" s="39"/>
      <c r="K72" s="39"/>
      <c r="L72" s="12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39"/>
      <c r="D73" s="39"/>
      <c r="E73" s="63" t="str">
        <f>E9</f>
        <v>SO 00 - Přípravné práce</v>
      </c>
      <c r="F73" s="39"/>
      <c r="G73" s="39"/>
      <c r="H73" s="39"/>
      <c r="I73" s="39"/>
      <c r="J73" s="39"/>
      <c r="K73" s="3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39"/>
      <c r="D74" s="39"/>
      <c r="E74" s="39"/>
      <c r="F74" s="39"/>
      <c r="G74" s="39"/>
      <c r="H74" s="39"/>
      <c r="I74" s="39"/>
      <c r="J74" s="39"/>
      <c r="K74" s="3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22</v>
      </c>
      <c r="D75" s="39"/>
      <c r="E75" s="39"/>
      <c r="F75" s="28" t="str">
        <f>F12</f>
        <v>k.ú.Božejovice</v>
      </c>
      <c r="G75" s="39"/>
      <c r="H75" s="39"/>
      <c r="I75" s="33" t="s">
        <v>24</v>
      </c>
      <c r="J75" s="65" t="str">
        <f>IF(J12="","",J12)</f>
        <v>20. 1. 2023</v>
      </c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40.05" customHeight="1">
      <c r="A77" s="39"/>
      <c r="B77" s="40"/>
      <c r="C77" s="33" t="s">
        <v>26</v>
      </c>
      <c r="D77" s="39"/>
      <c r="E77" s="39"/>
      <c r="F77" s="28" t="str">
        <f>E15</f>
        <v xml:space="preserve"> </v>
      </c>
      <c r="G77" s="39"/>
      <c r="H77" s="39"/>
      <c r="I77" s="33" t="s">
        <v>32</v>
      </c>
      <c r="J77" s="37" t="str">
        <f>E21</f>
        <v>Natura Koncept s.r.o. ŘEŠENÍ VODY V KRAJINĚ</v>
      </c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30</v>
      </c>
      <c r="D78" s="39"/>
      <c r="E78" s="39"/>
      <c r="F78" s="28" t="str">
        <f>IF(E18="","",E18)</f>
        <v>Vyplň údaj</v>
      </c>
      <c r="G78" s="39"/>
      <c r="H78" s="39"/>
      <c r="I78" s="33" t="s">
        <v>35</v>
      </c>
      <c r="J78" s="37" t="str">
        <f>E24</f>
        <v xml:space="preserve"> </v>
      </c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50"/>
      <c r="B80" s="151"/>
      <c r="C80" s="152" t="s">
        <v>110</v>
      </c>
      <c r="D80" s="153" t="s">
        <v>57</v>
      </c>
      <c r="E80" s="153" t="s">
        <v>53</v>
      </c>
      <c r="F80" s="153" t="s">
        <v>54</v>
      </c>
      <c r="G80" s="153" t="s">
        <v>111</v>
      </c>
      <c r="H80" s="153" t="s">
        <v>112</v>
      </c>
      <c r="I80" s="153" t="s">
        <v>113</v>
      </c>
      <c r="J80" s="153" t="s">
        <v>105</v>
      </c>
      <c r="K80" s="154" t="s">
        <v>114</v>
      </c>
      <c r="L80" s="155"/>
      <c r="M80" s="81" t="s">
        <v>3</v>
      </c>
      <c r="N80" s="82" t="s">
        <v>42</v>
      </c>
      <c r="O80" s="82" t="s">
        <v>115</v>
      </c>
      <c r="P80" s="82" t="s">
        <v>116</v>
      </c>
      <c r="Q80" s="82" t="s">
        <v>117</v>
      </c>
      <c r="R80" s="82" t="s">
        <v>118</v>
      </c>
      <c r="S80" s="82" t="s">
        <v>119</v>
      </c>
      <c r="T80" s="83" t="s">
        <v>120</v>
      </c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</row>
    <row r="81" spans="1:63" s="2" customFormat="1" ht="22.8" customHeight="1">
      <c r="A81" s="39"/>
      <c r="B81" s="40"/>
      <c r="C81" s="88" t="s">
        <v>121</v>
      </c>
      <c r="D81" s="39"/>
      <c r="E81" s="39"/>
      <c r="F81" s="39"/>
      <c r="G81" s="39"/>
      <c r="H81" s="39"/>
      <c r="I81" s="39"/>
      <c r="J81" s="156">
        <f>BK81</f>
        <v>0</v>
      </c>
      <c r="K81" s="39"/>
      <c r="L81" s="40"/>
      <c r="M81" s="84"/>
      <c r="N81" s="69"/>
      <c r="O81" s="85"/>
      <c r="P81" s="157">
        <f>P82</f>
        <v>0</v>
      </c>
      <c r="Q81" s="85"/>
      <c r="R81" s="157">
        <f>R82</f>
        <v>0</v>
      </c>
      <c r="S81" s="85"/>
      <c r="T81" s="158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20" t="s">
        <v>71</v>
      </c>
      <c r="AU81" s="20" t="s">
        <v>106</v>
      </c>
      <c r="BK81" s="159">
        <f>BK82</f>
        <v>0</v>
      </c>
    </row>
    <row r="82" spans="1:63" s="12" customFormat="1" ht="25.9" customHeight="1">
      <c r="A82" s="12"/>
      <c r="B82" s="160"/>
      <c r="C82" s="12"/>
      <c r="D82" s="161" t="s">
        <v>71</v>
      </c>
      <c r="E82" s="162" t="s">
        <v>122</v>
      </c>
      <c r="F82" s="162" t="s">
        <v>123</v>
      </c>
      <c r="G82" s="12"/>
      <c r="H82" s="12"/>
      <c r="I82" s="163"/>
      <c r="J82" s="164">
        <f>BK82</f>
        <v>0</v>
      </c>
      <c r="K82" s="12"/>
      <c r="L82" s="160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61" t="s">
        <v>80</v>
      </c>
      <c r="AT82" s="169" t="s">
        <v>71</v>
      </c>
      <c r="AU82" s="169" t="s">
        <v>72</v>
      </c>
      <c r="AY82" s="161" t="s">
        <v>124</v>
      </c>
      <c r="BK82" s="170">
        <f>BK83</f>
        <v>0</v>
      </c>
    </row>
    <row r="83" spans="1:63" s="12" customFormat="1" ht="22.8" customHeight="1">
      <c r="A83" s="12"/>
      <c r="B83" s="160"/>
      <c r="C83" s="12"/>
      <c r="D83" s="161" t="s">
        <v>71</v>
      </c>
      <c r="E83" s="171" t="s">
        <v>80</v>
      </c>
      <c r="F83" s="171" t="s">
        <v>125</v>
      </c>
      <c r="G83" s="12"/>
      <c r="H83" s="12"/>
      <c r="I83" s="163"/>
      <c r="J83" s="172">
        <f>BK83</f>
        <v>0</v>
      </c>
      <c r="K83" s="12"/>
      <c r="L83" s="160"/>
      <c r="M83" s="165"/>
      <c r="N83" s="166"/>
      <c r="O83" s="166"/>
      <c r="P83" s="167">
        <f>SUM(P84:P120)</f>
        <v>0</v>
      </c>
      <c r="Q83" s="166"/>
      <c r="R83" s="167">
        <f>SUM(R84:R120)</f>
        <v>0</v>
      </c>
      <c r="S83" s="166"/>
      <c r="T83" s="168">
        <f>SUM(T84:T120)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61" t="s">
        <v>80</v>
      </c>
      <c r="AT83" s="169" t="s">
        <v>71</v>
      </c>
      <c r="AU83" s="169" t="s">
        <v>80</v>
      </c>
      <c r="AY83" s="161" t="s">
        <v>124</v>
      </c>
      <c r="BK83" s="170">
        <f>SUM(BK84:BK120)</f>
        <v>0</v>
      </c>
    </row>
    <row r="84" spans="1:65" s="2" customFormat="1" ht="33" customHeight="1">
      <c r="A84" s="39"/>
      <c r="B84" s="173"/>
      <c r="C84" s="174" t="s">
        <v>80</v>
      </c>
      <c r="D84" s="174" t="s">
        <v>126</v>
      </c>
      <c r="E84" s="175" t="s">
        <v>127</v>
      </c>
      <c r="F84" s="176" t="s">
        <v>128</v>
      </c>
      <c r="G84" s="177" t="s">
        <v>129</v>
      </c>
      <c r="H84" s="178">
        <v>11</v>
      </c>
      <c r="I84" s="179"/>
      <c r="J84" s="180">
        <f>ROUND(I84*H84,2)</f>
        <v>0</v>
      </c>
      <c r="K84" s="176" t="s">
        <v>130</v>
      </c>
      <c r="L84" s="40"/>
      <c r="M84" s="181" t="s">
        <v>3</v>
      </c>
      <c r="N84" s="182" t="s">
        <v>43</v>
      </c>
      <c r="O84" s="73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185" t="s">
        <v>94</v>
      </c>
      <c r="AT84" s="185" t="s">
        <v>126</v>
      </c>
      <c r="AU84" s="185" t="s">
        <v>82</v>
      </c>
      <c r="AY84" s="20" t="s">
        <v>124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20" t="s">
        <v>80</v>
      </c>
      <c r="BK84" s="186">
        <f>ROUND(I84*H84,2)</f>
        <v>0</v>
      </c>
      <c r="BL84" s="20" t="s">
        <v>94</v>
      </c>
      <c r="BM84" s="185" t="s">
        <v>131</v>
      </c>
    </row>
    <row r="85" spans="1:47" s="2" customFormat="1" ht="12">
      <c r="A85" s="39"/>
      <c r="B85" s="40"/>
      <c r="C85" s="39"/>
      <c r="D85" s="187" t="s">
        <v>132</v>
      </c>
      <c r="E85" s="39"/>
      <c r="F85" s="188" t="s">
        <v>133</v>
      </c>
      <c r="G85" s="39"/>
      <c r="H85" s="39"/>
      <c r="I85" s="189"/>
      <c r="J85" s="39"/>
      <c r="K85" s="39"/>
      <c r="L85" s="40"/>
      <c r="M85" s="190"/>
      <c r="N85" s="191"/>
      <c r="O85" s="73"/>
      <c r="P85" s="73"/>
      <c r="Q85" s="73"/>
      <c r="R85" s="73"/>
      <c r="S85" s="73"/>
      <c r="T85" s="74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20" t="s">
        <v>132</v>
      </c>
      <c r="AU85" s="20" t="s">
        <v>82</v>
      </c>
    </row>
    <row r="86" spans="1:51" s="13" customFormat="1" ht="12">
      <c r="A86" s="13"/>
      <c r="B86" s="192"/>
      <c r="C86" s="13"/>
      <c r="D86" s="193" t="s">
        <v>134</v>
      </c>
      <c r="E86" s="194" t="s">
        <v>3</v>
      </c>
      <c r="F86" s="195" t="s">
        <v>135</v>
      </c>
      <c r="G86" s="13"/>
      <c r="H86" s="196">
        <v>11</v>
      </c>
      <c r="I86" s="197"/>
      <c r="J86" s="13"/>
      <c r="K86" s="13"/>
      <c r="L86" s="192"/>
      <c r="M86" s="198"/>
      <c r="N86" s="199"/>
      <c r="O86" s="199"/>
      <c r="P86" s="199"/>
      <c r="Q86" s="199"/>
      <c r="R86" s="199"/>
      <c r="S86" s="199"/>
      <c r="T86" s="200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194" t="s">
        <v>134</v>
      </c>
      <c r="AU86" s="194" t="s">
        <v>82</v>
      </c>
      <c r="AV86" s="13" t="s">
        <v>82</v>
      </c>
      <c r="AW86" s="13" t="s">
        <v>34</v>
      </c>
      <c r="AX86" s="13" t="s">
        <v>80</v>
      </c>
      <c r="AY86" s="194" t="s">
        <v>124</v>
      </c>
    </row>
    <row r="87" spans="1:65" s="2" customFormat="1" ht="33" customHeight="1">
      <c r="A87" s="39"/>
      <c r="B87" s="173"/>
      <c r="C87" s="174" t="s">
        <v>82</v>
      </c>
      <c r="D87" s="174" t="s">
        <v>126</v>
      </c>
      <c r="E87" s="175" t="s">
        <v>136</v>
      </c>
      <c r="F87" s="176" t="s">
        <v>137</v>
      </c>
      <c r="G87" s="177" t="s">
        <v>129</v>
      </c>
      <c r="H87" s="178">
        <v>21</v>
      </c>
      <c r="I87" s="179"/>
      <c r="J87" s="180">
        <f>ROUND(I87*H87,2)</f>
        <v>0</v>
      </c>
      <c r="K87" s="176" t="s">
        <v>130</v>
      </c>
      <c r="L87" s="40"/>
      <c r="M87" s="181" t="s">
        <v>3</v>
      </c>
      <c r="N87" s="182" t="s">
        <v>43</v>
      </c>
      <c r="O87" s="73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185" t="s">
        <v>94</v>
      </c>
      <c r="AT87" s="185" t="s">
        <v>126</v>
      </c>
      <c r="AU87" s="185" t="s">
        <v>82</v>
      </c>
      <c r="AY87" s="20" t="s">
        <v>124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20" t="s">
        <v>80</v>
      </c>
      <c r="BK87" s="186">
        <f>ROUND(I87*H87,2)</f>
        <v>0</v>
      </c>
      <c r="BL87" s="20" t="s">
        <v>94</v>
      </c>
      <c r="BM87" s="185" t="s">
        <v>138</v>
      </c>
    </row>
    <row r="88" spans="1:47" s="2" customFormat="1" ht="12">
      <c r="A88" s="39"/>
      <c r="B88" s="40"/>
      <c r="C88" s="39"/>
      <c r="D88" s="187" t="s">
        <v>132</v>
      </c>
      <c r="E88" s="39"/>
      <c r="F88" s="188" t="s">
        <v>139</v>
      </c>
      <c r="G88" s="39"/>
      <c r="H88" s="39"/>
      <c r="I88" s="189"/>
      <c r="J88" s="39"/>
      <c r="K88" s="39"/>
      <c r="L88" s="40"/>
      <c r="M88" s="190"/>
      <c r="N88" s="191"/>
      <c r="O88" s="73"/>
      <c r="P88" s="73"/>
      <c r="Q88" s="73"/>
      <c r="R88" s="73"/>
      <c r="S88" s="73"/>
      <c r="T88" s="74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132</v>
      </c>
      <c r="AU88" s="20" t="s">
        <v>82</v>
      </c>
    </row>
    <row r="89" spans="1:51" s="13" customFormat="1" ht="12">
      <c r="A89" s="13"/>
      <c r="B89" s="192"/>
      <c r="C89" s="13"/>
      <c r="D89" s="193" t="s">
        <v>134</v>
      </c>
      <c r="E89" s="194" t="s">
        <v>3</v>
      </c>
      <c r="F89" s="195" t="s">
        <v>140</v>
      </c>
      <c r="G89" s="13"/>
      <c r="H89" s="196">
        <v>21</v>
      </c>
      <c r="I89" s="197"/>
      <c r="J89" s="13"/>
      <c r="K89" s="13"/>
      <c r="L89" s="192"/>
      <c r="M89" s="198"/>
      <c r="N89" s="199"/>
      <c r="O89" s="199"/>
      <c r="P89" s="199"/>
      <c r="Q89" s="199"/>
      <c r="R89" s="199"/>
      <c r="S89" s="199"/>
      <c r="T89" s="20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94" t="s">
        <v>134</v>
      </c>
      <c r="AU89" s="194" t="s">
        <v>82</v>
      </c>
      <c r="AV89" s="13" t="s">
        <v>82</v>
      </c>
      <c r="AW89" s="13" t="s">
        <v>34</v>
      </c>
      <c r="AX89" s="13" t="s">
        <v>80</v>
      </c>
      <c r="AY89" s="194" t="s">
        <v>124</v>
      </c>
    </row>
    <row r="90" spans="1:65" s="2" customFormat="1" ht="33" customHeight="1">
      <c r="A90" s="39"/>
      <c r="B90" s="173"/>
      <c r="C90" s="174" t="s">
        <v>91</v>
      </c>
      <c r="D90" s="174" t="s">
        <v>126</v>
      </c>
      <c r="E90" s="175" t="s">
        <v>141</v>
      </c>
      <c r="F90" s="176" t="s">
        <v>142</v>
      </c>
      <c r="G90" s="177" t="s">
        <v>129</v>
      </c>
      <c r="H90" s="178">
        <v>8</v>
      </c>
      <c r="I90" s="179"/>
      <c r="J90" s="180">
        <f>ROUND(I90*H90,2)</f>
        <v>0</v>
      </c>
      <c r="K90" s="176" t="s">
        <v>130</v>
      </c>
      <c r="L90" s="40"/>
      <c r="M90" s="181" t="s">
        <v>3</v>
      </c>
      <c r="N90" s="182" t="s">
        <v>43</v>
      </c>
      <c r="O90" s="73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185" t="s">
        <v>94</v>
      </c>
      <c r="AT90" s="185" t="s">
        <v>126</v>
      </c>
      <c r="AU90" s="185" t="s">
        <v>82</v>
      </c>
      <c r="AY90" s="20" t="s">
        <v>124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0" t="s">
        <v>80</v>
      </c>
      <c r="BK90" s="186">
        <f>ROUND(I90*H90,2)</f>
        <v>0</v>
      </c>
      <c r="BL90" s="20" t="s">
        <v>94</v>
      </c>
      <c r="BM90" s="185" t="s">
        <v>143</v>
      </c>
    </row>
    <row r="91" spans="1:47" s="2" customFormat="1" ht="12">
      <c r="A91" s="39"/>
      <c r="B91" s="40"/>
      <c r="C91" s="39"/>
      <c r="D91" s="187" t="s">
        <v>132</v>
      </c>
      <c r="E91" s="39"/>
      <c r="F91" s="188" t="s">
        <v>144</v>
      </c>
      <c r="G91" s="39"/>
      <c r="H91" s="39"/>
      <c r="I91" s="189"/>
      <c r="J91" s="39"/>
      <c r="K91" s="39"/>
      <c r="L91" s="40"/>
      <c r="M91" s="190"/>
      <c r="N91" s="191"/>
      <c r="O91" s="73"/>
      <c r="P91" s="73"/>
      <c r="Q91" s="73"/>
      <c r="R91" s="73"/>
      <c r="S91" s="73"/>
      <c r="T91" s="74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20" t="s">
        <v>132</v>
      </c>
      <c r="AU91" s="20" t="s">
        <v>82</v>
      </c>
    </row>
    <row r="92" spans="1:51" s="13" customFormat="1" ht="12">
      <c r="A92" s="13"/>
      <c r="B92" s="192"/>
      <c r="C92" s="13"/>
      <c r="D92" s="193" t="s">
        <v>134</v>
      </c>
      <c r="E92" s="194" t="s">
        <v>3</v>
      </c>
      <c r="F92" s="195" t="s">
        <v>145</v>
      </c>
      <c r="G92" s="13"/>
      <c r="H92" s="196">
        <v>8</v>
      </c>
      <c r="I92" s="197"/>
      <c r="J92" s="13"/>
      <c r="K92" s="13"/>
      <c r="L92" s="192"/>
      <c r="M92" s="198"/>
      <c r="N92" s="199"/>
      <c r="O92" s="199"/>
      <c r="P92" s="199"/>
      <c r="Q92" s="199"/>
      <c r="R92" s="199"/>
      <c r="S92" s="199"/>
      <c r="T92" s="20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94" t="s">
        <v>134</v>
      </c>
      <c r="AU92" s="194" t="s">
        <v>82</v>
      </c>
      <c r="AV92" s="13" t="s">
        <v>82</v>
      </c>
      <c r="AW92" s="13" t="s">
        <v>34</v>
      </c>
      <c r="AX92" s="13" t="s">
        <v>80</v>
      </c>
      <c r="AY92" s="194" t="s">
        <v>124</v>
      </c>
    </row>
    <row r="93" spans="1:65" s="2" customFormat="1" ht="33" customHeight="1">
      <c r="A93" s="39"/>
      <c r="B93" s="173"/>
      <c r="C93" s="174" t="s">
        <v>94</v>
      </c>
      <c r="D93" s="174" t="s">
        <v>126</v>
      </c>
      <c r="E93" s="175" t="s">
        <v>146</v>
      </c>
      <c r="F93" s="176" t="s">
        <v>147</v>
      </c>
      <c r="G93" s="177" t="s">
        <v>129</v>
      </c>
      <c r="H93" s="178">
        <v>3</v>
      </c>
      <c r="I93" s="179"/>
      <c r="J93" s="180">
        <f>ROUND(I93*H93,2)</f>
        <v>0</v>
      </c>
      <c r="K93" s="176" t="s">
        <v>130</v>
      </c>
      <c r="L93" s="40"/>
      <c r="M93" s="181" t="s">
        <v>3</v>
      </c>
      <c r="N93" s="182" t="s">
        <v>43</v>
      </c>
      <c r="O93" s="73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185" t="s">
        <v>94</v>
      </c>
      <c r="AT93" s="185" t="s">
        <v>126</v>
      </c>
      <c r="AU93" s="185" t="s">
        <v>82</v>
      </c>
      <c r="AY93" s="20" t="s">
        <v>124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0" t="s">
        <v>80</v>
      </c>
      <c r="BK93" s="186">
        <f>ROUND(I93*H93,2)</f>
        <v>0</v>
      </c>
      <c r="BL93" s="20" t="s">
        <v>94</v>
      </c>
      <c r="BM93" s="185" t="s">
        <v>148</v>
      </c>
    </row>
    <row r="94" spans="1:47" s="2" customFormat="1" ht="12">
      <c r="A94" s="39"/>
      <c r="B94" s="40"/>
      <c r="C94" s="39"/>
      <c r="D94" s="187" t="s">
        <v>132</v>
      </c>
      <c r="E94" s="39"/>
      <c r="F94" s="188" t="s">
        <v>149</v>
      </c>
      <c r="G94" s="39"/>
      <c r="H94" s="39"/>
      <c r="I94" s="189"/>
      <c r="J94" s="39"/>
      <c r="K94" s="39"/>
      <c r="L94" s="40"/>
      <c r="M94" s="190"/>
      <c r="N94" s="191"/>
      <c r="O94" s="73"/>
      <c r="P94" s="73"/>
      <c r="Q94" s="73"/>
      <c r="R94" s="73"/>
      <c r="S94" s="73"/>
      <c r="T94" s="74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20" t="s">
        <v>132</v>
      </c>
      <c r="AU94" s="20" t="s">
        <v>82</v>
      </c>
    </row>
    <row r="95" spans="1:51" s="13" customFormat="1" ht="12">
      <c r="A95" s="13"/>
      <c r="B95" s="192"/>
      <c r="C95" s="13"/>
      <c r="D95" s="193" t="s">
        <v>134</v>
      </c>
      <c r="E95" s="194" t="s">
        <v>3</v>
      </c>
      <c r="F95" s="195" t="s">
        <v>150</v>
      </c>
      <c r="G95" s="13"/>
      <c r="H95" s="196">
        <v>3</v>
      </c>
      <c r="I95" s="197"/>
      <c r="J95" s="13"/>
      <c r="K95" s="13"/>
      <c r="L95" s="192"/>
      <c r="M95" s="198"/>
      <c r="N95" s="199"/>
      <c r="O95" s="199"/>
      <c r="P95" s="199"/>
      <c r="Q95" s="199"/>
      <c r="R95" s="199"/>
      <c r="S95" s="199"/>
      <c r="T95" s="20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94" t="s">
        <v>134</v>
      </c>
      <c r="AU95" s="194" t="s">
        <v>82</v>
      </c>
      <c r="AV95" s="13" t="s">
        <v>82</v>
      </c>
      <c r="AW95" s="13" t="s">
        <v>34</v>
      </c>
      <c r="AX95" s="13" t="s">
        <v>80</v>
      </c>
      <c r="AY95" s="194" t="s">
        <v>124</v>
      </c>
    </row>
    <row r="96" spans="1:65" s="2" customFormat="1" ht="37.8" customHeight="1">
      <c r="A96" s="39"/>
      <c r="B96" s="173"/>
      <c r="C96" s="174" t="s">
        <v>151</v>
      </c>
      <c r="D96" s="174" t="s">
        <v>126</v>
      </c>
      <c r="E96" s="175" t="s">
        <v>152</v>
      </c>
      <c r="F96" s="176" t="s">
        <v>153</v>
      </c>
      <c r="G96" s="177" t="s">
        <v>129</v>
      </c>
      <c r="H96" s="178">
        <v>11</v>
      </c>
      <c r="I96" s="179"/>
      <c r="J96" s="180">
        <f>ROUND(I96*H96,2)</f>
        <v>0</v>
      </c>
      <c r="K96" s="176" t="s">
        <v>130</v>
      </c>
      <c r="L96" s="40"/>
      <c r="M96" s="181" t="s">
        <v>3</v>
      </c>
      <c r="N96" s="182" t="s">
        <v>43</v>
      </c>
      <c r="O96" s="73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85" t="s">
        <v>94</v>
      </c>
      <c r="AT96" s="185" t="s">
        <v>126</v>
      </c>
      <c r="AU96" s="185" t="s">
        <v>82</v>
      </c>
      <c r="AY96" s="20" t="s">
        <v>124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80</v>
      </c>
      <c r="BK96" s="186">
        <f>ROUND(I96*H96,2)</f>
        <v>0</v>
      </c>
      <c r="BL96" s="20" t="s">
        <v>94</v>
      </c>
      <c r="BM96" s="185" t="s">
        <v>154</v>
      </c>
    </row>
    <row r="97" spans="1:47" s="2" customFormat="1" ht="12">
      <c r="A97" s="39"/>
      <c r="B97" s="40"/>
      <c r="C97" s="39"/>
      <c r="D97" s="187" t="s">
        <v>132</v>
      </c>
      <c r="E97" s="39"/>
      <c r="F97" s="188" t="s">
        <v>155</v>
      </c>
      <c r="G97" s="39"/>
      <c r="H97" s="39"/>
      <c r="I97" s="189"/>
      <c r="J97" s="39"/>
      <c r="K97" s="39"/>
      <c r="L97" s="40"/>
      <c r="M97" s="190"/>
      <c r="N97" s="191"/>
      <c r="O97" s="73"/>
      <c r="P97" s="73"/>
      <c r="Q97" s="73"/>
      <c r="R97" s="73"/>
      <c r="S97" s="73"/>
      <c r="T97" s="7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20" t="s">
        <v>132</v>
      </c>
      <c r="AU97" s="20" t="s">
        <v>82</v>
      </c>
    </row>
    <row r="98" spans="1:51" s="13" customFormat="1" ht="12">
      <c r="A98" s="13"/>
      <c r="B98" s="192"/>
      <c r="C98" s="13"/>
      <c r="D98" s="193" t="s">
        <v>134</v>
      </c>
      <c r="E98" s="194" t="s">
        <v>3</v>
      </c>
      <c r="F98" s="195" t="s">
        <v>135</v>
      </c>
      <c r="G98" s="13"/>
      <c r="H98" s="196">
        <v>11</v>
      </c>
      <c r="I98" s="197"/>
      <c r="J98" s="13"/>
      <c r="K98" s="13"/>
      <c r="L98" s="192"/>
      <c r="M98" s="198"/>
      <c r="N98" s="199"/>
      <c r="O98" s="199"/>
      <c r="P98" s="199"/>
      <c r="Q98" s="199"/>
      <c r="R98" s="199"/>
      <c r="S98" s="199"/>
      <c r="T98" s="20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94" t="s">
        <v>134</v>
      </c>
      <c r="AU98" s="194" t="s">
        <v>82</v>
      </c>
      <c r="AV98" s="13" t="s">
        <v>82</v>
      </c>
      <c r="AW98" s="13" t="s">
        <v>34</v>
      </c>
      <c r="AX98" s="13" t="s">
        <v>80</v>
      </c>
      <c r="AY98" s="194" t="s">
        <v>124</v>
      </c>
    </row>
    <row r="99" spans="1:65" s="2" customFormat="1" ht="37.8" customHeight="1">
      <c r="A99" s="39"/>
      <c r="B99" s="173"/>
      <c r="C99" s="174" t="s">
        <v>156</v>
      </c>
      <c r="D99" s="174" t="s">
        <v>126</v>
      </c>
      <c r="E99" s="175" t="s">
        <v>157</v>
      </c>
      <c r="F99" s="176" t="s">
        <v>158</v>
      </c>
      <c r="G99" s="177" t="s">
        <v>129</v>
      </c>
      <c r="H99" s="178">
        <v>21</v>
      </c>
      <c r="I99" s="179"/>
      <c r="J99" s="180">
        <f>ROUND(I99*H99,2)</f>
        <v>0</v>
      </c>
      <c r="K99" s="176" t="s">
        <v>130</v>
      </c>
      <c r="L99" s="40"/>
      <c r="M99" s="181" t="s">
        <v>3</v>
      </c>
      <c r="N99" s="182" t="s">
        <v>43</v>
      </c>
      <c r="O99" s="73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85" t="s">
        <v>94</v>
      </c>
      <c r="AT99" s="185" t="s">
        <v>126</v>
      </c>
      <c r="AU99" s="185" t="s">
        <v>82</v>
      </c>
      <c r="AY99" s="20" t="s">
        <v>124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0" t="s">
        <v>80</v>
      </c>
      <c r="BK99" s="186">
        <f>ROUND(I99*H99,2)</f>
        <v>0</v>
      </c>
      <c r="BL99" s="20" t="s">
        <v>94</v>
      </c>
      <c r="BM99" s="185" t="s">
        <v>159</v>
      </c>
    </row>
    <row r="100" spans="1:47" s="2" customFormat="1" ht="12">
      <c r="A100" s="39"/>
      <c r="B100" s="40"/>
      <c r="C100" s="39"/>
      <c r="D100" s="187" t="s">
        <v>132</v>
      </c>
      <c r="E100" s="39"/>
      <c r="F100" s="188" t="s">
        <v>160</v>
      </c>
      <c r="G100" s="39"/>
      <c r="H100" s="39"/>
      <c r="I100" s="189"/>
      <c r="J100" s="39"/>
      <c r="K100" s="39"/>
      <c r="L100" s="40"/>
      <c r="M100" s="190"/>
      <c r="N100" s="191"/>
      <c r="O100" s="73"/>
      <c r="P100" s="73"/>
      <c r="Q100" s="73"/>
      <c r="R100" s="73"/>
      <c r="S100" s="73"/>
      <c r="T100" s="7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20" t="s">
        <v>132</v>
      </c>
      <c r="AU100" s="20" t="s">
        <v>82</v>
      </c>
    </row>
    <row r="101" spans="1:51" s="13" customFormat="1" ht="12">
      <c r="A101" s="13"/>
      <c r="B101" s="192"/>
      <c r="C101" s="13"/>
      <c r="D101" s="193" t="s">
        <v>134</v>
      </c>
      <c r="E101" s="194" t="s">
        <v>3</v>
      </c>
      <c r="F101" s="195" t="s">
        <v>140</v>
      </c>
      <c r="G101" s="13"/>
      <c r="H101" s="196">
        <v>21</v>
      </c>
      <c r="I101" s="197"/>
      <c r="J101" s="13"/>
      <c r="K101" s="13"/>
      <c r="L101" s="192"/>
      <c r="M101" s="198"/>
      <c r="N101" s="199"/>
      <c r="O101" s="199"/>
      <c r="P101" s="199"/>
      <c r="Q101" s="199"/>
      <c r="R101" s="199"/>
      <c r="S101" s="199"/>
      <c r="T101" s="20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94" t="s">
        <v>134</v>
      </c>
      <c r="AU101" s="194" t="s">
        <v>82</v>
      </c>
      <c r="AV101" s="13" t="s">
        <v>82</v>
      </c>
      <c r="AW101" s="13" t="s">
        <v>34</v>
      </c>
      <c r="AX101" s="13" t="s">
        <v>80</v>
      </c>
      <c r="AY101" s="194" t="s">
        <v>124</v>
      </c>
    </row>
    <row r="102" spans="1:65" s="2" customFormat="1" ht="37.8" customHeight="1">
      <c r="A102" s="39"/>
      <c r="B102" s="173"/>
      <c r="C102" s="174" t="s">
        <v>161</v>
      </c>
      <c r="D102" s="174" t="s">
        <v>126</v>
      </c>
      <c r="E102" s="175" t="s">
        <v>162</v>
      </c>
      <c r="F102" s="176" t="s">
        <v>163</v>
      </c>
      <c r="G102" s="177" t="s">
        <v>129</v>
      </c>
      <c r="H102" s="178">
        <v>8</v>
      </c>
      <c r="I102" s="179"/>
      <c r="J102" s="180">
        <f>ROUND(I102*H102,2)</f>
        <v>0</v>
      </c>
      <c r="K102" s="176" t="s">
        <v>130</v>
      </c>
      <c r="L102" s="40"/>
      <c r="M102" s="181" t="s">
        <v>3</v>
      </c>
      <c r="N102" s="182" t="s">
        <v>43</v>
      </c>
      <c r="O102" s="73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85" t="s">
        <v>94</v>
      </c>
      <c r="AT102" s="185" t="s">
        <v>126</v>
      </c>
      <c r="AU102" s="185" t="s">
        <v>82</v>
      </c>
      <c r="AY102" s="20" t="s">
        <v>124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0" t="s">
        <v>80</v>
      </c>
      <c r="BK102" s="186">
        <f>ROUND(I102*H102,2)</f>
        <v>0</v>
      </c>
      <c r="BL102" s="20" t="s">
        <v>94</v>
      </c>
      <c r="BM102" s="185" t="s">
        <v>164</v>
      </c>
    </row>
    <row r="103" spans="1:47" s="2" customFormat="1" ht="12">
      <c r="A103" s="39"/>
      <c r="B103" s="40"/>
      <c r="C103" s="39"/>
      <c r="D103" s="187" t="s">
        <v>132</v>
      </c>
      <c r="E103" s="39"/>
      <c r="F103" s="188" t="s">
        <v>165</v>
      </c>
      <c r="G103" s="39"/>
      <c r="H103" s="39"/>
      <c r="I103" s="189"/>
      <c r="J103" s="39"/>
      <c r="K103" s="39"/>
      <c r="L103" s="40"/>
      <c r="M103" s="190"/>
      <c r="N103" s="191"/>
      <c r="O103" s="73"/>
      <c r="P103" s="73"/>
      <c r="Q103" s="73"/>
      <c r="R103" s="73"/>
      <c r="S103" s="73"/>
      <c r="T103" s="7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20" t="s">
        <v>132</v>
      </c>
      <c r="AU103" s="20" t="s">
        <v>82</v>
      </c>
    </row>
    <row r="104" spans="1:51" s="13" customFormat="1" ht="12">
      <c r="A104" s="13"/>
      <c r="B104" s="192"/>
      <c r="C104" s="13"/>
      <c r="D104" s="193" t="s">
        <v>134</v>
      </c>
      <c r="E104" s="194" t="s">
        <v>3</v>
      </c>
      <c r="F104" s="195" t="s">
        <v>145</v>
      </c>
      <c r="G104" s="13"/>
      <c r="H104" s="196">
        <v>8</v>
      </c>
      <c r="I104" s="197"/>
      <c r="J104" s="13"/>
      <c r="K104" s="13"/>
      <c r="L104" s="192"/>
      <c r="M104" s="198"/>
      <c r="N104" s="199"/>
      <c r="O104" s="199"/>
      <c r="P104" s="199"/>
      <c r="Q104" s="199"/>
      <c r="R104" s="199"/>
      <c r="S104" s="199"/>
      <c r="T104" s="20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94" t="s">
        <v>134</v>
      </c>
      <c r="AU104" s="194" t="s">
        <v>82</v>
      </c>
      <c r="AV104" s="13" t="s">
        <v>82</v>
      </c>
      <c r="AW104" s="13" t="s">
        <v>34</v>
      </c>
      <c r="AX104" s="13" t="s">
        <v>80</v>
      </c>
      <c r="AY104" s="194" t="s">
        <v>124</v>
      </c>
    </row>
    <row r="105" spans="1:65" s="2" customFormat="1" ht="37.8" customHeight="1">
      <c r="A105" s="39"/>
      <c r="B105" s="173"/>
      <c r="C105" s="174" t="s">
        <v>166</v>
      </c>
      <c r="D105" s="174" t="s">
        <v>126</v>
      </c>
      <c r="E105" s="175" t="s">
        <v>167</v>
      </c>
      <c r="F105" s="176" t="s">
        <v>168</v>
      </c>
      <c r="G105" s="177" t="s">
        <v>129</v>
      </c>
      <c r="H105" s="178">
        <v>3</v>
      </c>
      <c r="I105" s="179"/>
      <c r="J105" s="180">
        <f>ROUND(I105*H105,2)</f>
        <v>0</v>
      </c>
      <c r="K105" s="176" t="s">
        <v>3</v>
      </c>
      <c r="L105" s="40"/>
      <c r="M105" s="181" t="s">
        <v>3</v>
      </c>
      <c r="N105" s="182" t="s">
        <v>43</v>
      </c>
      <c r="O105" s="73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85" t="s">
        <v>94</v>
      </c>
      <c r="AT105" s="185" t="s">
        <v>126</v>
      </c>
      <c r="AU105" s="185" t="s">
        <v>82</v>
      </c>
      <c r="AY105" s="20" t="s">
        <v>124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80</v>
      </c>
      <c r="BK105" s="186">
        <f>ROUND(I105*H105,2)</f>
        <v>0</v>
      </c>
      <c r="BL105" s="20" t="s">
        <v>94</v>
      </c>
      <c r="BM105" s="185" t="s">
        <v>169</v>
      </c>
    </row>
    <row r="106" spans="1:51" s="13" customFormat="1" ht="12">
      <c r="A106" s="13"/>
      <c r="B106" s="192"/>
      <c r="C106" s="13"/>
      <c r="D106" s="193" t="s">
        <v>134</v>
      </c>
      <c r="E106" s="194" t="s">
        <v>3</v>
      </c>
      <c r="F106" s="195" t="s">
        <v>150</v>
      </c>
      <c r="G106" s="13"/>
      <c r="H106" s="196">
        <v>3</v>
      </c>
      <c r="I106" s="197"/>
      <c r="J106" s="13"/>
      <c r="K106" s="13"/>
      <c r="L106" s="192"/>
      <c r="M106" s="198"/>
      <c r="N106" s="199"/>
      <c r="O106" s="199"/>
      <c r="P106" s="199"/>
      <c r="Q106" s="199"/>
      <c r="R106" s="199"/>
      <c r="S106" s="199"/>
      <c r="T106" s="20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94" t="s">
        <v>134</v>
      </c>
      <c r="AU106" s="194" t="s">
        <v>82</v>
      </c>
      <c r="AV106" s="13" t="s">
        <v>82</v>
      </c>
      <c r="AW106" s="13" t="s">
        <v>34</v>
      </c>
      <c r="AX106" s="13" t="s">
        <v>80</v>
      </c>
      <c r="AY106" s="194" t="s">
        <v>124</v>
      </c>
    </row>
    <row r="107" spans="1:65" s="2" customFormat="1" ht="24.15" customHeight="1">
      <c r="A107" s="39"/>
      <c r="B107" s="173"/>
      <c r="C107" s="174" t="s">
        <v>170</v>
      </c>
      <c r="D107" s="174" t="s">
        <v>126</v>
      </c>
      <c r="E107" s="175" t="s">
        <v>171</v>
      </c>
      <c r="F107" s="176" t="s">
        <v>172</v>
      </c>
      <c r="G107" s="177" t="s">
        <v>129</v>
      </c>
      <c r="H107" s="178">
        <v>11</v>
      </c>
      <c r="I107" s="179"/>
      <c r="J107" s="180">
        <f>ROUND(I107*H107,2)</f>
        <v>0</v>
      </c>
      <c r="K107" s="176" t="s">
        <v>130</v>
      </c>
      <c r="L107" s="40"/>
      <c r="M107" s="181" t="s">
        <v>3</v>
      </c>
      <c r="N107" s="182" t="s">
        <v>43</v>
      </c>
      <c r="O107" s="73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85" t="s">
        <v>94</v>
      </c>
      <c r="AT107" s="185" t="s">
        <v>126</v>
      </c>
      <c r="AU107" s="185" t="s">
        <v>82</v>
      </c>
      <c r="AY107" s="20" t="s">
        <v>124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0" t="s">
        <v>80</v>
      </c>
      <c r="BK107" s="186">
        <f>ROUND(I107*H107,2)</f>
        <v>0</v>
      </c>
      <c r="BL107" s="20" t="s">
        <v>94</v>
      </c>
      <c r="BM107" s="185" t="s">
        <v>173</v>
      </c>
    </row>
    <row r="108" spans="1:47" s="2" customFormat="1" ht="12">
      <c r="A108" s="39"/>
      <c r="B108" s="40"/>
      <c r="C108" s="39"/>
      <c r="D108" s="187" t="s">
        <v>132</v>
      </c>
      <c r="E108" s="39"/>
      <c r="F108" s="188" t="s">
        <v>174</v>
      </c>
      <c r="G108" s="39"/>
      <c r="H108" s="39"/>
      <c r="I108" s="189"/>
      <c r="J108" s="39"/>
      <c r="K108" s="39"/>
      <c r="L108" s="40"/>
      <c r="M108" s="190"/>
      <c r="N108" s="191"/>
      <c r="O108" s="73"/>
      <c r="P108" s="73"/>
      <c r="Q108" s="73"/>
      <c r="R108" s="73"/>
      <c r="S108" s="73"/>
      <c r="T108" s="7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20" t="s">
        <v>132</v>
      </c>
      <c r="AU108" s="20" t="s">
        <v>82</v>
      </c>
    </row>
    <row r="109" spans="1:51" s="13" customFormat="1" ht="12">
      <c r="A109" s="13"/>
      <c r="B109" s="192"/>
      <c r="C109" s="13"/>
      <c r="D109" s="193" t="s">
        <v>134</v>
      </c>
      <c r="E109" s="194" t="s">
        <v>3</v>
      </c>
      <c r="F109" s="195" t="s">
        <v>135</v>
      </c>
      <c r="G109" s="13"/>
      <c r="H109" s="196">
        <v>11</v>
      </c>
      <c r="I109" s="197"/>
      <c r="J109" s="13"/>
      <c r="K109" s="13"/>
      <c r="L109" s="192"/>
      <c r="M109" s="198"/>
      <c r="N109" s="199"/>
      <c r="O109" s="199"/>
      <c r="P109" s="199"/>
      <c r="Q109" s="199"/>
      <c r="R109" s="199"/>
      <c r="S109" s="199"/>
      <c r="T109" s="20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94" t="s">
        <v>134</v>
      </c>
      <c r="AU109" s="194" t="s">
        <v>82</v>
      </c>
      <c r="AV109" s="13" t="s">
        <v>82</v>
      </c>
      <c r="AW109" s="13" t="s">
        <v>34</v>
      </c>
      <c r="AX109" s="13" t="s">
        <v>80</v>
      </c>
      <c r="AY109" s="194" t="s">
        <v>124</v>
      </c>
    </row>
    <row r="110" spans="1:65" s="2" customFormat="1" ht="24.15" customHeight="1">
      <c r="A110" s="39"/>
      <c r="B110" s="173"/>
      <c r="C110" s="174" t="s">
        <v>175</v>
      </c>
      <c r="D110" s="174" t="s">
        <v>126</v>
      </c>
      <c r="E110" s="175" t="s">
        <v>176</v>
      </c>
      <c r="F110" s="176" t="s">
        <v>177</v>
      </c>
      <c r="G110" s="177" t="s">
        <v>129</v>
      </c>
      <c r="H110" s="178">
        <v>21</v>
      </c>
      <c r="I110" s="179"/>
      <c r="J110" s="180">
        <f>ROUND(I110*H110,2)</f>
        <v>0</v>
      </c>
      <c r="K110" s="176" t="s">
        <v>130</v>
      </c>
      <c r="L110" s="40"/>
      <c r="M110" s="181" t="s">
        <v>3</v>
      </c>
      <c r="N110" s="182" t="s">
        <v>43</v>
      </c>
      <c r="O110" s="73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85" t="s">
        <v>94</v>
      </c>
      <c r="AT110" s="185" t="s">
        <v>126</v>
      </c>
      <c r="AU110" s="185" t="s">
        <v>82</v>
      </c>
      <c r="AY110" s="20" t="s">
        <v>124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80</v>
      </c>
      <c r="BK110" s="186">
        <f>ROUND(I110*H110,2)</f>
        <v>0</v>
      </c>
      <c r="BL110" s="20" t="s">
        <v>94</v>
      </c>
      <c r="BM110" s="185" t="s">
        <v>178</v>
      </c>
    </row>
    <row r="111" spans="1:47" s="2" customFormat="1" ht="12">
      <c r="A111" s="39"/>
      <c r="B111" s="40"/>
      <c r="C111" s="39"/>
      <c r="D111" s="187" t="s">
        <v>132</v>
      </c>
      <c r="E111" s="39"/>
      <c r="F111" s="188" t="s">
        <v>179</v>
      </c>
      <c r="G111" s="39"/>
      <c r="H111" s="39"/>
      <c r="I111" s="189"/>
      <c r="J111" s="39"/>
      <c r="K111" s="39"/>
      <c r="L111" s="40"/>
      <c r="M111" s="190"/>
      <c r="N111" s="191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132</v>
      </c>
      <c r="AU111" s="20" t="s">
        <v>82</v>
      </c>
    </row>
    <row r="112" spans="1:51" s="13" customFormat="1" ht="12">
      <c r="A112" s="13"/>
      <c r="B112" s="192"/>
      <c r="C112" s="13"/>
      <c r="D112" s="193" t="s">
        <v>134</v>
      </c>
      <c r="E112" s="194" t="s">
        <v>3</v>
      </c>
      <c r="F112" s="195" t="s">
        <v>140</v>
      </c>
      <c r="G112" s="13"/>
      <c r="H112" s="196">
        <v>21</v>
      </c>
      <c r="I112" s="197"/>
      <c r="J112" s="13"/>
      <c r="K112" s="13"/>
      <c r="L112" s="192"/>
      <c r="M112" s="198"/>
      <c r="N112" s="199"/>
      <c r="O112" s="199"/>
      <c r="P112" s="199"/>
      <c r="Q112" s="199"/>
      <c r="R112" s="199"/>
      <c r="S112" s="199"/>
      <c r="T112" s="20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94" t="s">
        <v>134</v>
      </c>
      <c r="AU112" s="194" t="s">
        <v>82</v>
      </c>
      <c r="AV112" s="13" t="s">
        <v>82</v>
      </c>
      <c r="AW112" s="13" t="s">
        <v>34</v>
      </c>
      <c r="AX112" s="13" t="s">
        <v>80</v>
      </c>
      <c r="AY112" s="194" t="s">
        <v>124</v>
      </c>
    </row>
    <row r="113" spans="1:65" s="2" customFormat="1" ht="24.15" customHeight="1">
      <c r="A113" s="39"/>
      <c r="B113" s="173"/>
      <c r="C113" s="174" t="s">
        <v>180</v>
      </c>
      <c r="D113" s="174" t="s">
        <v>126</v>
      </c>
      <c r="E113" s="175" t="s">
        <v>181</v>
      </c>
      <c r="F113" s="176" t="s">
        <v>182</v>
      </c>
      <c r="G113" s="177" t="s">
        <v>129</v>
      </c>
      <c r="H113" s="178">
        <v>8</v>
      </c>
      <c r="I113" s="179"/>
      <c r="J113" s="180">
        <f>ROUND(I113*H113,2)</f>
        <v>0</v>
      </c>
      <c r="K113" s="176" t="s">
        <v>130</v>
      </c>
      <c r="L113" s="40"/>
      <c r="M113" s="181" t="s">
        <v>3</v>
      </c>
      <c r="N113" s="182" t="s">
        <v>43</v>
      </c>
      <c r="O113" s="73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85" t="s">
        <v>94</v>
      </c>
      <c r="AT113" s="185" t="s">
        <v>126</v>
      </c>
      <c r="AU113" s="185" t="s">
        <v>82</v>
      </c>
      <c r="AY113" s="20" t="s">
        <v>124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0" t="s">
        <v>80</v>
      </c>
      <c r="BK113" s="186">
        <f>ROUND(I113*H113,2)</f>
        <v>0</v>
      </c>
      <c r="BL113" s="20" t="s">
        <v>94</v>
      </c>
      <c r="BM113" s="185" t="s">
        <v>183</v>
      </c>
    </row>
    <row r="114" spans="1:47" s="2" customFormat="1" ht="12">
      <c r="A114" s="39"/>
      <c r="B114" s="40"/>
      <c r="C114" s="39"/>
      <c r="D114" s="187" t="s">
        <v>132</v>
      </c>
      <c r="E114" s="39"/>
      <c r="F114" s="188" t="s">
        <v>184</v>
      </c>
      <c r="G114" s="39"/>
      <c r="H114" s="39"/>
      <c r="I114" s="189"/>
      <c r="J114" s="39"/>
      <c r="K114" s="39"/>
      <c r="L114" s="40"/>
      <c r="M114" s="190"/>
      <c r="N114" s="191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132</v>
      </c>
      <c r="AU114" s="20" t="s">
        <v>82</v>
      </c>
    </row>
    <row r="115" spans="1:51" s="13" customFormat="1" ht="12">
      <c r="A115" s="13"/>
      <c r="B115" s="192"/>
      <c r="C115" s="13"/>
      <c r="D115" s="193" t="s">
        <v>134</v>
      </c>
      <c r="E115" s="194" t="s">
        <v>3</v>
      </c>
      <c r="F115" s="195" t="s">
        <v>145</v>
      </c>
      <c r="G115" s="13"/>
      <c r="H115" s="196">
        <v>8</v>
      </c>
      <c r="I115" s="197"/>
      <c r="J115" s="13"/>
      <c r="K115" s="13"/>
      <c r="L115" s="192"/>
      <c r="M115" s="198"/>
      <c r="N115" s="199"/>
      <c r="O115" s="199"/>
      <c r="P115" s="199"/>
      <c r="Q115" s="199"/>
      <c r="R115" s="199"/>
      <c r="S115" s="199"/>
      <c r="T115" s="20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94" t="s">
        <v>134</v>
      </c>
      <c r="AU115" s="194" t="s">
        <v>82</v>
      </c>
      <c r="AV115" s="13" t="s">
        <v>82</v>
      </c>
      <c r="AW115" s="13" t="s">
        <v>34</v>
      </c>
      <c r="AX115" s="13" t="s">
        <v>80</v>
      </c>
      <c r="AY115" s="194" t="s">
        <v>124</v>
      </c>
    </row>
    <row r="116" spans="1:65" s="2" customFormat="1" ht="24.15" customHeight="1">
      <c r="A116" s="39"/>
      <c r="B116" s="173"/>
      <c r="C116" s="174" t="s">
        <v>185</v>
      </c>
      <c r="D116" s="174" t="s">
        <v>126</v>
      </c>
      <c r="E116" s="175" t="s">
        <v>186</v>
      </c>
      <c r="F116" s="176" t="s">
        <v>187</v>
      </c>
      <c r="G116" s="177" t="s">
        <v>129</v>
      </c>
      <c r="H116" s="178">
        <v>3</v>
      </c>
      <c r="I116" s="179"/>
      <c r="J116" s="180">
        <f>ROUND(I116*H116,2)</f>
        <v>0</v>
      </c>
      <c r="K116" s="176" t="s">
        <v>130</v>
      </c>
      <c r="L116" s="40"/>
      <c r="M116" s="181" t="s">
        <v>3</v>
      </c>
      <c r="N116" s="182" t="s">
        <v>43</v>
      </c>
      <c r="O116" s="73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85" t="s">
        <v>94</v>
      </c>
      <c r="AT116" s="185" t="s">
        <v>126</v>
      </c>
      <c r="AU116" s="185" t="s">
        <v>82</v>
      </c>
      <c r="AY116" s="20" t="s">
        <v>124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0" t="s">
        <v>80</v>
      </c>
      <c r="BK116" s="186">
        <f>ROUND(I116*H116,2)</f>
        <v>0</v>
      </c>
      <c r="BL116" s="20" t="s">
        <v>94</v>
      </c>
      <c r="BM116" s="185" t="s">
        <v>188</v>
      </c>
    </row>
    <row r="117" spans="1:47" s="2" customFormat="1" ht="12">
      <c r="A117" s="39"/>
      <c r="B117" s="40"/>
      <c r="C117" s="39"/>
      <c r="D117" s="187" t="s">
        <v>132</v>
      </c>
      <c r="E117" s="39"/>
      <c r="F117" s="188" t="s">
        <v>189</v>
      </c>
      <c r="G117" s="39"/>
      <c r="H117" s="39"/>
      <c r="I117" s="189"/>
      <c r="J117" s="39"/>
      <c r="K117" s="39"/>
      <c r="L117" s="40"/>
      <c r="M117" s="190"/>
      <c r="N117" s="191"/>
      <c r="O117" s="73"/>
      <c r="P117" s="73"/>
      <c r="Q117" s="73"/>
      <c r="R117" s="73"/>
      <c r="S117" s="73"/>
      <c r="T117" s="74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20" t="s">
        <v>132</v>
      </c>
      <c r="AU117" s="20" t="s">
        <v>82</v>
      </c>
    </row>
    <row r="118" spans="1:51" s="13" customFormat="1" ht="12">
      <c r="A118" s="13"/>
      <c r="B118" s="192"/>
      <c r="C118" s="13"/>
      <c r="D118" s="193" t="s">
        <v>134</v>
      </c>
      <c r="E118" s="194" t="s">
        <v>3</v>
      </c>
      <c r="F118" s="195" t="s">
        <v>150</v>
      </c>
      <c r="G118" s="13"/>
      <c r="H118" s="196">
        <v>3</v>
      </c>
      <c r="I118" s="197"/>
      <c r="J118" s="13"/>
      <c r="K118" s="13"/>
      <c r="L118" s="192"/>
      <c r="M118" s="198"/>
      <c r="N118" s="199"/>
      <c r="O118" s="199"/>
      <c r="P118" s="199"/>
      <c r="Q118" s="199"/>
      <c r="R118" s="199"/>
      <c r="S118" s="199"/>
      <c r="T118" s="20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94" t="s">
        <v>134</v>
      </c>
      <c r="AU118" s="194" t="s">
        <v>82</v>
      </c>
      <c r="AV118" s="13" t="s">
        <v>82</v>
      </c>
      <c r="AW118" s="13" t="s">
        <v>34</v>
      </c>
      <c r="AX118" s="13" t="s">
        <v>80</v>
      </c>
      <c r="AY118" s="194" t="s">
        <v>124</v>
      </c>
    </row>
    <row r="119" spans="1:65" s="2" customFormat="1" ht="16.5" customHeight="1">
      <c r="A119" s="39"/>
      <c r="B119" s="173"/>
      <c r="C119" s="174" t="s">
        <v>190</v>
      </c>
      <c r="D119" s="174" t="s">
        <v>126</v>
      </c>
      <c r="E119" s="175" t="s">
        <v>191</v>
      </c>
      <c r="F119" s="176" t="s">
        <v>192</v>
      </c>
      <c r="G119" s="177" t="s">
        <v>129</v>
      </c>
      <c r="H119" s="178">
        <v>43</v>
      </c>
      <c r="I119" s="179"/>
      <c r="J119" s="180">
        <f>ROUND(I119*H119,2)</f>
        <v>0</v>
      </c>
      <c r="K119" s="176" t="s">
        <v>3</v>
      </c>
      <c r="L119" s="40"/>
      <c r="M119" s="181" t="s">
        <v>3</v>
      </c>
      <c r="N119" s="182" t="s">
        <v>43</v>
      </c>
      <c r="O119" s="73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185" t="s">
        <v>94</v>
      </c>
      <c r="AT119" s="185" t="s">
        <v>126</v>
      </c>
      <c r="AU119" s="185" t="s">
        <v>82</v>
      </c>
      <c r="AY119" s="20" t="s">
        <v>124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20" t="s">
        <v>80</v>
      </c>
      <c r="BK119" s="186">
        <f>ROUND(I119*H119,2)</f>
        <v>0</v>
      </c>
      <c r="BL119" s="20" t="s">
        <v>94</v>
      </c>
      <c r="BM119" s="185" t="s">
        <v>193</v>
      </c>
    </row>
    <row r="120" spans="1:51" s="13" customFormat="1" ht="12">
      <c r="A120" s="13"/>
      <c r="B120" s="192"/>
      <c r="C120" s="13"/>
      <c r="D120" s="193" t="s">
        <v>134</v>
      </c>
      <c r="E120" s="194" t="s">
        <v>3</v>
      </c>
      <c r="F120" s="195" t="s">
        <v>194</v>
      </c>
      <c r="G120" s="13"/>
      <c r="H120" s="196">
        <v>43</v>
      </c>
      <c r="I120" s="197"/>
      <c r="J120" s="13"/>
      <c r="K120" s="13"/>
      <c r="L120" s="192"/>
      <c r="M120" s="201"/>
      <c r="N120" s="202"/>
      <c r="O120" s="202"/>
      <c r="P120" s="202"/>
      <c r="Q120" s="202"/>
      <c r="R120" s="202"/>
      <c r="S120" s="202"/>
      <c r="T120" s="20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94" t="s">
        <v>134</v>
      </c>
      <c r="AU120" s="194" t="s">
        <v>82</v>
      </c>
      <c r="AV120" s="13" t="s">
        <v>82</v>
      </c>
      <c r="AW120" s="13" t="s">
        <v>34</v>
      </c>
      <c r="AX120" s="13" t="s">
        <v>80</v>
      </c>
      <c r="AY120" s="194" t="s">
        <v>124</v>
      </c>
    </row>
    <row r="121" spans="1:31" s="2" customFormat="1" ht="6.95" customHeight="1">
      <c r="A121" s="39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40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autoFilter ref="C80:K12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1/112101101"/>
    <hyperlink ref="F88" r:id="rId2" display="https://podminky.urs.cz/item/CS_URS_2023_01/112101102"/>
    <hyperlink ref="F91" r:id="rId3" display="https://podminky.urs.cz/item/CS_URS_2023_01/112101103"/>
    <hyperlink ref="F94" r:id="rId4" display="https://podminky.urs.cz/item/CS_URS_2023_01/112101104"/>
    <hyperlink ref="F97" r:id="rId5" display="https://podminky.urs.cz/item/CS_URS_2023_01/112155215"/>
    <hyperlink ref="F100" r:id="rId6" display="https://podminky.urs.cz/item/CS_URS_2023_01/112155221"/>
    <hyperlink ref="F103" r:id="rId7" display="https://podminky.urs.cz/item/CS_URS_2023_01/112155225"/>
    <hyperlink ref="F108" r:id="rId8" display="https://podminky.urs.cz/item/CS_URS_2023_01/112251101"/>
    <hyperlink ref="F111" r:id="rId9" display="https://podminky.urs.cz/item/CS_URS_2023_01/112251102"/>
    <hyperlink ref="F114" r:id="rId10" display="https://podminky.urs.cz/item/CS_URS_2023_01/112251103"/>
    <hyperlink ref="F117" r:id="rId11" display="https://podminky.urs.cz/item/CS_URS_2023_01/11225110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pans="2:46" s="1" customFormat="1" ht="24.95" customHeight="1">
      <c r="B4" s="23"/>
      <c r="D4" s="24" t="s">
        <v>100</v>
      </c>
      <c r="L4" s="23"/>
      <c r="M4" s="123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24" t="str">
        <f>'Rekapitulace stavby'!K6</f>
        <v>KoPÚ Božejovice - Vodní nádrž Horšín v k.ú.Božejovice</v>
      </c>
      <c r="F7" s="33"/>
      <c r="G7" s="33"/>
      <c r="H7" s="33"/>
      <c r="L7" s="23"/>
    </row>
    <row r="8" spans="2:12" s="1" customFormat="1" ht="12" customHeight="1">
      <c r="B8" s="23"/>
      <c r="D8" s="33" t="s">
        <v>101</v>
      </c>
      <c r="L8" s="23"/>
    </row>
    <row r="9" spans="1:31" s="2" customFormat="1" ht="16.5" customHeight="1">
      <c r="A9" s="39"/>
      <c r="B9" s="40"/>
      <c r="C9" s="39"/>
      <c r="D9" s="39"/>
      <c r="E9" s="124" t="s">
        <v>195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196</v>
      </c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197</v>
      </c>
      <c r="F11" s="39"/>
      <c r="G11" s="39"/>
      <c r="H11" s="39"/>
      <c r="I11" s="39"/>
      <c r="J11" s="39"/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85</v>
      </c>
      <c r="G13" s="39"/>
      <c r="H13" s="39"/>
      <c r="I13" s="33" t="s">
        <v>21</v>
      </c>
      <c r="J13" s="28" t="s">
        <v>3</v>
      </c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22</v>
      </c>
      <c r="E14" s="39"/>
      <c r="F14" s="28" t="s">
        <v>23</v>
      </c>
      <c r="G14" s="39"/>
      <c r="H14" s="39"/>
      <c r="I14" s="33" t="s">
        <v>24</v>
      </c>
      <c r="J14" s="65" t="str">
        <f>'Rekapitulace stavby'!AN8</f>
        <v>20. 1. 2023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26</v>
      </c>
      <c r="E16" s="39"/>
      <c r="F16" s="39"/>
      <c r="G16" s="39"/>
      <c r="H16" s="39"/>
      <c r="I16" s="33" t="s">
        <v>27</v>
      </c>
      <c r="J16" s="28" t="str">
        <f>IF('Rekapitulace stavby'!AN10="","",'Rekapitulace stavby'!AN10)</f>
        <v/>
      </c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tr">
        <f>IF('Rekapitulace stavby'!E11="","",'Rekapitulace stavby'!E11)</f>
        <v xml:space="preserve"> </v>
      </c>
      <c r="F17" s="39"/>
      <c r="G17" s="39"/>
      <c r="H17" s="39"/>
      <c r="I17" s="33" t="s">
        <v>29</v>
      </c>
      <c r="J17" s="28" t="str">
        <f>IF('Rekapitulace stavby'!AN11="","",'Rekapitulace stavby'!AN11)</f>
        <v/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30</v>
      </c>
      <c r="E19" s="39"/>
      <c r="F19" s="39"/>
      <c r="G19" s="39"/>
      <c r="H19" s="39"/>
      <c r="I19" s="33" t="s">
        <v>27</v>
      </c>
      <c r="J19" s="34" t="str">
        <f>'Rekapitulace stavby'!AN13</f>
        <v>Vyplň údaj</v>
      </c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33" t="s">
        <v>29</v>
      </c>
      <c r="J20" s="34" t="str">
        <f>'Rekapitulace stavby'!AN14</f>
        <v>Vyplň údaj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39"/>
      <c r="J21" s="39"/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32</v>
      </c>
      <c r="E22" s="39"/>
      <c r="F22" s="39"/>
      <c r="G22" s="39"/>
      <c r="H22" s="39"/>
      <c r="I22" s="33" t="s">
        <v>27</v>
      </c>
      <c r="J22" s="28" t="s">
        <v>3</v>
      </c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33</v>
      </c>
      <c r="F23" s="39"/>
      <c r="G23" s="39"/>
      <c r="H23" s="39"/>
      <c r="I23" s="33" t="s">
        <v>29</v>
      </c>
      <c r="J23" s="28" t="s">
        <v>3</v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35</v>
      </c>
      <c r="E25" s="39"/>
      <c r="F25" s="39"/>
      <c r="G25" s="39"/>
      <c r="H25" s="39"/>
      <c r="I25" s="33" t="s">
        <v>27</v>
      </c>
      <c r="J25" s="28" t="str">
        <f>IF('Rekapitulace stavby'!AN19="","",'Rekapitulace stavby'!AN19)</f>
        <v/>
      </c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tr">
        <f>IF('Rekapitulace stavby'!E20="","",'Rekapitulace stavby'!E20)</f>
        <v xml:space="preserve"> </v>
      </c>
      <c r="F26" s="39"/>
      <c r="G26" s="39"/>
      <c r="H26" s="39"/>
      <c r="I26" s="33" t="s">
        <v>29</v>
      </c>
      <c r="J26" s="28" t="str">
        <f>IF('Rekapitulace stavby'!AN20="","",'Rekapitulace stavby'!AN20)</f>
        <v/>
      </c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12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36</v>
      </c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26"/>
      <c r="B29" s="127"/>
      <c r="C29" s="126"/>
      <c r="D29" s="126"/>
      <c r="E29" s="37" t="s">
        <v>37</v>
      </c>
      <c r="F29" s="37"/>
      <c r="G29" s="37"/>
      <c r="H29" s="37"/>
      <c r="I29" s="126"/>
      <c r="J29" s="126"/>
      <c r="K29" s="126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29" t="s">
        <v>38</v>
      </c>
      <c r="E32" s="39"/>
      <c r="F32" s="39"/>
      <c r="G32" s="39"/>
      <c r="H32" s="39"/>
      <c r="I32" s="39"/>
      <c r="J32" s="91">
        <f>ROUND(J90,2)</f>
        <v>0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85"/>
      <c r="J33" s="85"/>
      <c r="K33" s="85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40</v>
      </c>
      <c r="G34" s="39"/>
      <c r="H34" s="39"/>
      <c r="I34" s="44" t="s">
        <v>39</v>
      </c>
      <c r="J34" s="44" t="s">
        <v>41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0" t="s">
        <v>42</v>
      </c>
      <c r="E35" s="33" t="s">
        <v>43</v>
      </c>
      <c r="F35" s="131">
        <f>ROUND((SUM(BE90:BE192)),2)</f>
        <v>0</v>
      </c>
      <c r="G35" s="39"/>
      <c r="H35" s="39"/>
      <c r="I35" s="132">
        <v>0.21</v>
      </c>
      <c r="J35" s="131">
        <f>ROUND(((SUM(BE90:BE192))*I35),2)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44</v>
      </c>
      <c r="F36" s="131">
        <f>ROUND((SUM(BF90:BF192)),2)</f>
        <v>0</v>
      </c>
      <c r="G36" s="39"/>
      <c r="H36" s="39"/>
      <c r="I36" s="132">
        <v>0.15</v>
      </c>
      <c r="J36" s="131">
        <f>ROUND(((SUM(BF90:BF192))*I36),2)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45</v>
      </c>
      <c r="F37" s="131">
        <f>ROUND((SUM(BG90:BG192)),2)</f>
        <v>0</v>
      </c>
      <c r="G37" s="39"/>
      <c r="H37" s="39"/>
      <c r="I37" s="132">
        <v>0.21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46</v>
      </c>
      <c r="F38" s="131">
        <f>ROUND((SUM(BH90:BH192)),2)</f>
        <v>0</v>
      </c>
      <c r="G38" s="39"/>
      <c r="H38" s="39"/>
      <c r="I38" s="132">
        <v>0.15</v>
      </c>
      <c r="J38" s="131">
        <f>0</f>
        <v>0</v>
      </c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47</v>
      </c>
      <c r="F39" s="131">
        <f>ROUND((SUM(BI90:BI192)),2)</f>
        <v>0</v>
      </c>
      <c r="G39" s="39"/>
      <c r="H39" s="39"/>
      <c r="I39" s="132">
        <v>0</v>
      </c>
      <c r="J39" s="131">
        <f>0</f>
        <v>0</v>
      </c>
      <c r="K39" s="39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3"/>
      <c r="D41" s="134" t="s">
        <v>48</v>
      </c>
      <c r="E41" s="77"/>
      <c r="F41" s="77"/>
      <c r="G41" s="135" t="s">
        <v>49</v>
      </c>
      <c r="H41" s="136" t="s">
        <v>50</v>
      </c>
      <c r="I41" s="77"/>
      <c r="J41" s="137">
        <f>SUM(J32:J39)</f>
        <v>0</v>
      </c>
      <c r="K41" s="138"/>
      <c r="L41" s="12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12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103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4" t="str">
        <f>E7</f>
        <v>KoPÚ Božejovice - Vodní nádrž Horšín v k.ú.Božejovice</v>
      </c>
      <c r="F50" s="33"/>
      <c r="G50" s="33"/>
      <c r="H50" s="33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101</v>
      </c>
      <c r="L51" s="23"/>
    </row>
    <row r="52" spans="1:31" s="2" customFormat="1" ht="16.5" customHeight="1">
      <c r="A52" s="39"/>
      <c r="B52" s="40"/>
      <c r="C52" s="39"/>
      <c r="D52" s="39"/>
      <c r="E52" s="124" t="s">
        <v>195</v>
      </c>
      <c r="F52" s="39"/>
      <c r="G52" s="39"/>
      <c r="H52" s="39"/>
      <c r="I52" s="39"/>
      <c r="J52" s="39"/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196</v>
      </c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1 - zemní hráz</v>
      </c>
      <c r="F54" s="39"/>
      <c r="G54" s="39"/>
      <c r="H54" s="39"/>
      <c r="I54" s="39"/>
      <c r="J54" s="39"/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39"/>
      <c r="E56" s="39"/>
      <c r="F56" s="28" t="str">
        <f>F14</f>
        <v>k.ú.Božejovice</v>
      </c>
      <c r="G56" s="39"/>
      <c r="H56" s="39"/>
      <c r="I56" s="33" t="s">
        <v>24</v>
      </c>
      <c r="J56" s="65" t="str">
        <f>IF(J14="","",J14)</f>
        <v>20. 1. 2023</v>
      </c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40.05" customHeight="1">
      <c r="A58" s="39"/>
      <c r="B58" s="40"/>
      <c r="C58" s="33" t="s">
        <v>26</v>
      </c>
      <c r="D58" s="39"/>
      <c r="E58" s="39"/>
      <c r="F58" s="28" t="str">
        <f>E17</f>
        <v xml:space="preserve"> </v>
      </c>
      <c r="G58" s="39"/>
      <c r="H58" s="39"/>
      <c r="I58" s="33" t="s">
        <v>32</v>
      </c>
      <c r="J58" s="37" t="str">
        <f>E23</f>
        <v>Natura Koncept s.r.o. ŘEŠENÍ VODY V KRAJINĚ</v>
      </c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39"/>
      <c r="E59" s="39"/>
      <c r="F59" s="28" t="str">
        <f>IF(E20="","",E20)</f>
        <v>Vyplň údaj</v>
      </c>
      <c r="G59" s="39"/>
      <c r="H59" s="39"/>
      <c r="I59" s="33" t="s">
        <v>35</v>
      </c>
      <c r="J59" s="37" t="str">
        <f>E26</f>
        <v xml:space="preserve"> 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12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39" t="s">
        <v>104</v>
      </c>
      <c r="D61" s="133"/>
      <c r="E61" s="133"/>
      <c r="F61" s="133"/>
      <c r="G61" s="133"/>
      <c r="H61" s="133"/>
      <c r="I61" s="133"/>
      <c r="J61" s="140" t="s">
        <v>105</v>
      </c>
      <c r="K61" s="133"/>
      <c r="L61" s="12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12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41" t="s">
        <v>70</v>
      </c>
      <c r="D63" s="39"/>
      <c r="E63" s="39"/>
      <c r="F63" s="39"/>
      <c r="G63" s="39"/>
      <c r="H63" s="39"/>
      <c r="I63" s="39"/>
      <c r="J63" s="91">
        <f>J90</f>
        <v>0</v>
      </c>
      <c r="K63" s="39"/>
      <c r="L63" s="12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106</v>
      </c>
    </row>
    <row r="64" spans="1:31" s="9" customFormat="1" ht="24.95" customHeight="1">
      <c r="A64" s="9"/>
      <c r="B64" s="142"/>
      <c r="C64" s="9"/>
      <c r="D64" s="143" t="s">
        <v>107</v>
      </c>
      <c r="E64" s="144"/>
      <c r="F64" s="144"/>
      <c r="G64" s="144"/>
      <c r="H64" s="144"/>
      <c r="I64" s="144"/>
      <c r="J64" s="145">
        <f>J91</f>
        <v>0</v>
      </c>
      <c r="K64" s="9"/>
      <c r="L64" s="14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6"/>
      <c r="C65" s="10"/>
      <c r="D65" s="147" t="s">
        <v>108</v>
      </c>
      <c r="E65" s="148"/>
      <c r="F65" s="148"/>
      <c r="G65" s="148"/>
      <c r="H65" s="148"/>
      <c r="I65" s="148"/>
      <c r="J65" s="149">
        <f>J92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46"/>
      <c r="C66" s="10"/>
      <c r="D66" s="147" t="s">
        <v>198</v>
      </c>
      <c r="E66" s="148"/>
      <c r="F66" s="148"/>
      <c r="G66" s="148"/>
      <c r="H66" s="148"/>
      <c r="I66" s="148"/>
      <c r="J66" s="149">
        <f>J136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46"/>
      <c r="C67" s="10"/>
      <c r="D67" s="147" t="s">
        <v>199</v>
      </c>
      <c r="E67" s="148"/>
      <c r="F67" s="148"/>
      <c r="G67" s="148"/>
      <c r="H67" s="148"/>
      <c r="I67" s="148"/>
      <c r="J67" s="149">
        <f>J168</f>
        <v>0</v>
      </c>
      <c r="K67" s="10"/>
      <c r="L67" s="14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46"/>
      <c r="C68" s="10"/>
      <c r="D68" s="147" t="s">
        <v>200</v>
      </c>
      <c r="E68" s="148"/>
      <c r="F68" s="148"/>
      <c r="G68" s="148"/>
      <c r="H68" s="148"/>
      <c r="I68" s="148"/>
      <c r="J68" s="149">
        <f>J190</f>
        <v>0</v>
      </c>
      <c r="K68" s="10"/>
      <c r="L68" s="14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12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12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109</v>
      </c>
      <c r="D75" s="39"/>
      <c r="E75" s="39"/>
      <c r="F75" s="39"/>
      <c r="G75" s="39"/>
      <c r="H75" s="39"/>
      <c r="I75" s="39"/>
      <c r="J75" s="39"/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17</v>
      </c>
      <c r="D77" s="39"/>
      <c r="E77" s="39"/>
      <c r="F77" s="39"/>
      <c r="G77" s="39"/>
      <c r="H77" s="39"/>
      <c r="I77" s="39"/>
      <c r="J77" s="39"/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39"/>
      <c r="D78" s="39"/>
      <c r="E78" s="124" t="str">
        <f>E7</f>
        <v>KoPÚ Božejovice - Vodní nádrž Horšín v k.ú.Božejovice</v>
      </c>
      <c r="F78" s="33"/>
      <c r="G78" s="33"/>
      <c r="H78" s="33"/>
      <c r="I78" s="39"/>
      <c r="J78" s="39"/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3"/>
      <c r="C79" s="33" t="s">
        <v>101</v>
      </c>
      <c r="L79" s="23"/>
    </row>
    <row r="80" spans="1:31" s="2" customFormat="1" ht="16.5" customHeight="1">
      <c r="A80" s="39"/>
      <c r="B80" s="40"/>
      <c r="C80" s="39"/>
      <c r="D80" s="39"/>
      <c r="E80" s="124" t="s">
        <v>195</v>
      </c>
      <c r="F80" s="39"/>
      <c r="G80" s="39"/>
      <c r="H80" s="39"/>
      <c r="I80" s="39"/>
      <c r="J80" s="39"/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196</v>
      </c>
      <c r="D81" s="39"/>
      <c r="E81" s="39"/>
      <c r="F81" s="39"/>
      <c r="G81" s="39"/>
      <c r="H81" s="39"/>
      <c r="I81" s="39"/>
      <c r="J81" s="39"/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39"/>
      <c r="D82" s="39"/>
      <c r="E82" s="63" t="str">
        <f>E11</f>
        <v>1 - zemní hráz</v>
      </c>
      <c r="F82" s="39"/>
      <c r="G82" s="39"/>
      <c r="H82" s="39"/>
      <c r="I82" s="39"/>
      <c r="J82" s="39"/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22</v>
      </c>
      <c r="D84" s="39"/>
      <c r="E84" s="39"/>
      <c r="F84" s="28" t="str">
        <f>F14</f>
        <v>k.ú.Božejovice</v>
      </c>
      <c r="G84" s="39"/>
      <c r="H84" s="39"/>
      <c r="I84" s="33" t="s">
        <v>24</v>
      </c>
      <c r="J84" s="65" t="str">
        <f>IF(J14="","",J14)</f>
        <v>20. 1. 2023</v>
      </c>
      <c r="K84" s="3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39"/>
      <c r="D85" s="39"/>
      <c r="E85" s="39"/>
      <c r="F85" s="39"/>
      <c r="G85" s="39"/>
      <c r="H85" s="39"/>
      <c r="I85" s="39"/>
      <c r="J85" s="39"/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40.05" customHeight="1">
      <c r="A86" s="39"/>
      <c r="B86" s="40"/>
      <c r="C86" s="33" t="s">
        <v>26</v>
      </c>
      <c r="D86" s="39"/>
      <c r="E86" s="39"/>
      <c r="F86" s="28" t="str">
        <f>E17</f>
        <v xml:space="preserve"> </v>
      </c>
      <c r="G86" s="39"/>
      <c r="H86" s="39"/>
      <c r="I86" s="33" t="s">
        <v>32</v>
      </c>
      <c r="J86" s="37" t="str">
        <f>E23</f>
        <v>Natura Koncept s.r.o. ŘEŠENÍ VODY V KRAJINĚ</v>
      </c>
      <c r="K86" s="39"/>
      <c r="L86" s="12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30</v>
      </c>
      <c r="D87" s="39"/>
      <c r="E87" s="39"/>
      <c r="F87" s="28" t="str">
        <f>IF(E20="","",E20)</f>
        <v>Vyplň údaj</v>
      </c>
      <c r="G87" s="39"/>
      <c r="H87" s="39"/>
      <c r="I87" s="33" t="s">
        <v>35</v>
      </c>
      <c r="J87" s="37" t="str">
        <f>E26</f>
        <v xml:space="preserve"> </v>
      </c>
      <c r="K87" s="39"/>
      <c r="L87" s="12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12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50"/>
      <c r="B89" s="151"/>
      <c r="C89" s="152" t="s">
        <v>110</v>
      </c>
      <c r="D89" s="153" t="s">
        <v>57</v>
      </c>
      <c r="E89" s="153" t="s">
        <v>53</v>
      </c>
      <c r="F89" s="153" t="s">
        <v>54</v>
      </c>
      <c r="G89" s="153" t="s">
        <v>111</v>
      </c>
      <c r="H89" s="153" t="s">
        <v>112</v>
      </c>
      <c r="I89" s="153" t="s">
        <v>113</v>
      </c>
      <c r="J89" s="153" t="s">
        <v>105</v>
      </c>
      <c r="K89" s="154" t="s">
        <v>114</v>
      </c>
      <c r="L89" s="155"/>
      <c r="M89" s="81" t="s">
        <v>3</v>
      </c>
      <c r="N89" s="82" t="s">
        <v>42</v>
      </c>
      <c r="O89" s="82" t="s">
        <v>115</v>
      </c>
      <c r="P89" s="82" t="s">
        <v>116</v>
      </c>
      <c r="Q89" s="82" t="s">
        <v>117</v>
      </c>
      <c r="R89" s="82" t="s">
        <v>118</v>
      </c>
      <c r="S89" s="82" t="s">
        <v>119</v>
      </c>
      <c r="T89" s="83" t="s">
        <v>120</v>
      </c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</row>
    <row r="90" spans="1:63" s="2" customFormat="1" ht="22.8" customHeight="1">
      <c r="A90" s="39"/>
      <c r="B90" s="40"/>
      <c r="C90" s="88" t="s">
        <v>121</v>
      </c>
      <c r="D90" s="39"/>
      <c r="E90" s="39"/>
      <c r="F90" s="39"/>
      <c r="G90" s="39"/>
      <c r="H90" s="39"/>
      <c r="I90" s="39"/>
      <c r="J90" s="156">
        <f>BK90</f>
        <v>0</v>
      </c>
      <c r="K90" s="39"/>
      <c r="L90" s="40"/>
      <c r="M90" s="84"/>
      <c r="N90" s="69"/>
      <c r="O90" s="85"/>
      <c r="P90" s="157">
        <f>P91</f>
        <v>0</v>
      </c>
      <c r="Q90" s="85"/>
      <c r="R90" s="157">
        <f>R91</f>
        <v>1383.1282361500002</v>
      </c>
      <c r="S90" s="85"/>
      <c r="T90" s="158">
        <f>T91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20" t="s">
        <v>71</v>
      </c>
      <c r="AU90" s="20" t="s">
        <v>106</v>
      </c>
      <c r="BK90" s="159">
        <f>BK91</f>
        <v>0</v>
      </c>
    </row>
    <row r="91" spans="1:63" s="12" customFormat="1" ht="25.9" customHeight="1">
      <c r="A91" s="12"/>
      <c r="B91" s="160"/>
      <c r="C91" s="12"/>
      <c r="D91" s="161" t="s">
        <v>71</v>
      </c>
      <c r="E91" s="162" t="s">
        <v>122</v>
      </c>
      <c r="F91" s="162" t="s">
        <v>123</v>
      </c>
      <c r="G91" s="12"/>
      <c r="H91" s="12"/>
      <c r="I91" s="163"/>
      <c r="J91" s="164">
        <f>BK91</f>
        <v>0</v>
      </c>
      <c r="K91" s="12"/>
      <c r="L91" s="160"/>
      <c r="M91" s="165"/>
      <c r="N91" s="166"/>
      <c r="O91" s="166"/>
      <c r="P91" s="167">
        <f>P92+P136+P168+P190</f>
        <v>0</v>
      </c>
      <c r="Q91" s="166"/>
      <c r="R91" s="167">
        <f>R92+R136+R168+R190</f>
        <v>1383.1282361500002</v>
      </c>
      <c r="S91" s="166"/>
      <c r="T91" s="168">
        <f>T92+T136+T168+T190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61" t="s">
        <v>80</v>
      </c>
      <c r="AT91" s="169" t="s">
        <v>71</v>
      </c>
      <c r="AU91" s="169" t="s">
        <v>72</v>
      </c>
      <c r="AY91" s="161" t="s">
        <v>124</v>
      </c>
      <c r="BK91" s="170">
        <f>BK92+BK136+BK168+BK190</f>
        <v>0</v>
      </c>
    </row>
    <row r="92" spans="1:63" s="12" customFormat="1" ht="22.8" customHeight="1">
      <c r="A92" s="12"/>
      <c r="B92" s="160"/>
      <c r="C92" s="12"/>
      <c r="D92" s="161" t="s">
        <v>71</v>
      </c>
      <c r="E92" s="171" t="s">
        <v>80</v>
      </c>
      <c r="F92" s="171" t="s">
        <v>125</v>
      </c>
      <c r="G92" s="12"/>
      <c r="H92" s="12"/>
      <c r="I92" s="163"/>
      <c r="J92" s="172">
        <f>BK92</f>
        <v>0</v>
      </c>
      <c r="K92" s="12"/>
      <c r="L92" s="160"/>
      <c r="M92" s="165"/>
      <c r="N92" s="166"/>
      <c r="O92" s="166"/>
      <c r="P92" s="167">
        <f>SUM(P93:P135)</f>
        <v>0</v>
      </c>
      <c r="Q92" s="166"/>
      <c r="R92" s="167">
        <f>SUM(R93:R135)</f>
        <v>0.021079999999999998</v>
      </c>
      <c r="S92" s="166"/>
      <c r="T92" s="168">
        <f>SUM(T93:T135)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61" t="s">
        <v>80</v>
      </c>
      <c r="AT92" s="169" t="s">
        <v>71</v>
      </c>
      <c r="AU92" s="169" t="s">
        <v>80</v>
      </c>
      <c r="AY92" s="161" t="s">
        <v>124</v>
      </c>
      <c r="BK92" s="170">
        <f>SUM(BK93:BK135)</f>
        <v>0</v>
      </c>
    </row>
    <row r="93" spans="1:65" s="2" customFormat="1" ht="24.15" customHeight="1">
      <c r="A93" s="39"/>
      <c r="B93" s="173"/>
      <c r="C93" s="174" t="s">
        <v>80</v>
      </c>
      <c r="D93" s="174" t="s">
        <v>126</v>
      </c>
      <c r="E93" s="175" t="s">
        <v>201</v>
      </c>
      <c r="F93" s="176" t="s">
        <v>202</v>
      </c>
      <c r="G93" s="177" t="s">
        <v>203</v>
      </c>
      <c r="H93" s="178">
        <v>0.264</v>
      </c>
      <c r="I93" s="179"/>
      <c r="J93" s="180">
        <f>ROUND(I93*H93,2)</f>
        <v>0</v>
      </c>
      <c r="K93" s="176" t="s">
        <v>130</v>
      </c>
      <c r="L93" s="40"/>
      <c r="M93" s="181" t="s">
        <v>3</v>
      </c>
      <c r="N93" s="182" t="s">
        <v>43</v>
      </c>
      <c r="O93" s="73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185" t="s">
        <v>94</v>
      </c>
      <c r="AT93" s="185" t="s">
        <v>126</v>
      </c>
      <c r="AU93" s="185" t="s">
        <v>82</v>
      </c>
      <c r="AY93" s="20" t="s">
        <v>124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0" t="s">
        <v>80</v>
      </c>
      <c r="BK93" s="186">
        <f>ROUND(I93*H93,2)</f>
        <v>0</v>
      </c>
      <c r="BL93" s="20" t="s">
        <v>94</v>
      </c>
      <c r="BM93" s="185" t="s">
        <v>204</v>
      </c>
    </row>
    <row r="94" spans="1:47" s="2" customFormat="1" ht="12">
      <c r="A94" s="39"/>
      <c r="B94" s="40"/>
      <c r="C94" s="39"/>
      <c r="D94" s="187" t="s">
        <v>132</v>
      </c>
      <c r="E94" s="39"/>
      <c r="F94" s="188" t="s">
        <v>205</v>
      </c>
      <c r="G94" s="39"/>
      <c r="H94" s="39"/>
      <c r="I94" s="189"/>
      <c r="J94" s="39"/>
      <c r="K94" s="39"/>
      <c r="L94" s="40"/>
      <c r="M94" s="190"/>
      <c r="N94" s="191"/>
      <c r="O94" s="73"/>
      <c r="P94" s="73"/>
      <c r="Q94" s="73"/>
      <c r="R94" s="73"/>
      <c r="S94" s="73"/>
      <c r="T94" s="74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20" t="s">
        <v>132</v>
      </c>
      <c r="AU94" s="20" t="s">
        <v>82</v>
      </c>
    </row>
    <row r="95" spans="1:51" s="13" customFormat="1" ht="12">
      <c r="A95" s="13"/>
      <c r="B95" s="192"/>
      <c r="C95" s="13"/>
      <c r="D95" s="193" t="s">
        <v>134</v>
      </c>
      <c r="E95" s="194" t="s">
        <v>3</v>
      </c>
      <c r="F95" s="195" t="s">
        <v>206</v>
      </c>
      <c r="G95" s="13"/>
      <c r="H95" s="196">
        <v>0.264</v>
      </c>
      <c r="I95" s="197"/>
      <c r="J95" s="13"/>
      <c r="K95" s="13"/>
      <c r="L95" s="192"/>
      <c r="M95" s="198"/>
      <c r="N95" s="199"/>
      <c r="O95" s="199"/>
      <c r="P95" s="199"/>
      <c r="Q95" s="199"/>
      <c r="R95" s="199"/>
      <c r="S95" s="199"/>
      <c r="T95" s="20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94" t="s">
        <v>134</v>
      </c>
      <c r="AU95" s="194" t="s">
        <v>82</v>
      </c>
      <c r="AV95" s="13" t="s">
        <v>82</v>
      </c>
      <c r="AW95" s="13" t="s">
        <v>34</v>
      </c>
      <c r="AX95" s="13" t="s">
        <v>80</v>
      </c>
      <c r="AY95" s="194" t="s">
        <v>124</v>
      </c>
    </row>
    <row r="96" spans="1:65" s="2" customFormat="1" ht="24.15" customHeight="1">
      <c r="A96" s="39"/>
      <c r="B96" s="173"/>
      <c r="C96" s="174" t="s">
        <v>82</v>
      </c>
      <c r="D96" s="174" t="s">
        <v>126</v>
      </c>
      <c r="E96" s="175" t="s">
        <v>207</v>
      </c>
      <c r="F96" s="176" t="s">
        <v>208</v>
      </c>
      <c r="G96" s="177" t="s">
        <v>209</v>
      </c>
      <c r="H96" s="178">
        <v>40</v>
      </c>
      <c r="I96" s="179"/>
      <c r="J96" s="180">
        <f>ROUND(I96*H96,2)</f>
        <v>0</v>
      </c>
      <c r="K96" s="176" t="s">
        <v>130</v>
      </c>
      <c r="L96" s="40"/>
      <c r="M96" s="181" t="s">
        <v>3</v>
      </c>
      <c r="N96" s="182" t="s">
        <v>43</v>
      </c>
      <c r="O96" s="73"/>
      <c r="P96" s="183">
        <f>O96*H96</f>
        <v>0</v>
      </c>
      <c r="Q96" s="183">
        <v>3E-05</v>
      </c>
      <c r="R96" s="183">
        <f>Q96*H96</f>
        <v>0.0012000000000000001</v>
      </c>
      <c r="S96" s="183">
        <v>0</v>
      </c>
      <c r="T96" s="18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85" t="s">
        <v>94</v>
      </c>
      <c r="AT96" s="185" t="s">
        <v>126</v>
      </c>
      <c r="AU96" s="185" t="s">
        <v>82</v>
      </c>
      <c r="AY96" s="20" t="s">
        <v>124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80</v>
      </c>
      <c r="BK96" s="186">
        <f>ROUND(I96*H96,2)</f>
        <v>0</v>
      </c>
      <c r="BL96" s="20" t="s">
        <v>94</v>
      </c>
      <c r="BM96" s="185" t="s">
        <v>210</v>
      </c>
    </row>
    <row r="97" spans="1:47" s="2" customFormat="1" ht="12">
      <c r="A97" s="39"/>
      <c r="B97" s="40"/>
      <c r="C97" s="39"/>
      <c r="D97" s="187" t="s">
        <v>132</v>
      </c>
      <c r="E97" s="39"/>
      <c r="F97" s="188" t="s">
        <v>211</v>
      </c>
      <c r="G97" s="39"/>
      <c r="H97" s="39"/>
      <c r="I97" s="189"/>
      <c r="J97" s="39"/>
      <c r="K97" s="39"/>
      <c r="L97" s="40"/>
      <c r="M97" s="190"/>
      <c r="N97" s="191"/>
      <c r="O97" s="73"/>
      <c r="P97" s="73"/>
      <c r="Q97" s="73"/>
      <c r="R97" s="73"/>
      <c r="S97" s="73"/>
      <c r="T97" s="7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20" t="s">
        <v>132</v>
      </c>
      <c r="AU97" s="20" t="s">
        <v>82</v>
      </c>
    </row>
    <row r="98" spans="1:51" s="13" customFormat="1" ht="12">
      <c r="A98" s="13"/>
      <c r="B98" s="192"/>
      <c r="C98" s="13"/>
      <c r="D98" s="193" t="s">
        <v>134</v>
      </c>
      <c r="E98" s="194" t="s">
        <v>3</v>
      </c>
      <c r="F98" s="195" t="s">
        <v>212</v>
      </c>
      <c r="G98" s="13"/>
      <c r="H98" s="196">
        <v>40</v>
      </c>
      <c r="I98" s="197"/>
      <c r="J98" s="13"/>
      <c r="K98" s="13"/>
      <c r="L98" s="192"/>
      <c r="M98" s="198"/>
      <c r="N98" s="199"/>
      <c r="O98" s="199"/>
      <c r="P98" s="199"/>
      <c r="Q98" s="199"/>
      <c r="R98" s="199"/>
      <c r="S98" s="199"/>
      <c r="T98" s="20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94" t="s">
        <v>134</v>
      </c>
      <c r="AU98" s="194" t="s">
        <v>82</v>
      </c>
      <c r="AV98" s="13" t="s">
        <v>82</v>
      </c>
      <c r="AW98" s="13" t="s">
        <v>34</v>
      </c>
      <c r="AX98" s="13" t="s">
        <v>80</v>
      </c>
      <c r="AY98" s="194" t="s">
        <v>124</v>
      </c>
    </row>
    <row r="99" spans="1:65" s="2" customFormat="1" ht="24.15" customHeight="1">
      <c r="A99" s="39"/>
      <c r="B99" s="173"/>
      <c r="C99" s="174" t="s">
        <v>91</v>
      </c>
      <c r="D99" s="174" t="s">
        <v>126</v>
      </c>
      <c r="E99" s="175" t="s">
        <v>213</v>
      </c>
      <c r="F99" s="176" t="s">
        <v>214</v>
      </c>
      <c r="G99" s="177" t="s">
        <v>215</v>
      </c>
      <c r="H99" s="178">
        <v>1320</v>
      </c>
      <c r="I99" s="179"/>
      <c r="J99" s="180">
        <f>ROUND(I99*H99,2)</f>
        <v>0</v>
      </c>
      <c r="K99" s="176" t="s">
        <v>130</v>
      </c>
      <c r="L99" s="40"/>
      <c r="M99" s="181" t="s">
        <v>3</v>
      </c>
      <c r="N99" s="182" t="s">
        <v>43</v>
      </c>
      <c r="O99" s="73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85" t="s">
        <v>94</v>
      </c>
      <c r="AT99" s="185" t="s">
        <v>126</v>
      </c>
      <c r="AU99" s="185" t="s">
        <v>82</v>
      </c>
      <c r="AY99" s="20" t="s">
        <v>124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0" t="s">
        <v>80</v>
      </c>
      <c r="BK99" s="186">
        <f>ROUND(I99*H99,2)</f>
        <v>0</v>
      </c>
      <c r="BL99" s="20" t="s">
        <v>94</v>
      </c>
      <c r="BM99" s="185" t="s">
        <v>216</v>
      </c>
    </row>
    <row r="100" spans="1:47" s="2" customFormat="1" ht="12">
      <c r="A100" s="39"/>
      <c r="B100" s="40"/>
      <c r="C100" s="39"/>
      <c r="D100" s="187" t="s">
        <v>132</v>
      </c>
      <c r="E100" s="39"/>
      <c r="F100" s="188" t="s">
        <v>217</v>
      </c>
      <c r="G100" s="39"/>
      <c r="H100" s="39"/>
      <c r="I100" s="189"/>
      <c r="J100" s="39"/>
      <c r="K100" s="39"/>
      <c r="L100" s="40"/>
      <c r="M100" s="190"/>
      <c r="N100" s="191"/>
      <c r="O100" s="73"/>
      <c r="P100" s="73"/>
      <c r="Q100" s="73"/>
      <c r="R100" s="73"/>
      <c r="S100" s="73"/>
      <c r="T100" s="7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20" t="s">
        <v>132</v>
      </c>
      <c r="AU100" s="20" t="s">
        <v>82</v>
      </c>
    </row>
    <row r="101" spans="1:51" s="13" customFormat="1" ht="12">
      <c r="A101" s="13"/>
      <c r="B101" s="192"/>
      <c r="C101" s="13"/>
      <c r="D101" s="193" t="s">
        <v>134</v>
      </c>
      <c r="E101" s="194" t="s">
        <v>3</v>
      </c>
      <c r="F101" s="195" t="s">
        <v>218</v>
      </c>
      <c r="G101" s="13"/>
      <c r="H101" s="196">
        <v>1320</v>
      </c>
      <c r="I101" s="197"/>
      <c r="J101" s="13"/>
      <c r="K101" s="13"/>
      <c r="L101" s="192"/>
      <c r="M101" s="198"/>
      <c r="N101" s="199"/>
      <c r="O101" s="199"/>
      <c r="P101" s="199"/>
      <c r="Q101" s="199"/>
      <c r="R101" s="199"/>
      <c r="S101" s="199"/>
      <c r="T101" s="20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94" t="s">
        <v>134</v>
      </c>
      <c r="AU101" s="194" t="s">
        <v>82</v>
      </c>
      <c r="AV101" s="13" t="s">
        <v>82</v>
      </c>
      <c r="AW101" s="13" t="s">
        <v>34</v>
      </c>
      <c r="AX101" s="13" t="s">
        <v>80</v>
      </c>
      <c r="AY101" s="194" t="s">
        <v>124</v>
      </c>
    </row>
    <row r="102" spans="1:65" s="2" customFormat="1" ht="44.25" customHeight="1">
      <c r="A102" s="39"/>
      <c r="B102" s="173"/>
      <c r="C102" s="174" t="s">
        <v>94</v>
      </c>
      <c r="D102" s="174" t="s">
        <v>126</v>
      </c>
      <c r="E102" s="175" t="s">
        <v>219</v>
      </c>
      <c r="F102" s="176" t="s">
        <v>220</v>
      </c>
      <c r="G102" s="177" t="s">
        <v>221</v>
      </c>
      <c r="H102" s="178">
        <v>1915</v>
      </c>
      <c r="I102" s="179"/>
      <c r="J102" s="180">
        <f>ROUND(I102*H102,2)</f>
        <v>0</v>
      </c>
      <c r="K102" s="176" t="s">
        <v>130</v>
      </c>
      <c r="L102" s="40"/>
      <c r="M102" s="181" t="s">
        <v>3</v>
      </c>
      <c r="N102" s="182" t="s">
        <v>43</v>
      </c>
      <c r="O102" s="73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85" t="s">
        <v>94</v>
      </c>
      <c r="AT102" s="185" t="s">
        <v>126</v>
      </c>
      <c r="AU102" s="185" t="s">
        <v>82</v>
      </c>
      <c r="AY102" s="20" t="s">
        <v>124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0" t="s">
        <v>80</v>
      </c>
      <c r="BK102" s="186">
        <f>ROUND(I102*H102,2)</f>
        <v>0</v>
      </c>
      <c r="BL102" s="20" t="s">
        <v>94</v>
      </c>
      <c r="BM102" s="185" t="s">
        <v>222</v>
      </c>
    </row>
    <row r="103" spans="1:47" s="2" customFormat="1" ht="12">
      <c r="A103" s="39"/>
      <c r="B103" s="40"/>
      <c r="C103" s="39"/>
      <c r="D103" s="187" t="s">
        <v>132</v>
      </c>
      <c r="E103" s="39"/>
      <c r="F103" s="188" t="s">
        <v>223</v>
      </c>
      <c r="G103" s="39"/>
      <c r="H103" s="39"/>
      <c r="I103" s="189"/>
      <c r="J103" s="39"/>
      <c r="K103" s="39"/>
      <c r="L103" s="40"/>
      <c r="M103" s="190"/>
      <c r="N103" s="191"/>
      <c r="O103" s="73"/>
      <c r="P103" s="73"/>
      <c r="Q103" s="73"/>
      <c r="R103" s="73"/>
      <c r="S103" s="73"/>
      <c r="T103" s="7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20" t="s">
        <v>132</v>
      </c>
      <c r="AU103" s="20" t="s">
        <v>82</v>
      </c>
    </row>
    <row r="104" spans="1:51" s="13" customFormat="1" ht="12">
      <c r="A104" s="13"/>
      <c r="B104" s="192"/>
      <c r="C104" s="13"/>
      <c r="D104" s="193" t="s">
        <v>134</v>
      </c>
      <c r="E104" s="194" t="s">
        <v>3</v>
      </c>
      <c r="F104" s="195" t="s">
        <v>224</v>
      </c>
      <c r="G104" s="13"/>
      <c r="H104" s="196">
        <v>1915</v>
      </c>
      <c r="I104" s="197"/>
      <c r="J104" s="13"/>
      <c r="K104" s="13"/>
      <c r="L104" s="192"/>
      <c r="M104" s="198"/>
      <c r="N104" s="199"/>
      <c r="O104" s="199"/>
      <c r="P104" s="199"/>
      <c r="Q104" s="199"/>
      <c r="R104" s="199"/>
      <c r="S104" s="199"/>
      <c r="T104" s="20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94" t="s">
        <v>134</v>
      </c>
      <c r="AU104" s="194" t="s">
        <v>82</v>
      </c>
      <c r="AV104" s="13" t="s">
        <v>82</v>
      </c>
      <c r="AW104" s="13" t="s">
        <v>34</v>
      </c>
      <c r="AX104" s="13" t="s">
        <v>80</v>
      </c>
      <c r="AY104" s="194" t="s">
        <v>124</v>
      </c>
    </row>
    <row r="105" spans="1:65" s="2" customFormat="1" ht="62.7" customHeight="1">
      <c r="A105" s="39"/>
      <c r="B105" s="173"/>
      <c r="C105" s="174" t="s">
        <v>151</v>
      </c>
      <c r="D105" s="174" t="s">
        <v>126</v>
      </c>
      <c r="E105" s="175" t="s">
        <v>225</v>
      </c>
      <c r="F105" s="176" t="s">
        <v>226</v>
      </c>
      <c r="G105" s="177" t="s">
        <v>221</v>
      </c>
      <c r="H105" s="178">
        <v>99.4</v>
      </c>
      <c r="I105" s="179"/>
      <c r="J105" s="180">
        <f>ROUND(I105*H105,2)</f>
        <v>0</v>
      </c>
      <c r="K105" s="176" t="s">
        <v>130</v>
      </c>
      <c r="L105" s="40"/>
      <c r="M105" s="181" t="s">
        <v>3</v>
      </c>
      <c r="N105" s="182" t="s">
        <v>43</v>
      </c>
      <c r="O105" s="73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85" t="s">
        <v>94</v>
      </c>
      <c r="AT105" s="185" t="s">
        <v>126</v>
      </c>
      <c r="AU105" s="185" t="s">
        <v>82</v>
      </c>
      <c r="AY105" s="20" t="s">
        <v>124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80</v>
      </c>
      <c r="BK105" s="186">
        <f>ROUND(I105*H105,2)</f>
        <v>0</v>
      </c>
      <c r="BL105" s="20" t="s">
        <v>94</v>
      </c>
      <c r="BM105" s="185" t="s">
        <v>227</v>
      </c>
    </row>
    <row r="106" spans="1:47" s="2" customFormat="1" ht="12">
      <c r="A106" s="39"/>
      <c r="B106" s="40"/>
      <c r="C106" s="39"/>
      <c r="D106" s="187" t="s">
        <v>132</v>
      </c>
      <c r="E106" s="39"/>
      <c r="F106" s="188" t="s">
        <v>228</v>
      </c>
      <c r="G106" s="39"/>
      <c r="H106" s="39"/>
      <c r="I106" s="189"/>
      <c r="J106" s="39"/>
      <c r="K106" s="39"/>
      <c r="L106" s="40"/>
      <c r="M106" s="190"/>
      <c r="N106" s="191"/>
      <c r="O106" s="73"/>
      <c r="P106" s="73"/>
      <c r="Q106" s="73"/>
      <c r="R106" s="73"/>
      <c r="S106" s="73"/>
      <c r="T106" s="7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132</v>
      </c>
      <c r="AU106" s="20" t="s">
        <v>82</v>
      </c>
    </row>
    <row r="107" spans="1:51" s="13" customFormat="1" ht="12">
      <c r="A107" s="13"/>
      <c r="B107" s="192"/>
      <c r="C107" s="13"/>
      <c r="D107" s="193" t="s">
        <v>134</v>
      </c>
      <c r="E107" s="194" t="s">
        <v>3</v>
      </c>
      <c r="F107" s="195" t="s">
        <v>229</v>
      </c>
      <c r="G107" s="13"/>
      <c r="H107" s="196">
        <v>99.4</v>
      </c>
      <c r="I107" s="197"/>
      <c r="J107" s="13"/>
      <c r="K107" s="13"/>
      <c r="L107" s="192"/>
      <c r="M107" s="198"/>
      <c r="N107" s="199"/>
      <c r="O107" s="199"/>
      <c r="P107" s="199"/>
      <c r="Q107" s="199"/>
      <c r="R107" s="199"/>
      <c r="S107" s="199"/>
      <c r="T107" s="20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94" t="s">
        <v>134</v>
      </c>
      <c r="AU107" s="194" t="s">
        <v>82</v>
      </c>
      <c r="AV107" s="13" t="s">
        <v>82</v>
      </c>
      <c r="AW107" s="13" t="s">
        <v>34</v>
      </c>
      <c r="AX107" s="13" t="s">
        <v>80</v>
      </c>
      <c r="AY107" s="194" t="s">
        <v>124</v>
      </c>
    </row>
    <row r="108" spans="1:65" s="2" customFormat="1" ht="62.7" customHeight="1">
      <c r="A108" s="39"/>
      <c r="B108" s="173"/>
      <c r="C108" s="174" t="s">
        <v>156</v>
      </c>
      <c r="D108" s="174" t="s">
        <v>126</v>
      </c>
      <c r="E108" s="175" t="s">
        <v>230</v>
      </c>
      <c r="F108" s="176" t="s">
        <v>231</v>
      </c>
      <c r="G108" s="177" t="s">
        <v>221</v>
      </c>
      <c r="H108" s="178">
        <v>1915</v>
      </c>
      <c r="I108" s="179"/>
      <c r="J108" s="180">
        <f>ROUND(I108*H108,2)</f>
        <v>0</v>
      </c>
      <c r="K108" s="176" t="s">
        <v>130</v>
      </c>
      <c r="L108" s="40"/>
      <c r="M108" s="181" t="s">
        <v>3</v>
      </c>
      <c r="N108" s="182" t="s">
        <v>43</v>
      </c>
      <c r="O108" s="73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85" t="s">
        <v>94</v>
      </c>
      <c r="AT108" s="185" t="s">
        <v>126</v>
      </c>
      <c r="AU108" s="185" t="s">
        <v>82</v>
      </c>
      <c r="AY108" s="20" t="s">
        <v>124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80</v>
      </c>
      <c r="BK108" s="186">
        <f>ROUND(I108*H108,2)</f>
        <v>0</v>
      </c>
      <c r="BL108" s="20" t="s">
        <v>94</v>
      </c>
      <c r="BM108" s="185" t="s">
        <v>232</v>
      </c>
    </row>
    <row r="109" spans="1:47" s="2" customFormat="1" ht="12">
      <c r="A109" s="39"/>
      <c r="B109" s="40"/>
      <c r="C109" s="39"/>
      <c r="D109" s="187" t="s">
        <v>132</v>
      </c>
      <c r="E109" s="39"/>
      <c r="F109" s="188" t="s">
        <v>233</v>
      </c>
      <c r="G109" s="39"/>
      <c r="H109" s="39"/>
      <c r="I109" s="189"/>
      <c r="J109" s="39"/>
      <c r="K109" s="39"/>
      <c r="L109" s="40"/>
      <c r="M109" s="190"/>
      <c r="N109" s="191"/>
      <c r="O109" s="73"/>
      <c r="P109" s="73"/>
      <c r="Q109" s="73"/>
      <c r="R109" s="73"/>
      <c r="S109" s="73"/>
      <c r="T109" s="7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20" t="s">
        <v>132</v>
      </c>
      <c r="AU109" s="20" t="s">
        <v>82</v>
      </c>
    </row>
    <row r="110" spans="1:51" s="13" customFormat="1" ht="12">
      <c r="A110" s="13"/>
      <c r="B110" s="192"/>
      <c r="C110" s="13"/>
      <c r="D110" s="193" t="s">
        <v>134</v>
      </c>
      <c r="E110" s="194" t="s">
        <v>3</v>
      </c>
      <c r="F110" s="195" t="s">
        <v>224</v>
      </c>
      <c r="G110" s="13"/>
      <c r="H110" s="196">
        <v>1915</v>
      </c>
      <c r="I110" s="197"/>
      <c r="J110" s="13"/>
      <c r="K110" s="13"/>
      <c r="L110" s="192"/>
      <c r="M110" s="198"/>
      <c r="N110" s="199"/>
      <c r="O110" s="199"/>
      <c r="P110" s="199"/>
      <c r="Q110" s="199"/>
      <c r="R110" s="199"/>
      <c r="S110" s="199"/>
      <c r="T110" s="20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94" t="s">
        <v>134</v>
      </c>
      <c r="AU110" s="194" t="s">
        <v>82</v>
      </c>
      <c r="AV110" s="13" t="s">
        <v>82</v>
      </c>
      <c r="AW110" s="13" t="s">
        <v>34</v>
      </c>
      <c r="AX110" s="13" t="s">
        <v>80</v>
      </c>
      <c r="AY110" s="194" t="s">
        <v>124</v>
      </c>
    </row>
    <row r="111" spans="1:65" s="2" customFormat="1" ht="44.25" customHeight="1">
      <c r="A111" s="39"/>
      <c r="B111" s="173"/>
      <c r="C111" s="174" t="s">
        <v>161</v>
      </c>
      <c r="D111" s="174" t="s">
        <v>126</v>
      </c>
      <c r="E111" s="175" t="s">
        <v>234</v>
      </c>
      <c r="F111" s="176" t="s">
        <v>235</v>
      </c>
      <c r="G111" s="177" t="s">
        <v>221</v>
      </c>
      <c r="H111" s="178">
        <v>99.4</v>
      </c>
      <c r="I111" s="179"/>
      <c r="J111" s="180">
        <f>ROUND(I111*H111,2)</f>
        <v>0</v>
      </c>
      <c r="K111" s="176" t="s">
        <v>130</v>
      </c>
      <c r="L111" s="40"/>
      <c r="M111" s="181" t="s">
        <v>3</v>
      </c>
      <c r="N111" s="182" t="s">
        <v>43</v>
      </c>
      <c r="O111" s="73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185" t="s">
        <v>94</v>
      </c>
      <c r="AT111" s="185" t="s">
        <v>126</v>
      </c>
      <c r="AU111" s="185" t="s">
        <v>82</v>
      </c>
      <c r="AY111" s="20" t="s">
        <v>124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0" t="s">
        <v>80</v>
      </c>
      <c r="BK111" s="186">
        <f>ROUND(I111*H111,2)</f>
        <v>0</v>
      </c>
      <c r="BL111" s="20" t="s">
        <v>94</v>
      </c>
      <c r="BM111" s="185" t="s">
        <v>236</v>
      </c>
    </row>
    <row r="112" spans="1:47" s="2" customFormat="1" ht="12">
      <c r="A112" s="39"/>
      <c r="B112" s="40"/>
      <c r="C112" s="39"/>
      <c r="D112" s="187" t="s">
        <v>132</v>
      </c>
      <c r="E112" s="39"/>
      <c r="F112" s="188" t="s">
        <v>237</v>
      </c>
      <c r="G112" s="39"/>
      <c r="H112" s="39"/>
      <c r="I112" s="189"/>
      <c r="J112" s="39"/>
      <c r="K112" s="39"/>
      <c r="L112" s="40"/>
      <c r="M112" s="190"/>
      <c r="N112" s="191"/>
      <c r="O112" s="73"/>
      <c r="P112" s="73"/>
      <c r="Q112" s="73"/>
      <c r="R112" s="73"/>
      <c r="S112" s="73"/>
      <c r="T112" s="74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20" t="s">
        <v>132</v>
      </c>
      <c r="AU112" s="20" t="s">
        <v>82</v>
      </c>
    </row>
    <row r="113" spans="1:51" s="13" customFormat="1" ht="12">
      <c r="A113" s="13"/>
      <c r="B113" s="192"/>
      <c r="C113" s="13"/>
      <c r="D113" s="193" t="s">
        <v>134</v>
      </c>
      <c r="E113" s="194" t="s">
        <v>3</v>
      </c>
      <c r="F113" s="195" t="s">
        <v>229</v>
      </c>
      <c r="G113" s="13"/>
      <c r="H113" s="196">
        <v>99.4</v>
      </c>
      <c r="I113" s="197"/>
      <c r="J113" s="13"/>
      <c r="K113" s="13"/>
      <c r="L113" s="192"/>
      <c r="M113" s="198"/>
      <c r="N113" s="199"/>
      <c r="O113" s="199"/>
      <c r="P113" s="199"/>
      <c r="Q113" s="199"/>
      <c r="R113" s="199"/>
      <c r="S113" s="199"/>
      <c r="T113" s="20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94" t="s">
        <v>134</v>
      </c>
      <c r="AU113" s="194" t="s">
        <v>82</v>
      </c>
      <c r="AV113" s="13" t="s">
        <v>82</v>
      </c>
      <c r="AW113" s="13" t="s">
        <v>34</v>
      </c>
      <c r="AX113" s="13" t="s">
        <v>80</v>
      </c>
      <c r="AY113" s="194" t="s">
        <v>124</v>
      </c>
    </row>
    <row r="114" spans="1:65" s="2" customFormat="1" ht="62.7" customHeight="1">
      <c r="A114" s="39"/>
      <c r="B114" s="173"/>
      <c r="C114" s="174" t="s">
        <v>166</v>
      </c>
      <c r="D114" s="174" t="s">
        <v>126</v>
      </c>
      <c r="E114" s="175" t="s">
        <v>238</v>
      </c>
      <c r="F114" s="176" t="s">
        <v>239</v>
      </c>
      <c r="G114" s="177" t="s">
        <v>221</v>
      </c>
      <c r="H114" s="178">
        <v>1915</v>
      </c>
      <c r="I114" s="179"/>
      <c r="J114" s="180">
        <f>ROUND(I114*H114,2)</f>
        <v>0</v>
      </c>
      <c r="K114" s="176" t="s">
        <v>130</v>
      </c>
      <c r="L114" s="40"/>
      <c r="M114" s="181" t="s">
        <v>3</v>
      </c>
      <c r="N114" s="182" t="s">
        <v>43</v>
      </c>
      <c r="O114" s="73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185" t="s">
        <v>94</v>
      </c>
      <c r="AT114" s="185" t="s">
        <v>126</v>
      </c>
      <c r="AU114" s="185" t="s">
        <v>82</v>
      </c>
      <c r="AY114" s="20" t="s">
        <v>124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0" t="s">
        <v>80</v>
      </c>
      <c r="BK114" s="186">
        <f>ROUND(I114*H114,2)</f>
        <v>0</v>
      </c>
      <c r="BL114" s="20" t="s">
        <v>94</v>
      </c>
      <c r="BM114" s="185" t="s">
        <v>240</v>
      </c>
    </row>
    <row r="115" spans="1:47" s="2" customFormat="1" ht="12">
      <c r="A115" s="39"/>
      <c r="B115" s="40"/>
      <c r="C115" s="39"/>
      <c r="D115" s="187" t="s">
        <v>132</v>
      </c>
      <c r="E115" s="39"/>
      <c r="F115" s="188" t="s">
        <v>241</v>
      </c>
      <c r="G115" s="39"/>
      <c r="H115" s="39"/>
      <c r="I115" s="189"/>
      <c r="J115" s="39"/>
      <c r="K115" s="39"/>
      <c r="L115" s="40"/>
      <c r="M115" s="190"/>
      <c r="N115" s="191"/>
      <c r="O115" s="73"/>
      <c r="P115" s="73"/>
      <c r="Q115" s="73"/>
      <c r="R115" s="73"/>
      <c r="S115" s="73"/>
      <c r="T115" s="7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20" t="s">
        <v>132</v>
      </c>
      <c r="AU115" s="20" t="s">
        <v>82</v>
      </c>
    </row>
    <row r="116" spans="1:51" s="13" customFormat="1" ht="12">
      <c r="A116" s="13"/>
      <c r="B116" s="192"/>
      <c r="C116" s="13"/>
      <c r="D116" s="193" t="s">
        <v>134</v>
      </c>
      <c r="E116" s="194" t="s">
        <v>3</v>
      </c>
      <c r="F116" s="195" t="s">
        <v>224</v>
      </c>
      <c r="G116" s="13"/>
      <c r="H116" s="196">
        <v>1915</v>
      </c>
      <c r="I116" s="197"/>
      <c r="J116" s="13"/>
      <c r="K116" s="13"/>
      <c r="L116" s="192"/>
      <c r="M116" s="198"/>
      <c r="N116" s="199"/>
      <c r="O116" s="199"/>
      <c r="P116" s="199"/>
      <c r="Q116" s="199"/>
      <c r="R116" s="199"/>
      <c r="S116" s="199"/>
      <c r="T116" s="20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94" t="s">
        <v>134</v>
      </c>
      <c r="AU116" s="194" t="s">
        <v>82</v>
      </c>
      <c r="AV116" s="13" t="s">
        <v>82</v>
      </c>
      <c r="AW116" s="13" t="s">
        <v>34</v>
      </c>
      <c r="AX116" s="13" t="s">
        <v>80</v>
      </c>
      <c r="AY116" s="194" t="s">
        <v>124</v>
      </c>
    </row>
    <row r="117" spans="1:65" s="2" customFormat="1" ht="37.8" customHeight="1">
      <c r="A117" s="39"/>
      <c r="B117" s="173"/>
      <c r="C117" s="174" t="s">
        <v>170</v>
      </c>
      <c r="D117" s="174" t="s">
        <v>126</v>
      </c>
      <c r="E117" s="175" t="s">
        <v>242</v>
      </c>
      <c r="F117" s="176" t="s">
        <v>243</v>
      </c>
      <c r="G117" s="177" t="s">
        <v>215</v>
      </c>
      <c r="H117" s="178">
        <v>818</v>
      </c>
      <c r="I117" s="179"/>
      <c r="J117" s="180">
        <f>ROUND(I117*H117,2)</f>
        <v>0</v>
      </c>
      <c r="K117" s="176" t="s">
        <v>130</v>
      </c>
      <c r="L117" s="40"/>
      <c r="M117" s="181" t="s">
        <v>3</v>
      </c>
      <c r="N117" s="182" t="s">
        <v>43</v>
      </c>
      <c r="O117" s="73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185" t="s">
        <v>94</v>
      </c>
      <c r="AT117" s="185" t="s">
        <v>126</v>
      </c>
      <c r="AU117" s="185" t="s">
        <v>82</v>
      </c>
      <c r="AY117" s="20" t="s">
        <v>124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20" t="s">
        <v>80</v>
      </c>
      <c r="BK117" s="186">
        <f>ROUND(I117*H117,2)</f>
        <v>0</v>
      </c>
      <c r="BL117" s="20" t="s">
        <v>94</v>
      </c>
      <c r="BM117" s="185" t="s">
        <v>244</v>
      </c>
    </row>
    <row r="118" spans="1:47" s="2" customFormat="1" ht="12">
      <c r="A118" s="39"/>
      <c r="B118" s="40"/>
      <c r="C118" s="39"/>
      <c r="D118" s="187" t="s">
        <v>132</v>
      </c>
      <c r="E118" s="39"/>
      <c r="F118" s="188" t="s">
        <v>245</v>
      </c>
      <c r="G118" s="39"/>
      <c r="H118" s="39"/>
      <c r="I118" s="189"/>
      <c r="J118" s="39"/>
      <c r="K118" s="39"/>
      <c r="L118" s="40"/>
      <c r="M118" s="190"/>
      <c r="N118" s="191"/>
      <c r="O118" s="73"/>
      <c r="P118" s="73"/>
      <c r="Q118" s="73"/>
      <c r="R118" s="73"/>
      <c r="S118" s="73"/>
      <c r="T118" s="74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20" t="s">
        <v>132</v>
      </c>
      <c r="AU118" s="20" t="s">
        <v>82</v>
      </c>
    </row>
    <row r="119" spans="1:51" s="13" customFormat="1" ht="12">
      <c r="A119" s="13"/>
      <c r="B119" s="192"/>
      <c r="C119" s="13"/>
      <c r="D119" s="193" t="s">
        <v>134</v>
      </c>
      <c r="E119" s="194" t="s">
        <v>3</v>
      </c>
      <c r="F119" s="195" t="s">
        <v>246</v>
      </c>
      <c r="G119" s="13"/>
      <c r="H119" s="196">
        <v>818</v>
      </c>
      <c r="I119" s="197"/>
      <c r="J119" s="13"/>
      <c r="K119" s="13"/>
      <c r="L119" s="192"/>
      <c r="M119" s="198"/>
      <c r="N119" s="199"/>
      <c r="O119" s="199"/>
      <c r="P119" s="199"/>
      <c r="Q119" s="199"/>
      <c r="R119" s="199"/>
      <c r="S119" s="199"/>
      <c r="T119" s="20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94" t="s">
        <v>134</v>
      </c>
      <c r="AU119" s="194" t="s">
        <v>82</v>
      </c>
      <c r="AV119" s="13" t="s">
        <v>82</v>
      </c>
      <c r="AW119" s="13" t="s">
        <v>34</v>
      </c>
      <c r="AX119" s="13" t="s">
        <v>80</v>
      </c>
      <c r="AY119" s="194" t="s">
        <v>124</v>
      </c>
    </row>
    <row r="120" spans="1:65" s="2" customFormat="1" ht="37.8" customHeight="1">
      <c r="A120" s="39"/>
      <c r="B120" s="173"/>
      <c r="C120" s="174" t="s">
        <v>175</v>
      </c>
      <c r="D120" s="174" t="s">
        <v>126</v>
      </c>
      <c r="E120" s="175" t="s">
        <v>247</v>
      </c>
      <c r="F120" s="176" t="s">
        <v>248</v>
      </c>
      <c r="G120" s="177" t="s">
        <v>215</v>
      </c>
      <c r="H120" s="178">
        <v>818</v>
      </c>
      <c r="I120" s="179"/>
      <c r="J120" s="180">
        <f>ROUND(I120*H120,2)</f>
        <v>0</v>
      </c>
      <c r="K120" s="176" t="s">
        <v>130</v>
      </c>
      <c r="L120" s="40"/>
      <c r="M120" s="181" t="s">
        <v>3</v>
      </c>
      <c r="N120" s="182" t="s">
        <v>43</v>
      </c>
      <c r="O120" s="73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185" t="s">
        <v>94</v>
      </c>
      <c r="AT120" s="185" t="s">
        <v>126</v>
      </c>
      <c r="AU120" s="185" t="s">
        <v>82</v>
      </c>
      <c r="AY120" s="20" t="s">
        <v>124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0" t="s">
        <v>80</v>
      </c>
      <c r="BK120" s="186">
        <f>ROUND(I120*H120,2)</f>
        <v>0</v>
      </c>
      <c r="BL120" s="20" t="s">
        <v>94</v>
      </c>
      <c r="BM120" s="185" t="s">
        <v>249</v>
      </c>
    </row>
    <row r="121" spans="1:47" s="2" customFormat="1" ht="12">
      <c r="A121" s="39"/>
      <c r="B121" s="40"/>
      <c r="C121" s="39"/>
      <c r="D121" s="187" t="s">
        <v>132</v>
      </c>
      <c r="E121" s="39"/>
      <c r="F121" s="188" t="s">
        <v>250</v>
      </c>
      <c r="G121" s="39"/>
      <c r="H121" s="39"/>
      <c r="I121" s="189"/>
      <c r="J121" s="39"/>
      <c r="K121" s="39"/>
      <c r="L121" s="40"/>
      <c r="M121" s="190"/>
      <c r="N121" s="191"/>
      <c r="O121" s="73"/>
      <c r="P121" s="73"/>
      <c r="Q121" s="73"/>
      <c r="R121" s="73"/>
      <c r="S121" s="73"/>
      <c r="T121" s="74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20" t="s">
        <v>132</v>
      </c>
      <c r="AU121" s="20" t="s">
        <v>82</v>
      </c>
    </row>
    <row r="122" spans="1:51" s="13" customFormat="1" ht="12">
      <c r="A122" s="13"/>
      <c r="B122" s="192"/>
      <c r="C122" s="13"/>
      <c r="D122" s="193" t="s">
        <v>134</v>
      </c>
      <c r="E122" s="194" t="s">
        <v>3</v>
      </c>
      <c r="F122" s="195" t="s">
        <v>246</v>
      </c>
      <c r="G122" s="13"/>
      <c r="H122" s="196">
        <v>818</v>
      </c>
      <c r="I122" s="197"/>
      <c r="J122" s="13"/>
      <c r="K122" s="13"/>
      <c r="L122" s="192"/>
      <c r="M122" s="198"/>
      <c r="N122" s="199"/>
      <c r="O122" s="199"/>
      <c r="P122" s="199"/>
      <c r="Q122" s="199"/>
      <c r="R122" s="199"/>
      <c r="S122" s="199"/>
      <c r="T122" s="20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94" t="s">
        <v>134</v>
      </c>
      <c r="AU122" s="194" t="s">
        <v>82</v>
      </c>
      <c r="AV122" s="13" t="s">
        <v>82</v>
      </c>
      <c r="AW122" s="13" t="s">
        <v>34</v>
      </c>
      <c r="AX122" s="13" t="s">
        <v>80</v>
      </c>
      <c r="AY122" s="194" t="s">
        <v>124</v>
      </c>
    </row>
    <row r="123" spans="1:65" s="2" customFormat="1" ht="16.5" customHeight="1">
      <c r="A123" s="39"/>
      <c r="B123" s="173"/>
      <c r="C123" s="204" t="s">
        <v>180</v>
      </c>
      <c r="D123" s="204" t="s">
        <v>251</v>
      </c>
      <c r="E123" s="205" t="s">
        <v>252</v>
      </c>
      <c r="F123" s="206" t="s">
        <v>253</v>
      </c>
      <c r="G123" s="207" t="s">
        <v>254</v>
      </c>
      <c r="H123" s="208">
        <v>16.36</v>
      </c>
      <c r="I123" s="209"/>
      <c r="J123" s="210">
        <f>ROUND(I123*H123,2)</f>
        <v>0</v>
      </c>
      <c r="K123" s="206" t="s">
        <v>130</v>
      </c>
      <c r="L123" s="211"/>
      <c r="M123" s="212" t="s">
        <v>3</v>
      </c>
      <c r="N123" s="213" t="s">
        <v>43</v>
      </c>
      <c r="O123" s="73"/>
      <c r="P123" s="183">
        <f>O123*H123</f>
        <v>0</v>
      </c>
      <c r="Q123" s="183">
        <v>0.001</v>
      </c>
      <c r="R123" s="183">
        <f>Q123*H123</f>
        <v>0.01636</v>
      </c>
      <c r="S123" s="183">
        <v>0</v>
      </c>
      <c r="T123" s="18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185" t="s">
        <v>166</v>
      </c>
      <c r="AT123" s="185" t="s">
        <v>251</v>
      </c>
      <c r="AU123" s="185" t="s">
        <v>82</v>
      </c>
      <c r="AY123" s="20" t="s">
        <v>124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20" t="s">
        <v>80</v>
      </c>
      <c r="BK123" s="186">
        <f>ROUND(I123*H123,2)</f>
        <v>0</v>
      </c>
      <c r="BL123" s="20" t="s">
        <v>94</v>
      </c>
      <c r="BM123" s="185" t="s">
        <v>255</v>
      </c>
    </row>
    <row r="124" spans="1:51" s="13" customFormat="1" ht="12">
      <c r="A124" s="13"/>
      <c r="B124" s="192"/>
      <c r="C124" s="13"/>
      <c r="D124" s="193" t="s">
        <v>134</v>
      </c>
      <c r="E124" s="13"/>
      <c r="F124" s="195" t="s">
        <v>256</v>
      </c>
      <c r="G124" s="13"/>
      <c r="H124" s="196">
        <v>16.36</v>
      </c>
      <c r="I124" s="197"/>
      <c r="J124" s="13"/>
      <c r="K124" s="13"/>
      <c r="L124" s="192"/>
      <c r="M124" s="198"/>
      <c r="N124" s="199"/>
      <c r="O124" s="199"/>
      <c r="P124" s="199"/>
      <c r="Q124" s="199"/>
      <c r="R124" s="199"/>
      <c r="S124" s="199"/>
      <c r="T124" s="20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4" t="s">
        <v>134</v>
      </c>
      <c r="AU124" s="194" t="s">
        <v>82</v>
      </c>
      <c r="AV124" s="13" t="s">
        <v>82</v>
      </c>
      <c r="AW124" s="13" t="s">
        <v>4</v>
      </c>
      <c r="AX124" s="13" t="s">
        <v>80</v>
      </c>
      <c r="AY124" s="194" t="s">
        <v>124</v>
      </c>
    </row>
    <row r="125" spans="1:65" s="2" customFormat="1" ht="37.8" customHeight="1">
      <c r="A125" s="39"/>
      <c r="B125" s="173"/>
      <c r="C125" s="174" t="s">
        <v>185</v>
      </c>
      <c r="D125" s="174" t="s">
        <v>126</v>
      </c>
      <c r="E125" s="175" t="s">
        <v>257</v>
      </c>
      <c r="F125" s="176" t="s">
        <v>258</v>
      </c>
      <c r="G125" s="177" t="s">
        <v>215</v>
      </c>
      <c r="H125" s="178">
        <v>176</v>
      </c>
      <c r="I125" s="179"/>
      <c r="J125" s="180">
        <f>ROUND(I125*H125,2)</f>
        <v>0</v>
      </c>
      <c r="K125" s="176" t="s">
        <v>130</v>
      </c>
      <c r="L125" s="40"/>
      <c r="M125" s="181" t="s">
        <v>3</v>
      </c>
      <c r="N125" s="182" t="s">
        <v>43</v>
      </c>
      <c r="O125" s="73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5" t="s">
        <v>94</v>
      </c>
      <c r="AT125" s="185" t="s">
        <v>126</v>
      </c>
      <c r="AU125" s="185" t="s">
        <v>82</v>
      </c>
      <c r="AY125" s="20" t="s">
        <v>124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0" t="s">
        <v>80</v>
      </c>
      <c r="BK125" s="186">
        <f>ROUND(I125*H125,2)</f>
        <v>0</v>
      </c>
      <c r="BL125" s="20" t="s">
        <v>94</v>
      </c>
      <c r="BM125" s="185" t="s">
        <v>259</v>
      </c>
    </row>
    <row r="126" spans="1:47" s="2" customFormat="1" ht="12">
      <c r="A126" s="39"/>
      <c r="B126" s="40"/>
      <c r="C126" s="39"/>
      <c r="D126" s="187" t="s">
        <v>132</v>
      </c>
      <c r="E126" s="39"/>
      <c r="F126" s="188" t="s">
        <v>260</v>
      </c>
      <c r="G126" s="39"/>
      <c r="H126" s="39"/>
      <c r="I126" s="189"/>
      <c r="J126" s="39"/>
      <c r="K126" s="39"/>
      <c r="L126" s="40"/>
      <c r="M126" s="190"/>
      <c r="N126" s="191"/>
      <c r="O126" s="73"/>
      <c r="P126" s="73"/>
      <c r="Q126" s="73"/>
      <c r="R126" s="73"/>
      <c r="S126" s="73"/>
      <c r="T126" s="74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20" t="s">
        <v>132</v>
      </c>
      <c r="AU126" s="20" t="s">
        <v>82</v>
      </c>
    </row>
    <row r="127" spans="1:51" s="13" customFormat="1" ht="12">
      <c r="A127" s="13"/>
      <c r="B127" s="192"/>
      <c r="C127" s="13"/>
      <c r="D127" s="193" t="s">
        <v>134</v>
      </c>
      <c r="E127" s="194" t="s">
        <v>3</v>
      </c>
      <c r="F127" s="195" t="s">
        <v>261</v>
      </c>
      <c r="G127" s="13"/>
      <c r="H127" s="196">
        <v>176</v>
      </c>
      <c r="I127" s="197"/>
      <c r="J127" s="13"/>
      <c r="K127" s="13"/>
      <c r="L127" s="192"/>
      <c r="M127" s="198"/>
      <c r="N127" s="199"/>
      <c r="O127" s="199"/>
      <c r="P127" s="199"/>
      <c r="Q127" s="199"/>
      <c r="R127" s="199"/>
      <c r="S127" s="199"/>
      <c r="T127" s="20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4" t="s">
        <v>134</v>
      </c>
      <c r="AU127" s="194" t="s">
        <v>82</v>
      </c>
      <c r="AV127" s="13" t="s">
        <v>82</v>
      </c>
      <c r="AW127" s="13" t="s">
        <v>34</v>
      </c>
      <c r="AX127" s="13" t="s">
        <v>80</v>
      </c>
      <c r="AY127" s="194" t="s">
        <v>124</v>
      </c>
    </row>
    <row r="128" spans="1:65" s="2" customFormat="1" ht="16.5" customHeight="1">
      <c r="A128" s="39"/>
      <c r="B128" s="173"/>
      <c r="C128" s="204" t="s">
        <v>190</v>
      </c>
      <c r="D128" s="204" t="s">
        <v>251</v>
      </c>
      <c r="E128" s="205" t="s">
        <v>262</v>
      </c>
      <c r="F128" s="206" t="s">
        <v>263</v>
      </c>
      <c r="G128" s="207" t="s">
        <v>254</v>
      </c>
      <c r="H128" s="208">
        <v>3.52</v>
      </c>
      <c r="I128" s="209"/>
      <c r="J128" s="210">
        <f>ROUND(I128*H128,2)</f>
        <v>0</v>
      </c>
      <c r="K128" s="206" t="s">
        <v>130</v>
      </c>
      <c r="L128" s="211"/>
      <c r="M128" s="212" t="s">
        <v>3</v>
      </c>
      <c r="N128" s="213" t="s">
        <v>43</v>
      </c>
      <c r="O128" s="73"/>
      <c r="P128" s="183">
        <f>O128*H128</f>
        <v>0</v>
      </c>
      <c r="Q128" s="183">
        <v>0.001</v>
      </c>
      <c r="R128" s="183">
        <f>Q128*H128</f>
        <v>0.00352</v>
      </c>
      <c r="S128" s="183">
        <v>0</v>
      </c>
      <c r="T128" s="18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5" t="s">
        <v>166</v>
      </c>
      <c r="AT128" s="185" t="s">
        <v>251</v>
      </c>
      <c r="AU128" s="185" t="s">
        <v>82</v>
      </c>
      <c r="AY128" s="20" t="s">
        <v>124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20" t="s">
        <v>80</v>
      </c>
      <c r="BK128" s="186">
        <f>ROUND(I128*H128,2)</f>
        <v>0</v>
      </c>
      <c r="BL128" s="20" t="s">
        <v>94</v>
      </c>
      <c r="BM128" s="185" t="s">
        <v>264</v>
      </c>
    </row>
    <row r="129" spans="1:51" s="13" customFormat="1" ht="12">
      <c r="A129" s="13"/>
      <c r="B129" s="192"/>
      <c r="C129" s="13"/>
      <c r="D129" s="193" t="s">
        <v>134</v>
      </c>
      <c r="E129" s="13"/>
      <c r="F129" s="195" t="s">
        <v>265</v>
      </c>
      <c r="G129" s="13"/>
      <c r="H129" s="196">
        <v>3.52</v>
      </c>
      <c r="I129" s="197"/>
      <c r="J129" s="13"/>
      <c r="K129" s="13"/>
      <c r="L129" s="192"/>
      <c r="M129" s="198"/>
      <c r="N129" s="199"/>
      <c r="O129" s="199"/>
      <c r="P129" s="199"/>
      <c r="Q129" s="199"/>
      <c r="R129" s="199"/>
      <c r="S129" s="199"/>
      <c r="T129" s="20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4" t="s">
        <v>134</v>
      </c>
      <c r="AU129" s="194" t="s">
        <v>82</v>
      </c>
      <c r="AV129" s="13" t="s">
        <v>82</v>
      </c>
      <c r="AW129" s="13" t="s">
        <v>4</v>
      </c>
      <c r="AX129" s="13" t="s">
        <v>80</v>
      </c>
      <c r="AY129" s="194" t="s">
        <v>124</v>
      </c>
    </row>
    <row r="130" spans="1:65" s="2" customFormat="1" ht="37.8" customHeight="1">
      <c r="A130" s="39"/>
      <c r="B130" s="173"/>
      <c r="C130" s="174" t="s">
        <v>266</v>
      </c>
      <c r="D130" s="174" t="s">
        <v>126</v>
      </c>
      <c r="E130" s="175" t="s">
        <v>267</v>
      </c>
      <c r="F130" s="176" t="s">
        <v>268</v>
      </c>
      <c r="G130" s="177" t="s">
        <v>215</v>
      </c>
      <c r="H130" s="178">
        <v>1584</v>
      </c>
      <c r="I130" s="179"/>
      <c r="J130" s="180">
        <f>ROUND(I130*H130,2)</f>
        <v>0</v>
      </c>
      <c r="K130" s="176" t="s">
        <v>130</v>
      </c>
      <c r="L130" s="40"/>
      <c r="M130" s="181" t="s">
        <v>3</v>
      </c>
      <c r="N130" s="182" t="s">
        <v>43</v>
      </c>
      <c r="O130" s="73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5" t="s">
        <v>94</v>
      </c>
      <c r="AT130" s="185" t="s">
        <v>126</v>
      </c>
      <c r="AU130" s="185" t="s">
        <v>82</v>
      </c>
      <c r="AY130" s="20" t="s">
        <v>124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0" t="s">
        <v>80</v>
      </c>
      <c r="BK130" s="186">
        <f>ROUND(I130*H130,2)</f>
        <v>0</v>
      </c>
      <c r="BL130" s="20" t="s">
        <v>94</v>
      </c>
      <c r="BM130" s="185" t="s">
        <v>269</v>
      </c>
    </row>
    <row r="131" spans="1:47" s="2" customFormat="1" ht="12">
      <c r="A131" s="39"/>
      <c r="B131" s="40"/>
      <c r="C131" s="39"/>
      <c r="D131" s="187" t="s">
        <v>132</v>
      </c>
      <c r="E131" s="39"/>
      <c r="F131" s="188" t="s">
        <v>270</v>
      </c>
      <c r="G131" s="39"/>
      <c r="H131" s="39"/>
      <c r="I131" s="189"/>
      <c r="J131" s="39"/>
      <c r="K131" s="39"/>
      <c r="L131" s="40"/>
      <c r="M131" s="190"/>
      <c r="N131" s="191"/>
      <c r="O131" s="73"/>
      <c r="P131" s="73"/>
      <c r="Q131" s="73"/>
      <c r="R131" s="73"/>
      <c r="S131" s="73"/>
      <c r="T131" s="74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20" t="s">
        <v>132</v>
      </c>
      <c r="AU131" s="20" t="s">
        <v>82</v>
      </c>
    </row>
    <row r="132" spans="1:51" s="13" customFormat="1" ht="12">
      <c r="A132" s="13"/>
      <c r="B132" s="192"/>
      <c r="C132" s="13"/>
      <c r="D132" s="193" t="s">
        <v>134</v>
      </c>
      <c r="E132" s="194" t="s">
        <v>3</v>
      </c>
      <c r="F132" s="195" t="s">
        <v>271</v>
      </c>
      <c r="G132" s="13"/>
      <c r="H132" s="196">
        <v>1584</v>
      </c>
      <c r="I132" s="197"/>
      <c r="J132" s="13"/>
      <c r="K132" s="13"/>
      <c r="L132" s="192"/>
      <c r="M132" s="198"/>
      <c r="N132" s="199"/>
      <c r="O132" s="199"/>
      <c r="P132" s="199"/>
      <c r="Q132" s="199"/>
      <c r="R132" s="199"/>
      <c r="S132" s="199"/>
      <c r="T132" s="20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4" t="s">
        <v>134</v>
      </c>
      <c r="AU132" s="194" t="s">
        <v>82</v>
      </c>
      <c r="AV132" s="13" t="s">
        <v>82</v>
      </c>
      <c r="AW132" s="13" t="s">
        <v>34</v>
      </c>
      <c r="AX132" s="13" t="s">
        <v>80</v>
      </c>
      <c r="AY132" s="194" t="s">
        <v>124</v>
      </c>
    </row>
    <row r="133" spans="1:65" s="2" customFormat="1" ht="37.8" customHeight="1">
      <c r="A133" s="39"/>
      <c r="B133" s="173"/>
      <c r="C133" s="174" t="s">
        <v>9</v>
      </c>
      <c r="D133" s="174" t="s">
        <v>126</v>
      </c>
      <c r="E133" s="175" t="s">
        <v>272</v>
      </c>
      <c r="F133" s="176" t="s">
        <v>273</v>
      </c>
      <c r="G133" s="177" t="s">
        <v>215</v>
      </c>
      <c r="H133" s="178">
        <v>176</v>
      </c>
      <c r="I133" s="179"/>
      <c r="J133" s="180">
        <f>ROUND(I133*H133,2)</f>
        <v>0</v>
      </c>
      <c r="K133" s="176" t="s">
        <v>130</v>
      </c>
      <c r="L133" s="40"/>
      <c r="M133" s="181" t="s">
        <v>3</v>
      </c>
      <c r="N133" s="182" t="s">
        <v>43</v>
      </c>
      <c r="O133" s="73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185" t="s">
        <v>94</v>
      </c>
      <c r="AT133" s="185" t="s">
        <v>126</v>
      </c>
      <c r="AU133" s="185" t="s">
        <v>82</v>
      </c>
      <c r="AY133" s="20" t="s">
        <v>124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0" t="s">
        <v>80</v>
      </c>
      <c r="BK133" s="186">
        <f>ROUND(I133*H133,2)</f>
        <v>0</v>
      </c>
      <c r="BL133" s="20" t="s">
        <v>94</v>
      </c>
      <c r="BM133" s="185" t="s">
        <v>274</v>
      </c>
    </row>
    <row r="134" spans="1:47" s="2" customFormat="1" ht="12">
      <c r="A134" s="39"/>
      <c r="B134" s="40"/>
      <c r="C134" s="39"/>
      <c r="D134" s="187" t="s">
        <v>132</v>
      </c>
      <c r="E134" s="39"/>
      <c r="F134" s="188" t="s">
        <v>275</v>
      </c>
      <c r="G134" s="39"/>
      <c r="H134" s="39"/>
      <c r="I134" s="189"/>
      <c r="J134" s="39"/>
      <c r="K134" s="39"/>
      <c r="L134" s="40"/>
      <c r="M134" s="190"/>
      <c r="N134" s="191"/>
      <c r="O134" s="73"/>
      <c r="P134" s="73"/>
      <c r="Q134" s="73"/>
      <c r="R134" s="73"/>
      <c r="S134" s="73"/>
      <c r="T134" s="74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20" t="s">
        <v>132</v>
      </c>
      <c r="AU134" s="20" t="s">
        <v>82</v>
      </c>
    </row>
    <row r="135" spans="1:51" s="13" customFormat="1" ht="12">
      <c r="A135" s="13"/>
      <c r="B135" s="192"/>
      <c r="C135" s="13"/>
      <c r="D135" s="193" t="s">
        <v>134</v>
      </c>
      <c r="E135" s="194" t="s">
        <v>3</v>
      </c>
      <c r="F135" s="195" t="s">
        <v>261</v>
      </c>
      <c r="G135" s="13"/>
      <c r="H135" s="196">
        <v>176</v>
      </c>
      <c r="I135" s="197"/>
      <c r="J135" s="13"/>
      <c r="K135" s="13"/>
      <c r="L135" s="192"/>
      <c r="M135" s="198"/>
      <c r="N135" s="199"/>
      <c r="O135" s="199"/>
      <c r="P135" s="199"/>
      <c r="Q135" s="199"/>
      <c r="R135" s="199"/>
      <c r="S135" s="199"/>
      <c r="T135" s="20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4" t="s">
        <v>134</v>
      </c>
      <c r="AU135" s="194" t="s">
        <v>82</v>
      </c>
      <c r="AV135" s="13" t="s">
        <v>82</v>
      </c>
      <c r="AW135" s="13" t="s">
        <v>34</v>
      </c>
      <c r="AX135" s="13" t="s">
        <v>80</v>
      </c>
      <c r="AY135" s="194" t="s">
        <v>124</v>
      </c>
    </row>
    <row r="136" spans="1:63" s="12" customFormat="1" ht="22.8" customHeight="1">
      <c r="A136" s="12"/>
      <c r="B136" s="160"/>
      <c r="C136" s="12"/>
      <c r="D136" s="161" t="s">
        <v>71</v>
      </c>
      <c r="E136" s="171" t="s">
        <v>91</v>
      </c>
      <c r="F136" s="171" t="s">
        <v>276</v>
      </c>
      <c r="G136" s="12"/>
      <c r="H136" s="12"/>
      <c r="I136" s="163"/>
      <c r="J136" s="172">
        <f>BK136</f>
        <v>0</v>
      </c>
      <c r="K136" s="12"/>
      <c r="L136" s="160"/>
      <c r="M136" s="165"/>
      <c r="N136" s="166"/>
      <c r="O136" s="166"/>
      <c r="P136" s="167">
        <f>SUM(P137:P167)</f>
        <v>0</v>
      </c>
      <c r="Q136" s="166"/>
      <c r="R136" s="167">
        <f>SUM(R137:R167)</f>
        <v>29.681109</v>
      </c>
      <c r="S136" s="166"/>
      <c r="T136" s="168">
        <f>SUM(T137:T167)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1" t="s">
        <v>80</v>
      </c>
      <c r="AT136" s="169" t="s">
        <v>71</v>
      </c>
      <c r="AU136" s="169" t="s">
        <v>80</v>
      </c>
      <c r="AY136" s="161" t="s">
        <v>124</v>
      </c>
      <c r="BK136" s="170">
        <f>SUM(BK137:BK167)</f>
        <v>0</v>
      </c>
    </row>
    <row r="137" spans="1:65" s="2" customFormat="1" ht="24.15" customHeight="1">
      <c r="A137" s="39"/>
      <c r="B137" s="173"/>
      <c r="C137" s="174" t="s">
        <v>277</v>
      </c>
      <c r="D137" s="174" t="s">
        <v>126</v>
      </c>
      <c r="E137" s="175" t="s">
        <v>278</v>
      </c>
      <c r="F137" s="176" t="s">
        <v>279</v>
      </c>
      <c r="G137" s="177" t="s">
        <v>129</v>
      </c>
      <c r="H137" s="178">
        <v>10</v>
      </c>
      <c r="I137" s="179"/>
      <c r="J137" s="180">
        <f>ROUND(I137*H137,2)</f>
        <v>0</v>
      </c>
      <c r="K137" s="176" t="s">
        <v>3</v>
      </c>
      <c r="L137" s="40"/>
      <c r="M137" s="181" t="s">
        <v>3</v>
      </c>
      <c r="N137" s="182" t="s">
        <v>43</v>
      </c>
      <c r="O137" s="73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5" t="s">
        <v>94</v>
      </c>
      <c r="AT137" s="185" t="s">
        <v>126</v>
      </c>
      <c r="AU137" s="185" t="s">
        <v>82</v>
      </c>
      <c r="AY137" s="20" t="s">
        <v>124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0" t="s">
        <v>80</v>
      </c>
      <c r="BK137" s="186">
        <f>ROUND(I137*H137,2)</f>
        <v>0</v>
      </c>
      <c r="BL137" s="20" t="s">
        <v>94</v>
      </c>
      <c r="BM137" s="185" t="s">
        <v>280</v>
      </c>
    </row>
    <row r="138" spans="1:51" s="13" customFormat="1" ht="12">
      <c r="A138" s="13"/>
      <c r="B138" s="192"/>
      <c r="C138" s="13"/>
      <c r="D138" s="193" t="s">
        <v>134</v>
      </c>
      <c r="E138" s="194" t="s">
        <v>3</v>
      </c>
      <c r="F138" s="195" t="s">
        <v>281</v>
      </c>
      <c r="G138" s="13"/>
      <c r="H138" s="196">
        <v>10</v>
      </c>
      <c r="I138" s="197"/>
      <c r="J138" s="13"/>
      <c r="K138" s="13"/>
      <c r="L138" s="192"/>
      <c r="M138" s="198"/>
      <c r="N138" s="199"/>
      <c r="O138" s="199"/>
      <c r="P138" s="199"/>
      <c r="Q138" s="199"/>
      <c r="R138" s="199"/>
      <c r="S138" s="199"/>
      <c r="T138" s="20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4" t="s">
        <v>134</v>
      </c>
      <c r="AU138" s="194" t="s">
        <v>82</v>
      </c>
      <c r="AV138" s="13" t="s">
        <v>82</v>
      </c>
      <c r="AW138" s="13" t="s">
        <v>34</v>
      </c>
      <c r="AX138" s="13" t="s">
        <v>80</v>
      </c>
      <c r="AY138" s="194" t="s">
        <v>124</v>
      </c>
    </row>
    <row r="139" spans="1:65" s="2" customFormat="1" ht="33" customHeight="1">
      <c r="A139" s="39"/>
      <c r="B139" s="173"/>
      <c r="C139" s="174" t="s">
        <v>282</v>
      </c>
      <c r="D139" s="174" t="s">
        <v>126</v>
      </c>
      <c r="E139" s="175" t="s">
        <v>283</v>
      </c>
      <c r="F139" s="176" t="s">
        <v>284</v>
      </c>
      <c r="G139" s="177" t="s">
        <v>285</v>
      </c>
      <c r="H139" s="178">
        <v>13.2</v>
      </c>
      <c r="I139" s="179"/>
      <c r="J139" s="180">
        <f>ROUND(I139*H139,2)</f>
        <v>0</v>
      </c>
      <c r="K139" s="176" t="s">
        <v>3</v>
      </c>
      <c r="L139" s="40"/>
      <c r="M139" s="181" t="s">
        <v>3</v>
      </c>
      <c r="N139" s="182" t="s">
        <v>43</v>
      </c>
      <c r="O139" s="73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5" t="s">
        <v>94</v>
      </c>
      <c r="AT139" s="185" t="s">
        <v>126</v>
      </c>
      <c r="AU139" s="185" t="s">
        <v>82</v>
      </c>
      <c r="AY139" s="20" t="s">
        <v>124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0" t="s">
        <v>80</v>
      </c>
      <c r="BK139" s="186">
        <f>ROUND(I139*H139,2)</f>
        <v>0</v>
      </c>
      <c r="BL139" s="20" t="s">
        <v>94</v>
      </c>
      <c r="BM139" s="185" t="s">
        <v>286</v>
      </c>
    </row>
    <row r="140" spans="1:51" s="13" customFormat="1" ht="12">
      <c r="A140" s="13"/>
      <c r="B140" s="192"/>
      <c r="C140" s="13"/>
      <c r="D140" s="193" t="s">
        <v>134</v>
      </c>
      <c r="E140" s="194" t="s">
        <v>3</v>
      </c>
      <c r="F140" s="195" t="s">
        <v>287</v>
      </c>
      <c r="G140" s="13"/>
      <c r="H140" s="196">
        <v>13.2</v>
      </c>
      <c r="I140" s="197"/>
      <c r="J140" s="13"/>
      <c r="K140" s="13"/>
      <c r="L140" s="192"/>
      <c r="M140" s="198"/>
      <c r="N140" s="199"/>
      <c r="O140" s="199"/>
      <c r="P140" s="199"/>
      <c r="Q140" s="199"/>
      <c r="R140" s="199"/>
      <c r="S140" s="199"/>
      <c r="T140" s="20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4" t="s">
        <v>134</v>
      </c>
      <c r="AU140" s="194" t="s">
        <v>82</v>
      </c>
      <c r="AV140" s="13" t="s">
        <v>82</v>
      </c>
      <c r="AW140" s="13" t="s">
        <v>34</v>
      </c>
      <c r="AX140" s="13" t="s">
        <v>80</v>
      </c>
      <c r="AY140" s="194" t="s">
        <v>124</v>
      </c>
    </row>
    <row r="141" spans="1:65" s="2" customFormat="1" ht="78" customHeight="1">
      <c r="A141" s="39"/>
      <c r="B141" s="173"/>
      <c r="C141" s="174" t="s">
        <v>288</v>
      </c>
      <c r="D141" s="174" t="s">
        <v>126</v>
      </c>
      <c r="E141" s="175" t="s">
        <v>289</v>
      </c>
      <c r="F141" s="176" t="s">
        <v>290</v>
      </c>
      <c r="G141" s="177" t="s">
        <v>221</v>
      </c>
      <c r="H141" s="178">
        <v>9.18</v>
      </c>
      <c r="I141" s="179"/>
      <c r="J141" s="180">
        <f>ROUND(I141*H141,2)</f>
        <v>0</v>
      </c>
      <c r="K141" s="176" t="s">
        <v>130</v>
      </c>
      <c r="L141" s="40"/>
      <c r="M141" s="181" t="s">
        <v>3</v>
      </c>
      <c r="N141" s="182" t="s">
        <v>43</v>
      </c>
      <c r="O141" s="73"/>
      <c r="P141" s="183">
        <f>O141*H141</f>
        <v>0</v>
      </c>
      <c r="Q141" s="183">
        <v>3.11388</v>
      </c>
      <c r="R141" s="183">
        <f>Q141*H141</f>
        <v>28.5854184</v>
      </c>
      <c r="S141" s="183">
        <v>0</v>
      </c>
      <c r="T141" s="18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5" t="s">
        <v>94</v>
      </c>
      <c r="AT141" s="185" t="s">
        <v>126</v>
      </c>
      <c r="AU141" s="185" t="s">
        <v>82</v>
      </c>
      <c r="AY141" s="20" t="s">
        <v>124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0" t="s">
        <v>80</v>
      </c>
      <c r="BK141" s="186">
        <f>ROUND(I141*H141,2)</f>
        <v>0</v>
      </c>
      <c r="BL141" s="20" t="s">
        <v>94</v>
      </c>
      <c r="BM141" s="185" t="s">
        <v>291</v>
      </c>
    </row>
    <row r="142" spans="1:47" s="2" customFormat="1" ht="12">
      <c r="A142" s="39"/>
      <c r="B142" s="40"/>
      <c r="C142" s="39"/>
      <c r="D142" s="187" t="s">
        <v>132</v>
      </c>
      <c r="E142" s="39"/>
      <c r="F142" s="188" t="s">
        <v>292</v>
      </c>
      <c r="G142" s="39"/>
      <c r="H142" s="39"/>
      <c r="I142" s="189"/>
      <c r="J142" s="39"/>
      <c r="K142" s="39"/>
      <c r="L142" s="40"/>
      <c r="M142" s="190"/>
      <c r="N142" s="191"/>
      <c r="O142" s="73"/>
      <c r="P142" s="73"/>
      <c r="Q142" s="73"/>
      <c r="R142" s="73"/>
      <c r="S142" s="73"/>
      <c r="T142" s="7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20" t="s">
        <v>132</v>
      </c>
      <c r="AU142" s="20" t="s">
        <v>82</v>
      </c>
    </row>
    <row r="143" spans="1:51" s="13" customFormat="1" ht="12">
      <c r="A143" s="13"/>
      <c r="B143" s="192"/>
      <c r="C143" s="13"/>
      <c r="D143" s="193" t="s">
        <v>134</v>
      </c>
      <c r="E143" s="194" t="s">
        <v>3</v>
      </c>
      <c r="F143" s="195" t="s">
        <v>293</v>
      </c>
      <c r="G143" s="13"/>
      <c r="H143" s="196">
        <v>9.18</v>
      </c>
      <c r="I143" s="197"/>
      <c r="J143" s="13"/>
      <c r="K143" s="13"/>
      <c r="L143" s="192"/>
      <c r="M143" s="198"/>
      <c r="N143" s="199"/>
      <c r="O143" s="199"/>
      <c r="P143" s="199"/>
      <c r="Q143" s="199"/>
      <c r="R143" s="199"/>
      <c r="S143" s="199"/>
      <c r="T143" s="20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4" t="s">
        <v>134</v>
      </c>
      <c r="AU143" s="194" t="s">
        <v>82</v>
      </c>
      <c r="AV143" s="13" t="s">
        <v>82</v>
      </c>
      <c r="AW143" s="13" t="s">
        <v>34</v>
      </c>
      <c r="AX143" s="13" t="s">
        <v>80</v>
      </c>
      <c r="AY143" s="194" t="s">
        <v>124</v>
      </c>
    </row>
    <row r="144" spans="1:65" s="2" customFormat="1" ht="66.75" customHeight="1">
      <c r="A144" s="39"/>
      <c r="B144" s="173"/>
      <c r="C144" s="174" t="s">
        <v>294</v>
      </c>
      <c r="D144" s="174" t="s">
        <v>126</v>
      </c>
      <c r="E144" s="175" t="s">
        <v>295</v>
      </c>
      <c r="F144" s="176" t="s">
        <v>296</v>
      </c>
      <c r="G144" s="177" t="s">
        <v>221</v>
      </c>
      <c r="H144" s="178">
        <v>11.88</v>
      </c>
      <c r="I144" s="179"/>
      <c r="J144" s="180">
        <f>ROUND(I144*H144,2)</f>
        <v>0</v>
      </c>
      <c r="K144" s="176" t="s">
        <v>130</v>
      </c>
      <c r="L144" s="40"/>
      <c r="M144" s="181" t="s">
        <v>3</v>
      </c>
      <c r="N144" s="182" t="s">
        <v>43</v>
      </c>
      <c r="O144" s="73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85" t="s">
        <v>94</v>
      </c>
      <c r="AT144" s="185" t="s">
        <v>126</v>
      </c>
      <c r="AU144" s="185" t="s">
        <v>82</v>
      </c>
      <c r="AY144" s="20" t="s">
        <v>124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0" t="s">
        <v>80</v>
      </c>
      <c r="BK144" s="186">
        <f>ROUND(I144*H144,2)</f>
        <v>0</v>
      </c>
      <c r="BL144" s="20" t="s">
        <v>94</v>
      </c>
      <c r="BM144" s="185" t="s">
        <v>297</v>
      </c>
    </row>
    <row r="145" spans="1:47" s="2" customFormat="1" ht="12">
      <c r="A145" s="39"/>
      <c r="B145" s="40"/>
      <c r="C145" s="39"/>
      <c r="D145" s="187" t="s">
        <v>132</v>
      </c>
      <c r="E145" s="39"/>
      <c r="F145" s="188" t="s">
        <v>298</v>
      </c>
      <c r="G145" s="39"/>
      <c r="H145" s="39"/>
      <c r="I145" s="189"/>
      <c r="J145" s="39"/>
      <c r="K145" s="39"/>
      <c r="L145" s="40"/>
      <c r="M145" s="190"/>
      <c r="N145" s="191"/>
      <c r="O145" s="73"/>
      <c r="P145" s="73"/>
      <c r="Q145" s="73"/>
      <c r="R145" s="73"/>
      <c r="S145" s="73"/>
      <c r="T145" s="74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20" t="s">
        <v>132</v>
      </c>
      <c r="AU145" s="20" t="s">
        <v>82</v>
      </c>
    </row>
    <row r="146" spans="1:51" s="13" customFormat="1" ht="12">
      <c r="A146" s="13"/>
      <c r="B146" s="192"/>
      <c r="C146" s="13"/>
      <c r="D146" s="193" t="s">
        <v>134</v>
      </c>
      <c r="E146" s="194" t="s">
        <v>3</v>
      </c>
      <c r="F146" s="195" t="s">
        <v>299</v>
      </c>
      <c r="G146" s="13"/>
      <c r="H146" s="196">
        <v>11.88</v>
      </c>
      <c r="I146" s="197"/>
      <c r="J146" s="13"/>
      <c r="K146" s="13"/>
      <c r="L146" s="192"/>
      <c r="M146" s="198"/>
      <c r="N146" s="199"/>
      <c r="O146" s="199"/>
      <c r="P146" s="199"/>
      <c r="Q146" s="199"/>
      <c r="R146" s="199"/>
      <c r="S146" s="199"/>
      <c r="T146" s="20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4" t="s">
        <v>134</v>
      </c>
      <c r="AU146" s="194" t="s">
        <v>82</v>
      </c>
      <c r="AV146" s="13" t="s">
        <v>82</v>
      </c>
      <c r="AW146" s="13" t="s">
        <v>34</v>
      </c>
      <c r="AX146" s="13" t="s">
        <v>80</v>
      </c>
      <c r="AY146" s="194" t="s">
        <v>124</v>
      </c>
    </row>
    <row r="147" spans="1:65" s="2" customFormat="1" ht="76.35" customHeight="1">
      <c r="A147" s="39"/>
      <c r="B147" s="173"/>
      <c r="C147" s="174" t="s">
        <v>300</v>
      </c>
      <c r="D147" s="174" t="s">
        <v>126</v>
      </c>
      <c r="E147" s="175" t="s">
        <v>301</v>
      </c>
      <c r="F147" s="176" t="s">
        <v>302</v>
      </c>
      <c r="G147" s="177" t="s">
        <v>215</v>
      </c>
      <c r="H147" s="178">
        <v>84.24</v>
      </c>
      <c r="I147" s="179"/>
      <c r="J147" s="180">
        <f>ROUND(I147*H147,2)</f>
        <v>0</v>
      </c>
      <c r="K147" s="176" t="s">
        <v>130</v>
      </c>
      <c r="L147" s="40"/>
      <c r="M147" s="181" t="s">
        <v>3</v>
      </c>
      <c r="N147" s="182" t="s">
        <v>43</v>
      </c>
      <c r="O147" s="73"/>
      <c r="P147" s="183">
        <f>O147*H147</f>
        <v>0</v>
      </c>
      <c r="Q147" s="183">
        <v>0.00726</v>
      </c>
      <c r="R147" s="183">
        <f>Q147*H147</f>
        <v>0.6115824</v>
      </c>
      <c r="S147" s="183">
        <v>0</v>
      </c>
      <c r="T147" s="18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185" t="s">
        <v>94</v>
      </c>
      <c r="AT147" s="185" t="s">
        <v>126</v>
      </c>
      <c r="AU147" s="185" t="s">
        <v>82</v>
      </c>
      <c r="AY147" s="20" t="s">
        <v>124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20" t="s">
        <v>80</v>
      </c>
      <c r="BK147" s="186">
        <f>ROUND(I147*H147,2)</f>
        <v>0</v>
      </c>
      <c r="BL147" s="20" t="s">
        <v>94</v>
      </c>
      <c r="BM147" s="185" t="s">
        <v>303</v>
      </c>
    </row>
    <row r="148" spans="1:47" s="2" customFormat="1" ht="12">
      <c r="A148" s="39"/>
      <c r="B148" s="40"/>
      <c r="C148" s="39"/>
      <c r="D148" s="187" t="s">
        <v>132</v>
      </c>
      <c r="E148" s="39"/>
      <c r="F148" s="188" t="s">
        <v>304</v>
      </c>
      <c r="G148" s="39"/>
      <c r="H148" s="39"/>
      <c r="I148" s="189"/>
      <c r="J148" s="39"/>
      <c r="K148" s="39"/>
      <c r="L148" s="40"/>
      <c r="M148" s="190"/>
      <c r="N148" s="191"/>
      <c r="O148" s="73"/>
      <c r="P148" s="73"/>
      <c r="Q148" s="73"/>
      <c r="R148" s="73"/>
      <c r="S148" s="73"/>
      <c r="T148" s="74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20" t="s">
        <v>132</v>
      </c>
      <c r="AU148" s="20" t="s">
        <v>82</v>
      </c>
    </row>
    <row r="149" spans="1:51" s="13" customFormat="1" ht="12">
      <c r="A149" s="13"/>
      <c r="B149" s="192"/>
      <c r="C149" s="13"/>
      <c r="D149" s="193" t="s">
        <v>134</v>
      </c>
      <c r="E149" s="194" t="s">
        <v>3</v>
      </c>
      <c r="F149" s="195" t="s">
        <v>305</v>
      </c>
      <c r="G149" s="13"/>
      <c r="H149" s="196">
        <v>45</v>
      </c>
      <c r="I149" s="197"/>
      <c r="J149" s="13"/>
      <c r="K149" s="13"/>
      <c r="L149" s="192"/>
      <c r="M149" s="198"/>
      <c r="N149" s="199"/>
      <c r="O149" s="199"/>
      <c r="P149" s="199"/>
      <c r="Q149" s="199"/>
      <c r="R149" s="199"/>
      <c r="S149" s="199"/>
      <c r="T149" s="20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4" t="s">
        <v>134</v>
      </c>
      <c r="AU149" s="194" t="s">
        <v>82</v>
      </c>
      <c r="AV149" s="13" t="s">
        <v>82</v>
      </c>
      <c r="AW149" s="13" t="s">
        <v>34</v>
      </c>
      <c r="AX149" s="13" t="s">
        <v>72</v>
      </c>
      <c r="AY149" s="194" t="s">
        <v>124</v>
      </c>
    </row>
    <row r="150" spans="1:51" s="13" customFormat="1" ht="12">
      <c r="A150" s="13"/>
      <c r="B150" s="192"/>
      <c r="C150" s="13"/>
      <c r="D150" s="193" t="s">
        <v>134</v>
      </c>
      <c r="E150" s="194" t="s">
        <v>3</v>
      </c>
      <c r="F150" s="195" t="s">
        <v>306</v>
      </c>
      <c r="G150" s="13"/>
      <c r="H150" s="196">
        <v>19.62</v>
      </c>
      <c r="I150" s="197"/>
      <c r="J150" s="13"/>
      <c r="K150" s="13"/>
      <c r="L150" s="192"/>
      <c r="M150" s="198"/>
      <c r="N150" s="199"/>
      <c r="O150" s="199"/>
      <c r="P150" s="199"/>
      <c r="Q150" s="199"/>
      <c r="R150" s="199"/>
      <c r="S150" s="199"/>
      <c r="T150" s="20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4" t="s">
        <v>134</v>
      </c>
      <c r="AU150" s="194" t="s">
        <v>82</v>
      </c>
      <c r="AV150" s="13" t="s">
        <v>82</v>
      </c>
      <c r="AW150" s="13" t="s">
        <v>34</v>
      </c>
      <c r="AX150" s="13" t="s">
        <v>72</v>
      </c>
      <c r="AY150" s="194" t="s">
        <v>124</v>
      </c>
    </row>
    <row r="151" spans="1:51" s="14" customFormat="1" ht="12">
      <c r="A151" s="14"/>
      <c r="B151" s="214"/>
      <c r="C151" s="14"/>
      <c r="D151" s="193" t="s">
        <v>134</v>
      </c>
      <c r="E151" s="215" t="s">
        <v>3</v>
      </c>
      <c r="F151" s="216" t="s">
        <v>307</v>
      </c>
      <c r="G151" s="14"/>
      <c r="H151" s="217">
        <v>64.62</v>
      </c>
      <c r="I151" s="218"/>
      <c r="J151" s="14"/>
      <c r="K151" s="14"/>
      <c r="L151" s="214"/>
      <c r="M151" s="219"/>
      <c r="N151" s="220"/>
      <c r="O151" s="220"/>
      <c r="P151" s="220"/>
      <c r="Q151" s="220"/>
      <c r="R151" s="220"/>
      <c r="S151" s="220"/>
      <c r="T151" s="22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5" t="s">
        <v>134</v>
      </c>
      <c r="AU151" s="215" t="s">
        <v>82</v>
      </c>
      <c r="AV151" s="14" t="s">
        <v>91</v>
      </c>
      <c r="AW151" s="14" t="s">
        <v>34</v>
      </c>
      <c r="AX151" s="14" t="s">
        <v>72</v>
      </c>
      <c r="AY151" s="215" t="s">
        <v>124</v>
      </c>
    </row>
    <row r="152" spans="1:51" s="13" customFormat="1" ht="12">
      <c r="A152" s="13"/>
      <c r="B152" s="192"/>
      <c r="C152" s="13"/>
      <c r="D152" s="193" t="s">
        <v>134</v>
      </c>
      <c r="E152" s="194" t="s">
        <v>3</v>
      </c>
      <c r="F152" s="195" t="s">
        <v>308</v>
      </c>
      <c r="G152" s="13"/>
      <c r="H152" s="196">
        <v>19.62</v>
      </c>
      <c r="I152" s="197"/>
      <c r="J152" s="13"/>
      <c r="K152" s="13"/>
      <c r="L152" s="192"/>
      <c r="M152" s="198"/>
      <c r="N152" s="199"/>
      <c r="O152" s="199"/>
      <c r="P152" s="199"/>
      <c r="Q152" s="199"/>
      <c r="R152" s="199"/>
      <c r="S152" s="199"/>
      <c r="T152" s="20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4" t="s">
        <v>134</v>
      </c>
      <c r="AU152" s="194" t="s">
        <v>82</v>
      </c>
      <c r="AV152" s="13" t="s">
        <v>82</v>
      </c>
      <c r="AW152" s="13" t="s">
        <v>34</v>
      </c>
      <c r="AX152" s="13" t="s">
        <v>72</v>
      </c>
      <c r="AY152" s="194" t="s">
        <v>124</v>
      </c>
    </row>
    <row r="153" spans="1:51" s="14" customFormat="1" ht="12">
      <c r="A153" s="14"/>
      <c r="B153" s="214"/>
      <c r="C153" s="14"/>
      <c r="D153" s="193" t="s">
        <v>134</v>
      </c>
      <c r="E153" s="215" t="s">
        <v>3</v>
      </c>
      <c r="F153" s="216" t="s">
        <v>309</v>
      </c>
      <c r="G153" s="14"/>
      <c r="H153" s="217">
        <v>19.62</v>
      </c>
      <c r="I153" s="218"/>
      <c r="J153" s="14"/>
      <c r="K153" s="14"/>
      <c r="L153" s="214"/>
      <c r="M153" s="219"/>
      <c r="N153" s="220"/>
      <c r="O153" s="220"/>
      <c r="P153" s="220"/>
      <c r="Q153" s="220"/>
      <c r="R153" s="220"/>
      <c r="S153" s="220"/>
      <c r="T153" s="22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5" t="s">
        <v>134</v>
      </c>
      <c r="AU153" s="215" t="s">
        <v>82</v>
      </c>
      <c r="AV153" s="14" t="s">
        <v>91</v>
      </c>
      <c r="AW153" s="14" t="s">
        <v>34</v>
      </c>
      <c r="AX153" s="14" t="s">
        <v>72</v>
      </c>
      <c r="AY153" s="215" t="s">
        <v>124</v>
      </c>
    </row>
    <row r="154" spans="1:51" s="15" customFormat="1" ht="12">
      <c r="A154" s="15"/>
      <c r="B154" s="222"/>
      <c r="C154" s="15"/>
      <c r="D154" s="193" t="s">
        <v>134</v>
      </c>
      <c r="E154" s="223" t="s">
        <v>3</v>
      </c>
      <c r="F154" s="224" t="s">
        <v>310</v>
      </c>
      <c r="G154" s="15"/>
      <c r="H154" s="225">
        <v>84.24000000000001</v>
      </c>
      <c r="I154" s="226"/>
      <c r="J154" s="15"/>
      <c r="K154" s="15"/>
      <c r="L154" s="222"/>
      <c r="M154" s="227"/>
      <c r="N154" s="228"/>
      <c r="O154" s="228"/>
      <c r="P154" s="228"/>
      <c r="Q154" s="228"/>
      <c r="R154" s="228"/>
      <c r="S154" s="228"/>
      <c r="T154" s="22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23" t="s">
        <v>134</v>
      </c>
      <c r="AU154" s="223" t="s">
        <v>82</v>
      </c>
      <c r="AV154" s="15" t="s">
        <v>94</v>
      </c>
      <c r="AW154" s="15" t="s">
        <v>34</v>
      </c>
      <c r="AX154" s="15" t="s">
        <v>80</v>
      </c>
      <c r="AY154" s="223" t="s">
        <v>124</v>
      </c>
    </row>
    <row r="155" spans="1:65" s="2" customFormat="1" ht="76.35" customHeight="1">
      <c r="A155" s="39"/>
      <c r="B155" s="173"/>
      <c r="C155" s="174" t="s">
        <v>8</v>
      </c>
      <c r="D155" s="174" t="s">
        <v>126</v>
      </c>
      <c r="E155" s="175" t="s">
        <v>311</v>
      </c>
      <c r="F155" s="176" t="s">
        <v>312</v>
      </c>
      <c r="G155" s="177" t="s">
        <v>215</v>
      </c>
      <c r="H155" s="178">
        <v>84.24</v>
      </c>
      <c r="I155" s="179"/>
      <c r="J155" s="180">
        <f>ROUND(I155*H155,2)</f>
        <v>0</v>
      </c>
      <c r="K155" s="176" t="s">
        <v>130</v>
      </c>
      <c r="L155" s="40"/>
      <c r="M155" s="181" t="s">
        <v>3</v>
      </c>
      <c r="N155" s="182" t="s">
        <v>43</v>
      </c>
      <c r="O155" s="73"/>
      <c r="P155" s="183">
        <f>O155*H155</f>
        <v>0</v>
      </c>
      <c r="Q155" s="183">
        <v>0.00086</v>
      </c>
      <c r="R155" s="183">
        <f>Q155*H155</f>
        <v>0.0724464</v>
      </c>
      <c r="S155" s="183">
        <v>0</v>
      </c>
      <c r="T155" s="18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85" t="s">
        <v>94</v>
      </c>
      <c r="AT155" s="185" t="s">
        <v>126</v>
      </c>
      <c r="AU155" s="185" t="s">
        <v>82</v>
      </c>
      <c r="AY155" s="20" t="s">
        <v>124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0" t="s">
        <v>80</v>
      </c>
      <c r="BK155" s="186">
        <f>ROUND(I155*H155,2)</f>
        <v>0</v>
      </c>
      <c r="BL155" s="20" t="s">
        <v>94</v>
      </c>
      <c r="BM155" s="185" t="s">
        <v>313</v>
      </c>
    </row>
    <row r="156" spans="1:47" s="2" customFormat="1" ht="12">
      <c r="A156" s="39"/>
      <c r="B156" s="40"/>
      <c r="C156" s="39"/>
      <c r="D156" s="187" t="s">
        <v>132</v>
      </c>
      <c r="E156" s="39"/>
      <c r="F156" s="188" t="s">
        <v>314</v>
      </c>
      <c r="G156" s="39"/>
      <c r="H156" s="39"/>
      <c r="I156" s="189"/>
      <c r="J156" s="39"/>
      <c r="K156" s="39"/>
      <c r="L156" s="40"/>
      <c r="M156" s="190"/>
      <c r="N156" s="191"/>
      <c r="O156" s="73"/>
      <c r="P156" s="73"/>
      <c r="Q156" s="73"/>
      <c r="R156" s="73"/>
      <c r="S156" s="73"/>
      <c r="T156" s="74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20" t="s">
        <v>132</v>
      </c>
      <c r="AU156" s="20" t="s">
        <v>82</v>
      </c>
    </row>
    <row r="157" spans="1:51" s="13" customFormat="1" ht="12">
      <c r="A157" s="13"/>
      <c r="B157" s="192"/>
      <c r="C157" s="13"/>
      <c r="D157" s="193" t="s">
        <v>134</v>
      </c>
      <c r="E157" s="194" t="s">
        <v>3</v>
      </c>
      <c r="F157" s="195" t="s">
        <v>305</v>
      </c>
      <c r="G157" s="13"/>
      <c r="H157" s="196">
        <v>45</v>
      </c>
      <c r="I157" s="197"/>
      <c r="J157" s="13"/>
      <c r="K157" s="13"/>
      <c r="L157" s="192"/>
      <c r="M157" s="198"/>
      <c r="N157" s="199"/>
      <c r="O157" s="199"/>
      <c r="P157" s="199"/>
      <c r="Q157" s="199"/>
      <c r="R157" s="199"/>
      <c r="S157" s="199"/>
      <c r="T157" s="20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4" t="s">
        <v>134</v>
      </c>
      <c r="AU157" s="194" t="s">
        <v>82</v>
      </c>
      <c r="AV157" s="13" t="s">
        <v>82</v>
      </c>
      <c r="AW157" s="13" t="s">
        <v>34</v>
      </c>
      <c r="AX157" s="13" t="s">
        <v>72</v>
      </c>
      <c r="AY157" s="194" t="s">
        <v>124</v>
      </c>
    </row>
    <row r="158" spans="1:51" s="13" customFormat="1" ht="12">
      <c r="A158" s="13"/>
      <c r="B158" s="192"/>
      <c r="C158" s="13"/>
      <c r="D158" s="193" t="s">
        <v>134</v>
      </c>
      <c r="E158" s="194" t="s">
        <v>3</v>
      </c>
      <c r="F158" s="195" t="s">
        <v>306</v>
      </c>
      <c r="G158" s="13"/>
      <c r="H158" s="196">
        <v>19.62</v>
      </c>
      <c r="I158" s="197"/>
      <c r="J158" s="13"/>
      <c r="K158" s="13"/>
      <c r="L158" s="192"/>
      <c r="M158" s="198"/>
      <c r="N158" s="199"/>
      <c r="O158" s="199"/>
      <c r="P158" s="199"/>
      <c r="Q158" s="199"/>
      <c r="R158" s="199"/>
      <c r="S158" s="199"/>
      <c r="T158" s="20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4" t="s">
        <v>134</v>
      </c>
      <c r="AU158" s="194" t="s">
        <v>82</v>
      </c>
      <c r="AV158" s="13" t="s">
        <v>82</v>
      </c>
      <c r="AW158" s="13" t="s">
        <v>34</v>
      </c>
      <c r="AX158" s="13" t="s">
        <v>72</v>
      </c>
      <c r="AY158" s="194" t="s">
        <v>124</v>
      </c>
    </row>
    <row r="159" spans="1:51" s="14" customFormat="1" ht="12">
      <c r="A159" s="14"/>
      <c r="B159" s="214"/>
      <c r="C159" s="14"/>
      <c r="D159" s="193" t="s">
        <v>134</v>
      </c>
      <c r="E159" s="215" t="s">
        <v>3</v>
      </c>
      <c r="F159" s="216" t="s">
        <v>307</v>
      </c>
      <c r="G159" s="14"/>
      <c r="H159" s="217">
        <v>64.62</v>
      </c>
      <c r="I159" s="218"/>
      <c r="J159" s="14"/>
      <c r="K159" s="14"/>
      <c r="L159" s="214"/>
      <c r="M159" s="219"/>
      <c r="N159" s="220"/>
      <c r="O159" s="220"/>
      <c r="P159" s="220"/>
      <c r="Q159" s="220"/>
      <c r="R159" s="220"/>
      <c r="S159" s="220"/>
      <c r="T159" s="22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15" t="s">
        <v>134</v>
      </c>
      <c r="AU159" s="215" t="s">
        <v>82</v>
      </c>
      <c r="AV159" s="14" t="s">
        <v>91</v>
      </c>
      <c r="AW159" s="14" t="s">
        <v>34</v>
      </c>
      <c r="AX159" s="14" t="s">
        <v>72</v>
      </c>
      <c r="AY159" s="215" t="s">
        <v>124</v>
      </c>
    </row>
    <row r="160" spans="1:51" s="13" customFormat="1" ht="12">
      <c r="A160" s="13"/>
      <c r="B160" s="192"/>
      <c r="C160" s="13"/>
      <c r="D160" s="193" t="s">
        <v>134</v>
      </c>
      <c r="E160" s="194" t="s">
        <v>3</v>
      </c>
      <c r="F160" s="195" t="s">
        <v>308</v>
      </c>
      <c r="G160" s="13"/>
      <c r="H160" s="196">
        <v>19.62</v>
      </c>
      <c r="I160" s="197"/>
      <c r="J160" s="13"/>
      <c r="K160" s="13"/>
      <c r="L160" s="192"/>
      <c r="M160" s="198"/>
      <c r="N160" s="199"/>
      <c r="O160" s="199"/>
      <c r="P160" s="199"/>
      <c r="Q160" s="199"/>
      <c r="R160" s="199"/>
      <c r="S160" s="199"/>
      <c r="T160" s="20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4" t="s">
        <v>134</v>
      </c>
      <c r="AU160" s="194" t="s">
        <v>82</v>
      </c>
      <c r="AV160" s="13" t="s">
        <v>82</v>
      </c>
      <c r="AW160" s="13" t="s">
        <v>34</v>
      </c>
      <c r="AX160" s="13" t="s">
        <v>72</v>
      </c>
      <c r="AY160" s="194" t="s">
        <v>124</v>
      </c>
    </row>
    <row r="161" spans="1:51" s="14" customFormat="1" ht="12">
      <c r="A161" s="14"/>
      <c r="B161" s="214"/>
      <c r="C161" s="14"/>
      <c r="D161" s="193" t="s">
        <v>134</v>
      </c>
      <c r="E161" s="215" t="s">
        <v>3</v>
      </c>
      <c r="F161" s="216" t="s">
        <v>309</v>
      </c>
      <c r="G161" s="14"/>
      <c r="H161" s="217">
        <v>19.62</v>
      </c>
      <c r="I161" s="218"/>
      <c r="J161" s="14"/>
      <c r="K161" s="14"/>
      <c r="L161" s="214"/>
      <c r="M161" s="219"/>
      <c r="N161" s="220"/>
      <c r="O161" s="220"/>
      <c r="P161" s="220"/>
      <c r="Q161" s="220"/>
      <c r="R161" s="220"/>
      <c r="S161" s="220"/>
      <c r="T161" s="22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15" t="s">
        <v>134</v>
      </c>
      <c r="AU161" s="215" t="s">
        <v>82</v>
      </c>
      <c r="AV161" s="14" t="s">
        <v>91</v>
      </c>
      <c r="AW161" s="14" t="s">
        <v>34</v>
      </c>
      <c r="AX161" s="14" t="s">
        <v>72</v>
      </c>
      <c r="AY161" s="215" t="s">
        <v>124</v>
      </c>
    </row>
    <row r="162" spans="1:51" s="15" customFormat="1" ht="12">
      <c r="A162" s="15"/>
      <c r="B162" s="222"/>
      <c r="C162" s="15"/>
      <c r="D162" s="193" t="s">
        <v>134</v>
      </c>
      <c r="E162" s="223" t="s">
        <v>3</v>
      </c>
      <c r="F162" s="224" t="s">
        <v>310</v>
      </c>
      <c r="G162" s="15"/>
      <c r="H162" s="225">
        <v>84.24000000000001</v>
      </c>
      <c r="I162" s="226"/>
      <c r="J162" s="15"/>
      <c r="K162" s="15"/>
      <c r="L162" s="222"/>
      <c r="M162" s="227"/>
      <c r="N162" s="228"/>
      <c r="O162" s="228"/>
      <c r="P162" s="228"/>
      <c r="Q162" s="228"/>
      <c r="R162" s="228"/>
      <c r="S162" s="228"/>
      <c r="T162" s="22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23" t="s">
        <v>134</v>
      </c>
      <c r="AU162" s="223" t="s">
        <v>82</v>
      </c>
      <c r="AV162" s="15" t="s">
        <v>94</v>
      </c>
      <c r="AW162" s="15" t="s">
        <v>34</v>
      </c>
      <c r="AX162" s="15" t="s">
        <v>80</v>
      </c>
      <c r="AY162" s="223" t="s">
        <v>124</v>
      </c>
    </row>
    <row r="163" spans="1:65" s="2" customFormat="1" ht="90" customHeight="1">
      <c r="A163" s="39"/>
      <c r="B163" s="173"/>
      <c r="C163" s="174" t="s">
        <v>315</v>
      </c>
      <c r="D163" s="174" t="s">
        <v>126</v>
      </c>
      <c r="E163" s="175" t="s">
        <v>316</v>
      </c>
      <c r="F163" s="176" t="s">
        <v>317</v>
      </c>
      <c r="G163" s="177" t="s">
        <v>318</v>
      </c>
      <c r="H163" s="178">
        <v>0.396</v>
      </c>
      <c r="I163" s="179"/>
      <c r="J163" s="180">
        <f>ROUND(I163*H163,2)</f>
        <v>0</v>
      </c>
      <c r="K163" s="176" t="s">
        <v>130</v>
      </c>
      <c r="L163" s="40"/>
      <c r="M163" s="181" t="s">
        <v>3</v>
      </c>
      <c r="N163" s="182" t="s">
        <v>43</v>
      </c>
      <c r="O163" s="73"/>
      <c r="P163" s="183">
        <f>O163*H163</f>
        <v>0</v>
      </c>
      <c r="Q163" s="183">
        <v>1.03955</v>
      </c>
      <c r="R163" s="183">
        <f>Q163*H163</f>
        <v>0.4116618</v>
      </c>
      <c r="S163" s="183">
        <v>0</v>
      </c>
      <c r="T163" s="18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85" t="s">
        <v>94</v>
      </c>
      <c r="AT163" s="185" t="s">
        <v>126</v>
      </c>
      <c r="AU163" s="185" t="s">
        <v>82</v>
      </c>
      <c r="AY163" s="20" t="s">
        <v>124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0" t="s">
        <v>80</v>
      </c>
      <c r="BK163" s="186">
        <f>ROUND(I163*H163,2)</f>
        <v>0</v>
      </c>
      <c r="BL163" s="20" t="s">
        <v>94</v>
      </c>
      <c r="BM163" s="185" t="s">
        <v>319</v>
      </c>
    </row>
    <row r="164" spans="1:47" s="2" customFormat="1" ht="12">
      <c r="A164" s="39"/>
      <c r="B164" s="40"/>
      <c r="C164" s="39"/>
      <c r="D164" s="187" t="s">
        <v>132</v>
      </c>
      <c r="E164" s="39"/>
      <c r="F164" s="188" t="s">
        <v>320</v>
      </c>
      <c r="G164" s="39"/>
      <c r="H164" s="39"/>
      <c r="I164" s="189"/>
      <c r="J164" s="39"/>
      <c r="K164" s="39"/>
      <c r="L164" s="40"/>
      <c r="M164" s="190"/>
      <c r="N164" s="191"/>
      <c r="O164" s="73"/>
      <c r="P164" s="73"/>
      <c r="Q164" s="73"/>
      <c r="R164" s="73"/>
      <c r="S164" s="73"/>
      <c r="T164" s="74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20" t="s">
        <v>132</v>
      </c>
      <c r="AU164" s="20" t="s">
        <v>82</v>
      </c>
    </row>
    <row r="165" spans="1:51" s="13" customFormat="1" ht="12">
      <c r="A165" s="13"/>
      <c r="B165" s="192"/>
      <c r="C165" s="13"/>
      <c r="D165" s="193" t="s">
        <v>134</v>
      </c>
      <c r="E165" s="194" t="s">
        <v>3</v>
      </c>
      <c r="F165" s="195" t="s">
        <v>321</v>
      </c>
      <c r="G165" s="13"/>
      <c r="H165" s="196">
        <v>0.328</v>
      </c>
      <c r="I165" s="197"/>
      <c r="J165" s="13"/>
      <c r="K165" s="13"/>
      <c r="L165" s="192"/>
      <c r="M165" s="198"/>
      <c r="N165" s="199"/>
      <c r="O165" s="199"/>
      <c r="P165" s="199"/>
      <c r="Q165" s="199"/>
      <c r="R165" s="199"/>
      <c r="S165" s="199"/>
      <c r="T165" s="20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4" t="s">
        <v>134</v>
      </c>
      <c r="AU165" s="194" t="s">
        <v>82</v>
      </c>
      <c r="AV165" s="13" t="s">
        <v>82</v>
      </c>
      <c r="AW165" s="13" t="s">
        <v>34</v>
      </c>
      <c r="AX165" s="13" t="s">
        <v>72</v>
      </c>
      <c r="AY165" s="194" t="s">
        <v>124</v>
      </c>
    </row>
    <row r="166" spans="1:51" s="13" customFormat="1" ht="12">
      <c r="A166" s="13"/>
      <c r="B166" s="192"/>
      <c r="C166" s="13"/>
      <c r="D166" s="193" t="s">
        <v>134</v>
      </c>
      <c r="E166" s="194" t="s">
        <v>3</v>
      </c>
      <c r="F166" s="195" t="s">
        <v>322</v>
      </c>
      <c r="G166" s="13"/>
      <c r="H166" s="196">
        <v>0.068</v>
      </c>
      <c r="I166" s="197"/>
      <c r="J166" s="13"/>
      <c r="K166" s="13"/>
      <c r="L166" s="192"/>
      <c r="M166" s="198"/>
      <c r="N166" s="199"/>
      <c r="O166" s="199"/>
      <c r="P166" s="199"/>
      <c r="Q166" s="199"/>
      <c r="R166" s="199"/>
      <c r="S166" s="199"/>
      <c r="T166" s="20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4" t="s">
        <v>134</v>
      </c>
      <c r="AU166" s="194" t="s">
        <v>82</v>
      </c>
      <c r="AV166" s="13" t="s">
        <v>82</v>
      </c>
      <c r="AW166" s="13" t="s">
        <v>34</v>
      </c>
      <c r="AX166" s="13" t="s">
        <v>72</v>
      </c>
      <c r="AY166" s="194" t="s">
        <v>124</v>
      </c>
    </row>
    <row r="167" spans="1:51" s="15" customFormat="1" ht="12">
      <c r="A167" s="15"/>
      <c r="B167" s="222"/>
      <c r="C167" s="15"/>
      <c r="D167" s="193" t="s">
        <v>134</v>
      </c>
      <c r="E167" s="223" t="s">
        <v>3</v>
      </c>
      <c r="F167" s="224" t="s">
        <v>323</v>
      </c>
      <c r="G167" s="15"/>
      <c r="H167" s="225">
        <v>0.396</v>
      </c>
      <c r="I167" s="226"/>
      <c r="J167" s="15"/>
      <c r="K167" s="15"/>
      <c r="L167" s="222"/>
      <c r="M167" s="227"/>
      <c r="N167" s="228"/>
      <c r="O167" s="228"/>
      <c r="P167" s="228"/>
      <c r="Q167" s="228"/>
      <c r="R167" s="228"/>
      <c r="S167" s="228"/>
      <c r="T167" s="22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23" t="s">
        <v>134</v>
      </c>
      <c r="AU167" s="223" t="s">
        <v>82</v>
      </c>
      <c r="AV167" s="15" t="s">
        <v>94</v>
      </c>
      <c r="AW167" s="15" t="s">
        <v>34</v>
      </c>
      <c r="AX167" s="15" t="s">
        <v>80</v>
      </c>
      <c r="AY167" s="223" t="s">
        <v>124</v>
      </c>
    </row>
    <row r="168" spans="1:63" s="12" customFormat="1" ht="22.8" customHeight="1">
      <c r="A168" s="12"/>
      <c r="B168" s="160"/>
      <c r="C168" s="12"/>
      <c r="D168" s="161" t="s">
        <v>71</v>
      </c>
      <c r="E168" s="171" t="s">
        <v>94</v>
      </c>
      <c r="F168" s="171" t="s">
        <v>324</v>
      </c>
      <c r="G168" s="12"/>
      <c r="H168" s="12"/>
      <c r="I168" s="163"/>
      <c r="J168" s="172">
        <f>BK168</f>
        <v>0</v>
      </c>
      <c r="K168" s="12"/>
      <c r="L168" s="160"/>
      <c r="M168" s="165"/>
      <c r="N168" s="166"/>
      <c r="O168" s="166"/>
      <c r="P168" s="167">
        <f>SUM(P169:P189)</f>
        <v>0</v>
      </c>
      <c r="Q168" s="166"/>
      <c r="R168" s="167">
        <f>SUM(R169:R189)</f>
        <v>1353.4260471500002</v>
      </c>
      <c r="S168" s="166"/>
      <c r="T168" s="168">
        <f>SUM(T169:T189)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1" t="s">
        <v>80</v>
      </c>
      <c r="AT168" s="169" t="s">
        <v>71</v>
      </c>
      <c r="AU168" s="169" t="s">
        <v>80</v>
      </c>
      <c r="AY168" s="161" t="s">
        <v>124</v>
      </c>
      <c r="BK168" s="170">
        <f>SUM(BK169:BK189)</f>
        <v>0</v>
      </c>
    </row>
    <row r="169" spans="1:65" s="2" customFormat="1" ht="33" customHeight="1">
      <c r="A169" s="39"/>
      <c r="B169" s="173"/>
      <c r="C169" s="174" t="s">
        <v>325</v>
      </c>
      <c r="D169" s="174" t="s">
        <v>126</v>
      </c>
      <c r="E169" s="175" t="s">
        <v>326</v>
      </c>
      <c r="F169" s="176" t="s">
        <v>327</v>
      </c>
      <c r="G169" s="177" t="s">
        <v>215</v>
      </c>
      <c r="H169" s="178">
        <v>14.4</v>
      </c>
      <c r="I169" s="179"/>
      <c r="J169" s="180">
        <f>ROUND(I169*H169,2)</f>
        <v>0</v>
      </c>
      <c r="K169" s="176" t="s">
        <v>130</v>
      </c>
      <c r="L169" s="40"/>
      <c r="M169" s="181" t="s">
        <v>3</v>
      </c>
      <c r="N169" s="182" t="s">
        <v>43</v>
      </c>
      <c r="O169" s="73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185" t="s">
        <v>94</v>
      </c>
      <c r="AT169" s="185" t="s">
        <v>126</v>
      </c>
      <c r="AU169" s="185" t="s">
        <v>82</v>
      </c>
      <c r="AY169" s="20" t="s">
        <v>124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20" t="s">
        <v>80</v>
      </c>
      <c r="BK169" s="186">
        <f>ROUND(I169*H169,2)</f>
        <v>0</v>
      </c>
      <c r="BL169" s="20" t="s">
        <v>94</v>
      </c>
      <c r="BM169" s="185" t="s">
        <v>328</v>
      </c>
    </row>
    <row r="170" spans="1:47" s="2" customFormat="1" ht="12">
      <c r="A170" s="39"/>
      <c r="B170" s="40"/>
      <c r="C170" s="39"/>
      <c r="D170" s="187" t="s">
        <v>132</v>
      </c>
      <c r="E170" s="39"/>
      <c r="F170" s="188" t="s">
        <v>329</v>
      </c>
      <c r="G170" s="39"/>
      <c r="H170" s="39"/>
      <c r="I170" s="189"/>
      <c r="J170" s="39"/>
      <c r="K170" s="39"/>
      <c r="L170" s="40"/>
      <c r="M170" s="190"/>
      <c r="N170" s="191"/>
      <c r="O170" s="73"/>
      <c r="P170" s="73"/>
      <c r="Q170" s="73"/>
      <c r="R170" s="73"/>
      <c r="S170" s="73"/>
      <c r="T170" s="74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20" t="s">
        <v>132</v>
      </c>
      <c r="AU170" s="20" t="s">
        <v>82</v>
      </c>
    </row>
    <row r="171" spans="1:51" s="13" customFormat="1" ht="12">
      <c r="A171" s="13"/>
      <c r="B171" s="192"/>
      <c r="C171" s="13"/>
      <c r="D171" s="193" t="s">
        <v>134</v>
      </c>
      <c r="E171" s="194" t="s">
        <v>3</v>
      </c>
      <c r="F171" s="195" t="s">
        <v>330</v>
      </c>
      <c r="G171" s="13"/>
      <c r="H171" s="196">
        <v>14.4</v>
      </c>
      <c r="I171" s="197"/>
      <c r="J171" s="13"/>
      <c r="K171" s="13"/>
      <c r="L171" s="192"/>
      <c r="M171" s="198"/>
      <c r="N171" s="199"/>
      <c r="O171" s="199"/>
      <c r="P171" s="199"/>
      <c r="Q171" s="199"/>
      <c r="R171" s="199"/>
      <c r="S171" s="199"/>
      <c r="T171" s="20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4" t="s">
        <v>134</v>
      </c>
      <c r="AU171" s="194" t="s">
        <v>82</v>
      </c>
      <c r="AV171" s="13" t="s">
        <v>82</v>
      </c>
      <c r="AW171" s="13" t="s">
        <v>34</v>
      </c>
      <c r="AX171" s="13" t="s">
        <v>80</v>
      </c>
      <c r="AY171" s="194" t="s">
        <v>124</v>
      </c>
    </row>
    <row r="172" spans="1:65" s="2" customFormat="1" ht="24.15" customHeight="1">
      <c r="A172" s="39"/>
      <c r="B172" s="173"/>
      <c r="C172" s="174" t="s">
        <v>331</v>
      </c>
      <c r="D172" s="174" t="s">
        <v>126</v>
      </c>
      <c r="E172" s="175" t="s">
        <v>332</v>
      </c>
      <c r="F172" s="176" t="s">
        <v>333</v>
      </c>
      <c r="G172" s="177" t="s">
        <v>215</v>
      </c>
      <c r="H172" s="178">
        <v>21.665</v>
      </c>
      <c r="I172" s="179"/>
      <c r="J172" s="180">
        <f>ROUND(I172*H172,2)</f>
        <v>0</v>
      </c>
      <c r="K172" s="176" t="s">
        <v>130</v>
      </c>
      <c r="L172" s="40"/>
      <c r="M172" s="181" t="s">
        <v>3</v>
      </c>
      <c r="N172" s="182" t="s">
        <v>43</v>
      </c>
      <c r="O172" s="73"/>
      <c r="P172" s="183">
        <f>O172*H172</f>
        <v>0</v>
      </c>
      <c r="Q172" s="183">
        <v>0.21252</v>
      </c>
      <c r="R172" s="183">
        <f>Q172*H172</f>
        <v>4.604245799999999</v>
      </c>
      <c r="S172" s="183">
        <v>0</v>
      </c>
      <c r="T172" s="18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85" t="s">
        <v>94</v>
      </c>
      <c r="AT172" s="185" t="s">
        <v>126</v>
      </c>
      <c r="AU172" s="185" t="s">
        <v>82</v>
      </c>
      <c r="AY172" s="20" t="s">
        <v>124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20" t="s">
        <v>80</v>
      </c>
      <c r="BK172" s="186">
        <f>ROUND(I172*H172,2)</f>
        <v>0</v>
      </c>
      <c r="BL172" s="20" t="s">
        <v>94</v>
      </c>
      <c r="BM172" s="185" t="s">
        <v>334</v>
      </c>
    </row>
    <row r="173" spans="1:47" s="2" customFormat="1" ht="12">
      <c r="A173" s="39"/>
      <c r="B173" s="40"/>
      <c r="C173" s="39"/>
      <c r="D173" s="187" t="s">
        <v>132</v>
      </c>
      <c r="E173" s="39"/>
      <c r="F173" s="188" t="s">
        <v>335</v>
      </c>
      <c r="G173" s="39"/>
      <c r="H173" s="39"/>
      <c r="I173" s="189"/>
      <c r="J173" s="39"/>
      <c r="K173" s="39"/>
      <c r="L173" s="40"/>
      <c r="M173" s="190"/>
      <c r="N173" s="191"/>
      <c r="O173" s="73"/>
      <c r="P173" s="73"/>
      <c r="Q173" s="73"/>
      <c r="R173" s="73"/>
      <c r="S173" s="73"/>
      <c r="T173" s="74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20" t="s">
        <v>132</v>
      </c>
      <c r="AU173" s="20" t="s">
        <v>82</v>
      </c>
    </row>
    <row r="174" spans="1:51" s="13" customFormat="1" ht="12">
      <c r="A174" s="13"/>
      <c r="B174" s="192"/>
      <c r="C174" s="13"/>
      <c r="D174" s="193" t="s">
        <v>134</v>
      </c>
      <c r="E174" s="194" t="s">
        <v>3</v>
      </c>
      <c r="F174" s="195" t="s">
        <v>336</v>
      </c>
      <c r="G174" s="13"/>
      <c r="H174" s="196">
        <v>21.665</v>
      </c>
      <c r="I174" s="197"/>
      <c r="J174" s="13"/>
      <c r="K174" s="13"/>
      <c r="L174" s="192"/>
      <c r="M174" s="198"/>
      <c r="N174" s="199"/>
      <c r="O174" s="199"/>
      <c r="P174" s="199"/>
      <c r="Q174" s="199"/>
      <c r="R174" s="199"/>
      <c r="S174" s="199"/>
      <c r="T174" s="20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4" t="s">
        <v>134</v>
      </c>
      <c r="AU174" s="194" t="s">
        <v>82</v>
      </c>
      <c r="AV174" s="13" t="s">
        <v>82</v>
      </c>
      <c r="AW174" s="13" t="s">
        <v>34</v>
      </c>
      <c r="AX174" s="13" t="s">
        <v>80</v>
      </c>
      <c r="AY174" s="194" t="s">
        <v>124</v>
      </c>
    </row>
    <row r="175" spans="1:65" s="2" customFormat="1" ht="24.15" customHeight="1">
      <c r="A175" s="39"/>
      <c r="B175" s="173"/>
      <c r="C175" s="174" t="s">
        <v>337</v>
      </c>
      <c r="D175" s="174" t="s">
        <v>126</v>
      </c>
      <c r="E175" s="175" t="s">
        <v>338</v>
      </c>
      <c r="F175" s="176" t="s">
        <v>339</v>
      </c>
      <c r="G175" s="177" t="s">
        <v>215</v>
      </c>
      <c r="H175" s="178">
        <v>21.665</v>
      </c>
      <c r="I175" s="179"/>
      <c r="J175" s="180">
        <f>ROUND(I175*H175,2)</f>
        <v>0</v>
      </c>
      <c r="K175" s="176" t="s">
        <v>130</v>
      </c>
      <c r="L175" s="40"/>
      <c r="M175" s="181" t="s">
        <v>3</v>
      </c>
      <c r="N175" s="182" t="s">
        <v>43</v>
      </c>
      <c r="O175" s="73"/>
      <c r="P175" s="183">
        <f>O175*H175</f>
        <v>0</v>
      </c>
      <c r="Q175" s="183">
        <v>0.31879</v>
      </c>
      <c r="R175" s="183">
        <f>Q175*H175</f>
        <v>6.90658535</v>
      </c>
      <c r="S175" s="183">
        <v>0</v>
      </c>
      <c r="T175" s="18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5" t="s">
        <v>94</v>
      </c>
      <c r="AT175" s="185" t="s">
        <v>126</v>
      </c>
      <c r="AU175" s="185" t="s">
        <v>82</v>
      </c>
      <c r="AY175" s="20" t="s">
        <v>124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0" t="s">
        <v>80</v>
      </c>
      <c r="BK175" s="186">
        <f>ROUND(I175*H175,2)</f>
        <v>0</v>
      </c>
      <c r="BL175" s="20" t="s">
        <v>94</v>
      </c>
      <c r="BM175" s="185" t="s">
        <v>340</v>
      </c>
    </row>
    <row r="176" spans="1:47" s="2" customFormat="1" ht="12">
      <c r="A176" s="39"/>
      <c r="B176" s="40"/>
      <c r="C176" s="39"/>
      <c r="D176" s="187" t="s">
        <v>132</v>
      </c>
      <c r="E176" s="39"/>
      <c r="F176" s="188" t="s">
        <v>341</v>
      </c>
      <c r="G176" s="39"/>
      <c r="H176" s="39"/>
      <c r="I176" s="189"/>
      <c r="J176" s="39"/>
      <c r="K176" s="39"/>
      <c r="L176" s="40"/>
      <c r="M176" s="190"/>
      <c r="N176" s="191"/>
      <c r="O176" s="73"/>
      <c r="P176" s="73"/>
      <c r="Q176" s="73"/>
      <c r="R176" s="73"/>
      <c r="S176" s="73"/>
      <c r="T176" s="74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20" t="s">
        <v>132</v>
      </c>
      <c r="AU176" s="20" t="s">
        <v>82</v>
      </c>
    </row>
    <row r="177" spans="1:51" s="13" customFormat="1" ht="12">
      <c r="A177" s="13"/>
      <c r="B177" s="192"/>
      <c r="C177" s="13"/>
      <c r="D177" s="193" t="s">
        <v>134</v>
      </c>
      <c r="E177" s="194" t="s">
        <v>3</v>
      </c>
      <c r="F177" s="195" t="s">
        <v>336</v>
      </c>
      <c r="G177" s="13"/>
      <c r="H177" s="196">
        <v>21.665</v>
      </c>
      <c r="I177" s="197"/>
      <c r="J177" s="13"/>
      <c r="K177" s="13"/>
      <c r="L177" s="192"/>
      <c r="M177" s="198"/>
      <c r="N177" s="199"/>
      <c r="O177" s="199"/>
      <c r="P177" s="199"/>
      <c r="Q177" s="199"/>
      <c r="R177" s="199"/>
      <c r="S177" s="199"/>
      <c r="T177" s="20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4" t="s">
        <v>134</v>
      </c>
      <c r="AU177" s="194" t="s">
        <v>82</v>
      </c>
      <c r="AV177" s="13" t="s">
        <v>82</v>
      </c>
      <c r="AW177" s="13" t="s">
        <v>34</v>
      </c>
      <c r="AX177" s="13" t="s">
        <v>80</v>
      </c>
      <c r="AY177" s="194" t="s">
        <v>124</v>
      </c>
    </row>
    <row r="178" spans="1:65" s="2" customFormat="1" ht="24.15" customHeight="1">
      <c r="A178" s="39"/>
      <c r="B178" s="173"/>
      <c r="C178" s="174" t="s">
        <v>342</v>
      </c>
      <c r="D178" s="174" t="s">
        <v>126</v>
      </c>
      <c r="E178" s="175" t="s">
        <v>343</v>
      </c>
      <c r="F178" s="176" t="s">
        <v>344</v>
      </c>
      <c r="G178" s="177" t="s">
        <v>215</v>
      </c>
      <c r="H178" s="178">
        <v>28.8</v>
      </c>
      <c r="I178" s="179"/>
      <c r="J178" s="180">
        <f>ROUND(I178*H178,2)</f>
        <v>0</v>
      </c>
      <c r="K178" s="176" t="s">
        <v>130</v>
      </c>
      <c r="L178" s="40"/>
      <c r="M178" s="181" t="s">
        <v>3</v>
      </c>
      <c r="N178" s="182" t="s">
        <v>43</v>
      </c>
      <c r="O178" s="73"/>
      <c r="P178" s="183">
        <f>O178*H178</f>
        <v>0</v>
      </c>
      <c r="Q178" s="183">
        <v>0.21252</v>
      </c>
      <c r="R178" s="183">
        <f>Q178*H178</f>
        <v>6.120576</v>
      </c>
      <c r="S178" s="183">
        <v>0</v>
      </c>
      <c r="T178" s="18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185" t="s">
        <v>94</v>
      </c>
      <c r="AT178" s="185" t="s">
        <v>126</v>
      </c>
      <c r="AU178" s="185" t="s">
        <v>82</v>
      </c>
      <c r="AY178" s="20" t="s">
        <v>124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20" t="s">
        <v>80</v>
      </c>
      <c r="BK178" s="186">
        <f>ROUND(I178*H178,2)</f>
        <v>0</v>
      </c>
      <c r="BL178" s="20" t="s">
        <v>94</v>
      </c>
      <c r="BM178" s="185" t="s">
        <v>345</v>
      </c>
    </row>
    <row r="179" spans="1:47" s="2" customFormat="1" ht="12">
      <c r="A179" s="39"/>
      <c r="B179" s="40"/>
      <c r="C179" s="39"/>
      <c r="D179" s="187" t="s">
        <v>132</v>
      </c>
      <c r="E179" s="39"/>
      <c r="F179" s="188" t="s">
        <v>346</v>
      </c>
      <c r="G179" s="39"/>
      <c r="H179" s="39"/>
      <c r="I179" s="189"/>
      <c r="J179" s="39"/>
      <c r="K179" s="39"/>
      <c r="L179" s="40"/>
      <c r="M179" s="190"/>
      <c r="N179" s="191"/>
      <c r="O179" s="73"/>
      <c r="P179" s="73"/>
      <c r="Q179" s="73"/>
      <c r="R179" s="73"/>
      <c r="S179" s="73"/>
      <c r="T179" s="74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20" t="s">
        <v>132</v>
      </c>
      <c r="AU179" s="20" t="s">
        <v>82</v>
      </c>
    </row>
    <row r="180" spans="1:51" s="13" customFormat="1" ht="12">
      <c r="A180" s="13"/>
      <c r="B180" s="192"/>
      <c r="C180" s="13"/>
      <c r="D180" s="193" t="s">
        <v>134</v>
      </c>
      <c r="E180" s="194" t="s">
        <v>3</v>
      </c>
      <c r="F180" s="195" t="s">
        <v>347</v>
      </c>
      <c r="G180" s="13"/>
      <c r="H180" s="196">
        <v>28.8</v>
      </c>
      <c r="I180" s="197"/>
      <c r="J180" s="13"/>
      <c r="K180" s="13"/>
      <c r="L180" s="192"/>
      <c r="M180" s="198"/>
      <c r="N180" s="199"/>
      <c r="O180" s="199"/>
      <c r="P180" s="199"/>
      <c r="Q180" s="199"/>
      <c r="R180" s="199"/>
      <c r="S180" s="199"/>
      <c r="T180" s="20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4" t="s">
        <v>134</v>
      </c>
      <c r="AU180" s="194" t="s">
        <v>82</v>
      </c>
      <c r="AV180" s="13" t="s">
        <v>82</v>
      </c>
      <c r="AW180" s="13" t="s">
        <v>34</v>
      </c>
      <c r="AX180" s="13" t="s">
        <v>80</v>
      </c>
      <c r="AY180" s="194" t="s">
        <v>124</v>
      </c>
    </row>
    <row r="181" spans="1:65" s="2" customFormat="1" ht="37.8" customHeight="1">
      <c r="A181" s="39"/>
      <c r="B181" s="173"/>
      <c r="C181" s="174" t="s">
        <v>348</v>
      </c>
      <c r="D181" s="174" t="s">
        <v>126</v>
      </c>
      <c r="E181" s="175" t="s">
        <v>349</v>
      </c>
      <c r="F181" s="176" t="s">
        <v>350</v>
      </c>
      <c r="G181" s="177" t="s">
        <v>221</v>
      </c>
      <c r="H181" s="178">
        <v>205.92</v>
      </c>
      <c r="I181" s="179"/>
      <c r="J181" s="180">
        <f>ROUND(I181*H181,2)</f>
        <v>0</v>
      </c>
      <c r="K181" s="176" t="s">
        <v>130</v>
      </c>
      <c r="L181" s="40"/>
      <c r="M181" s="181" t="s">
        <v>3</v>
      </c>
      <c r="N181" s="182" t="s">
        <v>43</v>
      </c>
      <c r="O181" s="73"/>
      <c r="P181" s="183">
        <f>O181*H181</f>
        <v>0</v>
      </c>
      <c r="Q181" s="183">
        <v>2.0875</v>
      </c>
      <c r="R181" s="183">
        <f>Q181*H181</f>
        <v>429.85799999999995</v>
      </c>
      <c r="S181" s="183">
        <v>0</v>
      </c>
      <c r="T181" s="18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185" t="s">
        <v>94</v>
      </c>
      <c r="AT181" s="185" t="s">
        <v>126</v>
      </c>
      <c r="AU181" s="185" t="s">
        <v>82</v>
      </c>
      <c r="AY181" s="20" t="s">
        <v>124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20" t="s">
        <v>80</v>
      </c>
      <c r="BK181" s="186">
        <f>ROUND(I181*H181,2)</f>
        <v>0</v>
      </c>
      <c r="BL181" s="20" t="s">
        <v>94</v>
      </c>
      <c r="BM181" s="185" t="s">
        <v>351</v>
      </c>
    </row>
    <row r="182" spans="1:47" s="2" customFormat="1" ht="12">
      <c r="A182" s="39"/>
      <c r="B182" s="40"/>
      <c r="C182" s="39"/>
      <c r="D182" s="187" t="s">
        <v>132</v>
      </c>
      <c r="E182" s="39"/>
      <c r="F182" s="188" t="s">
        <v>352</v>
      </c>
      <c r="G182" s="39"/>
      <c r="H182" s="39"/>
      <c r="I182" s="189"/>
      <c r="J182" s="39"/>
      <c r="K182" s="39"/>
      <c r="L182" s="40"/>
      <c r="M182" s="190"/>
      <c r="N182" s="191"/>
      <c r="O182" s="73"/>
      <c r="P182" s="73"/>
      <c r="Q182" s="73"/>
      <c r="R182" s="73"/>
      <c r="S182" s="73"/>
      <c r="T182" s="74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20" t="s">
        <v>132</v>
      </c>
      <c r="AU182" s="20" t="s">
        <v>82</v>
      </c>
    </row>
    <row r="183" spans="1:51" s="13" customFormat="1" ht="12">
      <c r="A183" s="13"/>
      <c r="B183" s="192"/>
      <c r="C183" s="13"/>
      <c r="D183" s="193" t="s">
        <v>134</v>
      </c>
      <c r="E183" s="194" t="s">
        <v>3</v>
      </c>
      <c r="F183" s="195" t="s">
        <v>353</v>
      </c>
      <c r="G183" s="13"/>
      <c r="H183" s="196">
        <v>205.92</v>
      </c>
      <c r="I183" s="197"/>
      <c r="J183" s="13"/>
      <c r="K183" s="13"/>
      <c r="L183" s="192"/>
      <c r="M183" s="198"/>
      <c r="N183" s="199"/>
      <c r="O183" s="199"/>
      <c r="P183" s="199"/>
      <c r="Q183" s="199"/>
      <c r="R183" s="199"/>
      <c r="S183" s="199"/>
      <c r="T183" s="20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4" t="s">
        <v>134</v>
      </c>
      <c r="AU183" s="194" t="s">
        <v>82</v>
      </c>
      <c r="AV183" s="13" t="s">
        <v>82</v>
      </c>
      <c r="AW183" s="13" t="s">
        <v>34</v>
      </c>
      <c r="AX183" s="13" t="s">
        <v>80</v>
      </c>
      <c r="AY183" s="194" t="s">
        <v>124</v>
      </c>
    </row>
    <row r="184" spans="1:65" s="2" customFormat="1" ht="33" customHeight="1">
      <c r="A184" s="39"/>
      <c r="B184" s="173"/>
      <c r="C184" s="174" t="s">
        <v>354</v>
      </c>
      <c r="D184" s="174" t="s">
        <v>126</v>
      </c>
      <c r="E184" s="175" t="s">
        <v>355</v>
      </c>
      <c r="F184" s="176" t="s">
        <v>356</v>
      </c>
      <c r="G184" s="177" t="s">
        <v>221</v>
      </c>
      <c r="H184" s="178">
        <v>482.24</v>
      </c>
      <c r="I184" s="179"/>
      <c r="J184" s="180">
        <f>ROUND(I184*H184,2)</f>
        <v>0</v>
      </c>
      <c r="K184" s="176" t="s">
        <v>130</v>
      </c>
      <c r="L184" s="40"/>
      <c r="M184" s="181" t="s">
        <v>3</v>
      </c>
      <c r="N184" s="182" t="s">
        <v>43</v>
      </c>
      <c r="O184" s="73"/>
      <c r="P184" s="183">
        <f>O184*H184</f>
        <v>0</v>
      </c>
      <c r="Q184" s="183">
        <v>1.848</v>
      </c>
      <c r="R184" s="183">
        <f>Q184*H184</f>
        <v>891.17952</v>
      </c>
      <c r="S184" s="183">
        <v>0</v>
      </c>
      <c r="T184" s="18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185" t="s">
        <v>94</v>
      </c>
      <c r="AT184" s="185" t="s">
        <v>126</v>
      </c>
      <c r="AU184" s="185" t="s">
        <v>82</v>
      </c>
      <c r="AY184" s="20" t="s">
        <v>124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0" t="s">
        <v>80</v>
      </c>
      <c r="BK184" s="186">
        <f>ROUND(I184*H184,2)</f>
        <v>0</v>
      </c>
      <c r="BL184" s="20" t="s">
        <v>94</v>
      </c>
      <c r="BM184" s="185" t="s">
        <v>357</v>
      </c>
    </row>
    <row r="185" spans="1:47" s="2" customFormat="1" ht="12">
      <c r="A185" s="39"/>
      <c r="B185" s="40"/>
      <c r="C185" s="39"/>
      <c r="D185" s="187" t="s">
        <v>132</v>
      </c>
      <c r="E185" s="39"/>
      <c r="F185" s="188" t="s">
        <v>358</v>
      </c>
      <c r="G185" s="39"/>
      <c r="H185" s="39"/>
      <c r="I185" s="189"/>
      <c r="J185" s="39"/>
      <c r="K185" s="39"/>
      <c r="L185" s="40"/>
      <c r="M185" s="190"/>
      <c r="N185" s="191"/>
      <c r="O185" s="73"/>
      <c r="P185" s="73"/>
      <c r="Q185" s="73"/>
      <c r="R185" s="73"/>
      <c r="S185" s="73"/>
      <c r="T185" s="74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20" t="s">
        <v>132</v>
      </c>
      <c r="AU185" s="20" t="s">
        <v>82</v>
      </c>
    </row>
    <row r="186" spans="1:51" s="13" customFormat="1" ht="12">
      <c r="A186" s="13"/>
      <c r="B186" s="192"/>
      <c r="C186" s="13"/>
      <c r="D186" s="193" t="s">
        <v>134</v>
      </c>
      <c r="E186" s="194" t="s">
        <v>3</v>
      </c>
      <c r="F186" s="195" t="s">
        <v>359</v>
      </c>
      <c r="G186" s="13"/>
      <c r="H186" s="196">
        <v>482.24</v>
      </c>
      <c r="I186" s="197"/>
      <c r="J186" s="13"/>
      <c r="K186" s="13"/>
      <c r="L186" s="192"/>
      <c r="M186" s="198"/>
      <c r="N186" s="199"/>
      <c r="O186" s="199"/>
      <c r="P186" s="199"/>
      <c r="Q186" s="199"/>
      <c r="R186" s="199"/>
      <c r="S186" s="199"/>
      <c r="T186" s="20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4" t="s">
        <v>134</v>
      </c>
      <c r="AU186" s="194" t="s">
        <v>82</v>
      </c>
      <c r="AV186" s="13" t="s">
        <v>82</v>
      </c>
      <c r="AW186" s="13" t="s">
        <v>34</v>
      </c>
      <c r="AX186" s="13" t="s">
        <v>80</v>
      </c>
      <c r="AY186" s="194" t="s">
        <v>124</v>
      </c>
    </row>
    <row r="187" spans="1:65" s="2" customFormat="1" ht="44.25" customHeight="1">
      <c r="A187" s="39"/>
      <c r="B187" s="173"/>
      <c r="C187" s="174" t="s">
        <v>360</v>
      </c>
      <c r="D187" s="174" t="s">
        <v>126</v>
      </c>
      <c r="E187" s="175" t="s">
        <v>361</v>
      </c>
      <c r="F187" s="176" t="s">
        <v>362</v>
      </c>
      <c r="G187" s="177" t="s">
        <v>215</v>
      </c>
      <c r="H187" s="178">
        <v>14.4</v>
      </c>
      <c r="I187" s="179"/>
      <c r="J187" s="180">
        <f>ROUND(I187*H187,2)</f>
        <v>0</v>
      </c>
      <c r="K187" s="176" t="s">
        <v>130</v>
      </c>
      <c r="L187" s="40"/>
      <c r="M187" s="181" t="s">
        <v>3</v>
      </c>
      <c r="N187" s="182" t="s">
        <v>43</v>
      </c>
      <c r="O187" s="73"/>
      <c r="P187" s="183">
        <f>O187*H187</f>
        <v>0</v>
      </c>
      <c r="Q187" s="183">
        <v>1.0248</v>
      </c>
      <c r="R187" s="183">
        <f>Q187*H187</f>
        <v>14.757119999999999</v>
      </c>
      <c r="S187" s="183">
        <v>0</v>
      </c>
      <c r="T187" s="18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185" t="s">
        <v>94</v>
      </c>
      <c r="AT187" s="185" t="s">
        <v>126</v>
      </c>
      <c r="AU187" s="185" t="s">
        <v>82</v>
      </c>
      <c r="AY187" s="20" t="s">
        <v>124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20" t="s">
        <v>80</v>
      </c>
      <c r="BK187" s="186">
        <f>ROUND(I187*H187,2)</f>
        <v>0</v>
      </c>
      <c r="BL187" s="20" t="s">
        <v>94</v>
      </c>
      <c r="BM187" s="185" t="s">
        <v>363</v>
      </c>
    </row>
    <row r="188" spans="1:47" s="2" customFormat="1" ht="12">
      <c r="A188" s="39"/>
      <c r="B188" s="40"/>
      <c r="C188" s="39"/>
      <c r="D188" s="187" t="s">
        <v>132</v>
      </c>
      <c r="E188" s="39"/>
      <c r="F188" s="188" t="s">
        <v>364</v>
      </c>
      <c r="G188" s="39"/>
      <c r="H188" s="39"/>
      <c r="I188" s="189"/>
      <c r="J188" s="39"/>
      <c r="K188" s="39"/>
      <c r="L188" s="40"/>
      <c r="M188" s="190"/>
      <c r="N188" s="191"/>
      <c r="O188" s="73"/>
      <c r="P188" s="73"/>
      <c r="Q188" s="73"/>
      <c r="R188" s="73"/>
      <c r="S188" s="73"/>
      <c r="T188" s="74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20" t="s">
        <v>132</v>
      </c>
      <c r="AU188" s="20" t="s">
        <v>82</v>
      </c>
    </row>
    <row r="189" spans="1:51" s="13" customFormat="1" ht="12">
      <c r="A189" s="13"/>
      <c r="B189" s="192"/>
      <c r="C189" s="13"/>
      <c r="D189" s="193" t="s">
        <v>134</v>
      </c>
      <c r="E189" s="194" t="s">
        <v>3</v>
      </c>
      <c r="F189" s="195" t="s">
        <v>330</v>
      </c>
      <c r="G189" s="13"/>
      <c r="H189" s="196">
        <v>14.4</v>
      </c>
      <c r="I189" s="197"/>
      <c r="J189" s="13"/>
      <c r="K189" s="13"/>
      <c r="L189" s="192"/>
      <c r="M189" s="198"/>
      <c r="N189" s="199"/>
      <c r="O189" s="199"/>
      <c r="P189" s="199"/>
      <c r="Q189" s="199"/>
      <c r="R189" s="199"/>
      <c r="S189" s="199"/>
      <c r="T189" s="20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4" t="s">
        <v>134</v>
      </c>
      <c r="AU189" s="194" t="s">
        <v>82</v>
      </c>
      <c r="AV189" s="13" t="s">
        <v>82</v>
      </c>
      <c r="AW189" s="13" t="s">
        <v>34</v>
      </c>
      <c r="AX189" s="13" t="s">
        <v>80</v>
      </c>
      <c r="AY189" s="194" t="s">
        <v>124</v>
      </c>
    </row>
    <row r="190" spans="1:63" s="12" customFormat="1" ht="22.8" customHeight="1">
      <c r="A190" s="12"/>
      <c r="B190" s="160"/>
      <c r="C190" s="12"/>
      <c r="D190" s="161" t="s">
        <v>71</v>
      </c>
      <c r="E190" s="171" t="s">
        <v>365</v>
      </c>
      <c r="F190" s="171" t="s">
        <v>366</v>
      </c>
      <c r="G190" s="12"/>
      <c r="H190" s="12"/>
      <c r="I190" s="163"/>
      <c r="J190" s="172">
        <f>BK190</f>
        <v>0</v>
      </c>
      <c r="K190" s="12"/>
      <c r="L190" s="160"/>
      <c r="M190" s="165"/>
      <c r="N190" s="166"/>
      <c r="O190" s="166"/>
      <c r="P190" s="167">
        <f>SUM(P191:P192)</f>
        <v>0</v>
      </c>
      <c r="Q190" s="166"/>
      <c r="R190" s="167">
        <f>SUM(R191:R192)</f>
        <v>0</v>
      </c>
      <c r="S190" s="166"/>
      <c r="T190" s="168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61" t="s">
        <v>80</v>
      </c>
      <c r="AT190" s="169" t="s">
        <v>71</v>
      </c>
      <c r="AU190" s="169" t="s">
        <v>80</v>
      </c>
      <c r="AY190" s="161" t="s">
        <v>124</v>
      </c>
      <c r="BK190" s="170">
        <f>SUM(BK191:BK192)</f>
        <v>0</v>
      </c>
    </row>
    <row r="191" spans="1:65" s="2" customFormat="1" ht="21.75" customHeight="1">
      <c r="A191" s="39"/>
      <c r="B191" s="173"/>
      <c r="C191" s="174" t="s">
        <v>367</v>
      </c>
      <c r="D191" s="174" t="s">
        <v>126</v>
      </c>
      <c r="E191" s="175" t="s">
        <v>368</v>
      </c>
      <c r="F191" s="176" t="s">
        <v>369</v>
      </c>
      <c r="G191" s="177" t="s">
        <v>318</v>
      </c>
      <c r="H191" s="178">
        <v>1383.128</v>
      </c>
      <c r="I191" s="179"/>
      <c r="J191" s="180">
        <f>ROUND(I191*H191,2)</f>
        <v>0</v>
      </c>
      <c r="K191" s="176" t="s">
        <v>130</v>
      </c>
      <c r="L191" s="40"/>
      <c r="M191" s="181" t="s">
        <v>3</v>
      </c>
      <c r="N191" s="182" t="s">
        <v>43</v>
      </c>
      <c r="O191" s="73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85" t="s">
        <v>94</v>
      </c>
      <c r="AT191" s="185" t="s">
        <v>126</v>
      </c>
      <c r="AU191" s="185" t="s">
        <v>82</v>
      </c>
      <c r="AY191" s="20" t="s">
        <v>124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20" t="s">
        <v>80</v>
      </c>
      <c r="BK191" s="186">
        <f>ROUND(I191*H191,2)</f>
        <v>0</v>
      </c>
      <c r="BL191" s="20" t="s">
        <v>94</v>
      </c>
      <c r="BM191" s="185" t="s">
        <v>370</v>
      </c>
    </row>
    <row r="192" spans="1:47" s="2" customFormat="1" ht="12">
      <c r="A192" s="39"/>
      <c r="B192" s="40"/>
      <c r="C192" s="39"/>
      <c r="D192" s="187" t="s">
        <v>132</v>
      </c>
      <c r="E192" s="39"/>
      <c r="F192" s="188" t="s">
        <v>371</v>
      </c>
      <c r="G192" s="39"/>
      <c r="H192" s="39"/>
      <c r="I192" s="189"/>
      <c r="J192" s="39"/>
      <c r="K192" s="39"/>
      <c r="L192" s="40"/>
      <c r="M192" s="230"/>
      <c r="N192" s="231"/>
      <c r="O192" s="232"/>
      <c r="P192" s="232"/>
      <c r="Q192" s="232"/>
      <c r="R192" s="232"/>
      <c r="S192" s="232"/>
      <c r="T192" s="23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20" t="s">
        <v>132</v>
      </c>
      <c r="AU192" s="20" t="s">
        <v>82</v>
      </c>
    </row>
    <row r="193" spans="1:31" s="2" customFormat="1" ht="6.95" customHeight="1">
      <c r="A193" s="39"/>
      <c r="B193" s="56"/>
      <c r="C193" s="57"/>
      <c r="D193" s="57"/>
      <c r="E193" s="57"/>
      <c r="F193" s="57"/>
      <c r="G193" s="57"/>
      <c r="H193" s="57"/>
      <c r="I193" s="57"/>
      <c r="J193" s="57"/>
      <c r="K193" s="57"/>
      <c r="L193" s="40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autoFilter ref="C89:K1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3_01/111103212"/>
    <hyperlink ref="F97" r:id="rId2" display="https://podminky.urs.cz/item/CS_URS_2023_01/115101201"/>
    <hyperlink ref="F100" r:id="rId3" display="https://podminky.urs.cz/item/CS_URS_2023_01/121151123"/>
    <hyperlink ref="F103" r:id="rId4" display="https://podminky.urs.cz/item/CS_URS_2023_01/122251406"/>
    <hyperlink ref="F106" r:id="rId5" display="https://podminky.urs.cz/item/CS_URS_2023_01/162251102"/>
    <hyperlink ref="F109" r:id="rId6" display="https://podminky.urs.cz/item/CS_URS_2023_01/162651112"/>
    <hyperlink ref="F112" r:id="rId7" display="https://podminky.urs.cz/item/CS_URS_2023_01/167151101"/>
    <hyperlink ref="F115" r:id="rId8" display="https://podminky.urs.cz/item/CS_URS_2023_01/171103201"/>
    <hyperlink ref="F118" r:id="rId9" display="https://podminky.urs.cz/item/CS_URS_2023_01/181351113"/>
    <hyperlink ref="F121" r:id="rId10" display="https://podminky.urs.cz/item/CS_URS_2023_01/181411121"/>
    <hyperlink ref="F126" r:id="rId11" display="https://podminky.urs.cz/item/CS_URS_2023_01/181411122"/>
    <hyperlink ref="F131" r:id="rId12" display="https://podminky.urs.cz/item/CS_URS_2023_01/182251101"/>
    <hyperlink ref="F134" r:id="rId13" display="https://podminky.urs.cz/item/CS_URS_2023_01/182351123"/>
    <hyperlink ref="F142" r:id="rId14" display="https://podminky.urs.cz/item/CS_URS_2023_01/321213345"/>
    <hyperlink ref="F145" r:id="rId15" display="https://podminky.urs.cz/item/CS_URS_2023_01/321321116"/>
    <hyperlink ref="F148" r:id="rId16" display="https://podminky.urs.cz/item/CS_URS_2023_01/321351010"/>
    <hyperlink ref="F156" r:id="rId17" display="https://podminky.urs.cz/item/CS_URS_2023_01/321352010"/>
    <hyperlink ref="F164" r:id="rId18" display="https://podminky.urs.cz/item/CS_URS_2023_01/321368211"/>
    <hyperlink ref="F170" r:id="rId19" display="https://podminky.urs.cz/item/CS_URS_2023_01/451313541"/>
    <hyperlink ref="F173" r:id="rId20" display="https://podminky.urs.cz/item/CS_URS_2023_01/451571211"/>
    <hyperlink ref="F176" r:id="rId21" display="https://podminky.urs.cz/item/CS_URS_2023_01/451571212"/>
    <hyperlink ref="F179" r:id="rId22" display="https://podminky.urs.cz/item/CS_URS_2023_01/451571311"/>
    <hyperlink ref="F182" r:id="rId23" display="https://podminky.urs.cz/item/CS_URS_2023_01/457572111"/>
    <hyperlink ref="F185" r:id="rId24" display="https://podminky.urs.cz/item/CS_URS_2023_01/464511111"/>
    <hyperlink ref="F188" r:id="rId25" display="https://podminky.urs.cz/item/CS_URS_2023_01/465210123"/>
    <hyperlink ref="F192" r:id="rId26" display="https://podminky.urs.cz/item/CS_URS_2023_01/99833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pans="2:46" s="1" customFormat="1" ht="24.95" customHeight="1">
      <c r="B4" s="23"/>
      <c r="D4" s="24" t="s">
        <v>100</v>
      </c>
      <c r="L4" s="23"/>
      <c r="M4" s="123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24" t="str">
        <f>'Rekapitulace stavby'!K6</f>
        <v>KoPÚ Božejovice - Vodní nádrž Horšín v k.ú.Božejovice</v>
      </c>
      <c r="F7" s="33"/>
      <c r="G7" s="33"/>
      <c r="H7" s="33"/>
      <c r="L7" s="23"/>
    </row>
    <row r="8" spans="2:12" s="1" customFormat="1" ht="12" customHeight="1">
      <c r="B8" s="23"/>
      <c r="D8" s="33" t="s">
        <v>101</v>
      </c>
      <c r="L8" s="23"/>
    </row>
    <row r="9" spans="1:31" s="2" customFormat="1" ht="16.5" customHeight="1">
      <c r="A9" s="39"/>
      <c r="B9" s="40"/>
      <c r="C9" s="39"/>
      <c r="D9" s="39"/>
      <c r="E9" s="124" t="s">
        <v>195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196</v>
      </c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372</v>
      </c>
      <c r="F11" s="39"/>
      <c r="G11" s="39"/>
      <c r="H11" s="39"/>
      <c r="I11" s="39"/>
      <c r="J11" s="39"/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85</v>
      </c>
      <c r="G13" s="39"/>
      <c r="H13" s="39"/>
      <c r="I13" s="33" t="s">
        <v>21</v>
      </c>
      <c r="J13" s="28" t="s">
        <v>3</v>
      </c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22</v>
      </c>
      <c r="E14" s="39"/>
      <c r="F14" s="28" t="s">
        <v>23</v>
      </c>
      <c r="G14" s="39"/>
      <c r="H14" s="39"/>
      <c r="I14" s="33" t="s">
        <v>24</v>
      </c>
      <c r="J14" s="65" t="str">
        <f>'Rekapitulace stavby'!AN8</f>
        <v>20. 1. 2023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26</v>
      </c>
      <c r="E16" s="39"/>
      <c r="F16" s="39"/>
      <c r="G16" s="39"/>
      <c r="H16" s="39"/>
      <c r="I16" s="33" t="s">
        <v>27</v>
      </c>
      <c r="J16" s="28" t="str">
        <f>IF('Rekapitulace stavby'!AN10="","",'Rekapitulace stavby'!AN10)</f>
        <v/>
      </c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tr">
        <f>IF('Rekapitulace stavby'!E11="","",'Rekapitulace stavby'!E11)</f>
        <v xml:space="preserve"> </v>
      </c>
      <c r="F17" s="39"/>
      <c r="G17" s="39"/>
      <c r="H17" s="39"/>
      <c r="I17" s="33" t="s">
        <v>29</v>
      </c>
      <c r="J17" s="28" t="str">
        <f>IF('Rekapitulace stavby'!AN11="","",'Rekapitulace stavby'!AN11)</f>
        <v/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30</v>
      </c>
      <c r="E19" s="39"/>
      <c r="F19" s="39"/>
      <c r="G19" s="39"/>
      <c r="H19" s="39"/>
      <c r="I19" s="33" t="s">
        <v>27</v>
      </c>
      <c r="J19" s="34" t="str">
        <f>'Rekapitulace stavby'!AN13</f>
        <v>Vyplň údaj</v>
      </c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33" t="s">
        <v>29</v>
      </c>
      <c r="J20" s="34" t="str">
        <f>'Rekapitulace stavby'!AN14</f>
        <v>Vyplň údaj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39"/>
      <c r="J21" s="39"/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32</v>
      </c>
      <c r="E22" s="39"/>
      <c r="F22" s="39"/>
      <c r="G22" s="39"/>
      <c r="H22" s="39"/>
      <c r="I22" s="33" t="s">
        <v>27</v>
      </c>
      <c r="J22" s="28" t="s">
        <v>3</v>
      </c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33</v>
      </c>
      <c r="F23" s="39"/>
      <c r="G23" s="39"/>
      <c r="H23" s="39"/>
      <c r="I23" s="33" t="s">
        <v>29</v>
      </c>
      <c r="J23" s="28" t="s">
        <v>3</v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35</v>
      </c>
      <c r="E25" s="39"/>
      <c r="F25" s="39"/>
      <c r="G25" s="39"/>
      <c r="H25" s="39"/>
      <c r="I25" s="33" t="s">
        <v>27</v>
      </c>
      <c r="J25" s="28" t="str">
        <f>IF('Rekapitulace stavby'!AN19="","",'Rekapitulace stavby'!AN19)</f>
        <v/>
      </c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tr">
        <f>IF('Rekapitulace stavby'!E20="","",'Rekapitulace stavby'!E20)</f>
        <v xml:space="preserve"> </v>
      </c>
      <c r="F26" s="39"/>
      <c r="G26" s="39"/>
      <c r="H26" s="39"/>
      <c r="I26" s="33" t="s">
        <v>29</v>
      </c>
      <c r="J26" s="28" t="str">
        <f>IF('Rekapitulace stavby'!AN20="","",'Rekapitulace stavby'!AN20)</f>
        <v/>
      </c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12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36</v>
      </c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26"/>
      <c r="B29" s="127"/>
      <c r="C29" s="126"/>
      <c r="D29" s="126"/>
      <c r="E29" s="37" t="s">
        <v>37</v>
      </c>
      <c r="F29" s="37"/>
      <c r="G29" s="37"/>
      <c r="H29" s="37"/>
      <c r="I29" s="126"/>
      <c r="J29" s="126"/>
      <c r="K29" s="126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29" t="s">
        <v>38</v>
      </c>
      <c r="E32" s="39"/>
      <c r="F32" s="39"/>
      <c r="G32" s="39"/>
      <c r="H32" s="39"/>
      <c r="I32" s="39"/>
      <c r="J32" s="91">
        <f>ROUND(J94,2)</f>
        <v>0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85"/>
      <c r="J33" s="85"/>
      <c r="K33" s="85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40</v>
      </c>
      <c r="G34" s="39"/>
      <c r="H34" s="39"/>
      <c r="I34" s="44" t="s">
        <v>39</v>
      </c>
      <c r="J34" s="44" t="s">
        <v>41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0" t="s">
        <v>42</v>
      </c>
      <c r="E35" s="33" t="s">
        <v>43</v>
      </c>
      <c r="F35" s="131">
        <f>ROUND((SUM(BE94:BE230)),2)</f>
        <v>0</v>
      </c>
      <c r="G35" s="39"/>
      <c r="H35" s="39"/>
      <c r="I35" s="132">
        <v>0.21</v>
      </c>
      <c r="J35" s="131">
        <f>ROUND(((SUM(BE94:BE230))*I35),2)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44</v>
      </c>
      <c r="F36" s="131">
        <f>ROUND((SUM(BF94:BF230)),2)</f>
        <v>0</v>
      </c>
      <c r="G36" s="39"/>
      <c r="H36" s="39"/>
      <c r="I36" s="132">
        <v>0.15</v>
      </c>
      <c r="J36" s="131">
        <f>ROUND(((SUM(BF94:BF230))*I36),2)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45</v>
      </c>
      <c r="F37" s="131">
        <f>ROUND((SUM(BG94:BG230)),2)</f>
        <v>0</v>
      </c>
      <c r="G37" s="39"/>
      <c r="H37" s="39"/>
      <c r="I37" s="132">
        <v>0.21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46</v>
      </c>
      <c r="F38" s="131">
        <f>ROUND((SUM(BH94:BH230)),2)</f>
        <v>0</v>
      </c>
      <c r="G38" s="39"/>
      <c r="H38" s="39"/>
      <c r="I38" s="132">
        <v>0.15</v>
      </c>
      <c r="J38" s="131">
        <f>0</f>
        <v>0</v>
      </c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47</v>
      </c>
      <c r="F39" s="131">
        <f>ROUND((SUM(BI94:BI230)),2)</f>
        <v>0</v>
      </c>
      <c r="G39" s="39"/>
      <c r="H39" s="39"/>
      <c r="I39" s="132">
        <v>0</v>
      </c>
      <c r="J39" s="131">
        <f>0</f>
        <v>0</v>
      </c>
      <c r="K39" s="39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3"/>
      <c r="D41" s="134" t="s">
        <v>48</v>
      </c>
      <c r="E41" s="77"/>
      <c r="F41" s="77"/>
      <c r="G41" s="135" t="s">
        <v>49</v>
      </c>
      <c r="H41" s="136" t="s">
        <v>50</v>
      </c>
      <c r="I41" s="77"/>
      <c r="J41" s="137">
        <f>SUM(J32:J39)</f>
        <v>0</v>
      </c>
      <c r="K41" s="138"/>
      <c r="L41" s="12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12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103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4" t="str">
        <f>E7</f>
        <v>KoPÚ Božejovice - Vodní nádrž Horšín v k.ú.Božejovice</v>
      </c>
      <c r="F50" s="33"/>
      <c r="G50" s="33"/>
      <c r="H50" s="33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101</v>
      </c>
      <c r="L51" s="23"/>
    </row>
    <row r="52" spans="1:31" s="2" customFormat="1" ht="16.5" customHeight="1">
      <c r="A52" s="39"/>
      <c r="B52" s="40"/>
      <c r="C52" s="39"/>
      <c r="D52" s="39"/>
      <c r="E52" s="124" t="s">
        <v>195</v>
      </c>
      <c r="F52" s="39"/>
      <c r="G52" s="39"/>
      <c r="H52" s="39"/>
      <c r="I52" s="39"/>
      <c r="J52" s="39"/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196</v>
      </c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2 - základová výpust</v>
      </c>
      <c r="F54" s="39"/>
      <c r="G54" s="39"/>
      <c r="H54" s="39"/>
      <c r="I54" s="39"/>
      <c r="J54" s="39"/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39"/>
      <c r="E56" s="39"/>
      <c r="F56" s="28" t="str">
        <f>F14</f>
        <v>k.ú.Božejovice</v>
      </c>
      <c r="G56" s="39"/>
      <c r="H56" s="39"/>
      <c r="I56" s="33" t="s">
        <v>24</v>
      </c>
      <c r="J56" s="65" t="str">
        <f>IF(J14="","",J14)</f>
        <v>20. 1. 2023</v>
      </c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40.05" customHeight="1">
      <c r="A58" s="39"/>
      <c r="B58" s="40"/>
      <c r="C58" s="33" t="s">
        <v>26</v>
      </c>
      <c r="D58" s="39"/>
      <c r="E58" s="39"/>
      <c r="F58" s="28" t="str">
        <f>E17</f>
        <v xml:space="preserve"> </v>
      </c>
      <c r="G58" s="39"/>
      <c r="H58" s="39"/>
      <c r="I58" s="33" t="s">
        <v>32</v>
      </c>
      <c r="J58" s="37" t="str">
        <f>E23</f>
        <v>Natura Koncept s.r.o. ŘEŠENÍ VODY V KRAJINĚ</v>
      </c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39"/>
      <c r="E59" s="39"/>
      <c r="F59" s="28" t="str">
        <f>IF(E20="","",E20)</f>
        <v>Vyplň údaj</v>
      </c>
      <c r="G59" s="39"/>
      <c r="H59" s="39"/>
      <c r="I59" s="33" t="s">
        <v>35</v>
      </c>
      <c r="J59" s="37" t="str">
        <f>E26</f>
        <v xml:space="preserve"> 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12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39" t="s">
        <v>104</v>
      </c>
      <c r="D61" s="133"/>
      <c r="E61" s="133"/>
      <c r="F61" s="133"/>
      <c r="G61" s="133"/>
      <c r="H61" s="133"/>
      <c r="I61" s="133"/>
      <c r="J61" s="140" t="s">
        <v>105</v>
      </c>
      <c r="K61" s="133"/>
      <c r="L61" s="12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12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41" t="s">
        <v>70</v>
      </c>
      <c r="D63" s="39"/>
      <c r="E63" s="39"/>
      <c r="F63" s="39"/>
      <c r="G63" s="39"/>
      <c r="H63" s="39"/>
      <c r="I63" s="39"/>
      <c r="J63" s="91">
        <f>J94</f>
        <v>0</v>
      </c>
      <c r="K63" s="39"/>
      <c r="L63" s="12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106</v>
      </c>
    </row>
    <row r="64" spans="1:31" s="9" customFormat="1" ht="24.95" customHeight="1">
      <c r="A64" s="9"/>
      <c r="B64" s="142"/>
      <c r="C64" s="9"/>
      <c r="D64" s="143" t="s">
        <v>107</v>
      </c>
      <c r="E64" s="144"/>
      <c r="F64" s="144"/>
      <c r="G64" s="144"/>
      <c r="H64" s="144"/>
      <c r="I64" s="144"/>
      <c r="J64" s="145">
        <f>J95</f>
        <v>0</v>
      </c>
      <c r="K64" s="9"/>
      <c r="L64" s="14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6"/>
      <c r="C65" s="10"/>
      <c r="D65" s="147" t="s">
        <v>108</v>
      </c>
      <c r="E65" s="148"/>
      <c r="F65" s="148"/>
      <c r="G65" s="148"/>
      <c r="H65" s="148"/>
      <c r="I65" s="148"/>
      <c r="J65" s="149">
        <f>J96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46"/>
      <c r="C66" s="10"/>
      <c r="D66" s="147" t="s">
        <v>198</v>
      </c>
      <c r="E66" s="148"/>
      <c r="F66" s="148"/>
      <c r="G66" s="148"/>
      <c r="H66" s="148"/>
      <c r="I66" s="148"/>
      <c r="J66" s="149">
        <f>J136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46"/>
      <c r="C67" s="10"/>
      <c r="D67" s="147" t="s">
        <v>199</v>
      </c>
      <c r="E67" s="148"/>
      <c r="F67" s="148"/>
      <c r="G67" s="148"/>
      <c r="H67" s="148"/>
      <c r="I67" s="148"/>
      <c r="J67" s="149">
        <f>J187</f>
        <v>0</v>
      </c>
      <c r="K67" s="10"/>
      <c r="L67" s="14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46"/>
      <c r="C68" s="10"/>
      <c r="D68" s="147" t="s">
        <v>373</v>
      </c>
      <c r="E68" s="148"/>
      <c r="F68" s="148"/>
      <c r="G68" s="148"/>
      <c r="H68" s="148"/>
      <c r="I68" s="148"/>
      <c r="J68" s="149">
        <f>J197</f>
        <v>0</v>
      </c>
      <c r="K68" s="10"/>
      <c r="L68" s="14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46"/>
      <c r="C69" s="10"/>
      <c r="D69" s="147" t="s">
        <v>374</v>
      </c>
      <c r="E69" s="148"/>
      <c r="F69" s="148"/>
      <c r="G69" s="148"/>
      <c r="H69" s="148"/>
      <c r="I69" s="148"/>
      <c r="J69" s="149">
        <f>J213</f>
        <v>0</v>
      </c>
      <c r="K69" s="10"/>
      <c r="L69" s="14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46"/>
      <c r="C70" s="10"/>
      <c r="D70" s="147" t="s">
        <v>200</v>
      </c>
      <c r="E70" s="148"/>
      <c r="F70" s="148"/>
      <c r="G70" s="148"/>
      <c r="H70" s="148"/>
      <c r="I70" s="148"/>
      <c r="J70" s="149">
        <f>J222</f>
        <v>0</v>
      </c>
      <c r="K70" s="10"/>
      <c r="L70" s="14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42"/>
      <c r="C71" s="9"/>
      <c r="D71" s="143" t="s">
        <v>375</v>
      </c>
      <c r="E71" s="144"/>
      <c r="F71" s="144"/>
      <c r="G71" s="144"/>
      <c r="H71" s="144"/>
      <c r="I71" s="144"/>
      <c r="J71" s="145">
        <f>J225</f>
        <v>0</v>
      </c>
      <c r="K71" s="9"/>
      <c r="L71" s="14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46"/>
      <c r="C72" s="10"/>
      <c r="D72" s="147" t="s">
        <v>376</v>
      </c>
      <c r="E72" s="148"/>
      <c r="F72" s="148"/>
      <c r="G72" s="148"/>
      <c r="H72" s="148"/>
      <c r="I72" s="148"/>
      <c r="J72" s="149">
        <f>J226</f>
        <v>0</v>
      </c>
      <c r="K72" s="10"/>
      <c r="L72" s="14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39"/>
      <c r="D73" s="39"/>
      <c r="E73" s="39"/>
      <c r="F73" s="39"/>
      <c r="G73" s="39"/>
      <c r="H73" s="39"/>
      <c r="I73" s="39"/>
      <c r="J73" s="39"/>
      <c r="K73" s="3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109</v>
      </c>
      <c r="D79" s="39"/>
      <c r="E79" s="39"/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39"/>
      <c r="D80" s="39"/>
      <c r="E80" s="39"/>
      <c r="F80" s="39"/>
      <c r="G80" s="39"/>
      <c r="H80" s="39"/>
      <c r="I80" s="39"/>
      <c r="J80" s="39"/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17</v>
      </c>
      <c r="D81" s="39"/>
      <c r="E81" s="39"/>
      <c r="F81" s="39"/>
      <c r="G81" s="39"/>
      <c r="H81" s="39"/>
      <c r="I81" s="39"/>
      <c r="J81" s="39"/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39"/>
      <c r="D82" s="39"/>
      <c r="E82" s="124" t="str">
        <f>E7</f>
        <v>KoPÚ Božejovice - Vodní nádrž Horšín v k.ú.Božejovice</v>
      </c>
      <c r="F82" s="33"/>
      <c r="G82" s="33"/>
      <c r="H82" s="33"/>
      <c r="I82" s="39"/>
      <c r="J82" s="39"/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3"/>
      <c r="C83" s="33" t="s">
        <v>101</v>
      </c>
      <c r="L83" s="23"/>
    </row>
    <row r="84" spans="1:31" s="2" customFormat="1" ht="16.5" customHeight="1">
      <c r="A84" s="39"/>
      <c r="B84" s="40"/>
      <c r="C84" s="39"/>
      <c r="D84" s="39"/>
      <c r="E84" s="124" t="s">
        <v>195</v>
      </c>
      <c r="F84" s="39"/>
      <c r="G84" s="39"/>
      <c r="H84" s="39"/>
      <c r="I84" s="39"/>
      <c r="J84" s="39"/>
      <c r="K84" s="3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196</v>
      </c>
      <c r="D85" s="39"/>
      <c r="E85" s="39"/>
      <c r="F85" s="39"/>
      <c r="G85" s="39"/>
      <c r="H85" s="39"/>
      <c r="I85" s="39"/>
      <c r="J85" s="39"/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39"/>
      <c r="D86" s="39"/>
      <c r="E86" s="63" t="str">
        <f>E11</f>
        <v>2 - základová výpust</v>
      </c>
      <c r="F86" s="39"/>
      <c r="G86" s="39"/>
      <c r="H86" s="39"/>
      <c r="I86" s="39"/>
      <c r="J86" s="39"/>
      <c r="K86" s="39"/>
      <c r="L86" s="12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12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</v>
      </c>
      <c r="D88" s="39"/>
      <c r="E88" s="39"/>
      <c r="F88" s="28" t="str">
        <f>F14</f>
        <v>k.ú.Božejovice</v>
      </c>
      <c r="G88" s="39"/>
      <c r="H88" s="39"/>
      <c r="I88" s="33" t="s">
        <v>24</v>
      </c>
      <c r="J88" s="65" t="str">
        <f>IF(J14="","",J14)</f>
        <v>20. 1. 2023</v>
      </c>
      <c r="K88" s="39"/>
      <c r="L88" s="12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39"/>
      <c r="D89" s="39"/>
      <c r="E89" s="39"/>
      <c r="F89" s="39"/>
      <c r="G89" s="39"/>
      <c r="H89" s="39"/>
      <c r="I89" s="39"/>
      <c r="J89" s="39"/>
      <c r="K89" s="39"/>
      <c r="L89" s="12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40.05" customHeight="1">
      <c r="A90" s="39"/>
      <c r="B90" s="40"/>
      <c r="C90" s="33" t="s">
        <v>26</v>
      </c>
      <c r="D90" s="39"/>
      <c r="E90" s="39"/>
      <c r="F90" s="28" t="str">
        <f>E17</f>
        <v xml:space="preserve"> </v>
      </c>
      <c r="G90" s="39"/>
      <c r="H90" s="39"/>
      <c r="I90" s="33" t="s">
        <v>32</v>
      </c>
      <c r="J90" s="37" t="str">
        <f>E23</f>
        <v>Natura Koncept s.r.o. ŘEŠENÍ VODY V KRAJINĚ</v>
      </c>
      <c r="K90" s="39"/>
      <c r="L90" s="12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30</v>
      </c>
      <c r="D91" s="39"/>
      <c r="E91" s="39"/>
      <c r="F91" s="28" t="str">
        <f>IF(E20="","",E20)</f>
        <v>Vyplň údaj</v>
      </c>
      <c r="G91" s="39"/>
      <c r="H91" s="39"/>
      <c r="I91" s="33" t="s">
        <v>35</v>
      </c>
      <c r="J91" s="37" t="str">
        <f>E26</f>
        <v xml:space="preserve"> </v>
      </c>
      <c r="K91" s="39"/>
      <c r="L91" s="12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39"/>
      <c r="D92" s="39"/>
      <c r="E92" s="39"/>
      <c r="F92" s="39"/>
      <c r="G92" s="39"/>
      <c r="H92" s="39"/>
      <c r="I92" s="39"/>
      <c r="J92" s="39"/>
      <c r="K92" s="39"/>
      <c r="L92" s="12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50"/>
      <c r="B93" s="151"/>
      <c r="C93" s="152" t="s">
        <v>110</v>
      </c>
      <c r="D93" s="153" t="s">
        <v>57</v>
      </c>
      <c r="E93" s="153" t="s">
        <v>53</v>
      </c>
      <c r="F93" s="153" t="s">
        <v>54</v>
      </c>
      <c r="G93" s="153" t="s">
        <v>111</v>
      </c>
      <c r="H93" s="153" t="s">
        <v>112</v>
      </c>
      <c r="I93" s="153" t="s">
        <v>113</v>
      </c>
      <c r="J93" s="153" t="s">
        <v>105</v>
      </c>
      <c r="K93" s="154" t="s">
        <v>114</v>
      </c>
      <c r="L93" s="155"/>
      <c r="M93" s="81" t="s">
        <v>3</v>
      </c>
      <c r="N93" s="82" t="s">
        <v>42</v>
      </c>
      <c r="O93" s="82" t="s">
        <v>115</v>
      </c>
      <c r="P93" s="82" t="s">
        <v>116</v>
      </c>
      <c r="Q93" s="82" t="s">
        <v>117</v>
      </c>
      <c r="R93" s="82" t="s">
        <v>118</v>
      </c>
      <c r="S93" s="82" t="s">
        <v>119</v>
      </c>
      <c r="T93" s="83" t="s">
        <v>120</v>
      </c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</row>
    <row r="94" spans="1:63" s="2" customFormat="1" ht="22.8" customHeight="1">
      <c r="A94" s="39"/>
      <c r="B94" s="40"/>
      <c r="C94" s="88" t="s">
        <v>121</v>
      </c>
      <c r="D94" s="39"/>
      <c r="E94" s="39"/>
      <c r="F94" s="39"/>
      <c r="G94" s="39"/>
      <c r="H94" s="39"/>
      <c r="I94" s="39"/>
      <c r="J94" s="156">
        <f>BK94</f>
        <v>0</v>
      </c>
      <c r="K94" s="39"/>
      <c r="L94" s="40"/>
      <c r="M94" s="84"/>
      <c r="N94" s="69"/>
      <c r="O94" s="85"/>
      <c r="P94" s="157">
        <f>P95+P225</f>
        <v>0</v>
      </c>
      <c r="Q94" s="85"/>
      <c r="R94" s="157">
        <f>R95+R225</f>
        <v>24.842703399999998</v>
      </c>
      <c r="S94" s="85"/>
      <c r="T94" s="158">
        <f>T95+T225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20" t="s">
        <v>71</v>
      </c>
      <c r="AU94" s="20" t="s">
        <v>106</v>
      </c>
      <c r="BK94" s="159">
        <f>BK95+BK225</f>
        <v>0</v>
      </c>
    </row>
    <row r="95" spans="1:63" s="12" customFormat="1" ht="25.9" customHeight="1">
      <c r="A95" s="12"/>
      <c r="B95" s="160"/>
      <c r="C95" s="12"/>
      <c r="D95" s="161" t="s">
        <v>71</v>
      </c>
      <c r="E95" s="162" t="s">
        <v>122</v>
      </c>
      <c r="F95" s="162" t="s">
        <v>123</v>
      </c>
      <c r="G95" s="12"/>
      <c r="H95" s="12"/>
      <c r="I95" s="163"/>
      <c r="J95" s="164">
        <f>BK95</f>
        <v>0</v>
      </c>
      <c r="K95" s="12"/>
      <c r="L95" s="160"/>
      <c r="M95" s="165"/>
      <c r="N95" s="166"/>
      <c r="O95" s="166"/>
      <c r="P95" s="167">
        <f>P96+P136+P187+P197+P213+P222</f>
        <v>0</v>
      </c>
      <c r="Q95" s="166"/>
      <c r="R95" s="167">
        <f>R96+R136+R187+R197+R213+R222</f>
        <v>24.842703399999998</v>
      </c>
      <c r="S95" s="166"/>
      <c r="T95" s="168">
        <f>T96+T136+T187+T197+T213+T222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61" t="s">
        <v>80</v>
      </c>
      <c r="AT95" s="169" t="s">
        <v>71</v>
      </c>
      <c r="AU95" s="169" t="s">
        <v>72</v>
      </c>
      <c r="AY95" s="161" t="s">
        <v>124</v>
      </c>
      <c r="BK95" s="170">
        <f>BK96+BK136+BK187+BK197+BK213+BK222</f>
        <v>0</v>
      </c>
    </row>
    <row r="96" spans="1:63" s="12" customFormat="1" ht="22.8" customHeight="1">
      <c r="A96" s="12"/>
      <c r="B96" s="160"/>
      <c r="C96" s="12"/>
      <c r="D96" s="161" t="s">
        <v>71</v>
      </c>
      <c r="E96" s="171" t="s">
        <v>80</v>
      </c>
      <c r="F96" s="171" t="s">
        <v>125</v>
      </c>
      <c r="G96" s="12"/>
      <c r="H96" s="12"/>
      <c r="I96" s="163"/>
      <c r="J96" s="172">
        <f>BK96</f>
        <v>0</v>
      </c>
      <c r="K96" s="12"/>
      <c r="L96" s="160"/>
      <c r="M96" s="165"/>
      <c r="N96" s="166"/>
      <c r="O96" s="166"/>
      <c r="P96" s="167">
        <f>SUM(P97:P135)</f>
        <v>0</v>
      </c>
      <c r="Q96" s="166"/>
      <c r="R96" s="167">
        <f>SUM(R97:R135)</f>
        <v>0.38836000000000004</v>
      </c>
      <c r="S96" s="166"/>
      <c r="T96" s="168">
        <f>SUM(T97:T135)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61" t="s">
        <v>80</v>
      </c>
      <c r="AT96" s="169" t="s">
        <v>71</v>
      </c>
      <c r="AU96" s="169" t="s">
        <v>80</v>
      </c>
      <c r="AY96" s="161" t="s">
        <v>124</v>
      </c>
      <c r="BK96" s="170">
        <f>SUM(BK97:BK135)</f>
        <v>0</v>
      </c>
    </row>
    <row r="97" spans="1:65" s="2" customFormat="1" ht="21.75" customHeight="1">
      <c r="A97" s="39"/>
      <c r="B97" s="173"/>
      <c r="C97" s="174" t="s">
        <v>80</v>
      </c>
      <c r="D97" s="174" t="s">
        <v>126</v>
      </c>
      <c r="E97" s="175" t="s">
        <v>377</v>
      </c>
      <c r="F97" s="176" t="s">
        <v>378</v>
      </c>
      <c r="G97" s="177" t="s">
        <v>285</v>
      </c>
      <c r="H97" s="178">
        <v>22</v>
      </c>
      <c r="I97" s="179"/>
      <c r="J97" s="180">
        <f>ROUND(I97*H97,2)</f>
        <v>0</v>
      </c>
      <c r="K97" s="176" t="s">
        <v>130</v>
      </c>
      <c r="L97" s="40"/>
      <c r="M97" s="181" t="s">
        <v>3</v>
      </c>
      <c r="N97" s="182" t="s">
        <v>43</v>
      </c>
      <c r="O97" s="73"/>
      <c r="P97" s="183">
        <f>O97*H97</f>
        <v>0</v>
      </c>
      <c r="Q97" s="183">
        <v>0.0175</v>
      </c>
      <c r="R97" s="183">
        <f>Q97*H97</f>
        <v>0.385</v>
      </c>
      <c r="S97" s="183">
        <v>0</v>
      </c>
      <c r="T97" s="18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85" t="s">
        <v>94</v>
      </c>
      <c r="AT97" s="185" t="s">
        <v>126</v>
      </c>
      <c r="AU97" s="185" t="s">
        <v>82</v>
      </c>
      <c r="AY97" s="20" t="s">
        <v>124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0" t="s">
        <v>80</v>
      </c>
      <c r="BK97" s="186">
        <f>ROUND(I97*H97,2)</f>
        <v>0</v>
      </c>
      <c r="BL97" s="20" t="s">
        <v>94</v>
      </c>
      <c r="BM97" s="185" t="s">
        <v>379</v>
      </c>
    </row>
    <row r="98" spans="1:47" s="2" customFormat="1" ht="12">
      <c r="A98" s="39"/>
      <c r="B98" s="40"/>
      <c r="C98" s="39"/>
      <c r="D98" s="187" t="s">
        <v>132</v>
      </c>
      <c r="E98" s="39"/>
      <c r="F98" s="188" t="s">
        <v>380</v>
      </c>
      <c r="G98" s="39"/>
      <c r="H98" s="39"/>
      <c r="I98" s="189"/>
      <c r="J98" s="39"/>
      <c r="K98" s="39"/>
      <c r="L98" s="40"/>
      <c r="M98" s="190"/>
      <c r="N98" s="191"/>
      <c r="O98" s="73"/>
      <c r="P98" s="73"/>
      <c r="Q98" s="73"/>
      <c r="R98" s="73"/>
      <c r="S98" s="73"/>
      <c r="T98" s="7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20" t="s">
        <v>132</v>
      </c>
      <c r="AU98" s="20" t="s">
        <v>82</v>
      </c>
    </row>
    <row r="99" spans="1:51" s="13" customFormat="1" ht="12">
      <c r="A99" s="13"/>
      <c r="B99" s="192"/>
      <c r="C99" s="13"/>
      <c r="D99" s="193" t="s">
        <v>134</v>
      </c>
      <c r="E99" s="194" t="s">
        <v>3</v>
      </c>
      <c r="F99" s="195" t="s">
        <v>381</v>
      </c>
      <c r="G99" s="13"/>
      <c r="H99" s="196">
        <v>22</v>
      </c>
      <c r="I99" s="197"/>
      <c r="J99" s="13"/>
      <c r="K99" s="13"/>
      <c r="L99" s="192"/>
      <c r="M99" s="198"/>
      <c r="N99" s="199"/>
      <c r="O99" s="199"/>
      <c r="P99" s="199"/>
      <c r="Q99" s="199"/>
      <c r="R99" s="199"/>
      <c r="S99" s="199"/>
      <c r="T99" s="20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94" t="s">
        <v>134</v>
      </c>
      <c r="AU99" s="194" t="s">
        <v>82</v>
      </c>
      <c r="AV99" s="13" t="s">
        <v>82</v>
      </c>
      <c r="AW99" s="13" t="s">
        <v>34</v>
      </c>
      <c r="AX99" s="13" t="s">
        <v>80</v>
      </c>
      <c r="AY99" s="194" t="s">
        <v>124</v>
      </c>
    </row>
    <row r="100" spans="1:65" s="2" customFormat="1" ht="24.15" customHeight="1">
      <c r="A100" s="39"/>
      <c r="B100" s="173"/>
      <c r="C100" s="174" t="s">
        <v>82</v>
      </c>
      <c r="D100" s="174" t="s">
        <v>126</v>
      </c>
      <c r="E100" s="175" t="s">
        <v>207</v>
      </c>
      <c r="F100" s="176" t="s">
        <v>208</v>
      </c>
      <c r="G100" s="177" t="s">
        <v>209</v>
      </c>
      <c r="H100" s="178">
        <v>80</v>
      </c>
      <c r="I100" s="179"/>
      <c r="J100" s="180">
        <f>ROUND(I100*H100,2)</f>
        <v>0</v>
      </c>
      <c r="K100" s="176" t="s">
        <v>130</v>
      </c>
      <c r="L100" s="40"/>
      <c r="M100" s="181" t="s">
        <v>3</v>
      </c>
      <c r="N100" s="182" t="s">
        <v>43</v>
      </c>
      <c r="O100" s="73"/>
      <c r="P100" s="183">
        <f>O100*H100</f>
        <v>0</v>
      </c>
      <c r="Q100" s="183">
        <v>3E-05</v>
      </c>
      <c r="R100" s="183">
        <f>Q100*H100</f>
        <v>0.0024000000000000002</v>
      </c>
      <c r="S100" s="183">
        <v>0</v>
      </c>
      <c r="T100" s="18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85" t="s">
        <v>94</v>
      </c>
      <c r="AT100" s="185" t="s">
        <v>126</v>
      </c>
      <c r="AU100" s="185" t="s">
        <v>82</v>
      </c>
      <c r="AY100" s="20" t="s">
        <v>124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0" t="s">
        <v>80</v>
      </c>
      <c r="BK100" s="186">
        <f>ROUND(I100*H100,2)</f>
        <v>0</v>
      </c>
      <c r="BL100" s="20" t="s">
        <v>94</v>
      </c>
      <c r="BM100" s="185" t="s">
        <v>382</v>
      </c>
    </row>
    <row r="101" spans="1:47" s="2" customFormat="1" ht="12">
      <c r="A101" s="39"/>
      <c r="B101" s="40"/>
      <c r="C101" s="39"/>
      <c r="D101" s="187" t="s">
        <v>132</v>
      </c>
      <c r="E101" s="39"/>
      <c r="F101" s="188" t="s">
        <v>211</v>
      </c>
      <c r="G101" s="39"/>
      <c r="H101" s="39"/>
      <c r="I101" s="189"/>
      <c r="J101" s="39"/>
      <c r="K101" s="39"/>
      <c r="L101" s="40"/>
      <c r="M101" s="190"/>
      <c r="N101" s="191"/>
      <c r="O101" s="73"/>
      <c r="P101" s="73"/>
      <c r="Q101" s="73"/>
      <c r="R101" s="73"/>
      <c r="S101" s="73"/>
      <c r="T101" s="74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20" t="s">
        <v>132</v>
      </c>
      <c r="AU101" s="20" t="s">
        <v>82</v>
      </c>
    </row>
    <row r="102" spans="1:51" s="13" customFormat="1" ht="12">
      <c r="A102" s="13"/>
      <c r="B102" s="192"/>
      <c r="C102" s="13"/>
      <c r="D102" s="193" t="s">
        <v>134</v>
      </c>
      <c r="E102" s="194" t="s">
        <v>3</v>
      </c>
      <c r="F102" s="195" t="s">
        <v>383</v>
      </c>
      <c r="G102" s="13"/>
      <c r="H102" s="196">
        <v>80</v>
      </c>
      <c r="I102" s="197"/>
      <c r="J102" s="13"/>
      <c r="K102" s="13"/>
      <c r="L102" s="192"/>
      <c r="M102" s="198"/>
      <c r="N102" s="199"/>
      <c r="O102" s="199"/>
      <c r="P102" s="199"/>
      <c r="Q102" s="199"/>
      <c r="R102" s="199"/>
      <c r="S102" s="199"/>
      <c r="T102" s="20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94" t="s">
        <v>134</v>
      </c>
      <c r="AU102" s="194" t="s">
        <v>82</v>
      </c>
      <c r="AV102" s="13" t="s">
        <v>82</v>
      </c>
      <c r="AW102" s="13" t="s">
        <v>34</v>
      </c>
      <c r="AX102" s="13" t="s">
        <v>80</v>
      </c>
      <c r="AY102" s="194" t="s">
        <v>124</v>
      </c>
    </row>
    <row r="103" spans="1:65" s="2" customFormat="1" ht="24.15" customHeight="1">
      <c r="A103" s="39"/>
      <c r="B103" s="173"/>
      <c r="C103" s="174" t="s">
        <v>91</v>
      </c>
      <c r="D103" s="174" t="s">
        <v>126</v>
      </c>
      <c r="E103" s="175" t="s">
        <v>384</v>
      </c>
      <c r="F103" s="176" t="s">
        <v>385</v>
      </c>
      <c r="G103" s="177" t="s">
        <v>215</v>
      </c>
      <c r="H103" s="178">
        <v>48</v>
      </c>
      <c r="I103" s="179"/>
      <c r="J103" s="180">
        <f>ROUND(I103*H103,2)</f>
        <v>0</v>
      </c>
      <c r="K103" s="176" t="s">
        <v>130</v>
      </c>
      <c r="L103" s="40"/>
      <c r="M103" s="181" t="s">
        <v>3</v>
      </c>
      <c r="N103" s="182" t="s">
        <v>43</v>
      </c>
      <c r="O103" s="73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85" t="s">
        <v>94</v>
      </c>
      <c r="AT103" s="185" t="s">
        <v>126</v>
      </c>
      <c r="AU103" s="185" t="s">
        <v>82</v>
      </c>
      <c r="AY103" s="20" t="s">
        <v>124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80</v>
      </c>
      <c r="BK103" s="186">
        <f>ROUND(I103*H103,2)</f>
        <v>0</v>
      </c>
      <c r="BL103" s="20" t="s">
        <v>94</v>
      </c>
      <c r="BM103" s="185" t="s">
        <v>386</v>
      </c>
    </row>
    <row r="104" spans="1:47" s="2" customFormat="1" ht="12">
      <c r="A104" s="39"/>
      <c r="B104" s="40"/>
      <c r="C104" s="39"/>
      <c r="D104" s="187" t="s">
        <v>132</v>
      </c>
      <c r="E104" s="39"/>
      <c r="F104" s="188" t="s">
        <v>387</v>
      </c>
      <c r="G104" s="39"/>
      <c r="H104" s="39"/>
      <c r="I104" s="189"/>
      <c r="J104" s="39"/>
      <c r="K104" s="39"/>
      <c r="L104" s="40"/>
      <c r="M104" s="190"/>
      <c r="N104" s="191"/>
      <c r="O104" s="73"/>
      <c r="P104" s="73"/>
      <c r="Q104" s="73"/>
      <c r="R104" s="73"/>
      <c r="S104" s="73"/>
      <c r="T104" s="7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20" t="s">
        <v>132</v>
      </c>
      <c r="AU104" s="20" t="s">
        <v>82</v>
      </c>
    </row>
    <row r="105" spans="1:51" s="13" customFormat="1" ht="12">
      <c r="A105" s="13"/>
      <c r="B105" s="192"/>
      <c r="C105" s="13"/>
      <c r="D105" s="193" t="s">
        <v>134</v>
      </c>
      <c r="E105" s="194" t="s">
        <v>3</v>
      </c>
      <c r="F105" s="195" t="s">
        <v>388</v>
      </c>
      <c r="G105" s="13"/>
      <c r="H105" s="196">
        <v>48</v>
      </c>
      <c r="I105" s="197"/>
      <c r="J105" s="13"/>
      <c r="K105" s="13"/>
      <c r="L105" s="192"/>
      <c r="M105" s="198"/>
      <c r="N105" s="199"/>
      <c r="O105" s="199"/>
      <c r="P105" s="199"/>
      <c r="Q105" s="199"/>
      <c r="R105" s="199"/>
      <c r="S105" s="199"/>
      <c r="T105" s="20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94" t="s">
        <v>134</v>
      </c>
      <c r="AU105" s="194" t="s">
        <v>82</v>
      </c>
      <c r="AV105" s="13" t="s">
        <v>82</v>
      </c>
      <c r="AW105" s="13" t="s">
        <v>34</v>
      </c>
      <c r="AX105" s="13" t="s">
        <v>80</v>
      </c>
      <c r="AY105" s="194" t="s">
        <v>124</v>
      </c>
    </row>
    <row r="106" spans="1:65" s="2" customFormat="1" ht="33" customHeight="1">
      <c r="A106" s="39"/>
      <c r="B106" s="173"/>
      <c r="C106" s="174" t="s">
        <v>94</v>
      </c>
      <c r="D106" s="174" t="s">
        <v>126</v>
      </c>
      <c r="E106" s="175" t="s">
        <v>389</v>
      </c>
      <c r="F106" s="176" t="s">
        <v>390</v>
      </c>
      <c r="G106" s="177" t="s">
        <v>221</v>
      </c>
      <c r="H106" s="178">
        <v>178.18</v>
      </c>
      <c r="I106" s="179"/>
      <c r="J106" s="180">
        <f>ROUND(I106*H106,2)</f>
        <v>0</v>
      </c>
      <c r="K106" s="176" t="s">
        <v>130</v>
      </c>
      <c r="L106" s="40"/>
      <c r="M106" s="181" t="s">
        <v>3</v>
      </c>
      <c r="N106" s="182" t="s">
        <v>43</v>
      </c>
      <c r="O106" s="73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185" t="s">
        <v>94</v>
      </c>
      <c r="AT106" s="185" t="s">
        <v>126</v>
      </c>
      <c r="AU106" s="185" t="s">
        <v>82</v>
      </c>
      <c r="AY106" s="20" t="s">
        <v>124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0" t="s">
        <v>80</v>
      </c>
      <c r="BK106" s="186">
        <f>ROUND(I106*H106,2)</f>
        <v>0</v>
      </c>
      <c r="BL106" s="20" t="s">
        <v>94</v>
      </c>
      <c r="BM106" s="185" t="s">
        <v>391</v>
      </c>
    </row>
    <row r="107" spans="1:47" s="2" customFormat="1" ht="12">
      <c r="A107" s="39"/>
      <c r="B107" s="40"/>
      <c r="C107" s="39"/>
      <c r="D107" s="187" t="s">
        <v>132</v>
      </c>
      <c r="E107" s="39"/>
      <c r="F107" s="188" t="s">
        <v>392</v>
      </c>
      <c r="G107" s="39"/>
      <c r="H107" s="39"/>
      <c r="I107" s="189"/>
      <c r="J107" s="39"/>
      <c r="K107" s="39"/>
      <c r="L107" s="40"/>
      <c r="M107" s="190"/>
      <c r="N107" s="191"/>
      <c r="O107" s="73"/>
      <c r="P107" s="73"/>
      <c r="Q107" s="73"/>
      <c r="R107" s="73"/>
      <c r="S107" s="73"/>
      <c r="T107" s="74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20" t="s">
        <v>132</v>
      </c>
      <c r="AU107" s="20" t="s">
        <v>82</v>
      </c>
    </row>
    <row r="108" spans="1:51" s="13" customFormat="1" ht="12">
      <c r="A108" s="13"/>
      <c r="B108" s="192"/>
      <c r="C108" s="13"/>
      <c r="D108" s="193" t="s">
        <v>134</v>
      </c>
      <c r="E108" s="194" t="s">
        <v>3</v>
      </c>
      <c r="F108" s="195" t="s">
        <v>393</v>
      </c>
      <c r="G108" s="13"/>
      <c r="H108" s="196">
        <v>178.18</v>
      </c>
      <c r="I108" s="197"/>
      <c r="J108" s="13"/>
      <c r="K108" s="13"/>
      <c r="L108" s="192"/>
      <c r="M108" s="198"/>
      <c r="N108" s="199"/>
      <c r="O108" s="199"/>
      <c r="P108" s="199"/>
      <c r="Q108" s="199"/>
      <c r="R108" s="199"/>
      <c r="S108" s="199"/>
      <c r="T108" s="20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94" t="s">
        <v>134</v>
      </c>
      <c r="AU108" s="194" t="s">
        <v>82</v>
      </c>
      <c r="AV108" s="13" t="s">
        <v>82</v>
      </c>
      <c r="AW108" s="13" t="s">
        <v>34</v>
      </c>
      <c r="AX108" s="13" t="s">
        <v>80</v>
      </c>
      <c r="AY108" s="194" t="s">
        <v>124</v>
      </c>
    </row>
    <row r="109" spans="1:65" s="2" customFormat="1" ht="44.25" customHeight="1">
      <c r="A109" s="39"/>
      <c r="B109" s="173"/>
      <c r="C109" s="174" t="s">
        <v>151</v>
      </c>
      <c r="D109" s="174" t="s">
        <v>126</v>
      </c>
      <c r="E109" s="175" t="s">
        <v>394</v>
      </c>
      <c r="F109" s="176" t="s">
        <v>395</v>
      </c>
      <c r="G109" s="177" t="s">
        <v>221</v>
      </c>
      <c r="H109" s="178">
        <v>15.2</v>
      </c>
      <c r="I109" s="179"/>
      <c r="J109" s="180">
        <f>ROUND(I109*H109,2)</f>
        <v>0</v>
      </c>
      <c r="K109" s="176" t="s">
        <v>130</v>
      </c>
      <c r="L109" s="40"/>
      <c r="M109" s="181" t="s">
        <v>3</v>
      </c>
      <c r="N109" s="182" t="s">
        <v>43</v>
      </c>
      <c r="O109" s="73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85" t="s">
        <v>94</v>
      </c>
      <c r="AT109" s="185" t="s">
        <v>126</v>
      </c>
      <c r="AU109" s="185" t="s">
        <v>82</v>
      </c>
      <c r="AY109" s="20" t="s">
        <v>124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0" t="s">
        <v>80</v>
      </c>
      <c r="BK109" s="186">
        <f>ROUND(I109*H109,2)</f>
        <v>0</v>
      </c>
      <c r="BL109" s="20" t="s">
        <v>94</v>
      </c>
      <c r="BM109" s="185" t="s">
        <v>396</v>
      </c>
    </row>
    <row r="110" spans="1:47" s="2" customFormat="1" ht="12">
      <c r="A110" s="39"/>
      <c r="B110" s="40"/>
      <c r="C110" s="39"/>
      <c r="D110" s="187" t="s">
        <v>132</v>
      </c>
      <c r="E110" s="39"/>
      <c r="F110" s="188" t="s">
        <v>397</v>
      </c>
      <c r="G110" s="39"/>
      <c r="H110" s="39"/>
      <c r="I110" s="189"/>
      <c r="J110" s="39"/>
      <c r="K110" s="39"/>
      <c r="L110" s="40"/>
      <c r="M110" s="190"/>
      <c r="N110" s="191"/>
      <c r="O110" s="73"/>
      <c r="P110" s="73"/>
      <c r="Q110" s="73"/>
      <c r="R110" s="73"/>
      <c r="S110" s="73"/>
      <c r="T110" s="7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20" t="s">
        <v>132</v>
      </c>
      <c r="AU110" s="20" t="s">
        <v>82</v>
      </c>
    </row>
    <row r="111" spans="1:51" s="13" customFormat="1" ht="12">
      <c r="A111" s="13"/>
      <c r="B111" s="192"/>
      <c r="C111" s="13"/>
      <c r="D111" s="193" t="s">
        <v>134</v>
      </c>
      <c r="E111" s="194" t="s">
        <v>3</v>
      </c>
      <c r="F111" s="195" t="s">
        <v>398</v>
      </c>
      <c r="G111" s="13"/>
      <c r="H111" s="196">
        <v>12.8</v>
      </c>
      <c r="I111" s="197"/>
      <c r="J111" s="13"/>
      <c r="K111" s="13"/>
      <c r="L111" s="192"/>
      <c r="M111" s="198"/>
      <c r="N111" s="199"/>
      <c r="O111" s="199"/>
      <c r="P111" s="199"/>
      <c r="Q111" s="199"/>
      <c r="R111" s="199"/>
      <c r="S111" s="199"/>
      <c r="T111" s="20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94" t="s">
        <v>134</v>
      </c>
      <c r="AU111" s="194" t="s">
        <v>82</v>
      </c>
      <c r="AV111" s="13" t="s">
        <v>82</v>
      </c>
      <c r="AW111" s="13" t="s">
        <v>34</v>
      </c>
      <c r="AX111" s="13" t="s">
        <v>72</v>
      </c>
      <c r="AY111" s="194" t="s">
        <v>124</v>
      </c>
    </row>
    <row r="112" spans="1:51" s="13" customFormat="1" ht="12">
      <c r="A112" s="13"/>
      <c r="B112" s="192"/>
      <c r="C112" s="13"/>
      <c r="D112" s="193" t="s">
        <v>134</v>
      </c>
      <c r="E112" s="194" t="s">
        <v>3</v>
      </c>
      <c r="F112" s="195" t="s">
        <v>399</v>
      </c>
      <c r="G112" s="13"/>
      <c r="H112" s="196">
        <v>2.4</v>
      </c>
      <c r="I112" s="197"/>
      <c r="J112" s="13"/>
      <c r="K112" s="13"/>
      <c r="L112" s="192"/>
      <c r="M112" s="198"/>
      <c r="N112" s="199"/>
      <c r="O112" s="199"/>
      <c r="P112" s="199"/>
      <c r="Q112" s="199"/>
      <c r="R112" s="199"/>
      <c r="S112" s="199"/>
      <c r="T112" s="20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94" t="s">
        <v>134</v>
      </c>
      <c r="AU112" s="194" t="s">
        <v>82</v>
      </c>
      <c r="AV112" s="13" t="s">
        <v>82</v>
      </c>
      <c r="AW112" s="13" t="s">
        <v>34</v>
      </c>
      <c r="AX112" s="13" t="s">
        <v>72</v>
      </c>
      <c r="AY112" s="194" t="s">
        <v>124</v>
      </c>
    </row>
    <row r="113" spans="1:51" s="15" customFormat="1" ht="12">
      <c r="A113" s="15"/>
      <c r="B113" s="222"/>
      <c r="C113" s="15"/>
      <c r="D113" s="193" t="s">
        <v>134</v>
      </c>
      <c r="E113" s="223" t="s">
        <v>3</v>
      </c>
      <c r="F113" s="224" t="s">
        <v>400</v>
      </c>
      <c r="G113" s="15"/>
      <c r="H113" s="225">
        <v>15.200000000000001</v>
      </c>
      <c r="I113" s="226"/>
      <c r="J113" s="15"/>
      <c r="K113" s="15"/>
      <c r="L113" s="222"/>
      <c r="M113" s="227"/>
      <c r="N113" s="228"/>
      <c r="O113" s="228"/>
      <c r="P113" s="228"/>
      <c r="Q113" s="228"/>
      <c r="R113" s="228"/>
      <c r="S113" s="228"/>
      <c r="T113" s="229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23" t="s">
        <v>134</v>
      </c>
      <c r="AU113" s="223" t="s">
        <v>82</v>
      </c>
      <c r="AV113" s="15" t="s">
        <v>94</v>
      </c>
      <c r="AW113" s="15" t="s">
        <v>34</v>
      </c>
      <c r="AX113" s="15" t="s">
        <v>80</v>
      </c>
      <c r="AY113" s="223" t="s">
        <v>124</v>
      </c>
    </row>
    <row r="114" spans="1:65" s="2" customFormat="1" ht="24.15" customHeight="1">
      <c r="A114" s="39"/>
      <c r="B114" s="173"/>
      <c r="C114" s="174" t="s">
        <v>156</v>
      </c>
      <c r="D114" s="174" t="s">
        <v>126</v>
      </c>
      <c r="E114" s="175" t="s">
        <v>401</v>
      </c>
      <c r="F114" s="176" t="s">
        <v>402</v>
      </c>
      <c r="G114" s="177" t="s">
        <v>221</v>
      </c>
      <c r="H114" s="178">
        <v>8.2</v>
      </c>
      <c r="I114" s="179"/>
      <c r="J114" s="180">
        <f>ROUND(I114*H114,2)</f>
        <v>0</v>
      </c>
      <c r="K114" s="176" t="s">
        <v>130</v>
      </c>
      <c r="L114" s="40"/>
      <c r="M114" s="181" t="s">
        <v>3</v>
      </c>
      <c r="N114" s="182" t="s">
        <v>43</v>
      </c>
      <c r="O114" s="73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185" t="s">
        <v>94</v>
      </c>
      <c r="AT114" s="185" t="s">
        <v>126</v>
      </c>
      <c r="AU114" s="185" t="s">
        <v>82</v>
      </c>
      <c r="AY114" s="20" t="s">
        <v>124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0" t="s">
        <v>80</v>
      </c>
      <c r="BK114" s="186">
        <f>ROUND(I114*H114,2)</f>
        <v>0</v>
      </c>
      <c r="BL114" s="20" t="s">
        <v>94</v>
      </c>
      <c r="BM114" s="185" t="s">
        <v>403</v>
      </c>
    </row>
    <row r="115" spans="1:47" s="2" customFormat="1" ht="12">
      <c r="A115" s="39"/>
      <c r="B115" s="40"/>
      <c r="C115" s="39"/>
      <c r="D115" s="187" t="s">
        <v>132</v>
      </c>
      <c r="E115" s="39"/>
      <c r="F115" s="188" t="s">
        <v>404</v>
      </c>
      <c r="G115" s="39"/>
      <c r="H115" s="39"/>
      <c r="I115" s="189"/>
      <c r="J115" s="39"/>
      <c r="K115" s="39"/>
      <c r="L115" s="40"/>
      <c r="M115" s="190"/>
      <c r="N115" s="191"/>
      <c r="O115" s="73"/>
      <c r="P115" s="73"/>
      <c r="Q115" s="73"/>
      <c r="R115" s="73"/>
      <c r="S115" s="73"/>
      <c r="T115" s="7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20" t="s">
        <v>132</v>
      </c>
      <c r="AU115" s="20" t="s">
        <v>82</v>
      </c>
    </row>
    <row r="116" spans="1:51" s="13" customFormat="1" ht="12">
      <c r="A116" s="13"/>
      <c r="B116" s="192"/>
      <c r="C116" s="13"/>
      <c r="D116" s="193" t="s">
        <v>134</v>
      </c>
      <c r="E116" s="194" t="s">
        <v>3</v>
      </c>
      <c r="F116" s="195" t="s">
        <v>405</v>
      </c>
      <c r="G116" s="13"/>
      <c r="H116" s="196">
        <v>8.2</v>
      </c>
      <c r="I116" s="197"/>
      <c r="J116" s="13"/>
      <c r="K116" s="13"/>
      <c r="L116" s="192"/>
      <c r="M116" s="198"/>
      <c r="N116" s="199"/>
      <c r="O116" s="199"/>
      <c r="P116" s="199"/>
      <c r="Q116" s="199"/>
      <c r="R116" s="199"/>
      <c r="S116" s="199"/>
      <c r="T116" s="20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94" t="s">
        <v>134</v>
      </c>
      <c r="AU116" s="194" t="s">
        <v>82</v>
      </c>
      <c r="AV116" s="13" t="s">
        <v>82</v>
      </c>
      <c r="AW116" s="13" t="s">
        <v>34</v>
      </c>
      <c r="AX116" s="13" t="s">
        <v>80</v>
      </c>
      <c r="AY116" s="194" t="s">
        <v>124</v>
      </c>
    </row>
    <row r="117" spans="1:65" s="2" customFormat="1" ht="55.5" customHeight="1">
      <c r="A117" s="39"/>
      <c r="B117" s="173"/>
      <c r="C117" s="174" t="s">
        <v>161</v>
      </c>
      <c r="D117" s="174" t="s">
        <v>126</v>
      </c>
      <c r="E117" s="175" t="s">
        <v>406</v>
      </c>
      <c r="F117" s="176" t="s">
        <v>407</v>
      </c>
      <c r="G117" s="177" t="s">
        <v>221</v>
      </c>
      <c r="H117" s="178">
        <v>403.16</v>
      </c>
      <c r="I117" s="179"/>
      <c r="J117" s="180">
        <f>ROUND(I117*H117,2)</f>
        <v>0</v>
      </c>
      <c r="K117" s="176" t="s">
        <v>130</v>
      </c>
      <c r="L117" s="40"/>
      <c r="M117" s="181" t="s">
        <v>3</v>
      </c>
      <c r="N117" s="182" t="s">
        <v>43</v>
      </c>
      <c r="O117" s="73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185" t="s">
        <v>94</v>
      </c>
      <c r="AT117" s="185" t="s">
        <v>126</v>
      </c>
      <c r="AU117" s="185" t="s">
        <v>82</v>
      </c>
      <c r="AY117" s="20" t="s">
        <v>124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20" t="s">
        <v>80</v>
      </c>
      <c r="BK117" s="186">
        <f>ROUND(I117*H117,2)</f>
        <v>0</v>
      </c>
      <c r="BL117" s="20" t="s">
        <v>94</v>
      </c>
      <c r="BM117" s="185" t="s">
        <v>408</v>
      </c>
    </row>
    <row r="118" spans="1:47" s="2" customFormat="1" ht="12">
      <c r="A118" s="39"/>
      <c r="B118" s="40"/>
      <c r="C118" s="39"/>
      <c r="D118" s="187" t="s">
        <v>132</v>
      </c>
      <c r="E118" s="39"/>
      <c r="F118" s="188" t="s">
        <v>409</v>
      </c>
      <c r="G118" s="39"/>
      <c r="H118" s="39"/>
      <c r="I118" s="189"/>
      <c r="J118" s="39"/>
      <c r="K118" s="39"/>
      <c r="L118" s="40"/>
      <c r="M118" s="190"/>
      <c r="N118" s="191"/>
      <c r="O118" s="73"/>
      <c r="P118" s="73"/>
      <c r="Q118" s="73"/>
      <c r="R118" s="73"/>
      <c r="S118" s="73"/>
      <c r="T118" s="74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20" t="s">
        <v>132</v>
      </c>
      <c r="AU118" s="20" t="s">
        <v>82</v>
      </c>
    </row>
    <row r="119" spans="1:51" s="13" customFormat="1" ht="12">
      <c r="A119" s="13"/>
      <c r="B119" s="192"/>
      <c r="C119" s="13"/>
      <c r="D119" s="193" t="s">
        <v>134</v>
      </c>
      <c r="E119" s="194" t="s">
        <v>3</v>
      </c>
      <c r="F119" s="195" t="s">
        <v>410</v>
      </c>
      <c r="G119" s="13"/>
      <c r="H119" s="196">
        <v>201.58</v>
      </c>
      <c r="I119" s="197"/>
      <c r="J119" s="13"/>
      <c r="K119" s="13"/>
      <c r="L119" s="192"/>
      <c r="M119" s="198"/>
      <c r="N119" s="199"/>
      <c r="O119" s="199"/>
      <c r="P119" s="199"/>
      <c r="Q119" s="199"/>
      <c r="R119" s="199"/>
      <c r="S119" s="199"/>
      <c r="T119" s="20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94" t="s">
        <v>134</v>
      </c>
      <c r="AU119" s="194" t="s">
        <v>82</v>
      </c>
      <c r="AV119" s="13" t="s">
        <v>82</v>
      </c>
      <c r="AW119" s="13" t="s">
        <v>34</v>
      </c>
      <c r="AX119" s="13" t="s">
        <v>72</v>
      </c>
      <c r="AY119" s="194" t="s">
        <v>124</v>
      </c>
    </row>
    <row r="120" spans="1:51" s="13" customFormat="1" ht="12">
      <c r="A120" s="13"/>
      <c r="B120" s="192"/>
      <c r="C120" s="13"/>
      <c r="D120" s="193" t="s">
        <v>134</v>
      </c>
      <c r="E120" s="194" t="s">
        <v>3</v>
      </c>
      <c r="F120" s="195" t="s">
        <v>411</v>
      </c>
      <c r="G120" s="13"/>
      <c r="H120" s="196">
        <v>201.58</v>
      </c>
      <c r="I120" s="197"/>
      <c r="J120" s="13"/>
      <c r="K120" s="13"/>
      <c r="L120" s="192"/>
      <c r="M120" s="198"/>
      <c r="N120" s="199"/>
      <c r="O120" s="199"/>
      <c r="P120" s="199"/>
      <c r="Q120" s="199"/>
      <c r="R120" s="199"/>
      <c r="S120" s="199"/>
      <c r="T120" s="20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94" t="s">
        <v>134</v>
      </c>
      <c r="AU120" s="194" t="s">
        <v>82</v>
      </c>
      <c r="AV120" s="13" t="s">
        <v>82</v>
      </c>
      <c r="AW120" s="13" t="s">
        <v>34</v>
      </c>
      <c r="AX120" s="13" t="s">
        <v>72</v>
      </c>
      <c r="AY120" s="194" t="s">
        <v>124</v>
      </c>
    </row>
    <row r="121" spans="1:51" s="15" customFormat="1" ht="12">
      <c r="A121" s="15"/>
      <c r="B121" s="222"/>
      <c r="C121" s="15"/>
      <c r="D121" s="193" t="s">
        <v>134</v>
      </c>
      <c r="E121" s="223" t="s">
        <v>3</v>
      </c>
      <c r="F121" s="224" t="s">
        <v>310</v>
      </c>
      <c r="G121" s="15"/>
      <c r="H121" s="225">
        <v>403.16</v>
      </c>
      <c r="I121" s="226"/>
      <c r="J121" s="15"/>
      <c r="K121" s="15"/>
      <c r="L121" s="222"/>
      <c r="M121" s="227"/>
      <c r="N121" s="228"/>
      <c r="O121" s="228"/>
      <c r="P121" s="228"/>
      <c r="Q121" s="228"/>
      <c r="R121" s="228"/>
      <c r="S121" s="228"/>
      <c r="T121" s="229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23" t="s">
        <v>134</v>
      </c>
      <c r="AU121" s="223" t="s">
        <v>82</v>
      </c>
      <c r="AV121" s="15" t="s">
        <v>94</v>
      </c>
      <c r="AW121" s="15" t="s">
        <v>34</v>
      </c>
      <c r="AX121" s="15" t="s">
        <v>80</v>
      </c>
      <c r="AY121" s="223" t="s">
        <v>124</v>
      </c>
    </row>
    <row r="122" spans="1:65" s="2" customFormat="1" ht="44.25" customHeight="1">
      <c r="A122" s="39"/>
      <c r="B122" s="173"/>
      <c r="C122" s="174" t="s">
        <v>166</v>
      </c>
      <c r="D122" s="174" t="s">
        <v>126</v>
      </c>
      <c r="E122" s="175" t="s">
        <v>412</v>
      </c>
      <c r="F122" s="176" t="s">
        <v>413</v>
      </c>
      <c r="G122" s="177" t="s">
        <v>221</v>
      </c>
      <c r="H122" s="178">
        <v>201.58</v>
      </c>
      <c r="I122" s="179"/>
      <c r="J122" s="180">
        <f>ROUND(I122*H122,2)</f>
        <v>0</v>
      </c>
      <c r="K122" s="176" t="s">
        <v>130</v>
      </c>
      <c r="L122" s="40"/>
      <c r="M122" s="181" t="s">
        <v>3</v>
      </c>
      <c r="N122" s="182" t="s">
        <v>43</v>
      </c>
      <c r="O122" s="73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185" t="s">
        <v>94</v>
      </c>
      <c r="AT122" s="185" t="s">
        <v>126</v>
      </c>
      <c r="AU122" s="185" t="s">
        <v>82</v>
      </c>
      <c r="AY122" s="20" t="s">
        <v>124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0" t="s">
        <v>80</v>
      </c>
      <c r="BK122" s="186">
        <f>ROUND(I122*H122,2)</f>
        <v>0</v>
      </c>
      <c r="BL122" s="20" t="s">
        <v>94</v>
      </c>
      <c r="BM122" s="185" t="s">
        <v>414</v>
      </c>
    </row>
    <row r="123" spans="1:47" s="2" customFormat="1" ht="12">
      <c r="A123" s="39"/>
      <c r="B123" s="40"/>
      <c r="C123" s="39"/>
      <c r="D123" s="187" t="s">
        <v>132</v>
      </c>
      <c r="E123" s="39"/>
      <c r="F123" s="188" t="s">
        <v>415</v>
      </c>
      <c r="G123" s="39"/>
      <c r="H123" s="39"/>
      <c r="I123" s="189"/>
      <c r="J123" s="39"/>
      <c r="K123" s="39"/>
      <c r="L123" s="40"/>
      <c r="M123" s="190"/>
      <c r="N123" s="191"/>
      <c r="O123" s="73"/>
      <c r="P123" s="73"/>
      <c r="Q123" s="73"/>
      <c r="R123" s="73"/>
      <c r="S123" s="73"/>
      <c r="T123" s="74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20" t="s">
        <v>132</v>
      </c>
      <c r="AU123" s="20" t="s">
        <v>82</v>
      </c>
    </row>
    <row r="124" spans="1:51" s="13" customFormat="1" ht="12">
      <c r="A124" s="13"/>
      <c r="B124" s="192"/>
      <c r="C124" s="13"/>
      <c r="D124" s="193" t="s">
        <v>134</v>
      </c>
      <c r="E124" s="194" t="s">
        <v>3</v>
      </c>
      <c r="F124" s="195" t="s">
        <v>411</v>
      </c>
      <c r="G124" s="13"/>
      <c r="H124" s="196">
        <v>201.58</v>
      </c>
      <c r="I124" s="197"/>
      <c r="J124" s="13"/>
      <c r="K124" s="13"/>
      <c r="L124" s="192"/>
      <c r="M124" s="198"/>
      <c r="N124" s="199"/>
      <c r="O124" s="199"/>
      <c r="P124" s="199"/>
      <c r="Q124" s="199"/>
      <c r="R124" s="199"/>
      <c r="S124" s="199"/>
      <c r="T124" s="20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4" t="s">
        <v>134</v>
      </c>
      <c r="AU124" s="194" t="s">
        <v>82</v>
      </c>
      <c r="AV124" s="13" t="s">
        <v>82</v>
      </c>
      <c r="AW124" s="13" t="s">
        <v>34</v>
      </c>
      <c r="AX124" s="13" t="s">
        <v>80</v>
      </c>
      <c r="AY124" s="194" t="s">
        <v>124</v>
      </c>
    </row>
    <row r="125" spans="1:65" s="2" customFormat="1" ht="62.7" customHeight="1">
      <c r="A125" s="39"/>
      <c r="B125" s="173"/>
      <c r="C125" s="174" t="s">
        <v>170</v>
      </c>
      <c r="D125" s="174" t="s">
        <v>126</v>
      </c>
      <c r="E125" s="175" t="s">
        <v>238</v>
      </c>
      <c r="F125" s="176" t="s">
        <v>239</v>
      </c>
      <c r="G125" s="177" t="s">
        <v>221</v>
      </c>
      <c r="H125" s="178">
        <v>201.58</v>
      </c>
      <c r="I125" s="179"/>
      <c r="J125" s="180">
        <f>ROUND(I125*H125,2)</f>
        <v>0</v>
      </c>
      <c r="K125" s="176" t="s">
        <v>130</v>
      </c>
      <c r="L125" s="40"/>
      <c r="M125" s="181" t="s">
        <v>3</v>
      </c>
      <c r="N125" s="182" t="s">
        <v>43</v>
      </c>
      <c r="O125" s="73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5" t="s">
        <v>94</v>
      </c>
      <c r="AT125" s="185" t="s">
        <v>126</v>
      </c>
      <c r="AU125" s="185" t="s">
        <v>82</v>
      </c>
      <c r="AY125" s="20" t="s">
        <v>124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0" t="s">
        <v>80</v>
      </c>
      <c r="BK125" s="186">
        <f>ROUND(I125*H125,2)</f>
        <v>0</v>
      </c>
      <c r="BL125" s="20" t="s">
        <v>94</v>
      </c>
      <c r="BM125" s="185" t="s">
        <v>416</v>
      </c>
    </row>
    <row r="126" spans="1:47" s="2" customFormat="1" ht="12">
      <c r="A126" s="39"/>
      <c r="B126" s="40"/>
      <c r="C126" s="39"/>
      <c r="D126" s="187" t="s">
        <v>132</v>
      </c>
      <c r="E126" s="39"/>
      <c r="F126" s="188" t="s">
        <v>241</v>
      </c>
      <c r="G126" s="39"/>
      <c r="H126" s="39"/>
      <c r="I126" s="189"/>
      <c r="J126" s="39"/>
      <c r="K126" s="39"/>
      <c r="L126" s="40"/>
      <c r="M126" s="190"/>
      <c r="N126" s="191"/>
      <c r="O126" s="73"/>
      <c r="P126" s="73"/>
      <c r="Q126" s="73"/>
      <c r="R126" s="73"/>
      <c r="S126" s="73"/>
      <c r="T126" s="74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20" t="s">
        <v>132</v>
      </c>
      <c r="AU126" s="20" t="s">
        <v>82</v>
      </c>
    </row>
    <row r="127" spans="1:51" s="13" customFormat="1" ht="12">
      <c r="A127" s="13"/>
      <c r="B127" s="192"/>
      <c r="C127" s="13"/>
      <c r="D127" s="193" t="s">
        <v>134</v>
      </c>
      <c r="E127" s="194" t="s">
        <v>3</v>
      </c>
      <c r="F127" s="195" t="s">
        <v>417</v>
      </c>
      <c r="G127" s="13"/>
      <c r="H127" s="196">
        <v>201.58</v>
      </c>
      <c r="I127" s="197"/>
      <c r="J127" s="13"/>
      <c r="K127" s="13"/>
      <c r="L127" s="192"/>
      <c r="M127" s="198"/>
      <c r="N127" s="199"/>
      <c r="O127" s="199"/>
      <c r="P127" s="199"/>
      <c r="Q127" s="199"/>
      <c r="R127" s="199"/>
      <c r="S127" s="199"/>
      <c r="T127" s="20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4" t="s">
        <v>134</v>
      </c>
      <c r="AU127" s="194" t="s">
        <v>82</v>
      </c>
      <c r="AV127" s="13" t="s">
        <v>82</v>
      </c>
      <c r="AW127" s="13" t="s">
        <v>34</v>
      </c>
      <c r="AX127" s="13" t="s">
        <v>80</v>
      </c>
      <c r="AY127" s="194" t="s">
        <v>124</v>
      </c>
    </row>
    <row r="128" spans="1:65" s="2" customFormat="1" ht="37.8" customHeight="1">
      <c r="A128" s="39"/>
      <c r="B128" s="173"/>
      <c r="C128" s="174" t="s">
        <v>175</v>
      </c>
      <c r="D128" s="174" t="s">
        <v>126</v>
      </c>
      <c r="E128" s="175" t="s">
        <v>418</v>
      </c>
      <c r="F128" s="176" t="s">
        <v>419</v>
      </c>
      <c r="G128" s="177" t="s">
        <v>215</v>
      </c>
      <c r="H128" s="178">
        <v>48</v>
      </c>
      <c r="I128" s="179"/>
      <c r="J128" s="180">
        <f>ROUND(I128*H128,2)</f>
        <v>0</v>
      </c>
      <c r="K128" s="176" t="s">
        <v>130</v>
      </c>
      <c r="L128" s="40"/>
      <c r="M128" s="181" t="s">
        <v>3</v>
      </c>
      <c r="N128" s="182" t="s">
        <v>43</v>
      </c>
      <c r="O128" s="73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5" t="s">
        <v>94</v>
      </c>
      <c r="AT128" s="185" t="s">
        <v>126</v>
      </c>
      <c r="AU128" s="185" t="s">
        <v>82</v>
      </c>
      <c r="AY128" s="20" t="s">
        <v>124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20" t="s">
        <v>80</v>
      </c>
      <c r="BK128" s="186">
        <f>ROUND(I128*H128,2)</f>
        <v>0</v>
      </c>
      <c r="BL128" s="20" t="s">
        <v>94</v>
      </c>
      <c r="BM128" s="185" t="s">
        <v>420</v>
      </c>
    </row>
    <row r="129" spans="1:47" s="2" customFormat="1" ht="12">
      <c r="A129" s="39"/>
      <c r="B129" s="40"/>
      <c r="C129" s="39"/>
      <c r="D129" s="187" t="s">
        <v>132</v>
      </c>
      <c r="E129" s="39"/>
      <c r="F129" s="188" t="s">
        <v>421</v>
      </c>
      <c r="G129" s="39"/>
      <c r="H129" s="39"/>
      <c r="I129" s="189"/>
      <c r="J129" s="39"/>
      <c r="K129" s="39"/>
      <c r="L129" s="40"/>
      <c r="M129" s="190"/>
      <c r="N129" s="191"/>
      <c r="O129" s="73"/>
      <c r="P129" s="73"/>
      <c r="Q129" s="73"/>
      <c r="R129" s="73"/>
      <c r="S129" s="73"/>
      <c r="T129" s="74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20" t="s">
        <v>132</v>
      </c>
      <c r="AU129" s="20" t="s">
        <v>82</v>
      </c>
    </row>
    <row r="130" spans="1:51" s="13" customFormat="1" ht="12">
      <c r="A130" s="13"/>
      <c r="B130" s="192"/>
      <c r="C130" s="13"/>
      <c r="D130" s="193" t="s">
        <v>134</v>
      </c>
      <c r="E130" s="194" t="s">
        <v>3</v>
      </c>
      <c r="F130" s="195" t="s">
        <v>388</v>
      </c>
      <c r="G130" s="13"/>
      <c r="H130" s="196">
        <v>48</v>
      </c>
      <c r="I130" s="197"/>
      <c r="J130" s="13"/>
      <c r="K130" s="13"/>
      <c r="L130" s="192"/>
      <c r="M130" s="198"/>
      <c r="N130" s="199"/>
      <c r="O130" s="199"/>
      <c r="P130" s="199"/>
      <c r="Q130" s="199"/>
      <c r="R130" s="199"/>
      <c r="S130" s="199"/>
      <c r="T130" s="20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4" t="s">
        <v>134</v>
      </c>
      <c r="AU130" s="194" t="s">
        <v>82</v>
      </c>
      <c r="AV130" s="13" t="s">
        <v>82</v>
      </c>
      <c r="AW130" s="13" t="s">
        <v>34</v>
      </c>
      <c r="AX130" s="13" t="s">
        <v>80</v>
      </c>
      <c r="AY130" s="194" t="s">
        <v>124</v>
      </c>
    </row>
    <row r="131" spans="1:65" s="2" customFormat="1" ht="37.8" customHeight="1">
      <c r="A131" s="39"/>
      <c r="B131" s="173"/>
      <c r="C131" s="174" t="s">
        <v>180</v>
      </c>
      <c r="D131" s="174" t="s">
        <v>126</v>
      </c>
      <c r="E131" s="175" t="s">
        <v>247</v>
      </c>
      <c r="F131" s="176" t="s">
        <v>248</v>
      </c>
      <c r="G131" s="177" t="s">
        <v>215</v>
      </c>
      <c r="H131" s="178">
        <v>48</v>
      </c>
      <c r="I131" s="179"/>
      <c r="J131" s="180">
        <f>ROUND(I131*H131,2)</f>
        <v>0</v>
      </c>
      <c r="K131" s="176" t="s">
        <v>130</v>
      </c>
      <c r="L131" s="40"/>
      <c r="M131" s="181" t="s">
        <v>3</v>
      </c>
      <c r="N131" s="182" t="s">
        <v>43</v>
      </c>
      <c r="O131" s="73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5" t="s">
        <v>94</v>
      </c>
      <c r="AT131" s="185" t="s">
        <v>126</v>
      </c>
      <c r="AU131" s="185" t="s">
        <v>82</v>
      </c>
      <c r="AY131" s="20" t="s">
        <v>124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0" t="s">
        <v>80</v>
      </c>
      <c r="BK131" s="186">
        <f>ROUND(I131*H131,2)</f>
        <v>0</v>
      </c>
      <c r="BL131" s="20" t="s">
        <v>94</v>
      </c>
      <c r="BM131" s="185" t="s">
        <v>422</v>
      </c>
    </row>
    <row r="132" spans="1:47" s="2" customFormat="1" ht="12">
      <c r="A132" s="39"/>
      <c r="B132" s="40"/>
      <c r="C132" s="39"/>
      <c r="D132" s="187" t="s">
        <v>132</v>
      </c>
      <c r="E132" s="39"/>
      <c r="F132" s="188" t="s">
        <v>250</v>
      </c>
      <c r="G132" s="39"/>
      <c r="H132" s="39"/>
      <c r="I132" s="189"/>
      <c r="J132" s="39"/>
      <c r="K132" s="39"/>
      <c r="L132" s="40"/>
      <c r="M132" s="190"/>
      <c r="N132" s="191"/>
      <c r="O132" s="73"/>
      <c r="P132" s="73"/>
      <c r="Q132" s="73"/>
      <c r="R132" s="73"/>
      <c r="S132" s="73"/>
      <c r="T132" s="7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20" t="s">
        <v>132</v>
      </c>
      <c r="AU132" s="20" t="s">
        <v>82</v>
      </c>
    </row>
    <row r="133" spans="1:51" s="13" customFormat="1" ht="12">
      <c r="A133" s="13"/>
      <c r="B133" s="192"/>
      <c r="C133" s="13"/>
      <c r="D133" s="193" t="s">
        <v>134</v>
      </c>
      <c r="E133" s="194" t="s">
        <v>3</v>
      </c>
      <c r="F133" s="195" t="s">
        <v>388</v>
      </c>
      <c r="G133" s="13"/>
      <c r="H133" s="196">
        <v>48</v>
      </c>
      <c r="I133" s="197"/>
      <c r="J133" s="13"/>
      <c r="K133" s="13"/>
      <c r="L133" s="192"/>
      <c r="M133" s="198"/>
      <c r="N133" s="199"/>
      <c r="O133" s="199"/>
      <c r="P133" s="199"/>
      <c r="Q133" s="199"/>
      <c r="R133" s="199"/>
      <c r="S133" s="199"/>
      <c r="T133" s="20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4" t="s">
        <v>134</v>
      </c>
      <c r="AU133" s="194" t="s">
        <v>82</v>
      </c>
      <c r="AV133" s="13" t="s">
        <v>82</v>
      </c>
      <c r="AW133" s="13" t="s">
        <v>34</v>
      </c>
      <c r="AX133" s="13" t="s">
        <v>80</v>
      </c>
      <c r="AY133" s="194" t="s">
        <v>124</v>
      </c>
    </row>
    <row r="134" spans="1:65" s="2" customFormat="1" ht="16.5" customHeight="1">
      <c r="A134" s="39"/>
      <c r="B134" s="173"/>
      <c r="C134" s="204" t="s">
        <v>185</v>
      </c>
      <c r="D134" s="204" t="s">
        <v>251</v>
      </c>
      <c r="E134" s="205" t="s">
        <v>252</v>
      </c>
      <c r="F134" s="206" t="s">
        <v>253</v>
      </c>
      <c r="G134" s="207" t="s">
        <v>254</v>
      </c>
      <c r="H134" s="208">
        <v>0.96</v>
      </c>
      <c r="I134" s="209"/>
      <c r="J134" s="210">
        <f>ROUND(I134*H134,2)</f>
        <v>0</v>
      </c>
      <c r="K134" s="206" t="s">
        <v>130</v>
      </c>
      <c r="L134" s="211"/>
      <c r="M134" s="212" t="s">
        <v>3</v>
      </c>
      <c r="N134" s="213" t="s">
        <v>43</v>
      </c>
      <c r="O134" s="73"/>
      <c r="P134" s="183">
        <f>O134*H134</f>
        <v>0</v>
      </c>
      <c r="Q134" s="183">
        <v>0.001</v>
      </c>
      <c r="R134" s="183">
        <f>Q134*H134</f>
        <v>0.00096</v>
      </c>
      <c r="S134" s="183">
        <v>0</v>
      </c>
      <c r="T134" s="18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5" t="s">
        <v>166</v>
      </c>
      <c r="AT134" s="185" t="s">
        <v>251</v>
      </c>
      <c r="AU134" s="185" t="s">
        <v>82</v>
      </c>
      <c r="AY134" s="20" t="s">
        <v>124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0" t="s">
        <v>80</v>
      </c>
      <c r="BK134" s="186">
        <f>ROUND(I134*H134,2)</f>
        <v>0</v>
      </c>
      <c r="BL134" s="20" t="s">
        <v>94</v>
      </c>
      <c r="BM134" s="185" t="s">
        <v>423</v>
      </c>
    </row>
    <row r="135" spans="1:51" s="13" customFormat="1" ht="12">
      <c r="A135" s="13"/>
      <c r="B135" s="192"/>
      <c r="C135" s="13"/>
      <c r="D135" s="193" t="s">
        <v>134</v>
      </c>
      <c r="E135" s="13"/>
      <c r="F135" s="195" t="s">
        <v>424</v>
      </c>
      <c r="G135" s="13"/>
      <c r="H135" s="196">
        <v>0.96</v>
      </c>
      <c r="I135" s="197"/>
      <c r="J135" s="13"/>
      <c r="K135" s="13"/>
      <c r="L135" s="192"/>
      <c r="M135" s="198"/>
      <c r="N135" s="199"/>
      <c r="O135" s="199"/>
      <c r="P135" s="199"/>
      <c r="Q135" s="199"/>
      <c r="R135" s="199"/>
      <c r="S135" s="199"/>
      <c r="T135" s="20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4" t="s">
        <v>134</v>
      </c>
      <c r="AU135" s="194" t="s">
        <v>82</v>
      </c>
      <c r="AV135" s="13" t="s">
        <v>82</v>
      </c>
      <c r="AW135" s="13" t="s">
        <v>4</v>
      </c>
      <c r="AX135" s="13" t="s">
        <v>80</v>
      </c>
      <c r="AY135" s="194" t="s">
        <v>124</v>
      </c>
    </row>
    <row r="136" spans="1:63" s="12" customFormat="1" ht="22.8" customHeight="1">
      <c r="A136" s="12"/>
      <c r="B136" s="160"/>
      <c r="C136" s="12"/>
      <c r="D136" s="161" t="s">
        <v>71</v>
      </c>
      <c r="E136" s="171" t="s">
        <v>91</v>
      </c>
      <c r="F136" s="171" t="s">
        <v>276</v>
      </c>
      <c r="G136" s="12"/>
      <c r="H136" s="12"/>
      <c r="I136" s="163"/>
      <c r="J136" s="172">
        <f>BK136</f>
        <v>0</v>
      </c>
      <c r="K136" s="12"/>
      <c r="L136" s="160"/>
      <c r="M136" s="165"/>
      <c r="N136" s="166"/>
      <c r="O136" s="166"/>
      <c r="P136" s="167">
        <f>SUM(P137:P186)</f>
        <v>0</v>
      </c>
      <c r="Q136" s="166"/>
      <c r="R136" s="167">
        <f>SUM(R137:R186)</f>
        <v>7.07313774</v>
      </c>
      <c r="S136" s="166"/>
      <c r="T136" s="168">
        <f>SUM(T137:T186)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1" t="s">
        <v>80</v>
      </c>
      <c r="AT136" s="169" t="s">
        <v>71</v>
      </c>
      <c r="AU136" s="169" t="s">
        <v>80</v>
      </c>
      <c r="AY136" s="161" t="s">
        <v>124</v>
      </c>
      <c r="BK136" s="170">
        <f>SUM(BK137:BK186)</f>
        <v>0</v>
      </c>
    </row>
    <row r="137" spans="1:65" s="2" customFormat="1" ht="33" customHeight="1">
      <c r="A137" s="39"/>
      <c r="B137" s="173"/>
      <c r="C137" s="174" t="s">
        <v>190</v>
      </c>
      <c r="D137" s="174" t="s">
        <v>126</v>
      </c>
      <c r="E137" s="175" t="s">
        <v>425</v>
      </c>
      <c r="F137" s="176" t="s">
        <v>426</v>
      </c>
      <c r="G137" s="177" t="s">
        <v>221</v>
      </c>
      <c r="H137" s="178">
        <v>1.263</v>
      </c>
      <c r="I137" s="179"/>
      <c r="J137" s="180">
        <f>ROUND(I137*H137,2)</f>
        <v>0</v>
      </c>
      <c r="K137" s="176" t="s">
        <v>130</v>
      </c>
      <c r="L137" s="40"/>
      <c r="M137" s="181" t="s">
        <v>3</v>
      </c>
      <c r="N137" s="182" t="s">
        <v>43</v>
      </c>
      <c r="O137" s="73"/>
      <c r="P137" s="183">
        <f>O137*H137</f>
        <v>0</v>
      </c>
      <c r="Q137" s="183">
        <v>0.07955</v>
      </c>
      <c r="R137" s="183">
        <f>Q137*H137</f>
        <v>0.10047164999999998</v>
      </c>
      <c r="S137" s="183">
        <v>0</v>
      </c>
      <c r="T137" s="18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5" t="s">
        <v>94</v>
      </c>
      <c r="AT137" s="185" t="s">
        <v>126</v>
      </c>
      <c r="AU137" s="185" t="s">
        <v>82</v>
      </c>
      <c r="AY137" s="20" t="s">
        <v>124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0" t="s">
        <v>80</v>
      </c>
      <c r="BK137" s="186">
        <f>ROUND(I137*H137,2)</f>
        <v>0</v>
      </c>
      <c r="BL137" s="20" t="s">
        <v>94</v>
      </c>
      <c r="BM137" s="185" t="s">
        <v>427</v>
      </c>
    </row>
    <row r="138" spans="1:47" s="2" customFormat="1" ht="12">
      <c r="A138" s="39"/>
      <c r="B138" s="40"/>
      <c r="C138" s="39"/>
      <c r="D138" s="187" t="s">
        <v>132</v>
      </c>
      <c r="E138" s="39"/>
      <c r="F138" s="188" t="s">
        <v>428</v>
      </c>
      <c r="G138" s="39"/>
      <c r="H138" s="39"/>
      <c r="I138" s="189"/>
      <c r="J138" s="39"/>
      <c r="K138" s="39"/>
      <c r="L138" s="40"/>
      <c r="M138" s="190"/>
      <c r="N138" s="191"/>
      <c r="O138" s="73"/>
      <c r="P138" s="73"/>
      <c r="Q138" s="73"/>
      <c r="R138" s="73"/>
      <c r="S138" s="73"/>
      <c r="T138" s="74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20" t="s">
        <v>132</v>
      </c>
      <c r="AU138" s="20" t="s">
        <v>82</v>
      </c>
    </row>
    <row r="139" spans="1:51" s="13" customFormat="1" ht="12">
      <c r="A139" s="13"/>
      <c r="B139" s="192"/>
      <c r="C139" s="13"/>
      <c r="D139" s="193" t="s">
        <v>134</v>
      </c>
      <c r="E139" s="194" t="s">
        <v>3</v>
      </c>
      <c r="F139" s="195" t="s">
        <v>429</v>
      </c>
      <c r="G139" s="13"/>
      <c r="H139" s="196">
        <v>1.263</v>
      </c>
      <c r="I139" s="197"/>
      <c r="J139" s="13"/>
      <c r="K139" s="13"/>
      <c r="L139" s="192"/>
      <c r="M139" s="198"/>
      <c r="N139" s="199"/>
      <c r="O139" s="199"/>
      <c r="P139" s="199"/>
      <c r="Q139" s="199"/>
      <c r="R139" s="199"/>
      <c r="S139" s="199"/>
      <c r="T139" s="20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4" t="s">
        <v>134</v>
      </c>
      <c r="AU139" s="194" t="s">
        <v>82</v>
      </c>
      <c r="AV139" s="13" t="s">
        <v>82</v>
      </c>
      <c r="AW139" s="13" t="s">
        <v>34</v>
      </c>
      <c r="AX139" s="13" t="s">
        <v>80</v>
      </c>
      <c r="AY139" s="194" t="s">
        <v>124</v>
      </c>
    </row>
    <row r="140" spans="1:65" s="2" customFormat="1" ht="37.8" customHeight="1">
      <c r="A140" s="39"/>
      <c r="B140" s="173"/>
      <c r="C140" s="174" t="s">
        <v>266</v>
      </c>
      <c r="D140" s="174" t="s">
        <v>126</v>
      </c>
      <c r="E140" s="175" t="s">
        <v>430</v>
      </c>
      <c r="F140" s="176" t="s">
        <v>431</v>
      </c>
      <c r="G140" s="177" t="s">
        <v>285</v>
      </c>
      <c r="H140" s="178">
        <v>3.89</v>
      </c>
      <c r="I140" s="179"/>
      <c r="J140" s="180">
        <f>ROUND(I140*H140,2)</f>
        <v>0</v>
      </c>
      <c r="K140" s="176" t="s">
        <v>3</v>
      </c>
      <c r="L140" s="40"/>
      <c r="M140" s="181" t="s">
        <v>3</v>
      </c>
      <c r="N140" s="182" t="s">
        <v>43</v>
      </c>
      <c r="O140" s="73"/>
      <c r="P140" s="183">
        <f>O140*H140</f>
        <v>0</v>
      </c>
      <c r="Q140" s="183">
        <v>0.353</v>
      </c>
      <c r="R140" s="183">
        <f>Q140*H140</f>
        <v>1.37317</v>
      </c>
      <c r="S140" s="183">
        <v>0</v>
      </c>
      <c r="T140" s="18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5" t="s">
        <v>94</v>
      </c>
      <c r="AT140" s="185" t="s">
        <v>126</v>
      </c>
      <c r="AU140" s="185" t="s">
        <v>82</v>
      </c>
      <c r="AY140" s="20" t="s">
        <v>124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0" t="s">
        <v>80</v>
      </c>
      <c r="BK140" s="186">
        <f>ROUND(I140*H140,2)</f>
        <v>0</v>
      </c>
      <c r="BL140" s="20" t="s">
        <v>94</v>
      </c>
      <c r="BM140" s="185" t="s">
        <v>432</v>
      </c>
    </row>
    <row r="141" spans="1:51" s="13" customFormat="1" ht="12">
      <c r="A141" s="13"/>
      <c r="B141" s="192"/>
      <c r="C141" s="13"/>
      <c r="D141" s="193" t="s">
        <v>134</v>
      </c>
      <c r="E141" s="194" t="s">
        <v>3</v>
      </c>
      <c r="F141" s="195" t="s">
        <v>433</v>
      </c>
      <c r="G141" s="13"/>
      <c r="H141" s="196">
        <v>3.89</v>
      </c>
      <c r="I141" s="197"/>
      <c r="J141" s="13"/>
      <c r="K141" s="13"/>
      <c r="L141" s="192"/>
      <c r="M141" s="198"/>
      <c r="N141" s="199"/>
      <c r="O141" s="199"/>
      <c r="P141" s="199"/>
      <c r="Q141" s="199"/>
      <c r="R141" s="199"/>
      <c r="S141" s="199"/>
      <c r="T141" s="20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4" t="s">
        <v>134</v>
      </c>
      <c r="AU141" s="194" t="s">
        <v>82</v>
      </c>
      <c r="AV141" s="13" t="s">
        <v>82</v>
      </c>
      <c r="AW141" s="13" t="s">
        <v>34</v>
      </c>
      <c r="AX141" s="13" t="s">
        <v>80</v>
      </c>
      <c r="AY141" s="194" t="s">
        <v>124</v>
      </c>
    </row>
    <row r="142" spans="1:65" s="2" customFormat="1" ht="78" customHeight="1">
      <c r="A142" s="39"/>
      <c r="B142" s="173"/>
      <c r="C142" s="174" t="s">
        <v>9</v>
      </c>
      <c r="D142" s="174" t="s">
        <v>126</v>
      </c>
      <c r="E142" s="175" t="s">
        <v>289</v>
      </c>
      <c r="F142" s="176" t="s">
        <v>290</v>
      </c>
      <c r="G142" s="177" t="s">
        <v>221</v>
      </c>
      <c r="H142" s="178">
        <v>1.65</v>
      </c>
      <c r="I142" s="179"/>
      <c r="J142" s="180">
        <f>ROUND(I142*H142,2)</f>
        <v>0</v>
      </c>
      <c r="K142" s="176" t="s">
        <v>130</v>
      </c>
      <c r="L142" s="40"/>
      <c r="M142" s="181" t="s">
        <v>3</v>
      </c>
      <c r="N142" s="182" t="s">
        <v>43</v>
      </c>
      <c r="O142" s="73"/>
      <c r="P142" s="183">
        <f>O142*H142</f>
        <v>0</v>
      </c>
      <c r="Q142" s="183">
        <v>3.11388</v>
      </c>
      <c r="R142" s="183">
        <f>Q142*H142</f>
        <v>5.1379019999999995</v>
      </c>
      <c r="S142" s="183">
        <v>0</v>
      </c>
      <c r="T142" s="18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85" t="s">
        <v>94</v>
      </c>
      <c r="AT142" s="185" t="s">
        <v>126</v>
      </c>
      <c r="AU142" s="185" t="s">
        <v>82</v>
      </c>
      <c r="AY142" s="20" t="s">
        <v>124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20" t="s">
        <v>80</v>
      </c>
      <c r="BK142" s="186">
        <f>ROUND(I142*H142,2)</f>
        <v>0</v>
      </c>
      <c r="BL142" s="20" t="s">
        <v>94</v>
      </c>
      <c r="BM142" s="185" t="s">
        <v>434</v>
      </c>
    </row>
    <row r="143" spans="1:47" s="2" customFormat="1" ht="12">
      <c r="A143" s="39"/>
      <c r="B143" s="40"/>
      <c r="C143" s="39"/>
      <c r="D143" s="187" t="s">
        <v>132</v>
      </c>
      <c r="E143" s="39"/>
      <c r="F143" s="188" t="s">
        <v>292</v>
      </c>
      <c r="G143" s="39"/>
      <c r="H143" s="39"/>
      <c r="I143" s="189"/>
      <c r="J143" s="39"/>
      <c r="K143" s="39"/>
      <c r="L143" s="40"/>
      <c r="M143" s="190"/>
      <c r="N143" s="191"/>
      <c r="O143" s="73"/>
      <c r="P143" s="73"/>
      <c r="Q143" s="73"/>
      <c r="R143" s="73"/>
      <c r="S143" s="73"/>
      <c r="T143" s="74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20" t="s">
        <v>132</v>
      </c>
      <c r="AU143" s="20" t="s">
        <v>82</v>
      </c>
    </row>
    <row r="144" spans="1:51" s="13" customFormat="1" ht="12">
      <c r="A144" s="13"/>
      <c r="B144" s="192"/>
      <c r="C144" s="13"/>
      <c r="D144" s="193" t="s">
        <v>134</v>
      </c>
      <c r="E144" s="194" t="s">
        <v>3</v>
      </c>
      <c r="F144" s="195" t="s">
        <v>435</v>
      </c>
      <c r="G144" s="13"/>
      <c r="H144" s="196">
        <v>1.65</v>
      </c>
      <c r="I144" s="197"/>
      <c r="J144" s="13"/>
      <c r="K144" s="13"/>
      <c r="L144" s="192"/>
      <c r="M144" s="198"/>
      <c r="N144" s="199"/>
      <c r="O144" s="199"/>
      <c r="P144" s="199"/>
      <c r="Q144" s="199"/>
      <c r="R144" s="199"/>
      <c r="S144" s="199"/>
      <c r="T144" s="20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4" t="s">
        <v>134</v>
      </c>
      <c r="AU144" s="194" t="s">
        <v>82</v>
      </c>
      <c r="AV144" s="13" t="s">
        <v>82</v>
      </c>
      <c r="AW144" s="13" t="s">
        <v>34</v>
      </c>
      <c r="AX144" s="13" t="s">
        <v>72</v>
      </c>
      <c r="AY144" s="194" t="s">
        <v>124</v>
      </c>
    </row>
    <row r="145" spans="1:51" s="15" customFormat="1" ht="12">
      <c r="A145" s="15"/>
      <c r="B145" s="222"/>
      <c r="C145" s="15"/>
      <c r="D145" s="193" t="s">
        <v>134</v>
      </c>
      <c r="E145" s="223" t="s">
        <v>3</v>
      </c>
      <c r="F145" s="224" t="s">
        <v>400</v>
      </c>
      <c r="G145" s="15"/>
      <c r="H145" s="225">
        <v>1.65</v>
      </c>
      <c r="I145" s="226"/>
      <c r="J145" s="15"/>
      <c r="K145" s="15"/>
      <c r="L145" s="222"/>
      <c r="M145" s="227"/>
      <c r="N145" s="228"/>
      <c r="O145" s="228"/>
      <c r="P145" s="228"/>
      <c r="Q145" s="228"/>
      <c r="R145" s="228"/>
      <c r="S145" s="228"/>
      <c r="T145" s="22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23" t="s">
        <v>134</v>
      </c>
      <c r="AU145" s="223" t="s">
        <v>82</v>
      </c>
      <c r="AV145" s="15" t="s">
        <v>94</v>
      </c>
      <c r="AW145" s="15" t="s">
        <v>34</v>
      </c>
      <c r="AX145" s="15" t="s">
        <v>80</v>
      </c>
      <c r="AY145" s="223" t="s">
        <v>124</v>
      </c>
    </row>
    <row r="146" spans="1:65" s="2" customFormat="1" ht="66.75" customHeight="1">
      <c r="A146" s="39"/>
      <c r="B146" s="173"/>
      <c r="C146" s="174" t="s">
        <v>277</v>
      </c>
      <c r="D146" s="174" t="s">
        <v>126</v>
      </c>
      <c r="E146" s="175" t="s">
        <v>295</v>
      </c>
      <c r="F146" s="176" t="s">
        <v>296</v>
      </c>
      <c r="G146" s="177" t="s">
        <v>221</v>
      </c>
      <c r="H146" s="178">
        <v>6.812</v>
      </c>
      <c r="I146" s="179"/>
      <c r="J146" s="180">
        <f>ROUND(I146*H146,2)</f>
        <v>0</v>
      </c>
      <c r="K146" s="176" t="s">
        <v>130</v>
      </c>
      <c r="L146" s="40"/>
      <c r="M146" s="181" t="s">
        <v>3</v>
      </c>
      <c r="N146" s="182" t="s">
        <v>43</v>
      </c>
      <c r="O146" s="73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85" t="s">
        <v>94</v>
      </c>
      <c r="AT146" s="185" t="s">
        <v>126</v>
      </c>
      <c r="AU146" s="185" t="s">
        <v>82</v>
      </c>
      <c r="AY146" s="20" t="s">
        <v>124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0" t="s">
        <v>80</v>
      </c>
      <c r="BK146" s="186">
        <f>ROUND(I146*H146,2)</f>
        <v>0</v>
      </c>
      <c r="BL146" s="20" t="s">
        <v>94</v>
      </c>
      <c r="BM146" s="185" t="s">
        <v>436</v>
      </c>
    </row>
    <row r="147" spans="1:47" s="2" customFormat="1" ht="12">
      <c r="A147" s="39"/>
      <c r="B147" s="40"/>
      <c r="C147" s="39"/>
      <c r="D147" s="187" t="s">
        <v>132</v>
      </c>
      <c r="E147" s="39"/>
      <c r="F147" s="188" t="s">
        <v>298</v>
      </c>
      <c r="G147" s="39"/>
      <c r="H147" s="39"/>
      <c r="I147" s="189"/>
      <c r="J147" s="39"/>
      <c r="K147" s="39"/>
      <c r="L147" s="40"/>
      <c r="M147" s="190"/>
      <c r="N147" s="191"/>
      <c r="O147" s="73"/>
      <c r="P147" s="73"/>
      <c r="Q147" s="73"/>
      <c r="R147" s="73"/>
      <c r="S147" s="73"/>
      <c r="T147" s="74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20" t="s">
        <v>132</v>
      </c>
      <c r="AU147" s="20" t="s">
        <v>82</v>
      </c>
    </row>
    <row r="148" spans="1:51" s="13" customFormat="1" ht="12">
      <c r="A148" s="13"/>
      <c r="B148" s="192"/>
      <c r="C148" s="13"/>
      <c r="D148" s="193" t="s">
        <v>134</v>
      </c>
      <c r="E148" s="194" t="s">
        <v>3</v>
      </c>
      <c r="F148" s="195" t="s">
        <v>437</v>
      </c>
      <c r="G148" s="13"/>
      <c r="H148" s="196">
        <v>1.25</v>
      </c>
      <c r="I148" s="197"/>
      <c r="J148" s="13"/>
      <c r="K148" s="13"/>
      <c r="L148" s="192"/>
      <c r="M148" s="198"/>
      <c r="N148" s="199"/>
      <c r="O148" s="199"/>
      <c r="P148" s="199"/>
      <c r="Q148" s="199"/>
      <c r="R148" s="199"/>
      <c r="S148" s="199"/>
      <c r="T148" s="20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4" t="s">
        <v>134</v>
      </c>
      <c r="AU148" s="194" t="s">
        <v>82</v>
      </c>
      <c r="AV148" s="13" t="s">
        <v>82</v>
      </c>
      <c r="AW148" s="13" t="s">
        <v>34</v>
      </c>
      <c r="AX148" s="13" t="s">
        <v>72</v>
      </c>
      <c r="AY148" s="194" t="s">
        <v>124</v>
      </c>
    </row>
    <row r="149" spans="1:51" s="13" customFormat="1" ht="12">
      <c r="A149" s="13"/>
      <c r="B149" s="192"/>
      <c r="C149" s="13"/>
      <c r="D149" s="193" t="s">
        <v>134</v>
      </c>
      <c r="E149" s="194" t="s">
        <v>3</v>
      </c>
      <c r="F149" s="195" t="s">
        <v>438</v>
      </c>
      <c r="G149" s="13"/>
      <c r="H149" s="196">
        <v>1.8</v>
      </c>
      <c r="I149" s="197"/>
      <c r="J149" s="13"/>
      <c r="K149" s="13"/>
      <c r="L149" s="192"/>
      <c r="M149" s="198"/>
      <c r="N149" s="199"/>
      <c r="O149" s="199"/>
      <c r="P149" s="199"/>
      <c r="Q149" s="199"/>
      <c r="R149" s="199"/>
      <c r="S149" s="199"/>
      <c r="T149" s="20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4" t="s">
        <v>134</v>
      </c>
      <c r="AU149" s="194" t="s">
        <v>82</v>
      </c>
      <c r="AV149" s="13" t="s">
        <v>82</v>
      </c>
      <c r="AW149" s="13" t="s">
        <v>34</v>
      </c>
      <c r="AX149" s="13" t="s">
        <v>72</v>
      </c>
      <c r="AY149" s="194" t="s">
        <v>124</v>
      </c>
    </row>
    <row r="150" spans="1:51" s="13" customFormat="1" ht="12">
      <c r="A150" s="13"/>
      <c r="B150" s="192"/>
      <c r="C150" s="13"/>
      <c r="D150" s="193" t="s">
        <v>134</v>
      </c>
      <c r="E150" s="194" t="s">
        <v>3</v>
      </c>
      <c r="F150" s="195" t="s">
        <v>439</v>
      </c>
      <c r="G150" s="13"/>
      <c r="H150" s="196">
        <v>0.683</v>
      </c>
      <c r="I150" s="197"/>
      <c r="J150" s="13"/>
      <c r="K150" s="13"/>
      <c r="L150" s="192"/>
      <c r="M150" s="198"/>
      <c r="N150" s="199"/>
      <c r="O150" s="199"/>
      <c r="P150" s="199"/>
      <c r="Q150" s="199"/>
      <c r="R150" s="199"/>
      <c r="S150" s="199"/>
      <c r="T150" s="20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4" t="s">
        <v>134</v>
      </c>
      <c r="AU150" s="194" t="s">
        <v>82</v>
      </c>
      <c r="AV150" s="13" t="s">
        <v>82</v>
      </c>
      <c r="AW150" s="13" t="s">
        <v>34</v>
      </c>
      <c r="AX150" s="13" t="s">
        <v>72</v>
      </c>
      <c r="AY150" s="194" t="s">
        <v>124</v>
      </c>
    </row>
    <row r="151" spans="1:51" s="13" customFormat="1" ht="12">
      <c r="A151" s="13"/>
      <c r="B151" s="192"/>
      <c r="C151" s="13"/>
      <c r="D151" s="193" t="s">
        <v>134</v>
      </c>
      <c r="E151" s="194" t="s">
        <v>3</v>
      </c>
      <c r="F151" s="195" t="s">
        <v>440</v>
      </c>
      <c r="G151" s="13"/>
      <c r="H151" s="196">
        <v>2.719</v>
      </c>
      <c r="I151" s="197"/>
      <c r="J151" s="13"/>
      <c r="K151" s="13"/>
      <c r="L151" s="192"/>
      <c r="M151" s="198"/>
      <c r="N151" s="199"/>
      <c r="O151" s="199"/>
      <c r="P151" s="199"/>
      <c r="Q151" s="199"/>
      <c r="R151" s="199"/>
      <c r="S151" s="199"/>
      <c r="T151" s="20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4" t="s">
        <v>134</v>
      </c>
      <c r="AU151" s="194" t="s">
        <v>82</v>
      </c>
      <c r="AV151" s="13" t="s">
        <v>82</v>
      </c>
      <c r="AW151" s="13" t="s">
        <v>34</v>
      </c>
      <c r="AX151" s="13" t="s">
        <v>72</v>
      </c>
      <c r="AY151" s="194" t="s">
        <v>124</v>
      </c>
    </row>
    <row r="152" spans="1:51" s="13" customFormat="1" ht="12">
      <c r="A152" s="13"/>
      <c r="B152" s="192"/>
      <c r="C152" s="13"/>
      <c r="D152" s="193" t="s">
        <v>134</v>
      </c>
      <c r="E152" s="194" t="s">
        <v>3</v>
      </c>
      <c r="F152" s="195" t="s">
        <v>441</v>
      </c>
      <c r="G152" s="13"/>
      <c r="H152" s="196">
        <v>0.36</v>
      </c>
      <c r="I152" s="197"/>
      <c r="J152" s="13"/>
      <c r="K152" s="13"/>
      <c r="L152" s="192"/>
      <c r="M152" s="198"/>
      <c r="N152" s="199"/>
      <c r="O152" s="199"/>
      <c r="P152" s="199"/>
      <c r="Q152" s="199"/>
      <c r="R152" s="199"/>
      <c r="S152" s="199"/>
      <c r="T152" s="20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4" t="s">
        <v>134</v>
      </c>
      <c r="AU152" s="194" t="s">
        <v>82</v>
      </c>
      <c r="AV152" s="13" t="s">
        <v>82</v>
      </c>
      <c r="AW152" s="13" t="s">
        <v>34</v>
      </c>
      <c r="AX152" s="13" t="s">
        <v>72</v>
      </c>
      <c r="AY152" s="194" t="s">
        <v>124</v>
      </c>
    </row>
    <row r="153" spans="1:51" s="15" customFormat="1" ht="12">
      <c r="A153" s="15"/>
      <c r="B153" s="222"/>
      <c r="C153" s="15"/>
      <c r="D153" s="193" t="s">
        <v>134</v>
      </c>
      <c r="E153" s="223" t="s">
        <v>3</v>
      </c>
      <c r="F153" s="224" t="s">
        <v>400</v>
      </c>
      <c r="G153" s="15"/>
      <c r="H153" s="225">
        <v>6.812</v>
      </c>
      <c r="I153" s="226"/>
      <c r="J153" s="15"/>
      <c r="K153" s="15"/>
      <c r="L153" s="222"/>
      <c r="M153" s="227"/>
      <c r="N153" s="228"/>
      <c r="O153" s="228"/>
      <c r="P153" s="228"/>
      <c r="Q153" s="228"/>
      <c r="R153" s="228"/>
      <c r="S153" s="228"/>
      <c r="T153" s="229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23" t="s">
        <v>134</v>
      </c>
      <c r="AU153" s="223" t="s">
        <v>82</v>
      </c>
      <c r="AV153" s="15" t="s">
        <v>94</v>
      </c>
      <c r="AW153" s="15" t="s">
        <v>34</v>
      </c>
      <c r="AX153" s="15" t="s">
        <v>80</v>
      </c>
      <c r="AY153" s="223" t="s">
        <v>124</v>
      </c>
    </row>
    <row r="154" spans="1:65" s="2" customFormat="1" ht="76.35" customHeight="1">
      <c r="A154" s="39"/>
      <c r="B154" s="173"/>
      <c r="C154" s="174" t="s">
        <v>282</v>
      </c>
      <c r="D154" s="174" t="s">
        <v>126</v>
      </c>
      <c r="E154" s="175" t="s">
        <v>301</v>
      </c>
      <c r="F154" s="176" t="s">
        <v>302</v>
      </c>
      <c r="G154" s="177" t="s">
        <v>215</v>
      </c>
      <c r="H154" s="178">
        <v>31.882</v>
      </c>
      <c r="I154" s="179"/>
      <c r="J154" s="180">
        <f>ROUND(I154*H154,2)</f>
        <v>0</v>
      </c>
      <c r="K154" s="176" t="s">
        <v>130</v>
      </c>
      <c r="L154" s="40"/>
      <c r="M154" s="181" t="s">
        <v>3</v>
      </c>
      <c r="N154" s="182" t="s">
        <v>43</v>
      </c>
      <c r="O154" s="73"/>
      <c r="P154" s="183">
        <f>O154*H154</f>
        <v>0</v>
      </c>
      <c r="Q154" s="183">
        <v>0.00726</v>
      </c>
      <c r="R154" s="183">
        <f>Q154*H154</f>
        <v>0.23146332</v>
      </c>
      <c r="S154" s="183">
        <v>0</v>
      </c>
      <c r="T154" s="18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5" t="s">
        <v>94</v>
      </c>
      <c r="AT154" s="185" t="s">
        <v>126</v>
      </c>
      <c r="AU154" s="185" t="s">
        <v>82</v>
      </c>
      <c r="AY154" s="20" t="s">
        <v>124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20" t="s">
        <v>80</v>
      </c>
      <c r="BK154" s="186">
        <f>ROUND(I154*H154,2)</f>
        <v>0</v>
      </c>
      <c r="BL154" s="20" t="s">
        <v>94</v>
      </c>
      <c r="BM154" s="185" t="s">
        <v>442</v>
      </c>
    </row>
    <row r="155" spans="1:47" s="2" customFormat="1" ht="12">
      <c r="A155" s="39"/>
      <c r="B155" s="40"/>
      <c r="C155" s="39"/>
      <c r="D155" s="187" t="s">
        <v>132</v>
      </c>
      <c r="E155" s="39"/>
      <c r="F155" s="188" t="s">
        <v>304</v>
      </c>
      <c r="G155" s="39"/>
      <c r="H155" s="39"/>
      <c r="I155" s="189"/>
      <c r="J155" s="39"/>
      <c r="K155" s="39"/>
      <c r="L155" s="40"/>
      <c r="M155" s="190"/>
      <c r="N155" s="191"/>
      <c r="O155" s="73"/>
      <c r="P155" s="73"/>
      <c r="Q155" s="73"/>
      <c r="R155" s="73"/>
      <c r="S155" s="73"/>
      <c r="T155" s="74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20" t="s">
        <v>132</v>
      </c>
      <c r="AU155" s="20" t="s">
        <v>82</v>
      </c>
    </row>
    <row r="156" spans="1:51" s="13" customFormat="1" ht="12">
      <c r="A156" s="13"/>
      <c r="B156" s="192"/>
      <c r="C156" s="13"/>
      <c r="D156" s="193" t="s">
        <v>134</v>
      </c>
      <c r="E156" s="194" t="s">
        <v>3</v>
      </c>
      <c r="F156" s="195" t="s">
        <v>443</v>
      </c>
      <c r="G156" s="13"/>
      <c r="H156" s="196">
        <v>6</v>
      </c>
      <c r="I156" s="197"/>
      <c r="J156" s="13"/>
      <c r="K156" s="13"/>
      <c r="L156" s="192"/>
      <c r="M156" s="198"/>
      <c r="N156" s="199"/>
      <c r="O156" s="199"/>
      <c r="P156" s="199"/>
      <c r="Q156" s="199"/>
      <c r="R156" s="199"/>
      <c r="S156" s="199"/>
      <c r="T156" s="20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4" t="s">
        <v>134</v>
      </c>
      <c r="AU156" s="194" t="s">
        <v>82</v>
      </c>
      <c r="AV156" s="13" t="s">
        <v>82</v>
      </c>
      <c r="AW156" s="13" t="s">
        <v>34</v>
      </c>
      <c r="AX156" s="13" t="s">
        <v>72</v>
      </c>
      <c r="AY156" s="194" t="s">
        <v>124</v>
      </c>
    </row>
    <row r="157" spans="1:51" s="13" customFormat="1" ht="12">
      <c r="A157" s="13"/>
      <c r="B157" s="192"/>
      <c r="C157" s="13"/>
      <c r="D157" s="193" t="s">
        <v>134</v>
      </c>
      <c r="E157" s="194" t="s">
        <v>3</v>
      </c>
      <c r="F157" s="195" t="s">
        <v>444</v>
      </c>
      <c r="G157" s="13"/>
      <c r="H157" s="196">
        <v>11.6</v>
      </c>
      <c r="I157" s="197"/>
      <c r="J157" s="13"/>
      <c r="K157" s="13"/>
      <c r="L157" s="192"/>
      <c r="M157" s="198"/>
      <c r="N157" s="199"/>
      <c r="O157" s="199"/>
      <c r="P157" s="199"/>
      <c r="Q157" s="199"/>
      <c r="R157" s="199"/>
      <c r="S157" s="199"/>
      <c r="T157" s="20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4" t="s">
        <v>134</v>
      </c>
      <c r="AU157" s="194" t="s">
        <v>82</v>
      </c>
      <c r="AV157" s="13" t="s">
        <v>82</v>
      </c>
      <c r="AW157" s="13" t="s">
        <v>34</v>
      </c>
      <c r="AX157" s="13" t="s">
        <v>72</v>
      </c>
      <c r="AY157" s="194" t="s">
        <v>124</v>
      </c>
    </row>
    <row r="158" spans="1:51" s="13" customFormat="1" ht="12">
      <c r="A158" s="13"/>
      <c r="B158" s="192"/>
      <c r="C158" s="13"/>
      <c r="D158" s="193" t="s">
        <v>134</v>
      </c>
      <c r="E158" s="194" t="s">
        <v>3</v>
      </c>
      <c r="F158" s="195" t="s">
        <v>445</v>
      </c>
      <c r="G158" s="13"/>
      <c r="H158" s="196">
        <v>5.6</v>
      </c>
      <c r="I158" s="197"/>
      <c r="J158" s="13"/>
      <c r="K158" s="13"/>
      <c r="L158" s="192"/>
      <c r="M158" s="198"/>
      <c r="N158" s="199"/>
      <c r="O158" s="199"/>
      <c r="P158" s="199"/>
      <c r="Q158" s="199"/>
      <c r="R158" s="199"/>
      <c r="S158" s="199"/>
      <c r="T158" s="20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4" t="s">
        <v>134</v>
      </c>
      <c r="AU158" s="194" t="s">
        <v>82</v>
      </c>
      <c r="AV158" s="13" t="s">
        <v>82</v>
      </c>
      <c r="AW158" s="13" t="s">
        <v>34</v>
      </c>
      <c r="AX158" s="13" t="s">
        <v>72</v>
      </c>
      <c r="AY158" s="194" t="s">
        <v>124</v>
      </c>
    </row>
    <row r="159" spans="1:51" s="13" customFormat="1" ht="12">
      <c r="A159" s="13"/>
      <c r="B159" s="192"/>
      <c r="C159" s="13"/>
      <c r="D159" s="193" t="s">
        <v>134</v>
      </c>
      <c r="E159" s="194" t="s">
        <v>3</v>
      </c>
      <c r="F159" s="195" t="s">
        <v>446</v>
      </c>
      <c r="G159" s="13"/>
      <c r="H159" s="196">
        <v>6.762</v>
      </c>
      <c r="I159" s="197"/>
      <c r="J159" s="13"/>
      <c r="K159" s="13"/>
      <c r="L159" s="192"/>
      <c r="M159" s="198"/>
      <c r="N159" s="199"/>
      <c r="O159" s="199"/>
      <c r="P159" s="199"/>
      <c r="Q159" s="199"/>
      <c r="R159" s="199"/>
      <c r="S159" s="199"/>
      <c r="T159" s="20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4" t="s">
        <v>134</v>
      </c>
      <c r="AU159" s="194" t="s">
        <v>82</v>
      </c>
      <c r="AV159" s="13" t="s">
        <v>82</v>
      </c>
      <c r="AW159" s="13" t="s">
        <v>34</v>
      </c>
      <c r="AX159" s="13" t="s">
        <v>72</v>
      </c>
      <c r="AY159" s="194" t="s">
        <v>124</v>
      </c>
    </row>
    <row r="160" spans="1:51" s="13" customFormat="1" ht="12">
      <c r="A160" s="13"/>
      <c r="B160" s="192"/>
      <c r="C160" s="13"/>
      <c r="D160" s="193" t="s">
        <v>134</v>
      </c>
      <c r="E160" s="194" t="s">
        <v>3</v>
      </c>
      <c r="F160" s="195" t="s">
        <v>447</v>
      </c>
      <c r="G160" s="13"/>
      <c r="H160" s="196">
        <v>1.92</v>
      </c>
      <c r="I160" s="197"/>
      <c r="J160" s="13"/>
      <c r="K160" s="13"/>
      <c r="L160" s="192"/>
      <c r="M160" s="198"/>
      <c r="N160" s="199"/>
      <c r="O160" s="199"/>
      <c r="P160" s="199"/>
      <c r="Q160" s="199"/>
      <c r="R160" s="199"/>
      <c r="S160" s="199"/>
      <c r="T160" s="20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4" t="s">
        <v>134</v>
      </c>
      <c r="AU160" s="194" t="s">
        <v>82</v>
      </c>
      <c r="AV160" s="13" t="s">
        <v>82</v>
      </c>
      <c r="AW160" s="13" t="s">
        <v>34</v>
      </c>
      <c r="AX160" s="13" t="s">
        <v>72</v>
      </c>
      <c r="AY160" s="194" t="s">
        <v>124</v>
      </c>
    </row>
    <row r="161" spans="1:51" s="15" customFormat="1" ht="12">
      <c r="A161" s="15"/>
      <c r="B161" s="222"/>
      <c r="C161" s="15"/>
      <c r="D161" s="193" t="s">
        <v>134</v>
      </c>
      <c r="E161" s="223" t="s">
        <v>3</v>
      </c>
      <c r="F161" s="224" t="s">
        <v>400</v>
      </c>
      <c r="G161" s="15"/>
      <c r="H161" s="225">
        <v>31.882000000000005</v>
      </c>
      <c r="I161" s="226"/>
      <c r="J161" s="15"/>
      <c r="K161" s="15"/>
      <c r="L161" s="222"/>
      <c r="M161" s="227"/>
      <c r="N161" s="228"/>
      <c r="O161" s="228"/>
      <c r="P161" s="228"/>
      <c r="Q161" s="228"/>
      <c r="R161" s="228"/>
      <c r="S161" s="228"/>
      <c r="T161" s="22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23" t="s">
        <v>134</v>
      </c>
      <c r="AU161" s="223" t="s">
        <v>82</v>
      </c>
      <c r="AV161" s="15" t="s">
        <v>94</v>
      </c>
      <c r="AW161" s="15" t="s">
        <v>34</v>
      </c>
      <c r="AX161" s="15" t="s">
        <v>80</v>
      </c>
      <c r="AY161" s="223" t="s">
        <v>124</v>
      </c>
    </row>
    <row r="162" spans="1:65" s="2" customFormat="1" ht="76.35" customHeight="1">
      <c r="A162" s="39"/>
      <c r="B162" s="173"/>
      <c r="C162" s="174" t="s">
        <v>288</v>
      </c>
      <c r="D162" s="174" t="s">
        <v>126</v>
      </c>
      <c r="E162" s="175" t="s">
        <v>311</v>
      </c>
      <c r="F162" s="176" t="s">
        <v>312</v>
      </c>
      <c r="G162" s="177" t="s">
        <v>215</v>
      </c>
      <c r="H162" s="178">
        <v>31.882</v>
      </c>
      <c r="I162" s="179"/>
      <c r="J162" s="180">
        <f>ROUND(I162*H162,2)</f>
        <v>0</v>
      </c>
      <c r="K162" s="176" t="s">
        <v>130</v>
      </c>
      <c r="L162" s="40"/>
      <c r="M162" s="181" t="s">
        <v>3</v>
      </c>
      <c r="N162" s="182" t="s">
        <v>43</v>
      </c>
      <c r="O162" s="73"/>
      <c r="P162" s="183">
        <f>O162*H162</f>
        <v>0</v>
      </c>
      <c r="Q162" s="183">
        <v>0.00086</v>
      </c>
      <c r="R162" s="183">
        <f>Q162*H162</f>
        <v>0.027418520000000002</v>
      </c>
      <c r="S162" s="183">
        <v>0</v>
      </c>
      <c r="T162" s="18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5" t="s">
        <v>94</v>
      </c>
      <c r="AT162" s="185" t="s">
        <v>126</v>
      </c>
      <c r="AU162" s="185" t="s">
        <v>82</v>
      </c>
      <c r="AY162" s="20" t="s">
        <v>124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20" t="s">
        <v>80</v>
      </c>
      <c r="BK162" s="186">
        <f>ROUND(I162*H162,2)</f>
        <v>0</v>
      </c>
      <c r="BL162" s="20" t="s">
        <v>94</v>
      </c>
      <c r="BM162" s="185" t="s">
        <v>448</v>
      </c>
    </row>
    <row r="163" spans="1:47" s="2" customFormat="1" ht="12">
      <c r="A163" s="39"/>
      <c r="B163" s="40"/>
      <c r="C163" s="39"/>
      <c r="D163" s="187" t="s">
        <v>132</v>
      </c>
      <c r="E163" s="39"/>
      <c r="F163" s="188" t="s">
        <v>314</v>
      </c>
      <c r="G163" s="39"/>
      <c r="H163" s="39"/>
      <c r="I163" s="189"/>
      <c r="J163" s="39"/>
      <c r="K163" s="39"/>
      <c r="L163" s="40"/>
      <c r="M163" s="190"/>
      <c r="N163" s="191"/>
      <c r="O163" s="73"/>
      <c r="P163" s="73"/>
      <c r="Q163" s="73"/>
      <c r="R163" s="73"/>
      <c r="S163" s="73"/>
      <c r="T163" s="74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20" t="s">
        <v>132</v>
      </c>
      <c r="AU163" s="20" t="s">
        <v>82</v>
      </c>
    </row>
    <row r="164" spans="1:51" s="13" customFormat="1" ht="12">
      <c r="A164" s="13"/>
      <c r="B164" s="192"/>
      <c r="C164" s="13"/>
      <c r="D164" s="193" t="s">
        <v>134</v>
      </c>
      <c r="E164" s="194" t="s">
        <v>3</v>
      </c>
      <c r="F164" s="195" t="s">
        <v>443</v>
      </c>
      <c r="G164" s="13"/>
      <c r="H164" s="196">
        <v>6</v>
      </c>
      <c r="I164" s="197"/>
      <c r="J164" s="13"/>
      <c r="K164" s="13"/>
      <c r="L164" s="192"/>
      <c r="M164" s="198"/>
      <c r="N164" s="199"/>
      <c r="O164" s="199"/>
      <c r="P164" s="199"/>
      <c r="Q164" s="199"/>
      <c r="R164" s="199"/>
      <c r="S164" s="199"/>
      <c r="T164" s="20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4" t="s">
        <v>134</v>
      </c>
      <c r="AU164" s="194" t="s">
        <v>82</v>
      </c>
      <c r="AV164" s="13" t="s">
        <v>82</v>
      </c>
      <c r="AW164" s="13" t="s">
        <v>34</v>
      </c>
      <c r="AX164" s="13" t="s">
        <v>72</v>
      </c>
      <c r="AY164" s="194" t="s">
        <v>124</v>
      </c>
    </row>
    <row r="165" spans="1:51" s="13" customFormat="1" ht="12">
      <c r="A165" s="13"/>
      <c r="B165" s="192"/>
      <c r="C165" s="13"/>
      <c r="D165" s="193" t="s">
        <v>134</v>
      </c>
      <c r="E165" s="194" t="s">
        <v>3</v>
      </c>
      <c r="F165" s="195" t="s">
        <v>444</v>
      </c>
      <c r="G165" s="13"/>
      <c r="H165" s="196">
        <v>11.6</v>
      </c>
      <c r="I165" s="197"/>
      <c r="J165" s="13"/>
      <c r="K165" s="13"/>
      <c r="L165" s="192"/>
      <c r="M165" s="198"/>
      <c r="N165" s="199"/>
      <c r="O165" s="199"/>
      <c r="P165" s="199"/>
      <c r="Q165" s="199"/>
      <c r="R165" s="199"/>
      <c r="S165" s="199"/>
      <c r="T165" s="20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4" t="s">
        <v>134</v>
      </c>
      <c r="AU165" s="194" t="s">
        <v>82</v>
      </c>
      <c r="AV165" s="13" t="s">
        <v>82</v>
      </c>
      <c r="AW165" s="13" t="s">
        <v>34</v>
      </c>
      <c r="AX165" s="13" t="s">
        <v>72</v>
      </c>
      <c r="AY165" s="194" t="s">
        <v>124</v>
      </c>
    </row>
    <row r="166" spans="1:51" s="13" customFormat="1" ht="12">
      <c r="A166" s="13"/>
      <c r="B166" s="192"/>
      <c r="C166" s="13"/>
      <c r="D166" s="193" t="s">
        <v>134</v>
      </c>
      <c r="E166" s="194" t="s">
        <v>3</v>
      </c>
      <c r="F166" s="195" t="s">
        <v>445</v>
      </c>
      <c r="G166" s="13"/>
      <c r="H166" s="196">
        <v>5.6</v>
      </c>
      <c r="I166" s="197"/>
      <c r="J166" s="13"/>
      <c r="K166" s="13"/>
      <c r="L166" s="192"/>
      <c r="M166" s="198"/>
      <c r="N166" s="199"/>
      <c r="O166" s="199"/>
      <c r="P166" s="199"/>
      <c r="Q166" s="199"/>
      <c r="R166" s="199"/>
      <c r="S166" s="199"/>
      <c r="T166" s="20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4" t="s">
        <v>134</v>
      </c>
      <c r="AU166" s="194" t="s">
        <v>82</v>
      </c>
      <c r="AV166" s="13" t="s">
        <v>82</v>
      </c>
      <c r="AW166" s="13" t="s">
        <v>34</v>
      </c>
      <c r="AX166" s="13" t="s">
        <v>72</v>
      </c>
      <c r="AY166" s="194" t="s">
        <v>124</v>
      </c>
    </row>
    <row r="167" spans="1:51" s="13" customFormat="1" ht="12">
      <c r="A167" s="13"/>
      <c r="B167" s="192"/>
      <c r="C167" s="13"/>
      <c r="D167" s="193" t="s">
        <v>134</v>
      </c>
      <c r="E167" s="194" t="s">
        <v>3</v>
      </c>
      <c r="F167" s="195" t="s">
        <v>446</v>
      </c>
      <c r="G167" s="13"/>
      <c r="H167" s="196">
        <v>6.762</v>
      </c>
      <c r="I167" s="197"/>
      <c r="J167" s="13"/>
      <c r="K167" s="13"/>
      <c r="L167" s="192"/>
      <c r="M167" s="198"/>
      <c r="N167" s="199"/>
      <c r="O167" s="199"/>
      <c r="P167" s="199"/>
      <c r="Q167" s="199"/>
      <c r="R167" s="199"/>
      <c r="S167" s="199"/>
      <c r="T167" s="20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4" t="s">
        <v>134</v>
      </c>
      <c r="AU167" s="194" t="s">
        <v>82</v>
      </c>
      <c r="AV167" s="13" t="s">
        <v>82</v>
      </c>
      <c r="AW167" s="13" t="s">
        <v>34</v>
      </c>
      <c r="AX167" s="13" t="s">
        <v>72</v>
      </c>
      <c r="AY167" s="194" t="s">
        <v>124</v>
      </c>
    </row>
    <row r="168" spans="1:51" s="13" customFormat="1" ht="12">
      <c r="A168" s="13"/>
      <c r="B168" s="192"/>
      <c r="C168" s="13"/>
      <c r="D168" s="193" t="s">
        <v>134</v>
      </c>
      <c r="E168" s="194" t="s">
        <v>3</v>
      </c>
      <c r="F168" s="195" t="s">
        <v>447</v>
      </c>
      <c r="G168" s="13"/>
      <c r="H168" s="196">
        <v>1.92</v>
      </c>
      <c r="I168" s="197"/>
      <c r="J168" s="13"/>
      <c r="K168" s="13"/>
      <c r="L168" s="192"/>
      <c r="M168" s="198"/>
      <c r="N168" s="199"/>
      <c r="O168" s="199"/>
      <c r="P168" s="199"/>
      <c r="Q168" s="199"/>
      <c r="R168" s="199"/>
      <c r="S168" s="199"/>
      <c r="T168" s="20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4" t="s">
        <v>134</v>
      </c>
      <c r="AU168" s="194" t="s">
        <v>82</v>
      </c>
      <c r="AV168" s="13" t="s">
        <v>82</v>
      </c>
      <c r="AW168" s="13" t="s">
        <v>34</v>
      </c>
      <c r="AX168" s="13" t="s">
        <v>72</v>
      </c>
      <c r="AY168" s="194" t="s">
        <v>124</v>
      </c>
    </row>
    <row r="169" spans="1:51" s="15" customFormat="1" ht="12">
      <c r="A169" s="15"/>
      <c r="B169" s="222"/>
      <c r="C169" s="15"/>
      <c r="D169" s="193" t="s">
        <v>134</v>
      </c>
      <c r="E169" s="223" t="s">
        <v>3</v>
      </c>
      <c r="F169" s="224" t="s">
        <v>400</v>
      </c>
      <c r="G169" s="15"/>
      <c r="H169" s="225">
        <v>31.882000000000005</v>
      </c>
      <c r="I169" s="226"/>
      <c r="J169" s="15"/>
      <c r="K169" s="15"/>
      <c r="L169" s="222"/>
      <c r="M169" s="227"/>
      <c r="N169" s="228"/>
      <c r="O169" s="228"/>
      <c r="P169" s="228"/>
      <c r="Q169" s="228"/>
      <c r="R169" s="228"/>
      <c r="S169" s="228"/>
      <c r="T169" s="22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23" t="s">
        <v>134</v>
      </c>
      <c r="AU169" s="223" t="s">
        <v>82</v>
      </c>
      <c r="AV169" s="15" t="s">
        <v>94</v>
      </c>
      <c r="AW169" s="15" t="s">
        <v>34</v>
      </c>
      <c r="AX169" s="15" t="s">
        <v>80</v>
      </c>
      <c r="AY169" s="223" t="s">
        <v>124</v>
      </c>
    </row>
    <row r="170" spans="1:65" s="2" customFormat="1" ht="90" customHeight="1">
      <c r="A170" s="39"/>
      <c r="B170" s="173"/>
      <c r="C170" s="174" t="s">
        <v>294</v>
      </c>
      <c r="D170" s="174" t="s">
        <v>126</v>
      </c>
      <c r="E170" s="175" t="s">
        <v>316</v>
      </c>
      <c r="F170" s="176" t="s">
        <v>317</v>
      </c>
      <c r="G170" s="177" t="s">
        <v>318</v>
      </c>
      <c r="H170" s="178">
        <v>0.195</v>
      </c>
      <c r="I170" s="179"/>
      <c r="J170" s="180">
        <f>ROUND(I170*H170,2)</f>
        <v>0</v>
      </c>
      <c r="K170" s="176" t="s">
        <v>130</v>
      </c>
      <c r="L170" s="40"/>
      <c r="M170" s="181" t="s">
        <v>3</v>
      </c>
      <c r="N170" s="182" t="s">
        <v>43</v>
      </c>
      <c r="O170" s="73"/>
      <c r="P170" s="183">
        <f>O170*H170</f>
        <v>0</v>
      </c>
      <c r="Q170" s="183">
        <v>1.03955</v>
      </c>
      <c r="R170" s="183">
        <f>Q170*H170</f>
        <v>0.20271225</v>
      </c>
      <c r="S170" s="183">
        <v>0</v>
      </c>
      <c r="T170" s="18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85" t="s">
        <v>94</v>
      </c>
      <c r="AT170" s="185" t="s">
        <v>126</v>
      </c>
      <c r="AU170" s="185" t="s">
        <v>82</v>
      </c>
      <c r="AY170" s="20" t="s">
        <v>124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0" t="s">
        <v>80</v>
      </c>
      <c r="BK170" s="186">
        <f>ROUND(I170*H170,2)</f>
        <v>0</v>
      </c>
      <c r="BL170" s="20" t="s">
        <v>94</v>
      </c>
      <c r="BM170" s="185" t="s">
        <v>449</v>
      </c>
    </row>
    <row r="171" spans="1:47" s="2" customFormat="1" ht="12">
      <c r="A171" s="39"/>
      <c r="B171" s="40"/>
      <c r="C171" s="39"/>
      <c r="D171" s="187" t="s">
        <v>132</v>
      </c>
      <c r="E171" s="39"/>
      <c r="F171" s="188" t="s">
        <v>320</v>
      </c>
      <c r="G171" s="39"/>
      <c r="H171" s="39"/>
      <c r="I171" s="189"/>
      <c r="J171" s="39"/>
      <c r="K171" s="39"/>
      <c r="L171" s="40"/>
      <c r="M171" s="190"/>
      <c r="N171" s="191"/>
      <c r="O171" s="73"/>
      <c r="P171" s="73"/>
      <c r="Q171" s="73"/>
      <c r="R171" s="73"/>
      <c r="S171" s="73"/>
      <c r="T171" s="74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20" t="s">
        <v>132</v>
      </c>
      <c r="AU171" s="20" t="s">
        <v>82</v>
      </c>
    </row>
    <row r="172" spans="1:51" s="13" customFormat="1" ht="12">
      <c r="A172" s="13"/>
      <c r="B172" s="192"/>
      <c r="C172" s="13"/>
      <c r="D172" s="193" t="s">
        <v>134</v>
      </c>
      <c r="E172" s="194" t="s">
        <v>3</v>
      </c>
      <c r="F172" s="195" t="s">
        <v>450</v>
      </c>
      <c r="G172" s="13"/>
      <c r="H172" s="196">
        <v>8.5</v>
      </c>
      <c r="I172" s="197"/>
      <c r="J172" s="13"/>
      <c r="K172" s="13"/>
      <c r="L172" s="192"/>
      <c r="M172" s="198"/>
      <c r="N172" s="199"/>
      <c r="O172" s="199"/>
      <c r="P172" s="199"/>
      <c r="Q172" s="199"/>
      <c r="R172" s="199"/>
      <c r="S172" s="199"/>
      <c r="T172" s="20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4" t="s">
        <v>134</v>
      </c>
      <c r="AU172" s="194" t="s">
        <v>82</v>
      </c>
      <c r="AV172" s="13" t="s">
        <v>82</v>
      </c>
      <c r="AW172" s="13" t="s">
        <v>34</v>
      </c>
      <c r="AX172" s="13" t="s">
        <v>72</v>
      </c>
      <c r="AY172" s="194" t="s">
        <v>124</v>
      </c>
    </row>
    <row r="173" spans="1:51" s="13" customFormat="1" ht="12">
      <c r="A173" s="13"/>
      <c r="B173" s="192"/>
      <c r="C173" s="13"/>
      <c r="D173" s="193" t="s">
        <v>134</v>
      </c>
      <c r="E173" s="194" t="s">
        <v>3</v>
      </c>
      <c r="F173" s="195" t="s">
        <v>451</v>
      </c>
      <c r="G173" s="13"/>
      <c r="H173" s="196">
        <v>21.5</v>
      </c>
      <c r="I173" s="197"/>
      <c r="J173" s="13"/>
      <c r="K173" s="13"/>
      <c r="L173" s="192"/>
      <c r="M173" s="198"/>
      <c r="N173" s="199"/>
      <c r="O173" s="199"/>
      <c r="P173" s="199"/>
      <c r="Q173" s="199"/>
      <c r="R173" s="199"/>
      <c r="S173" s="199"/>
      <c r="T173" s="20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4" t="s">
        <v>134</v>
      </c>
      <c r="AU173" s="194" t="s">
        <v>82</v>
      </c>
      <c r="AV173" s="13" t="s">
        <v>82</v>
      </c>
      <c r="AW173" s="13" t="s">
        <v>34</v>
      </c>
      <c r="AX173" s="13" t="s">
        <v>72</v>
      </c>
      <c r="AY173" s="194" t="s">
        <v>124</v>
      </c>
    </row>
    <row r="174" spans="1:51" s="13" customFormat="1" ht="12">
      <c r="A174" s="13"/>
      <c r="B174" s="192"/>
      <c r="C174" s="13"/>
      <c r="D174" s="193" t="s">
        <v>134</v>
      </c>
      <c r="E174" s="194" t="s">
        <v>3</v>
      </c>
      <c r="F174" s="195" t="s">
        <v>452</v>
      </c>
      <c r="G174" s="13"/>
      <c r="H174" s="196">
        <v>6.38</v>
      </c>
      <c r="I174" s="197"/>
      <c r="J174" s="13"/>
      <c r="K174" s="13"/>
      <c r="L174" s="192"/>
      <c r="M174" s="198"/>
      <c r="N174" s="199"/>
      <c r="O174" s="199"/>
      <c r="P174" s="199"/>
      <c r="Q174" s="199"/>
      <c r="R174" s="199"/>
      <c r="S174" s="199"/>
      <c r="T174" s="20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4" t="s">
        <v>134</v>
      </c>
      <c r="AU174" s="194" t="s">
        <v>82</v>
      </c>
      <c r="AV174" s="13" t="s">
        <v>82</v>
      </c>
      <c r="AW174" s="13" t="s">
        <v>34</v>
      </c>
      <c r="AX174" s="13" t="s">
        <v>72</v>
      </c>
      <c r="AY174" s="194" t="s">
        <v>124</v>
      </c>
    </row>
    <row r="175" spans="1:51" s="13" customFormat="1" ht="12">
      <c r="A175" s="13"/>
      <c r="B175" s="192"/>
      <c r="C175" s="13"/>
      <c r="D175" s="193" t="s">
        <v>134</v>
      </c>
      <c r="E175" s="194" t="s">
        <v>3</v>
      </c>
      <c r="F175" s="195" t="s">
        <v>453</v>
      </c>
      <c r="G175" s="13"/>
      <c r="H175" s="196">
        <v>11.941</v>
      </c>
      <c r="I175" s="197"/>
      <c r="J175" s="13"/>
      <c r="K175" s="13"/>
      <c r="L175" s="192"/>
      <c r="M175" s="198"/>
      <c r="N175" s="199"/>
      <c r="O175" s="199"/>
      <c r="P175" s="199"/>
      <c r="Q175" s="199"/>
      <c r="R175" s="199"/>
      <c r="S175" s="199"/>
      <c r="T175" s="20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4" t="s">
        <v>134</v>
      </c>
      <c r="AU175" s="194" t="s">
        <v>82</v>
      </c>
      <c r="AV175" s="13" t="s">
        <v>82</v>
      </c>
      <c r="AW175" s="13" t="s">
        <v>34</v>
      </c>
      <c r="AX175" s="13" t="s">
        <v>72</v>
      </c>
      <c r="AY175" s="194" t="s">
        <v>124</v>
      </c>
    </row>
    <row r="176" spans="1:51" s="13" customFormat="1" ht="12">
      <c r="A176" s="13"/>
      <c r="B176" s="192"/>
      <c r="C176" s="13"/>
      <c r="D176" s="193" t="s">
        <v>134</v>
      </c>
      <c r="E176" s="194" t="s">
        <v>3</v>
      </c>
      <c r="F176" s="195" t="s">
        <v>454</v>
      </c>
      <c r="G176" s="13"/>
      <c r="H176" s="196">
        <v>3.12</v>
      </c>
      <c r="I176" s="197"/>
      <c r="J176" s="13"/>
      <c r="K176" s="13"/>
      <c r="L176" s="192"/>
      <c r="M176" s="198"/>
      <c r="N176" s="199"/>
      <c r="O176" s="199"/>
      <c r="P176" s="199"/>
      <c r="Q176" s="199"/>
      <c r="R176" s="199"/>
      <c r="S176" s="199"/>
      <c r="T176" s="20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4" t="s">
        <v>134</v>
      </c>
      <c r="AU176" s="194" t="s">
        <v>82</v>
      </c>
      <c r="AV176" s="13" t="s">
        <v>82</v>
      </c>
      <c r="AW176" s="13" t="s">
        <v>34</v>
      </c>
      <c r="AX176" s="13" t="s">
        <v>72</v>
      </c>
      <c r="AY176" s="194" t="s">
        <v>124</v>
      </c>
    </row>
    <row r="177" spans="1:51" s="15" customFormat="1" ht="12">
      <c r="A177" s="15"/>
      <c r="B177" s="222"/>
      <c r="C177" s="15"/>
      <c r="D177" s="193" t="s">
        <v>134</v>
      </c>
      <c r="E177" s="223" t="s">
        <v>3</v>
      </c>
      <c r="F177" s="224" t="s">
        <v>400</v>
      </c>
      <c r="G177" s="15"/>
      <c r="H177" s="225">
        <v>51.441</v>
      </c>
      <c r="I177" s="226"/>
      <c r="J177" s="15"/>
      <c r="K177" s="15"/>
      <c r="L177" s="222"/>
      <c r="M177" s="227"/>
      <c r="N177" s="228"/>
      <c r="O177" s="228"/>
      <c r="P177" s="228"/>
      <c r="Q177" s="228"/>
      <c r="R177" s="228"/>
      <c r="S177" s="228"/>
      <c r="T177" s="22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23" t="s">
        <v>134</v>
      </c>
      <c r="AU177" s="223" t="s">
        <v>82</v>
      </c>
      <c r="AV177" s="15" t="s">
        <v>94</v>
      </c>
      <c r="AW177" s="15" t="s">
        <v>34</v>
      </c>
      <c r="AX177" s="15" t="s">
        <v>72</v>
      </c>
      <c r="AY177" s="223" t="s">
        <v>124</v>
      </c>
    </row>
    <row r="178" spans="1:51" s="13" customFormat="1" ht="12">
      <c r="A178" s="13"/>
      <c r="B178" s="192"/>
      <c r="C178" s="13"/>
      <c r="D178" s="193" t="s">
        <v>134</v>
      </c>
      <c r="E178" s="194" t="s">
        <v>3</v>
      </c>
      <c r="F178" s="195" t="s">
        <v>455</v>
      </c>
      <c r="G178" s="13"/>
      <c r="H178" s="196">
        <v>0.195</v>
      </c>
      <c r="I178" s="197"/>
      <c r="J178" s="13"/>
      <c r="K178" s="13"/>
      <c r="L178" s="192"/>
      <c r="M178" s="198"/>
      <c r="N178" s="199"/>
      <c r="O178" s="199"/>
      <c r="P178" s="199"/>
      <c r="Q178" s="199"/>
      <c r="R178" s="199"/>
      <c r="S178" s="199"/>
      <c r="T178" s="20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4" t="s">
        <v>134</v>
      </c>
      <c r="AU178" s="194" t="s">
        <v>82</v>
      </c>
      <c r="AV178" s="13" t="s">
        <v>82</v>
      </c>
      <c r="AW178" s="13" t="s">
        <v>34</v>
      </c>
      <c r="AX178" s="13" t="s">
        <v>80</v>
      </c>
      <c r="AY178" s="194" t="s">
        <v>124</v>
      </c>
    </row>
    <row r="179" spans="1:65" s="2" customFormat="1" ht="16.5" customHeight="1">
      <c r="A179" s="39"/>
      <c r="B179" s="173"/>
      <c r="C179" s="174" t="s">
        <v>300</v>
      </c>
      <c r="D179" s="174" t="s">
        <v>126</v>
      </c>
      <c r="E179" s="175" t="s">
        <v>456</v>
      </c>
      <c r="F179" s="176" t="s">
        <v>457</v>
      </c>
      <c r="G179" s="177" t="s">
        <v>215</v>
      </c>
      <c r="H179" s="178">
        <v>93.504</v>
      </c>
      <c r="I179" s="179"/>
      <c r="J179" s="180">
        <f>ROUND(I179*H179,2)</f>
        <v>0</v>
      </c>
      <c r="K179" s="176" t="s">
        <v>3</v>
      </c>
      <c r="L179" s="40"/>
      <c r="M179" s="181" t="s">
        <v>3</v>
      </c>
      <c r="N179" s="182" t="s">
        <v>43</v>
      </c>
      <c r="O179" s="73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185" t="s">
        <v>94</v>
      </c>
      <c r="AT179" s="185" t="s">
        <v>126</v>
      </c>
      <c r="AU179" s="185" t="s">
        <v>82</v>
      </c>
      <c r="AY179" s="20" t="s">
        <v>124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20" t="s">
        <v>80</v>
      </c>
      <c r="BK179" s="186">
        <f>ROUND(I179*H179,2)</f>
        <v>0</v>
      </c>
      <c r="BL179" s="20" t="s">
        <v>94</v>
      </c>
      <c r="BM179" s="185" t="s">
        <v>458</v>
      </c>
    </row>
    <row r="180" spans="1:51" s="13" customFormat="1" ht="12">
      <c r="A180" s="13"/>
      <c r="B180" s="192"/>
      <c r="C180" s="13"/>
      <c r="D180" s="193" t="s">
        <v>134</v>
      </c>
      <c r="E180" s="194" t="s">
        <v>3</v>
      </c>
      <c r="F180" s="195" t="s">
        <v>450</v>
      </c>
      <c r="G180" s="13"/>
      <c r="H180" s="196">
        <v>8.5</v>
      </c>
      <c r="I180" s="197"/>
      <c r="J180" s="13"/>
      <c r="K180" s="13"/>
      <c r="L180" s="192"/>
      <c r="M180" s="198"/>
      <c r="N180" s="199"/>
      <c r="O180" s="199"/>
      <c r="P180" s="199"/>
      <c r="Q180" s="199"/>
      <c r="R180" s="199"/>
      <c r="S180" s="199"/>
      <c r="T180" s="20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4" t="s">
        <v>134</v>
      </c>
      <c r="AU180" s="194" t="s">
        <v>82</v>
      </c>
      <c r="AV180" s="13" t="s">
        <v>82</v>
      </c>
      <c r="AW180" s="13" t="s">
        <v>34</v>
      </c>
      <c r="AX180" s="13" t="s">
        <v>72</v>
      </c>
      <c r="AY180" s="194" t="s">
        <v>124</v>
      </c>
    </row>
    <row r="181" spans="1:51" s="13" customFormat="1" ht="12">
      <c r="A181" s="13"/>
      <c r="B181" s="192"/>
      <c r="C181" s="13"/>
      <c r="D181" s="193" t="s">
        <v>134</v>
      </c>
      <c r="E181" s="194" t="s">
        <v>3</v>
      </c>
      <c r="F181" s="195" t="s">
        <v>451</v>
      </c>
      <c r="G181" s="13"/>
      <c r="H181" s="196">
        <v>21.5</v>
      </c>
      <c r="I181" s="197"/>
      <c r="J181" s="13"/>
      <c r="K181" s="13"/>
      <c r="L181" s="192"/>
      <c r="M181" s="198"/>
      <c r="N181" s="199"/>
      <c r="O181" s="199"/>
      <c r="P181" s="199"/>
      <c r="Q181" s="199"/>
      <c r="R181" s="199"/>
      <c r="S181" s="199"/>
      <c r="T181" s="20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4" t="s">
        <v>134</v>
      </c>
      <c r="AU181" s="194" t="s">
        <v>82</v>
      </c>
      <c r="AV181" s="13" t="s">
        <v>82</v>
      </c>
      <c r="AW181" s="13" t="s">
        <v>34</v>
      </c>
      <c r="AX181" s="13" t="s">
        <v>72</v>
      </c>
      <c r="AY181" s="194" t="s">
        <v>124</v>
      </c>
    </row>
    <row r="182" spans="1:51" s="13" customFormat="1" ht="12">
      <c r="A182" s="13"/>
      <c r="B182" s="192"/>
      <c r="C182" s="13"/>
      <c r="D182" s="193" t="s">
        <v>134</v>
      </c>
      <c r="E182" s="194" t="s">
        <v>3</v>
      </c>
      <c r="F182" s="195" t="s">
        <v>452</v>
      </c>
      <c r="G182" s="13"/>
      <c r="H182" s="196">
        <v>6.38</v>
      </c>
      <c r="I182" s="197"/>
      <c r="J182" s="13"/>
      <c r="K182" s="13"/>
      <c r="L182" s="192"/>
      <c r="M182" s="198"/>
      <c r="N182" s="199"/>
      <c r="O182" s="199"/>
      <c r="P182" s="199"/>
      <c r="Q182" s="199"/>
      <c r="R182" s="199"/>
      <c r="S182" s="199"/>
      <c r="T182" s="20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4" t="s">
        <v>134</v>
      </c>
      <c r="AU182" s="194" t="s">
        <v>82</v>
      </c>
      <c r="AV182" s="13" t="s">
        <v>82</v>
      </c>
      <c r="AW182" s="13" t="s">
        <v>34</v>
      </c>
      <c r="AX182" s="13" t="s">
        <v>72</v>
      </c>
      <c r="AY182" s="194" t="s">
        <v>124</v>
      </c>
    </row>
    <row r="183" spans="1:51" s="13" customFormat="1" ht="12">
      <c r="A183" s="13"/>
      <c r="B183" s="192"/>
      <c r="C183" s="13"/>
      <c r="D183" s="193" t="s">
        <v>134</v>
      </c>
      <c r="E183" s="194" t="s">
        <v>3</v>
      </c>
      <c r="F183" s="195" t="s">
        <v>453</v>
      </c>
      <c r="G183" s="13"/>
      <c r="H183" s="196">
        <v>11.941</v>
      </c>
      <c r="I183" s="197"/>
      <c r="J183" s="13"/>
      <c r="K183" s="13"/>
      <c r="L183" s="192"/>
      <c r="M183" s="198"/>
      <c r="N183" s="199"/>
      <c r="O183" s="199"/>
      <c r="P183" s="199"/>
      <c r="Q183" s="199"/>
      <c r="R183" s="199"/>
      <c r="S183" s="199"/>
      <c r="T183" s="20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4" t="s">
        <v>134</v>
      </c>
      <c r="AU183" s="194" t="s">
        <v>82</v>
      </c>
      <c r="AV183" s="13" t="s">
        <v>82</v>
      </c>
      <c r="AW183" s="13" t="s">
        <v>34</v>
      </c>
      <c r="AX183" s="13" t="s">
        <v>72</v>
      </c>
      <c r="AY183" s="194" t="s">
        <v>124</v>
      </c>
    </row>
    <row r="184" spans="1:51" s="13" customFormat="1" ht="12">
      <c r="A184" s="13"/>
      <c r="B184" s="192"/>
      <c r="C184" s="13"/>
      <c r="D184" s="193" t="s">
        <v>134</v>
      </c>
      <c r="E184" s="194" t="s">
        <v>3</v>
      </c>
      <c r="F184" s="195" t="s">
        <v>454</v>
      </c>
      <c r="G184" s="13"/>
      <c r="H184" s="196">
        <v>3.12</v>
      </c>
      <c r="I184" s="197"/>
      <c r="J184" s="13"/>
      <c r="K184" s="13"/>
      <c r="L184" s="192"/>
      <c r="M184" s="198"/>
      <c r="N184" s="199"/>
      <c r="O184" s="199"/>
      <c r="P184" s="199"/>
      <c r="Q184" s="199"/>
      <c r="R184" s="199"/>
      <c r="S184" s="199"/>
      <c r="T184" s="20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4" t="s">
        <v>134</v>
      </c>
      <c r="AU184" s="194" t="s">
        <v>82</v>
      </c>
      <c r="AV184" s="13" t="s">
        <v>82</v>
      </c>
      <c r="AW184" s="13" t="s">
        <v>34</v>
      </c>
      <c r="AX184" s="13" t="s">
        <v>72</v>
      </c>
      <c r="AY184" s="194" t="s">
        <v>124</v>
      </c>
    </row>
    <row r="185" spans="1:51" s="13" customFormat="1" ht="12">
      <c r="A185" s="13"/>
      <c r="B185" s="192"/>
      <c r="C185" s="13"/>
      <c r="D185" s="193" t="s">
        <v>134</v>
      </c>
      <c r="E185" s="194" t="s">
        <v>3</v>
      </c>
      <c r="F185" s="195" t="s">
        <v>459</v>
      </c>
      <c r="G185" s="13"/>
      <c r="H185" s="196">
        <v>42.063</v>
      </c>
      <c r="I185" s="197"/>
      <c r="J185" s="13"/>
      <c r="K185" s="13"/>
      <c r="L185" s="192"/>
      <c r="M185" s="198"/>
      <c r="N185" s="199"/>
      <c r="O185" s="199"/>
      <c r="P185" s="199"/>
      <c r="Q185" s="199"/>
      <c r="R185" s="199"/>
      <c r="S185" s="199"/>
      <c r="T185" s="20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4" t="s">
        <v>134</v>
      </c>
      <c r="AU185" s="194" t="s">
        <v>82</v>
      </c>
      <c r="AV185" s="13" t="s">
        <v>82</v>
      </c>
      <c r="AW185" s="13" t="s">
        <v>34</v>
      </c>
      <c r="AX185" s="13" t="s">
        <v>72</v>
      </c>
      <c r="AY185" s="194" t="s">
        <v>124</v>
      </c>
    </row>
    <row r="186" spans="1:51" s="15" customFormat="1" ht="12">
      <c r="A186" s="15"/>
      <c r="B186" s="222"/>
      <c r="C186" s="15"/>
      <c r="D186" s="193" t="s">
        <v>134</v>
      </c>
      <c r="E186" s="223" t="s">
        <v>3</v>
      </c>
      <c r="F186" s="224" t="s">
        <v>400</v>
      </c>
      <c r="G186" s="15"/>
      <c r="H186" s="225">
        <v>93.504</v>
      </c>
      <c r="I186" s="226"/>
      <c r="J186" s="15"/>
      <c r="K186" s="15"/>
      <c r="L186" s="222"/>
      <c r="M186" s="227"/>
      <c r="N186" s="228"/>
      <c r="O186" s="228"/>
      <c r="P186" s="228"/>
      <c r="Q186" s="228"/>
      <c r="R186" s="228"/>
      <c r="S186" s="228"/>
      <c r="T186" s="22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23" t="s">
        <v>134</v>
      </c>
      <c r="AU186" s="223" t="s">
        <v>82</v>
      </c>
      <c r="AV186" s="15" t="s">
        <v>94</v>
      </c>
      <c r="AW186" s="15" t="s">
        <v>34</v>
      </c>
      <c r="AX186" s="15" t="s">
        <v>80</v>
      </c>
      <c r="AY186" s="223" t="s">
        <v>124</v>
      </c>
    </row>
    <row r="187" spans="1:63" s="12" customFormat="1" ht="22.8" customHeight="1">
      <c r="A187" s="12"/>
      <c r="B187" s="160"/>
      <c r="C187" s="12"/>
      <c r="D187" s="161" t="s">
        <v>71</v>
      </c>
      <c r="E187" s="171" t="s">
        <v>94</v>
      </c>
      <c r="F187" s="171" t="s">
        <v>324</v>
      </c>
      <c r="G187" s="12"/>
      <c r="H187" s="12"/>
      <c r="I187" s="163"/>
      <c r="J187" s="172">
        <f>BK187</f>
        <v>0</v>
      </c>
      <c r="K187" s="12"/>
      <c r="L187" s="160"/>
      <c r="M187" s="165"/>
      <c r="N187" s="166"/>
      <c r="O187" s="166"/>
      <c r="P187" s="167">
        <f>SUM(P188:P196)</f>
        <v>0</v>
      </c>
      <c r="Q187" s="166"/>
      <c r="R187" s="167">
        <f>SUM(R188:R196)</f>
        <v>16.43976</v>
      </c>
      <c r="S187" s="166"/>
      <c r="T187" s="168">
        <f>SUM(T188:T196)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1" t="s">
        <v>80</v>
      </c>
      <c r="AT187" s="169" t="s">
        <v>71</v>
      </c>
      <c r="AU187" s="169" t="s">
        <v>80</v>
      </c>
      <c r="AY187" s="161" t="s">
        <v>124</v>
      </c>
      <c r="BK187" s="170">
        <f>SUM(BK188:BK196)</f>
        <v>0</v>
      </c>
    </row>
    <row r="188" spans="1:65" s="2" customFormat="1" ht="49.05" customHeight="1">
      <c r="A188" s="39"/>
      <c r="B188" s="173"/>
      <c r="C188" s="174" t="s">
        <v>8</v>
      </c>
      <c r="D188" s="174" t="s">
        <v>126</v>
      </c>
      <c r="E188" s="175" t="s">
        <v>460</v>
      </c>
      <c r="F188" s="176" t="s">
        <v>461</v>
      </c>
      <c r="G188" s="177" t="s">
        <v>221</v>
      </c>
      <c r="H188" s="178">
        <v>3.317</v>
      </c>
      <c r="I188" s="179"/>
      <c r="J188" s="180">
        <f>ROUND(I188*H188,2)</f>
        <v>0</v>
      </c>
      <c r="K188" s="176" t="s">
        <v>130</v>
      </c>
      <c r="L188" s="40"/>
      <c r="M188" s="181" t="s">
        <v>3</v>
      </c>
      <c r="N188" s="182" t="s">
        <v>43</v>
      </c>
      <c r="O188" s="73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185" t="s">
        <v>94</v>
      </c>
      <c r="AT188" s="185" t="s">
        <v>126</v>
      </c>
      <c r="AU188" s="185" t="s">
        <v>82</v>
      </c>
      <c r="AY188" s="20" t="s">
        <v>124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20" t="s">
        <v>80</v>
      </c>
      <c r="BK188" s="186">
        <f>ROUND(I188*H188,2)</f>
        <v>0</v>
      </c>
      <c r="BL188" s="20" t="s">
        <v>94</v>
      </c>
      <c r="BM188" s="185" t="s">
        <v>462</v>
      </c>
    </row>
    <row r="189" spans="1:47" s="2" customFormat="1" ht="12">
      <c r="A189" s="39"/>
      <c r="B189" s="40"/>
      <c r="C189" s="39"/>
      <c r="D189" s="187" t="s">
        <v>132</v>
      </c>
      <c r="E189" s="39"/>
      <c r="F189" s="188" t="s">
        <v>463</v>
      </c>
      <c r="G189" s="39"/>
      <c r="H189" s="39"/>
      <c r="I189" s="189"/>
      <c r="J189" s="39"/>
      <c r="K189" s="39"/>
      <c r="L189" s="40"/>
      <c r="M189" s="190"/>
      <c r="N189" s="191"/>
      <c r="O189" s="73"/>
      <c r="P189" s="73"/>
      <c r="Q189" s="73"/>
      <c r="R189" s="73"/>
      <c r="S189" s="73"/>
      <c r="T189" s="74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20" t="s">
        <v>132</v>
      </c>
      <c r="AU189" s="20" t="s">
        <v>82</v>
      </c>
    </row>
    <row r="190" spans="1:51" s="13" customFormat="1" ht="12">
      <c r="A190" s="13"/>
      <c r="B190" s="192"/>
      <c r="C190" s="13"/>
      <c r="D190" s="193" t="s">
        <v>134</v>
      </c>
      <c r="E190" s="194" t="s">
        <v>3</v>
      </c>
      <c r="F190" s="195" t="s">
        <v>464</v>
      </c>
      <c r="G190" s="13"/>
      <c r="H190" s="196">
        <v>3.317</v>
      </c>
      <c r="I190" s="197"/>
      <c r="J190" s="13"/>
      <c r="K190" s="13"/>
      <c r="L190" s="192"/>
      <c r="M190" s="198"/>
      <c r="N190" s="199"/>
      <c r="O190" s="199"/>
      <c r="P190" s="199"/>
      <c r="Q190" s="199"/>
      <c r="R190" s="199"/>
      <c r="S190" s="199"/>
      <c r="T190" s="20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4" t="s">
        <v>134</v>
      </c>
      <c r="AU190" s="194" t="s">
        <v>82</v>
      </c>
      <c r="AV190" s="13" t="s">
        <v>82</v>
      </c>
      <c r="AW190" s="13" t="s">
        <v>34</v>
      </c>
      <c r="AX190" s="13" t="s">
        <v>80</v>
      </c>
      <c r="AY190" s="194" t="s">
        <v>124</v>
      </c>
    </row>
    <row r="191" spans="1:65" s="2" customFormat="1" ht="33" customHeight="1">
      <c r="A191" s="39"/>
      <c r="B191" s="173"/>
      <c r="C191" s="174" t="s">
        <v>315</v>
      </c>
      <c r="D191" s="174" t="s">
        <v>126</v>
      </c>
      <c r="E191" s="175" t="s">
        <v>355</v>
      </c>
      <c r="F191" s="176" t="s">
        <v>356</v>
      </c>
      <c r="G191" s="177" t="s">
        <v>221</v>
      </c>
      <c r="H191" s="178">
        <v>2.7</v>
      </c>
      <c r="I191" s="179"/>
      <c r="J191" s="180">
        <f>ROUND(I191*H191,2)</f>
        <v>0</v>
      </c>
      <c r="K191" s="176" t="s">
        <v>130</v>
      </c>
      <c r="L191" s="40"/>
      <c r="M191" s="181" t="s">
        <v>3</v>
      </c>
      <c r="N191" s="182" t="s">
        <v>43</v>
      </c>
      <c r="O191" s="73"/>
      <c r="P191" s="183">
        <f>O191*H191</f>
        <v>0</v>
      </c>
      <c r="Q191" s="183">
        <v>1.848</v>
      </c>
      <c r="R191" s="183">
        <f>Q191*H191</f>
        <v>4.9896</v>
      </c>
      <c r="S191" s="183">
        <v>0</v>
      </c>
      <c r="T191" s="18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85" t="s">
        <v>94</v>
      </c>
      <c r="AT191" s="185" t="s">
        <v>126</v>
      </c>
      <c r="AU191" s="185" t="s">
        <v>82</v>
      </c>
      <c r="AY191" s="20" t="s">
        <v>124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20" t="s">
        <v>80</v>
      </c>
      <c r="BK191" s="186">
        <f>ROUND(I191*H191,2)</f>
        <v>0</v>
      </c>
      <c r="BL191" s="20" t="s">
        <v>94</v>
      </c>
      <c r="BM191" s="185" t="s">
        <v>465</v>
      </c>
    </row>
    <row r="192" spans="1:47" s="2" customFormat="1" ht="12">
      <c r="A192" s="39"/>
      <c r="B192" s="40"/>
      <c r="C192" s="39"/>
      <c r="D192" s="187" t="s">
        <v>132</v>
      </c>
      <c r="E192" s="39"/>
      <c r="F192" s="188" t="s">
        <v>358</v>
      </c>
      <c r="G192" s="39"/>
      <c r="H192" s="39"/>
      <c r="I192" s="189"/>
      <c r="J192" s="39"/>
      <c r="K192" s="39"/>
      <c r="L192" s="40"/>
      <c r="M192" s="190"/>
      <c r="N192" s="191"/>
      <c r="O192" s="73"/>
      <c r="P192" s="73"/>
      <c r="Q192" s="73"/>
      <c r="R192" s="73"/>
      <c r="S192" s="73"/>
      <c r="T192" s="74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20" t="s">
        <v>132</v>
      </c>
      <c r="AU192" s="20" t="s">
        <v>82</v>
      </c>
    </row>
    <row r="193" spans="1:51" s="13" customFormat="1" ht="12">
      <c r="A193" s="13"/>
      <c r="B193" s="192"/>
      <c r="C193" s="13"/>
      <c r="D193" s="193" t="s">
        <v>134</v>
      </c>
      <c r="E193" s="194" t="s">
        <v>3</v>
      </c>
      <c r="F193" s="195" t="s">
        <v>466</v>
      </c>
      <c r="G193" s="13"/>
      <c r="H193" s="196">
        <v>2.7</v>
      </c>
      <c r="I193" s="197"/>
      <c r="J193" s="13"/>
      <c r="K193" s="13"/>
      <c r="L193" s="192"/>
      <c r="M193" s="198"/>
      <c r="N193" s="199"/>
      <c r="O193" s="199"/>
      <c r="P193" s="199"/>
      <c r="Q193" s="199"/>
      <c r="R193" s="199"/>
      <c r="S193" s="199"/>
      <c r="T193" s="20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4" t="s">
        <v>134</v>
      </c>
      <c r="AU193" s="194" t="s">
        <v>82</v>
      </c>
      <c r="AV193" s="13" t="s">
        <v>82</v>
      </c>
      <c r="AW193" s="13" t="s">
        <v>34</v>
      </c>
      <c r="AX193" s="13" t="s">
        <v>80</v>
      </c>
      <c r="AY193" s="194" t="s">
        <v>124</v>
      </c>
    </row>
    <row r="194" spans="1:65" s="2" customFormat="1" ht="37.8" customHeight="1">
      <c r="A194" s="39"/>
      <c r="B194" s="173"/>
      <c r="C194" s="174" t="s">
        <v>325</v>
      </c>
      <c r="D194" s="174" t="s">
        <v>126</v>
      </c>
      <c r="E194" s="175" t="s">
        <v>467</v>
      </c>
      <c r="F194" s="176" t="s">
        <v>468</v>
      </c>
      <c r="G194" s="177" t="s">
        <v>221</v>
      </c>
      <c r="H194" s="178">
        <v>5.58</v>
      </c>
      <c r="I194" s="179"/>
      <c r="J194" s="180">
        <f>ROUND(I194*H194,2)</f>
        <v>0</v>
      </c>
      <c r="K194" s="176" t="s">
        <v>130</v>
      </c>
      <c r="L194" s="40"/>
      <c r="M194" s="181" t="s">
        <v>3</v>
      </c>
      <c r="N194" s="182" t="s">
        <v>43</v>
      </c>
      <c r="O194" s="73"/>
      <c r="P194" s="183">
        <f>O194*H194</f>
        <v>0</v>
      </c>
      <c r="Q194" s="183">
        <v>2.052</v>
      </c>
      <c r="R194" s="183">
        <f>Q194*H194</f>
        <v>11.45016</v>
      </c>
      <c r="S194" s="183">
        <v>0</v>
      </c>
      <c r="T194" s="18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85" t="s">
        <v>94</v>
      </c>
      <c r="AT194" s="185" t="s">
        <v>126</v>
      </c>
      <c r="AU194" s="185" t="s">
        <v>82</v>
      </c>
      <c r="AY194" s="20" t="s">
        <v>124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20" t="s">
        <v>80</v>
      </c>
      <c r="BK194" s="186">
        <f>ROUND(I194*H194,2)</f>
        <v>0</v>
      </c>
      <c r="BL194" s="20" t="s">
        <v>94</v>
      </c>
      <c r="BM194" s="185" t="s">
        <v>469</v>
      </c>
    </row>
    <row r="195" spans="1:47" s="2" customFormat="1" ht="12">
      <c r="A195" s="39"/>
      <c r="B195" s="40"/>
      <c r="C195" s="39"/>
      <c r="D195" s="187" t="s">
        <v>132</v>
      </c>
      <c r="E195" s="39"/>
      <c r="F195" s="188" t="s">
        <v>470</v>
      </c>
      <c r="G195" s="39"/>
      <c r="H195" s="39"/>
      <c r="I195" s="189"/>
      <c r="J195" s="39"/>
      <c r="K195" s="39"/>
      <c r="L195" s="40"/>
      <c r="M195" s="190"/>
      <c r="N195" s="191"/>
      <c r="O195" s="73"/>
      <c r="P195" s="73"/>
      <c r="Q195" s="73"/>
      <c r="R195" s="73"/>
      <c r="S195" s="73"/>
      <c r="T195" s="74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20" t="s">
        <v>132</v>
      </c>
      <c r="AU195" s="20" t="s">
        <v>82</v>
      </c>
    </row>
    <row r="196" spans="1:51" s="13" customFormat="1" ht="12">
      <c r="A196" s="13"/>
      <c r="B196" s="192"/>
      <c r="C196" s="13"/>
      <c r="D196" s="193" t="s">
        <v>134</v>
      </c>
      <c r="E196" s="194" t="s">
        <v>3</v>
      </c>
      <c r="F196" s="195" t="s">
        <v>471</v>
      </c>
      <c r="G196" s="13"/>
      <c r="H196" s="196">
        <v>5.58</v>
      </c>
      <c r="I196" s="197"/>
      <c r="J196" s="13"/>
      <c r="K196" s="13"/>
      <c r="L196" s="192"/>
      <c r="M196" s="198"/>
      <c r="N196" s="199"/>
      <c r="O196" s="199"/>
      <c r="P196" s="199"/>
      <c r="Q196" s="199"/>
      <c r="R196" s="199"/>
      <c r="S196" s="199"/>
      <c r="T196" s="20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4" t="s">
        <v>134</v>
      </c>
      <c r="AU196" s="194" t="s">
        <v>82</v>
      </c>
      <c r="AV196" s="13" t="s">
        <v>82</v>
      </c>
      <c r="AW196" s="13" t="s">
        <v>34</v>
      </c>
      <c r="AX196" s="13" t="s">
        <v>80</v>
      </c>
      <c r="AY196" s="194" t="s">
        <v>124</v>
      </c>
    </row>
    <row r="197" spans="1:63" s="12" customFormat="1" ht="22.8" customHeight="1">
      <c r="A197" s="12"/>
      <c r="B197" s="160"/>
      <c r="C197" s="12"/>
      <c r="D197" s="161" t="s">
        <v>71</v>
      </c>
      <c r="E197" s="171" t="s">
        <v>166</v>
      </c>
      <c r="F197" s="171" t="s">
        <v>472</v>
      </c>
      <c r="G197" s="12"/>
      <c r="H197" s="12"/>
      <c r="I197" s="163"/>
      <c r="J197" s="172">
        <f>BK197</f>
        <v>0</v>
      </c>
      <c r="K197" s="12"/>
      <c r="L197" s="160"/>
      <c r="M197" s="165"/>
      <c r="N197" s="166"/>
      <c r="O197" s="166"/>
      <c r="P197" s="167">
        <f>SUM(P198:P212)</f>
        <v>0</v>
      </c>
      <c r="Q197" s="166"/>
      <c r="R197" s="167">
        <f>SUM(R198:R212)</f>
        <v>0.6861539400000001</v>
      </c>
      <c r="S197" s="166"/>
      <c r="T197" s="168">
        <f>SUM(T198:T212)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61" t="s">
        <v>80</v>
      </c>
      <c r="AT197" s="169" t="s">
        <v>71</v>
      </c>
      <c r="AU197" s="169" t="s">
        <v>80</v>
      </c>
      <c r="AY197" s="161" t="s">
        <v>124</v>
      </c>
      <c r="BK197" s="170">
        <f>SUM(BK198:BK212)</f>
        <v>0</v>
      </c>
    </row>
    <row r="198" spans="1:65" s="2" customFormat="1" ht="37.8" customHeight="1">
      <c r="A198" s="39"/>
      <c r="B198" s="173"/>
      <c r="C198" s="174" t="s">
        <v>331</v>
      </c>
      <c r="D198" s="174" t="s">
        <v>126</v>
      </c>
      <c r="E198" s="175" t="s">
        <v>473</v>
      </c>
      <c r="F198" s="176" t="s">
        <v>474</v>
      </c>
      <c r="G198" s="177" t="s">
        <v>285</v>
      </c>
      <c r="H198" s="178">
        <v>18.27</v>
      </c>
      <c r="I198" s="179"/>
      <c r="J198" s="180">
        <f>ROUND(I198*H198,2)</f>
        <v>0</v>
      </c>
      <c r="K198" s="176" t="s">
        <v>130</v>
      </c>
      <c r="L198" s="40"/>
      <c r="M198" s="181" t="s">
        <v>3</v>
      </c>
      <c r="N198" s="182" t="s">
        <v>43</v>
      </c>
      <c r="O198" s="73"/>
      <c r="P198" s="183">
        <f>O198*H198</f>
        <v>0</v>
      </c>
      <c r="Q198" s="183">
        <v>3E-05</v>
      </c>
      <c r="R198" s="183">
        <f>Q198*H198</f>
        <v>0.0005481</v>
      </c>
      <c r="S198" s="183">
        <v>0</v>
      </c>
      <c r="T198" s="18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85" t="s">
        <v>94</v>
      </c>
      <c r="AT198" s="185" t="s">
        <v>126</v>
      </c>
      <c r="AU198" s="185" t="s">
        <v>82</v>
      </c>
      <c r="AY198" s="20" t="s">
        <v>124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20" t="s">
        <v>80</v>
      </c>
      <c r="BK198" s="186">
        <f>ROUND(I198*H198,2)</f>
        <v>0</v>
      </c>
      <c r="BL198" s="20" t="s">
        <v>94</v>
      </c>
      <c r="BM198" s="185" t="s">
        <v>475</v>
      </c>
    </row>
    <row r="199" spans="1:47" s="2" customFormat="1" ht="12">
      <c r="A199" s="39"/>
      <c r="B199" s="40"/>
      <c r="C199" s="39"/>
      <c r="D199" s="187" t="s">
        <v>132</v>
      </c>
      <c r="E199" s="39"/>
      <c r="F199" s="188" t="s">
        <v>476</v>
      </c>
      <c r="G199" s="39"/>
      <c r="H199" s="39"/>
      <c r="I199" s="189"/>
      <c r="J199" s="39"/>
      <c r="K199" s="39"/>
      <c r="L199" s="40"/>
      <c r="M199" s="190"/>
      <c r="N199" s="191"/>
      <c r="O199" s="73"/>
      <c r="P199" s="73"/>
      <c r="Q199" s="73"/>
      <c r="R199" s="73"/>
      <c r="S199" s="73"/>
      <c r="T199" s="74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20" t="s">
        <v>132</v>
      </c>
      <c r="AU199" s="20" t="s">
        <v>82</v>
      </c>
    </row>
    <row r="200" spans="1:51" s="13" customFormat="1" ht="12">
      <c r="A200" s="13"/>
      <c r="B200" s="192"/>
      <c r="C200" s="13"/>
      <c r="D200" s="193" t="s">
        <v>134</v>
      </c>
      <c r="E200" s="194" t="s">
        <v>3</v>
      </c>
      <c r="F200" s="195" t="s">
        <v>477</v>
      </c>
      <c r="G200" s="13"/>
      <c r="H200" s="196">
        <v>18.27</v>
      </c>
      <c r="I200" s="197"/>
      <c r="J200" s="13"/>
      <c r="K200" s="13"/>
      <c r="L200" s="192"/>
      <c r="M200" s="198"/>
      <c r="N200" s="199"/>
      <c r="O200" s="199"/>
      <c r="P200" s="199"/>
      <c r="Q200" s="199"/>
      <c r="R200" s="199"/>
      <c r="S200" s="199"/>
      <c r="T200" s="20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4" t="s">
        <v>134</v>
      </c>
      <c r="AU200" s="194" t="s">
        <v>82</v>
      </c>
      <c r="AV200" s="13" t="s">
        <v>82</v>
      </c>
      <c r="AW200" s="13" t="s">
        <v>34</v>
      </c>
      <c r="AX200" s="13" t="s">
        <v>80</v>
      </c>
      <c r="AY200" s="194" t="s">
        <v>124</v>
      </c>
    </row>
    <row r="201" spans="1:65" s="2" customFormat="1" ht="21.75" customHeight="1">
      <c r="A201" s="39"/>
      <c r="B201" s="173"/>
      <c r="C201" s="204" t="s">
        <v>337</v>
      </c>
      <c r="D201" s="204" t="s">
        <v>251</v>
      </c>
      <c r="E201" s="205" t="s">
        <v>478</v>
      </c>
      <c r="F201" s="206" t="s">
        <v>479</v>
      </c>
      <c r="G201" s="207" t="s">
        <v>285</v>
      </c>
      <c r="H201" s="208">
        <v>18</v>
      </c>
      <c r="I201" s="209"/>
      <c r="J201" s="210">
        <f>ROUND(I201*H201,2)</f>
        <v>0</v>
      </c>
      <c r="K201" s="206" t="s">
        <v>130</v>
      </c>
      <c r="L201" s="211"/>
      <c r="M201" s="212" t="s">
        <v>3</v>
      </c>
      <c r="N201" s="213" t="s">
        <v>43</v>
      </c>
      <c r="O201" s="73"/>
      <c r="P201" s="183">
        <f>O201*H201</f>
        <v>0</v>
      </c>
      <c r="Q201" s="183">
        <v>0.02683</v>
      </c>
      <c r="R201" s="183">
        <f>Q201*H201</f>
        <v>0.48294</v>
      </c>
      <c r="S201" s="183">
        <v>0</v>
      </c>
      <c r="T201" s="18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185" t="s">
        <v>166</v>
      </c>
      <c r="AT201" s="185" t="s">
        <v>251</v>
      </c>
      <c r="AU201" s="185" t="s">
        <v>82</v>
      </c>
      <c r="AY201" s="20" t="s">
        <v>124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20" t="s">
        <v>80</v>
      </c>
      <c r="BK201" s="186">
        <f>ROUND(I201*H201,2)</f>
        <v>0</v>
      </c>
      <c r="BL201" s="20" t="s">
        <v>94</v>
      </c>
      <c r="BM201" s="185" t="s">
        <v>480</v>
      </c>
    </row>
    <row r="202" spans="1:65" s="2" customFormat="1" ht="21.75" customHeight="1">
      <c r="A202" s="39"/>
      <c r="B202" s="173"/>
      <c r="C202" s="204" t="s">
        <v>342</v>
      </c>
      <c r="D202" s="204" t="s">
        <v>251</v>
      </c>
      <c r="E202" s="205" t="s">
        <v>481</v>
      </c>
      <c r="F202" s="206" t="s">
        <v>482</v>
      </c>
      <c r="G202" s="207" t="s">
        <v>285</v>
      </c>
      <c r="H202" s="208">
        <v>3</v>
      </c>
      <c r="I202" s="209"/>
      <c r="J202" s="210">
        <f>ROUND(I202*H202,2)</f>
        <v>0</v>
      </c>
      <c r="K202" s="206" t="s">
        <v>130</v>
      </c>
      <c r="L202" s="211"/>
      <c r="M202" s="212" t="s">
        <v>3</v>
      </c>
      <c r="N202" s="213" t="s">
        <v>43</v>
      </c>
      <c r="O202" s="73"/>
      <c r="P202" s="183">
        <f>O202*H202</f>
        <v>0</v>
      </c>
      <c r="Q202" s="183">
        <v>0.02683</v>
      </c>
      <c r="R202" s="183">
        <f>Q202*H202</f>
        <v>0.08049</v>
      </c>
      <c r="S202" s="183">
        <v>0</v>
      </c>
      <c r="T202" s="18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185" t="s">
        <v>166</v>
      </c>
      <c r="AT202" s="185" t="s">
        <v>251</v>
      </c>
      <c r="AU202" s="185" t="s">
        <v>82</v>
      </c>
      <c r="AY202" s="20" t="s">
        <v>124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20" t="s">
        <v>80</v>
      </c>
      <c r="BK202" s="186">
        <f>ROUND(I202*H202,2)</f>
        <v>0</v>
      </c>
      <c r="BL202" s="20" t="s">
        <v>94</v>
      </c>
      <c r="BM202" s="185" t="s">
        <v>483</v>
      </c>
    </row>
    <row r="203" spans="1:65" s="2" customFormat="1" ht="24.15" customHeight="1">
      <c r="A203" s="39"/>
      <c r="B203" s="173"/>
      <c r="C203" s="174" t="s">
        <v>348</v>
      </c>
      <c r="D203" s="174" t="s">
        <v>126</v>
      </c>
      <c r="E203" s="175" t="s">
        <v>484</v>
      </c>
      <c r="F203" s="176" t="s">
        <v>485</v>
      </c>
      <c r="G203" s="177" t="s">
        <v>129</v>
      </c>
      <c r="H203" s="178">
        <v>1</v>
      </c>
      <c r="I203" s="179"/>
      <c r="J203" s="180">
        <f>ROUND(I203*H203,2)</f>
        <v>0</v>
      </c>
      <c r="K203" s="176" t="s">
        <v>3</v>
      </c>
      <c r="L203" s="40"/>
      <c r="M203" s="181" t="s">
        <v>3</v>
      </c>
      <c r="N203" s="182" t="s">
        <v>43</v>
      </c>
      <c r="O203" s="73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85" t="s">
        <v>94</v>
      </c>
      <c r="AT203" s="185" t="s">
        <v>126</v>
      </c>
      <c r="AU203" s="185" t="s">
        <v>82</v>
      </c>
      <c r="AY203" s="20" t="s">
        <v>124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20" t="s">
        <v>80</v>
      </c>
      <c r="BK203" s="186">
        <f>ROUND(I203*H203,2)</f>
        <v>0</v>
      </c>
      <c r="BL203" s="20" t="s">
        <v>94</v>
      </c>
      <c r="BM203" s="185" t="s">
        <v>486</v>
      </c>
    </row>
    <row r="204" spans="1:51" s="13" customFormat="1" ht="12">
      <c r="A204" s="13"/>
      <c r="B204" s="192"/>
      <c r="C204" s="13"/>
      <c r="D204" s="193" t="s">
        <v>134</v>
      </c>
      <c r="E204" s="194" t="s">
        <v>3</v>
      </c>
      <c r="F204" s="195" t="s">
        <v>487</v>
      </c>
      <c r="G204" s="13"/>
      <c r="H204" s="196">
        <v>1</v>
      </c>
      <c r="I204" s="197"/>
      <c r="J204" s="13"/>
      <c r="K204" s="13"/>
      <c r="L204" s="192"/>
      <c r="M204" s="198"/>
      <c r="N204" s="199"/>
      <c r="O204" s="199"/>
      <c r="P204" s="199"/>
      <c r="Q204" s="199"/>
      <c r="R204" s="199"/>
      <c r="S204" s="199"/>
      <c r="T204" s="20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4" t="s">
        <v>134</v>
      </c>
      <c r="AU204" s="194" t="s">
        <v>82</v>
      </c>
      <c r="AV204" s="13" t="s">
        <v>82</v>
      </c>
      <c r="AW204" s="13" t="s">
        <v>34</v>
      </c>
      <c r="AX204" s="13" t="s">
        <v>80</v>
      </c>
      <c r="AY204" s="194" t="s">
        <v>124</v>
      </c>
    </row>
    <row r="205" spans="1:65" s="2" customFormat="1" ht="24.15" customHeight="1">
      <c r="A205" s="39"/>
      <c r="B205" s="173"/>
      <c r="C205" s="174" t="s">
        <v>354</v>
      </c>
      <c r="D205" s="174" t="s">
        <v>126</v>
      </c>
      <c r="E205" s="175" t="s">
        <v>488</v>
      </c>
      <c r="F205" s="176" t="s">
        <v>489</v>
      </c>
      <c r="G205" s="177" t="s">
        <v>129</v>
      </c>
      <c r="H205" s="178">
        <v>1</v>
      </c>
      <c r="I205" s="179"/>
      <c r="J205" s="180">
        <f>ROUND(I205*H205,2)</f>
        <v>0</v>
      </c>
      <c r="K205" s="176" t="s">
        <v>3</v>
      </c>
      <c r="L205" s="40"/>
      <c r="M205" s="181" t="s">
        <v>3</v>
      </c>
      <c r="N205" s="182" t="s">
        <v>43</v>
      </c>
      <c r="O205" s="73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85" t="s">
        <v>94</v>
      </c>
      <c r="AT205" s="185" t="s">
        <v>126</v>
      </c>
      <c r="AU205" s="185" t="s">
        <v>82</v>
      </c>
      <c r="AY205" s="20" t="s">
        <v>124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20" t="s">
        <v>80</v>
      </c>
      <c r="BK205" s="186">
        <f>ROUND(I205*H205,2)</f>
        <v>0</v>
      </c>
      <c r="BL205" s="20" t="s">
        <v>94</v>
      </c>
      <c r="BM205" s="185" t="s">
        <v>490</v>
      </c>
    </row>
    <row r="206" spans="1:51" s="13" customFormat="1" ht="12">
      <c r="A206" s="13"/>
      <c r="B206" s="192"/>
      <c r="C206" s="13"/>
      <c r="D206" s="193" t="s">
        <v>134</v>
      </c>
      <c r="E206" s="194" t="s">
        <v>3</v>
      </c>
      <c r="F206" s="195" t="s">
        <v>487</v>
      </c>
      <c r="G206" s="13"/>
      <c r="H206" s="196">
        <v>1</v>
      </c>
      <c r="I206" s="197"/>
      <c r="J206" s="13"/>
      <c r="K206" s="13"/>
      <c r="L206" s="192"/>
      <c r="M206" s="198"/>
      <c r="N206" s="199"/>
      <c r="O206" s="199"/>
      <c r="P206" s="199"/>
      <c r="Q206" s="199"/>
      <c r="R206" s="199"/>
      <c r="S206" s="199"/>
      <c r="T206" s="20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4" t="s">
        <v>134</v>
      </c>
      <c r="AU206" s="194" t="s">
        <v>82</v>
      </c>
      <c r="AV206" s="13" t="s">
        <v>82</v>
      </c>
      <c r="AW206" s="13" t="s">
        <v>34</v>
      </c>
      <c r="AX206" s="13" t="s">
        <v>80</v>
      </c>
      <c r="AY206" s="194" t="s">
        <v>124</v>
      </c>
    </row>
    <row r="207" spans="1:65" s="2" customFormat="1" ht="33" customHeight="1">
      <c r="A207" s="39"/>
      <c r="B207" s="173"/>
      <c r="C207" s="174" t="s">
        <v>360</v>
      </c>
      <c r="D207" s="174" t="s">
        <v>126</v>
      </c>
      <c r="E207" s="175" t="s">
        <v>491</v>
      </c>
      <c r="F207" s="176" t="s">
        <v>492</v>
      </c>
      <c r="G207" s="177" t="s">
        <v>221</v>
      </c>
      <c r="H207" s="178">
        <v>6.941</v>
      </c>
      <c r="I207" s="179"/>
      <c r="J207" s="180">
        <f>ROUND(I207*H207,2)</f>
        <v>0</v>
      </c>
      <c r="K207" s="176" t="s">
        <v>130</v>
      </c>
      <c r="L207" s="40"/>
      <c r="M207" s="181" t="s">
        <v>3</v>
      </c>
      <c r="N207" s="182" t="s">
        <v>43</v>
      </c>
      <c r="O207" s="73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185" t="s">
        <v>94</v>
      </c>
      <c r="AT207" s="185" t="s">
        <v>126</v>
      </c>
      <c r="AU207" s="185" t="s">
        <v>82</v>
      </c>
      <c r="AY207" s="20" t="s">
        <v>124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20" t="s">
        <v>80</v>
      </c>
      <c r="BK207" s="186">
        <f>ROUND(I207*H207,2)</f>
        <v>0</v>
      </c>
      <c r="BL207" s="20" t="s">
        <v>94</v>
      </c>
      <c r="BM207" s="185" t="s">
        <v>493</v>
      </c>
    </row>
    <row r="208" spans="1:47" s="2" customFormat="1" ht="12">
      <c r="A208" s="39"/>
      <c r="B208" s="40"/>
      <c r="C208" s="39"/>
      <c r="D208" s="187" t="s">
        <v>132</v>
      </c>
      <c r="E208" s="39"/>
      <c r="F208" s="188" t="s">
        <v>494</v>
      </c>
      <c r="G208" s="39"/>
      <c r="H208" s="39"/>
      <c r="I208" s="189"/>
      <c r="J208" s="39"/>
      <c r="K208" s="39"/>
      <c r="L208" s="40"/>
      <c r="M208" s="190"/>
      <c r="N208" s="191"/>
      <c r="O208" s="73"/>
      <c r="P208" s="73"/>
      <c r="Q208" s="73"/>
      <c r="R208" s="73"/>
      <c r="S208" s="73"/>
      <c r="T208" s="74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20" t="s">
        <v>132</v>
      </c>
      <c r="AU208" s="20" t="s">
        <v>82</v>
      </c>
    </row>
    <row r="209" spans="1:51" s="13" customFormat="1" ht="12">
      <c r="A209" s="13"/>
      <c r="B209" s="192"/>
      <c r="C209" s="13"/>
      <c r="D209" s="193" t="s">
        <v>134</v>
      </c>
      <c r="E209" s="194" t="s">
        <v>3</v>
      </c>
      <c r="F209" s="195" t="s">
        <v>495</v>
      </c>
      <c r="G209" s="13"/>
      <c r="H209" s="196">
        <v>6.941</v>
      </c>
      <c r="I209" s="197"/>
      <c r="J209" s="13"/>
      <c r="K209" s="13"/>
      <c r="L209" s="192"/>
      <c r="M209" s="198"/>
      <c r="N209" s="199"/>
      <c r="O209" s="199"/>
      <c r="P209" s="199"/>
      <c r="Q209" s="199"/>
      <c r="R209" s="199"/>
      <c r="S209" s="199"/>
      <c r="T209" s="20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4" t="s">
        <v>134</v>
      </c>
      <c r="AU209" s="194" t="s">
        <v>82</v>
      </c>
      <c r="AV209" s="13" t="s">
        <v>82</v>
      </c>
      <c r="AW209" s="13" t="s">
        <v>34</v>
      </c>
      <c r="AX209" s="13" t="s">
        <v>80</v>
      </c>
      <c r="AY209" s="194" t="s">
        <v>124</v>
      </c>
    </row>
    <row r="210" spans="1:65" s="2" customFormat="1" ht="21.75" customHeight="1">
      <c r="A210" s="39"/>
      <c r="B210" s="173"/>
      <c r="C210" s="174" t="s">
        <v>367</v>
      </c>
      <c r="D210" s="174" t="s">
        <v>126</v>
      </c>
      <c r="E210" s="175" t="s">
        <v>496</v>
      </c>
      <c r="F210" s="176" t="s">
        <v>497</v>
      </c>
      <c r="G210" s="177" t="s">
        <v>215</v>
      </c>
      <c r="H210" s="178">
        <v>30.392</v>
      </c>
      <c r="I210" s="179"/>
      <c r="J210" s="180">
        <f>ROUND(I210*H210,2)</f>
        <v>0</v>
      </c>
      <c r="K210" s="176" t="s">
        <v>130</v>
      </c>
      <c r="L210" s="40"/>
      <c r="M210" s="181" t="s">
        <v>3</v>
      </c>
      <c r="N210" s="182" t="s">
        <v>43</v>
      </c>
      <c r="O210" s="73"/>
      <c r="P210" s="183">
        <f>O210*H210</f>
        <v>0</v>
      </c>
      <c r="Q210" s="183">
        <v>0.00402</v>
      </c>
      <c r="R210" s="183">
        <f>Q210*H210</f>
        <v>0.12217584000000001</v>
      </c>
      <c r="S210" s="183">
        <v>0</v>
      </c>
      <c r="T210" s="18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185" t="s">
        <v>94</v>
      </c>
      <c r="AT210" s="185" t="s">
        <v>126</v>
      </c>
      <c r="AU210" s="185" t="s">
        <v>82</v>
      </c>
      <c r="AY210" s="20" t="s">
        <v>124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20" t="s">
        <v>80</v>
      </c>
      <c r="BK210" s="186">
        <f>ROUND(I210*H210,2)</f>
        <v>0</v>
      </c>
      <c r="BL210" s="20" t="s">
        <v>94</v>
      </c>
      <c r="BM210" s="185" t="s">
        <v>498</v>
      </c>
    </row>
    <row r="211" spans="1:47" s="2" customFormat="1" ht="12">
      <c r="A211" s="39"/>
      <c r="B211" s="40"/>
      <c r="C211" s="39"/>
      <c r="D211" s="187" t="s">
        <v>132</v>
      </c>
      <c r="E211" s="39"/>
      <c r="F211" s="188" t="s">
        <v>499</v>
      </c>
      <c r="G211" s="39"/>
      <c r="H211" s="39"/>
      <c r="I211" s="189"/>
      <c r="J211" s="39"/>
      <c r="K211" s="39"/>
      <c r="L211" s="40"/>
      <c r="M211" s="190"/>
      <c r="N211" s="191"/>
      <c r="O211" s="73"/>
      <c r="P211" s="73"/>
      <c r="Q211" s="73"/>
      <c r="R211" s="73"/>
      <c r="S211" s="73"/>
      <c r="T211" s="74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20" t="s">
        <v>132</v>
      </c>
      <c r="AU211" s="20" t="s">
        <v>82</v>
      </c>
    </row>
    <row r="212" spans="1:51" s="13" customFormat="1" ht="12">
      <c r="A212" s="13"/>
      <c r="B212" s="192"/>
      <c r="C212" s="13"/>
      <c r="D212" s="193" t="s">
        <v>134</v>
      </c>
      <c r="E212" s="194" t="s">
        <v>3</v>
      </c>
      <c r="F212" s="195" t="s">
        <v>500</v>
      </c>
      <c r="G212" s="13"/>
      <c r="H212" s="196">
        <v>30.392</v>
      </c>
      <c r="I212" s="197"/>
      <c r="J212" s="13"/>
      <c r="K212" s="13"/>
      <c r="L212" s="192"/>
      <c r="M212" s="198"/>
      <c r="N212" s="199"/>
      <c r="O212" s="199"/>
      <c r="P212" s="199"/>
      <c r="Q212" s="199"/>
      <c r="R212" s="199"/>
      <c r="S212" s="199"/>
      <c r="T212" s="20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4" t="s">
        <v>134</v>
      </c>
      <c r="AU212" s="194" t="s">
        <v>82</v>
      </c>
      <c r="AV212" s="13" t="s">
        <v>82</v>
      </c>
      <c r="AW212" s="13" t="s">
        <v>34</v>
      </c>
      <c r="AX212" s="13" t="s">
        <v>80</v>
      </c>
      <c r="AY212" s="194" t="s">
        <v>124</v>
      </c>
    </row>
    <row r="213" spans="1:63" s="12" customFormat="1" ht="22.8" customHeight="1">
      <c r="A213" s="12"/>
      <c r="B213" s="160"/>
      <c r="C213" s="12"/>
      <c r="D213" s="161" t="s">
        <v>71</v>
      </c>
      <c r="E213" s="171" t="s">
        <v>170</v>
      </c>
      <c r="F213" s="171" t="s">
        <v>501</v>
      </c>
      <c r="G213" s="12"/>
      <c r="H213" s="12"/>
      <c r="I213" s="163"/>
      <c r="J213" s="172">
        <f>BK213</f>
        <v>0</v>
      </c>
      <c r="K213" s="12"/>
      <c r="L213" s="160"/>
      <c r="M213" s="165"/>
      <c r="N213" s="166"/>
      <c r="O213" s="166"/>
      <c r="P213" s="167">
        <f>SUM(P214:P221)</f>
        <v>0</v>
      </c>
      <c r="Q213" s="166"/>
      <c r="R213" s="167">
        <f>SUM(R214:R221)</f>
        <v>0.25529172</v>
      </c>
      <c r="S213" s="166"/>
      <c r="T213" s="168">
        <f>SUM(T214:T221)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61" t="s">
        <v>80</v>
      </c>
      <c r="AT213" s="169" t="s">
        <v>71</v>
      </c>
      <c r="AU213" s="169" t="s">
        <v>80</v>
      </c>
      <c r="AY213" s="161" t="s">
        <v>124</v>
      </c>
      <c r="BK213" s="170">
        <f>SUM(BK214:BK221)</f>
        <v>0</v>
      </c>
    </row>
    <row r="214" spans="1:65" s="2" customFormat="1" ht="44.25" customHeight="1">
      <c r="A214" s="39"/>
      <c r="B214" s="173"/>
      <c r="C214" s="174" t="s">
        <v>502</v>
      </c>
      <c r="D214" s="174" t="s">
        <v>126</v>
      </c>
      <c r="E214" s="175" t="s">
        <v>503</v>
      </c>
      <c r="F214" s="176" t="s">
        <v>504</v>
      </c>
      <c r="G214" s="177" t="s">
        <v>215</v>
      </c>
      <c r="H214" s="178">
        <v>3.276</v>
      </c>
      <c r="I214" s="179"/>
      <c r="J214" s="180">
        <f>ROUND(I214*H214,2)</f>
        <v>0</v>
      </c>
      <c r="K214" s="176" t="s">
        <v>130</v>
      </c>
      <c r="L214" s="40"/>
      <c r="M214" s="181" t="s">
        <v>3</v>
      </c>
      <c r="N214" s="182" t="s">
        <v>43</v>
      </c>
      <c r="O214" s="73"/>
      <c r="P214" s="183">
        <f>O214*H214</f>
        <v>0</v>
      </c>
      <c r="Q214" s="183">
        <v>0.04622</v>
      </c>
      <c r="R214" s="183">
        <f>Q214*H214</f>
        <v>0.15141671999999998</v>
      </c>
      <c r="S214" s="183">
        <v>0</v>
      </c>
      <c r="T214" s="18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85" t="s">
        <v>94</v>
      </c>
      <c r="AT214" s="185" t="s">
        <v>126</v>
      </c>
      <c r="AU214" s="185" t="s">
        <v>82</v>
      </c>
      <c r="AY214" s="20" t="s">
        <v>124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20" t="s">
        <v>80</v>
      </c>
      <c r="BK214" s="186">
        <f>ROUND(I214*H214,2)</f>
        <v>0</v>
      </c>
      <c r="BL214" s="20" t="s">
        <v>94</v>
      </c>
      <c r="BM214" s="185" t="s">
        <v>505</v>
      </c>
    </row>
    <row r="215" spans="1:47" s="2" customFormat="1" ht="12">
      <c r="A215" s="39"/>
      <c r="B215" s="40"/>
      <c r="C215" s="39"/>
      <c r="D215" s="187" t="s">
        <v>132</v>
      </c>
      <c r="E215" s="39"/>
      <c r="F215" s="188" t="s">
        <v>506</v>
      </c>
      <c r="G215" s="39"/>
      <c r="H215" s="39"/>
      <c r="I215" s="189"/>
      <c r="J215" s="39"/>
      <c r="K215" s="39"/>
      <c r="L215" s="40"/>
      <c r="M215" s="190"/>
      <c r="N215" s="191"/>
      <c r="O215" s="73"/>
      <c r="P215" s="73"/>
      <c r="Q215" s="73"/>
      <c r="R215" s="73"/>
      <c r="S215" s="73"/>
      <c r="T215" s="74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20" t="s">
        <v>132</v>
      </c>
      <c r="AU215" s="20" t="s">
        <v>82</v>
      </c>
    </row>
    <row r="216" spans="1:51" s="13" customFormat="1" ht="12">
      <c r="A216" s="13"/>
      <c r="B216" s="192"/>
      <c r="C216" s="13"/>
      <c r="D216" s="193" t="s">
        <v>134</v>
      </c>
      <c r="E216" s="194" t="s">
        <v>3</v>
      </c>
      <c r="F216" s="195" t="s">
        <v>507</v>
      </c>
      <c r="G216" s="13"/>
      <c r="H216" s="196">
        <v>3.276</v>
      </c>
      <c r="I216" s="197"/>
      <c r="J216" s="13"/>
      <c r="K216" s="13"/>
      <c r="L216" s="192"/>
      <c r="M216" s="198"/>
      <c r="N216" s="199"/>
      <c r="O216" s="199"/>
      <c r="P216" s="199"/>
      <c r="Q216" s="199"/>
      <c r="R216" s="199"/>
      <c r="S216" s="199"/>
      <c r="T216" s="20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4" t="s">
        <v>134</v>
      </c>
      <c r="AU216" s="194" t="s">
        <v>82</v>
      </c>
      <c r="AV216" s="13" t="s">
        <v>82</v>
      </c>
      <c r="AW216" s="13" t="s">
        <v>34</v>
      </c>
      <c r="AX216" s="13" t="s">
        <v>80</v>
      </c>
      <c r="AY216" s="194" t="s">
        <v>124</v>
      </c>
    </row>
    <row r="217" spans="1:65" s="2" customFormat="1" ht="16.5" customHeight="1">
      <c r="A217" s="39"/>
      <c r="B217" s="173"/>
      <c r="C217" s="174" t="s">
        <v>508</v>
      </c>
      <c r="D217" s="174" t="s">
        <v>126</v>
      </c>
      <c r="E217" s="175" t="s">
        <v>509</v>
      </c>
      <c r="F217" s="176" t="s">
        <v>510</v>
      </c>
      <c r="G217" s="177" t="s">
        <v>285</v>
      </c>
      <c r="H217" s="178">
        <v>1.5</v>
      </c>
      <c r="I217" s="179"/>
      <c r="J217" s="180">
        <f>ROUND(I217*H217,2)</f>
        <v>0</v>
      </c>
      <c r="K217" s="176" t="s">
        <v>130</v>
      </c>
      <c r="L217" s="40"/>
      <c r="M217" s="181" t="s">
        <v>3</v>
      </c>
      <c r="N217" s="182" t="s">
        <v>43</v>
      </c>
      <c r="O217" s="73"/>
      <c r="P217" s="183">
        <f>O217*H217</f>
        <v>0</v>
      </c>
      <c r="Q217" s="183">
        <v>0.06925</v>
      </c>
      <c r="R217" s="183">
        <f>Q217*H217</f>
        <v>0.10387500000000001</v>
      </c>
      <c r="S217" s="183">
        <v>0</v>
      </c>
      <c r="T217" s="18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185" t="s">
        <v>94</v>
      </c>
      <c r="AT217" s="185" t="s">
        <v>126</v>
      </c>
      <c r="AU217" s="185" t="s">
        <v>82</v>
      </c>
      <c r="AY217" s="20" t="s">
        <v>124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20" t="s">
        <v>80</v>
      </c>
      <c r="BK217" s="186">
        <f>ROUND(I217*H217,2)</f>
        <v>0</v>
      </c>
      <c r="BL217" s="20" t="s">
        <v>94</v>
      </c>
      <c r="BM217" s="185" t="s">
        <v>511</v>
      </c>
    </row>
    <row r="218" spans="1:47" s="2" customFormat="1" ht="12">
      <c r="A218" s="39"/>
      <c r="B218" s="40"/>
      <c r="C218" s="39"/>
      <c r="D218" s="187" t="s">
        <v>132</v>
      </c>
      <c r="E218" s="39"/>
      <c r="F218" s="188" t="s">
        <v>512</v>
      </c>
      <c r="G218" s="39"/>
      <c r="H218" s="39"/>
      <c r="I218" s="189"/>
      <c r="J218" s="39"/>
      <c r="K218" s="39"/>
      <c r="L218" s="40"/>
      <c r="M218" s="190"/>
      <c r="N218" s="191"/>
      <c r="O218" s="73"/>
      <c r="P218" s="73"/>
      <c r="Q218" s="73"/>
      <c r="R218" s="73"/>
      <c r="S218" s="73"/>
      <c r="T218" s="74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20" t="s">
        <v>132</v>
      </c>
      <c r="AU218" s="20" t="s">
        <v>82</v>
      </c>
    </row>
    <row r="219" spans="1:51" s="13" customFormat="1" ht="12">
      <c r="A219" s="13"/>
      <c r="B219" s="192"/>
      <c r="C219" s="13"/>
      <c r="D219" s="193" t="s">
        <v>134</v>
      </c>
      <c r="E219" s="194" t="s">
        <v>3</v>
      </c>
      <c r="F219" s="195" t="s">
        <v>513</v>
      </c>
      <c r="G219" s="13"/>
      <c r="H219" s="196">
        <v>1.5</v>
      </c>
      <c r="I219" s="197"/>
      <c r="J219" s="13"/>
      <c r="K219" s="13"/>
      <c r="L219" s="192"/>
      <c r="M219" s="198"/>
      <c r="N219" s="199"/>
      <c r="O219" s="199"/>
      <c r="P219" s="199"/>
      <c r="Q219" s="199"/>
      <c r="R219" s="199"/>
      <c r="S219" s="199"/>
      <c r="T219" s="20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4" t="s">
        <v>134</v>
      </c>
      <c r="AU219" s="194" t="s">
        <v>82</v>
      </c>
      <c r="AV219" s="13" t="s">
        <v>82</v>
      </c>
      <c r="AW219" s="13" t="s">
        <v>34</v>
      </c>
      <c r="AX219" s="13" t="s">
        <v>80</v>
      </c>
      <c r="AY219" s="194" t="s">
        <v>124</v>
      </c>
    </row>
    <row r="220" spans="1:65" s="2" customFormat="1" ht="24.15" customHeight="1">
      <c r="A220" s="39"/>
      <c r="B220" s="173"/>
      <c r="C220" s="174" t="s">
        <v>514</v>
      </c>
      <c r="D220" s="174" t="s">
        <v>126</v>
      </c>
      <c r="E220" s="175" t="s">
        <v>515</v>
      </c>
      <c r="F220" s="176" t="s">
        <v>516</v>
      </c>
      <c r="G220" s="177" t="s">
        <v>517</v>
      </c>
      <c r="H220" s="178">
        <v>1</v>
      </c>
      <c r="I220" s="179"/>
      <c r="J220" s="180">
        <f>ROUND(I220*H220,2)</f>
        <v>0</v>
      </c>
      <c r="K220" s="176" t="s">
        <v>3</v>
      </c>
      <c r="L220" s="40"/>
      <c r="M220" s="181" t="s">
        <v>3</v>
      </c>
      <c r="N220" s="182" t="s">
        <v>43</v>
      </c>
      <c r="O220" s="73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185" t="s">
        <v>94</v>
      </c>
      <c r="AT220" s="185" t="s">
        <v>126</v>
      </c>
      <c r="AU220" s="185" t="s">
        <v>82</v>
      </c>
      <c r="AY220" s="20" t="s">
        <v>124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20" t="s">
        <v>80</v>
      </c>
      <c r="BK220" s="186">
        <f>ROUND(I220*H220,2)</f>
        <v>0</v>
      </c>
      <c r="BL220" s="20" t="s">
        <v>94</v>
      </c>
      <c r="BM220" s="185" t="s">
        <v>518</v>
      </c>
    </row>
    <row r="221" spans="1:51" s="13" customFormat="1" ht="12">
      <c r="A221" s="13"/>
      <c r="B221" s="192"/>
      <c r="C221" s="13"/>
      <c r="D221" s="193" t="s">
        <v>134</v>
      </c>
      <c r="E221" s="194" t="s">
        <v>3</v>
      </c>
      <c r="F221" s="195" t="s">
        <v>519</v>
      </c>
      <c r="G221" s="13"/>
      <c r="H221" s="196">
        <v>1</v>
      </c>
      <c r="I221" s="197"/>
      <c r="J221" s="13"/>
      <c r="K221" s="13"/>
      <c r="L221" s="192"/>
      <c r="M221" s="198"/>
      <c r="N221" s="199"/>
      <c r="O221" s="199"/>
      <c r="P221" s="199"/>
      <c r="Q221" s="199"/>
      <c r="R221" s="199"/>
      <c r="S221" s="199"/>
      <c r="T221" s="20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4" t="s">
        <v>134</v>
      </c>
      <c r="AU221" s="194" t="s">
        <v>82</v>
      </c>
      <c r="AV221" s="13" t="s">
        <v>82</v>
      </c>
      <c r="AW221" s="13" t="s">
        <v>34</v>
      </c>
      <c r="AX221" s="13" t="s">
        <v>80</v>
      </c>
      <c r="AY221" s="194" t="s">
        <v>124</v>
      </c>
    </row>
    <row r="222" spans="1:63" s="12" customFormat="1" ht="22.8" customHeight="1">
      <c r="A222" s="12"/>
      <c r="B222" s="160"/>
      <c r="C222" s="12"/>
      <c r="D222" s="161" t="s">
        <v>71</v>
      </c>
      <c r="E222" s="171" t="s">
        <v>365</v>
      </c>
      <c r="F222" s="171" t="s">
        <v>366</v>
      </c>
      <c r="G222" s="12"/>
      <c r="H222" s="12"/>
      <c r="I222" s="163"/>
      <c r="J222" s="172">
        <f>BK222</f>
        <v>0</v>
      </c>
      <c r="K222" s="12"/>
      <c r="L222" s="160"/>
      <c r="M222" s="165"/>
      <c r="N222" s="166"/>
      <c r="O222" s="166"/>
      <c r="P222" s="167">
        <f>SUM(P223:P224)</f>
        <v>0</v>
      </c>
      <c r="Q222" s="166"/>
      <c r="R222" s="167">
        <f>SUM(R223:R224)</f>
        <v>0</v>
      </c>
      <c r="S222" s="166"/>
      <c r="T222" s="168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61" t="s">
        <v>80</v>
      </c>
      <c r="AT222" s="169" t="s">
        <v>71</v>
      </c>
      <c r="AU222" s="169" t="s">
        <v>80</v>
      </c>
      <c r="AY222" s="161" t="s">
        <v>124</v>
      </c>
      <c r="BK222" s="170">
        <f>SUM(BK223:BK224)</f>
        <v>0</v>
      </c>
    </row>
    <row r="223" spans="1:65" s="2" customFormat="1" ht="21.75" customHeight="1">
      <c r="A223" s="39"/>
      <c r="B223" s="173"/>
      <c r="C223" s="174" t="s">
        <v>520</v>
      </c>
      <c r="D223" s="174" t="s">
        <v>126</v>
      </c>
      <c r="E223" s="175" t="s">
        <v>368</v>
      </c>
      <c r="F223" s="176" t="s">
        <v>369</v>
      </c>
      <c r="G223" s="177" t="s">
        <v>318</v>
      </c>
      <c r="H223" s="178">
        <v>24.843</v>
      </c>
      <c r="I223" s="179"/>
      <c r="J223" s="180">
        <f>ROUND(I223*H223,2)</f>
        <v>0</v>
      </c>
      <c r="K223" s="176" t="s">
        <v>130</v>
      </c>
      <c r="L223" s="40"/>
      <c r="M223" s="181" t="s">
        <v>3</v>
      </c>
      <c r="N223" s="182" t="s">
        <v>43</v>
      </c>
      <c r="O223" s="73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185" t="s">
        <v>94</v>
      </c>
      <c r="AT223" s="185" t="s">
        <v>126</v>
      </c>
      <c r="AU223" s="185" t="s">
        <v>82</v>
      </c>
      <c r="AY223" s="20" t="s">
        <v>124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20" t="s">
        <v>80</v>
      </c>
      <c r="BK223" s="186">
        <f>ROUND(I223*H223,2)</f>
        <v>0</v>
      </c>
      <c r="BL223" s="20" t="s">
        <v>94</v>
      </c>
      <c r="BM223" s="185" t="s">
        <v>521</v>
      </c>
    </row>
    <row r="224" spans="1:47" s="2" customFormat="1" ht="12">
      <c r="A224" s="39"/>
      <c r="B224" s="40"/>
      <c r="C224" s="39"/>
      <c r="D224" s="187" t="s">
        <v>132</v>
      </c>
      <c r="E224" s="39"/>
      <c r="F224" s="188" t="s">
        <v>371</v>
      </c>
      <c r="G224" s="39"/>
      <c r="H224" s="39"/>
      <c r="I224" s="189"/>
      <c r="J224" s="39"/>
      <c r="K224" s="39"/>
      <c r="L224" s="40"/>
      <c r="M224" s="190"/>
      <c r="N224" s="191"/>
      <c r="O224" s="73"/>
      <c r="P224" s="73"/>
      <c r="Q224" s="73"/>
      <c r="R224" s="73"/>
      <c r="S224" s="73"/>
      <c r="T224" s="74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20" t="s">
        <v>132</v>
      </c>
      <c r="AU224" s="20" t="s">
        <v>82</v>
      </c>
    </row>
    <row r="225" spans="1:63" s="12" customFormat="1" ht="25.9" customHeight="1">
      <c r="A225" s="12"/>
      <c r="B225" s="160"/>
      <c r="C225" s="12"/>
      <c r="D225" s="161" t="s">
        <v>71</v>
      </c>
      <c r="E225" s="162" t="s">
        <v>522</v>
      </c>
      <c r="F225" s="162" t="s">
        <v>523</v>
      </c>
      <c r="G225" s="12"/>
      <c r="H225" s="12"/>
      <c r="I225" s="163"/>
      <c r="J225" s="164">
        <f>BK225</f>
        <v>0</v>
      </c>
      <c r="K225" s="12"/>
      <c r="L225" s="160"/>
      <c r="M225" s="165"/>
      <c r="N225" s="166"/>
      <c r="O225" s="166"/>
      <c r="P225" s="167">
        <f>P226</f>
        <v>0</v>
      </c>
      <c r="Q225" s="166"/>
      <c r="R225" s="167">
        <f>R226</f>
        <v>0</v>
      </c>
      <c r="S225" s="166"/>
      <c r="T225" s="168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61" t="s">
        <v>82</v>
      </c>
      <c r="AT225" s="169" t="s">
        <v>71</v>
      </c>
      <c r="AU225" s="169" t="s">
        <v>72</v>
      </c>
      <c r="AY225" s="161" t="s">
        <v>124</v>
      </c>
      <c r="BK225" s="170">
        <f>BK226</f>
        <v>0</v>
      </c>
    </row>
    <row r="226" spans="1:63" s="12" customFormat="1" ht="22.8" customHeight="1">
      <c r="A226" s="12"/>
      <c r="B226" s="160"/>
      <c r="C226" s="12"/>
      <c r="D226" s="161" t="s">
        <v>71</v>
      </c>
      <c r="E226" s="171" t="s">
        <v>524</v>
      </c>
      <c r="F226" s="171" t="s">
        <v>525</v>
      </c>
      <c r="G226" s="12"/>
      <c r="H226" s="12"/>
      <c r="I226" s="163"/>
      <c r="J226" s="172">
        <f>BK226</f>
        <v>0</v>
      </c>
      <c r="K226" s="12"/>
      <c r="L226" s="160"/>
      <c r="M226" s="165"/>
      <c r="N226" s="166"/>
      <c r="O226" s="166"/>
      <c r="P226" s="167">
        <f>SUM(P227:P230)</f>
        <v>0</v>
      </c>
      <c r="Q226" s="166"/>
      <c r="R226" s="167">
        <f>SUM(R227:R230)</f>
        <v>0</v>
      </c>
      <c r="S226" s="166"/>
      <c r="T226" s="168">
        <f>SUM(T227:T230)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61" t="s">
        <v>82</v>
      </c>
      <c r="AT226" s="169" t="s">
        <v>71</v>
      </c>
      <c r="AU226" s="169" t="s">
        <v>80</v>
      </c>
      <c r="AY226" s="161" t="s">
        <v>124</v>
      </c>
      <c r="BK226" s="170">
        <f>SUM(BK227:BK230)</f>
        <v>0</v>
      </c>
    </row>
    <row r="227" spans="1:65" s="2" customFormat="1" ht="37.8" customHeight="1">
      <c r="A227" s="39"/>
      <c r="B227" s="173"/>
      <c r="C227" s="174" t="s">
        <v>526</v>
      </c>
      <c r="D227" s="174" t="s">
        <v>126</v>
      </c>
      <c r="E227" s="175" t="s">
        <v>527</v>
      </c>
      <c r="F227" s="176" t="s">
        <v>528</v>
      </c>
      <c r="G227" s="177" t="s">
        <v>129</v>
      </c>
      <c r="H227" s="178">
        <v>1</v>
      </c>
      <c r="I227" s="179"/>
      <c r="J227" s="180">
        <f>ROUND(I227*H227,2)</f>
        <v>0</v>
      </c>
      <c r="K227" s="176" t="s">
        <v>3</v>
      </c>
      <c r="L227" s="40"/>
      <c r="M227" s="181" t="s">
        <v>3</v>
      </c>
      <c r="N227" s="182" t="s">
        <v>43</v>
      </c>
      <c r="O227" s="73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185" t="s">
        <v>277</v>
      </c>
      <c r="AT227" s="185" t="s">
        <v>126</v>
      </c>
      <c r="AU227" s="185" t="s">
        <v>82</v>
      </c>
      <c r="AY227" s="20" t="s">
        <v>124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20" t="s">
        <v>80</v>
      </c>
      <c r="BK227" s="186">
        <f>ROUND(I227*H227,2)</f>
        <v>0</v>
      </c>
      <c r="BL227" s="20" t="s">
        <v>277</v>
      </c>
      <c r="BM227" s="185" t="s">
        <v>529</v>
      </c>
    </row>
    <row r="228" spans="1:51" s="13" customFormat="1" ht="12">
      <c r="A228" s="13"/>
      <c r="B228" s="192"/>
      <c r="C228" s="13"/>
      <c r="D228" s="193" t="s">
        <v>134</v>
      </c>
      <c r="E228" s="194" t="s">
        <v>3</v>
      </c>
      <c r="F228" s="195" t="s">
        <v>530</v>
      </c>
      <c r="G228" s="13"/>
      <c r="H228" s="196">
        <v>1</v>
      </c>
      <c r="I228" s="197"/>
      <c r="J228" s="13"/>
      <c r="K228" s="13"/>
      <c r="L228" s="192"/>
      <c r="M228" s="198"/>
      <c r="N228" s="199"/>
      <c r="O228" s="199"/>
      <c r="P228" s="199"/>
      <c r="Q228" s="199"/>
      <c r="R228" s="199"/>
      <c r="S228" s="199"/>
      <c r="T228" s="20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4" t="s">
        <v>134</v>
      </c>
      <c r="AU228" s="194" t="s">
        <v>82</v>
      </c>
      <c r="AV228" s="13" t="s">
        <v>82</v>
      </c>
      <c r="AW228" s="13" t="s">
        <v>34</v>
      </c>
      <c r="AX228" s="13" t="s">
        <v>80</v>
      </c>
      <c r="AY228" s="194" t="s">
        <v>124</v>
      </c>
    </row>
    <row r="229" spans="1:65" s="2" customFormat="1" ht="16.5" customHeight="1">
      <c r="A229" s="39"/>
      <c r="B229" s="173"/>
      <c r="C229" s="174" t="s">
        <v>531</v>
      </c>
      <c r="D229" s="174" t="s">
        <v>126</v>
      </c>
      <c r="E229" s="175" t="s">
        <v>532</v>
      </c>
      <c r="F229" s="176" t="s">
        <v>533</v>
      </c>
      <c r="G229" s="177" t="s">
        <v>129</v>
      </c>
      <c r="H229" s="178">
        <v>1</v>
      </c>
      <c r="I229" s="179"/>
      <c r="J229" s="180">
        <f>ROUND(I229*H229,2)</f>
        <v>0</v>
      </c>
      <c r="K229" s="176" t="s">
        <v>3</v>
      </c>
      <c r="L229" s="40"/>
      <c r="M229" s="181" t="s">
        <v>3</v>
      </c>
      <c r="N229" s="182" t="s">
        <v>43</v>
      </c>
      <c r="O229" s="73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185" t="s">
        <v>277</v>
      </c>
      <c r="AT229" s="185" t="s">
        <v>126</v>
      </c>
      <c r="AU229" s="185" t="s">
        <v>82</v>
      </c>
      <c r="AY229" s="20" t="s">
        <v>124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20" t="s">
        <v>80</v>
      </c>
      <c r="BK229" s="186">
        <f>ROUND(I229*H229,2)</f>
        <v>0</v>
      </c>
      <c r="BL229" s="20" t="s">
        <v>277</v>
      </c>
      <c r="BM229" s="185" t="s">
        <v>534</v>
      </c>
    </row>
    <row r="230" spans="1:51" s="13" customFormat="1" ht="12">
      <c r="A230" s="13"/>
      <c r="B230" s="192"/>
      <c r="C230" s="13"/>
      <c r="D230" s="193" t="s">
        <v>134</v>
      </c>
      <c r="E230" s="194" t="s">
        <v>3</v>
      </c>
      <c r="F230" s="195" t="s">
        <v>530</v>
      </c>
      <c r="G230" s="13"/>
      <c r="H230" s="196">
        <v>1</v>
      </c>
      <c r="I230" s="197"/>
      <c r="J230" s="13"/>
      <c r="K230" s="13"/>
      <c r="L230" s="192"/>
      <c r="M230" s="201"/>
      <c r="N230" s="202"/>
      <c r="O230" s="202"/>
      <c r="P230" s="202"/>
      <c r="Q230" s="202"/>
      <c r="R230" s="202"/>
      <c r="S230" s="202"/>
      <c r="T230" s="20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4" t="s">
        <v>134</v>
      </c>
      <c r="AU230" s="194" t="s">
        <v>82</v>
      </c>
      <c r="AV230" s="13" t="s">
        <v>82</v>
      </c>
      <c r="AW230" s="13" t="s">
        <v>34</v>
      </c>
      <c r="AX230" s="13" t="s">
        <v>80</v>
      </c>
      <c r="AY230" s="194" t="s">
        <v>124</v>
      </c>
    </row>
    <row r="231" spans="1:31" s="2" customFormat="1" ht="6.95" customHeight="1">
      <c r="A231" s="39"/>
      <c r="B231" s="56"/>
      <c r="C231" s="57"/>
      <c r="D231" s="57"/>
      <c r="E231" s="57"/>
      <c r="F231" s="57"/>
      <c r="G231" s="57"/>
      <c r="H231" s="57"/>
      <c r="I231" s="57"/>
      <c r="J231" s="57"/>
      <c r="K231" s="57"/>
      <c r="L231" s="40"/>
      <c r="M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</sheetData>
  <autoFilter ref="C93:K23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8" r:id="rId1" display="https://podminky.urs.cz/item/CS_URS_2023_01/115001104"/>
    <hyperlink ref="F101" r:id="rId2" display="https://podminky.urs.cz/item/CS_URS_2023_01/115101201"/>
    <hyperlink ref="F104" r:id="rId3" display="https://podminky.urs.cz/item/CS_URS_2023_01/121151103"/>
    <hyperlink ref="F107" r:id="rId4" display="https://podminky.urs.cz/item/CS_URS_2023_01/122251104"/>
    <hyperlink ref="F110" r:id="rId5" display="https://podminky.urs.cz/item/CS_URS_2023_01/132251251"/>
    <hyperlink ref="F115" r:id="rId6" display="https://podminky.urs.cz/item/CS_URS_2023_01/133251101"/>
    <hyperlink ref="F118" r:id="rId7" display="https://podminky.urs.cz/item/CS_URS_2023_01/162251101"/>
    <hyperlink ref="F123" r:id="rId8" display="https://podminky.urs.cz/item/CS_URS_2023_01/167151111"/>
    <hyperlink ref="F126" r:id="rId9" display="https://podminky.urs.cz/item/CS_URS_2023_01/171103201"/>
    <hyperlink ref="F129" r:id="rId10" display="https://podminky.urs.cz/item/CS_URS_2023_01/181351003"/>
    <hyperlink ref="F132" r:id="rId11" display="https://podminky.urs.cz/item/CS_URS_2023_01/181411121"/>
    <hyperlink ref="F138" r:id="rId12" display="https://podminky.urs.cz/item/CS_URS_2023_01/320101112"/>
    <hyperlink ref="F143" r:id="rId13" display="https://podminky.urs.cz/item/CS_URS_2023_01/321213345"/>
    <hyperlink ref="F147" r:id="rId14" display="https://podminky.urs.cz/item/CS_URS_2023_01/321321116"/>
    <hyperlink ref="F155" r:id="rId15" display="https://podminky.urs.cz/item/CS_URS_2023_01/321351010"/>
    <hyperlink ref="F163" r:id="rId16" display="https://podminky.urs.cz/item/CS_URS_2023_01/321352010"/>
    <hyperlink ref="F171" r:id="rId17" display="https://podminky.urs.cz/item/CS_URS_2023_01/321368211"/>
    <hyperlink ref="F189" r:id="rId18" display="https://podminky.urs.cz/item/CS_URS_2023_01/452311171"/>
    <hyperlink ref="F192" r:id="rId19" display="https://podminky.urs.cz/item/CS_URS_2023_01/464511111"/>
    <hyperlink ref="F195" r:id="rId20" display="https://podminky.urs.cz/item/CS_URS_2023_01/464511122"/>
    <hyperlink ref="F199" r:id="rId21" display="https://podminky.urs.cz/item/CS_URS_2023_01/871393121"/>
    <hyperlink ref="F208" r:id="rId22" display="https://podminky.urs.cz/item/CS_URS_2023_01/899623181"/>
    <hyperlink ref="F211" r:id="rId23" display="https://podminky.urs.cz/item/CS_URS_2023_01/899643111"/>
    <hyperlink ref="F215" r:id="rId24" display="https://podminky.urs.cz/item/CS_URS_2023_01/934956124"/>
    <hyperlink ref="F218" r:id="rId25" display="https://podminky.urs.cz/item/CS_URS_2023_01/936501111"/>
    <hyperlink ref="F224" r:id="rId26" display="https://podminky.urs.cz/item/CS_URS_2023_01/99833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pans="2:46" s="1" customFormat="1" ht="24.95" customHeight="1">
      <c r="B4" s="23"/>
      <c r="D4" s="24" t="s">
        <v>100</v>
      </c>
      <c r="L4" s="23"/>
      <c r="M4" s="123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24" t="str">
        <f>'Rekapitulace stavby'!K6</f>
        <v>KoPÚ Božejovice - Vodní nádrž Horšín v k.ú.Božejovice</v>
      </c>
      <c r="F7" s="33"/>
      <c r="G7" s="33"/>
      <c r="H7" s="33"/>
      <c r="L7" s="23"/>
    </row>
    <row r="8" spans="2:12" s="1" customFormat="1" ht="12" customHeight="1">
      <c r="B8" s="23"/>
      <c r="D8" s="33" t="s">
        <v>101</v>
      </c>
      <c r="L8" s="23"/>
    </row>
    <row r="9" spans="1:31" s="2" customFormat="1" ht="16.5" customHeight="1">
      <c r="A9" s="39"/>
      <c r="B9" s="40"/>
      <c r="C9" s="39"/>
      <c r="D9" s="39"/>
      <c r="E9" s="124" t="s">
        <v>195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196</v>
      </c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535</v>
      </c>
      <c r="F11" s="39"/>
      <c r="G11" s="39"/>
      <c r="H11" s="39"/>
      <c r="I11" s="39"/>
      <c r="J11" s="39"/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85</v>
      </c>
      <c r="G13" s="39"/>
      <c r="H13" s="39"/>
      <c r="I13" s="33" t="s">
        <v>21</v>
      </c>
      <c r="J13" s="28" t="s">
        <v>3</v>
      </c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22</v>
      </c>
      <c r="E14" s="39"/>
      <c r="F14" s="28" t="s">
        <v>23</v>
      </c>
      <c r="G14" s="39"/>
      <c r="H14" s="39"/>
      <c r="I14" s="33" t="s">
        <v>24</v>
      </c>
      <c r="J14" s="65" t="str">
        <f>'Rekapitulace stavby'!AN8</f>
        <v>20. 1. 2023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26</v>
      </c>
      <c r="E16" s="39"/>
      <c r="F16" s="39"/>
      <c r="G16" s="39"/>
      <c r="H16" s="39"/>
      <c r="I16" s="33" t="s">
        <v>27</v>
      </c>
      <c r="J16" s="28" t="str">
        <f>IF('Rekapitulace stavby'!AN10="","",'Rekapitulace stavby'!AN10)</f>
        <v/>
      </c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tr">
        <f>IF('Rekapitulace stavby'!E11="","",'Rekapitulace stavby'!E11)</f>
        <v xml:space="preserve"> </v>
      </c>
      <c r="F17" s="39"/>
      <c r="G17" s="39"/>
      <c r="H17" s="39"/>
      <c r="I17" s="33" t="s">
        <v>29</v>
      </c>
      <c r="J17" s="28" t="str">
        <f>IF('Rekapitulace stavby'!AN11="","",'Rekapitulace stavby'!AN11)</f>
        <v/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30</v>
      </c>
      <c r="E19" s="39"/>
      <c r="F19" s="39"/>
      <c r="G19" s="39"/>
      <c r="H19" s="39"/>
      <c r="I19" s="33" t="s">
        <v>27</v>
      </c>
      <c r="J19" s="34" t="str">
        <f>'Rekapitulace stavby'!AN13</f>
        <v>Vyplň údaj</v>
      </c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33" t="s">
        <v>29</v>
      </c>
      <c r="J20" s="34" t="str">
        <f>'Rekapitulace stavby'!AN14</f>
        <v>Vyplň údaj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39"/>
      <c r="J21" s="39"/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32</v>
      </c>
      <c r="E22" s="39"/>
      <c r="F22" s="39"/>
      <c r="G22" s="39"/>
      <c r="H22" s="39"/>
      <c r="I22" s="33" t="s">
        <v>27</v>
      </c>
      <c r="J22" s="28" t="s">
        <v>3</v>
      </c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33</v>
      </c>
      <c r="F23" s="39"/>
      <c r="G23" s="39"/>
      <c r="H23" s="39"/>
      <c r="I23" s="33" t="s">
        <v>29</v>
      </c>
      <c r="J23" s="28" t="s">
        <v>3</v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35</v>
      </c>
      <c r="E25" s="39"/>
      <c r="F25" s="39"/>
      <c r="G25" s="39"/>
      <c r="H25" s="39"/>
      <c r="I25" s="33" t="s">
        <v>27</v>
      </c>
      <c r="J25" s="28" t="str">
        <f>IF('Rekapitulace stavby'!AN19="","",'Rekapitulace stavby'!AN19)</f>
        <v/>
      </c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tr">
        <f>IF('Rekapitulace stavby'!E20="","",'Rekapitulace stavby'!E20)</f>
        <v xml:space="preserve"> </v>
      </c>
      <c r="F26" s="39"/>
      <c r="G26" s="39"/>
      <c r="H26" s="39"/>
      <c r="I26" s="33" t="s">
        <v>29</v>
      </c>
      <c r="J26" s="28" t="str">
        <f>IF('Rekapitulace stavby'!AN20="","",'Rekapitulace stavby'!AN20)</f>
        <v/>
      </c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12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36</v>
      </c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26"/>
      <c r="B29" s="127"/>
      <c r="C29" s="126"/>
      <c r="D29" s="126"/>
      <c r="E29" s="37" t="s">
        <v>37</v>
      </c>
      <c r="F29" s="37"/>
      <c r="G29" s="37"/>
      <c r="H29" s="37"/>
      <c r="I29" s="126"/>
      <c r="J29" s="126"/>
      <c r="K29" s="126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29" t="s">
        <v>38</v>
      </c>
      <c r="E32" s="39"/>
      <c r="F32" s="39"/>
      <c r="G32" s="39"/>
      <c r="H32" s="39"/>
      <c r="I32" s="39"/>
      <c r="J32" s="91">
        <f>ROUND(J91,2)</f>
        <v>0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85"/>
      <c r="J33" s="85"/>
      <c r="K33" s="85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40</v>
      </c>
      <c r="G34" s="39"/>
      <c r="H34" s="39"/>
      <c r="I34" s="44" t="s">
        <v>39</v>
      </c>
      <c r="J34" s="44" t="s">
        <v>41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0" t="s">
        <v>42</v>
      </c>
      <c r="E35" s="33" t="s">
        <v>43</v>
      </c>
      <c r="F35" s="131">
        <f>ROUND((SUM(BE91:BE140)),2)</f>
        <v>0</v>
      </c>
      <c r="G35" s="39"/>
      <c r="H35" s="39"/>
      <c r="I35" s="132">
        <v>0.21</v>
      </c>
      <c r="J35" s="131">
        <f>ROUND(((SUM(BE91:BE140))*I35),2)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44</v>
      </c>
      <c r="F36" s="131">
        <f>ROUND((SUM(BF91:BF140)),2)</f>
        <v>0</v>
      </c>
      <c r="G36" s="39"/>
      <c r="H36" s="39"/>
      <c r="I36" s="132">
        <v>0.15</v>
      </c>
      <c r="J36" s="131">
        <f>ROUND(((SUM(BF91:BF140))*I36),2)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45</v>
      </c>
      <c r="F37" s="131">
        <f>ROUND((SUM(BG91:BG140)),2)</f>
        <v>0</v>
      </c>
      <c r="G37" s="39"/>
      <c r="H37" s="39"/>
      <c r="I37" s="132">
        <v>0.21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46</v>
      </c>
      <c r="F38" s="131">
        <f>ROUND((SUM(BH91:BH140)),2)</f>
        <v>0</v>
      </c>
      <c r="G38" s="39"/>
      <c r="H38" s="39"/>
      <c r="I38" s="132">
        <v>0.15</v>
      </c>
      <c r="J38" s="131">
        <f>0</f>
        <v>0</v>
      </c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47</v>
      </c>
      <c r="F39" s="131">
        <f>ROUND((SUM(BI91:BI140)),2)</f>
        <v>0</v>
      </c>
      <c r="G39" s="39"/>
      <c r="H39" s="39"/>
      <c r="I39" s="132">
        <v>0</v>
      </c>
      <c r="J39" s="131">
        <f>0</f>
        <v>0</v>
      </c>
      <c r="K39" s="39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3"/>
      <c r="D41" s="134" t="s">
        <v>48</v>
      </c>
      <c r="E41" s="77"/>
      <c r="F41" s="77"/>
      <c r="G41" s="135" t="s">
        <v>49</v>
      </c>
      <c r="H41" s="136" t="s">
        <v>50</v>
      </c>
      <c r="I41" s="77"/>
      <c r="J41" s="137">
        <f>SUM(J32:J39)</f>
        <v>0</v>
      </c>
      <c r="K41" s="138"/>
      <c r="L41" s="12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12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103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4" t="str">
        <f>E7</f>
        <v>KoPÚ Božejovice - Vodní nádrž Horšín v k.ú.Božejovice</v>
      </c>
      <c r="F50" s="33"/>
      <c r="G50" s="33"/>
      <c r="H50" s="33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101</v>
      </c>
      <c r="L51" s="23"/>
    </row>
    <row r="52" spans="1:31" s="2" customFormat="1" ht="16.5" customHeight="1">
      <c r="A52" s="39"/>
      <c r="B52" s="40"/>
      <c r="C52" s="39"/>
      <c r="D52" s="39"/>
      <c r="E52" s="124" t="s">
        <v>195</v>
      </c>
      <c r="F52" s="39"/>
      <c r="G52" s="39"/>
      <c r="H52" s="39"/>
      <c r="I52" s="39"/>
      <c r="J52" s="39"/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196</v>
      </c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3 - bezpečnostní přeliv</v>
      </c>
      <c r="F54" s="39"/>
      <c r="G54" s="39"/>
      <c r="H54" s="39"/>
      <c r="I54" s="39"/>
      <c r="J54" s="39"/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39"/>
      <c r="E56" s="39"/>
      <c r="F56" s="28" t="str">
        <f>F14</f>
        <v>k.ú.Božejovice</v>
      </c>
      <c r="G56" s="39"/>
      <c r="H56" s="39"/>
      <c r="I56" s="33" t="s">
        <v>24</v>
      </c>
      <c r="J56" s="65" t="str">
        <f>IF(J14="","",J14)</f>
        <v>20. 1. 2023</v>
      </c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40.05" customHeight="1">
      <c r="A58" s="39"/>
      <c r="B58" s="40"/>
      <c r="C58" s="33" t="s">
        <v>26</v>
      </c>
      <c r="D58" s="39"/>
      <c r="E58" s="39"/>
      <c r="F58" s="28" t="str">
        <f>E17</f>
        <v xml:space="preserve"> </v>
      </c>
      <c r="G58" s="39"/>
      <c r="H58" s="39"/>
      <c r="I58" s="33" t="s">
        <v>32</v>
      </c>
      <c r="J58" s="37" t="str">
        <f>E23</f>
        <v>Natura Koncept s.r.o. ŘEŠENÍ VODY V KRAJINĚ</v>
      </c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39"/>
      <c r="E59" s="39"/>
      <c r="F59" s="28" t="str">
        <f>IF(E20="","",E20)</f>
        <v>Vyplň údaj</v>
      </c>
      <c r="G59" s="39"/>
      <c r="H59" s="39"/>
      <c r="I59" s="33" t="s">
        <v>35</v>
      </c>
      <c r="J59" s="37" t="str">
        <f>E26</f>
        <v xml:space="preserve"> 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12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39" t="s">
        <v>104</v>
      </c>
      <c r="D61" s="133"/>
      <c r="E61" s="133"/>
      <c r="F61" s="133"/>
      <c r="G61" s="133"/>
      <c r="H61" s="133"/>
      <c r="I61" s="133"/>
      <c r="J61" s="140" t="s">
        <v>105</v>
      </c>
      <c r="K61" s="133"/>
      <c r="L61" s="12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12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41" t="s">
        <v>70</v>
      </c>
      <c r="D63" s="39"/>
      <c r="E63" s="39"/>
      <c r="F63" s="39"/>
      <c r="G63" s="39"/>
      <c r="H63" s="39"/>
      <c r="I63" s="39"/>
      <c r="J63" s="91">
        <f>J91</f>
        <v>0</v>
      </c>
      <c r="K63" s="39"/>
      <c r="L63" s="12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106</v>
      </c>
    </row>
    <row r="64" spans="1:31" s="9" customFormat="1" ht="24.95" customHeight="1">
      <c r="A64" s="9"/>
      <c r="B64" s="142"/>
      <c r="C64" s="9"/>
      <c r="D64" s="143" t="s">
        <v>107</v>
      </c>
      <c r="E64" s="144"/>
      <c r="F64" s="144"/>
      <c r="G64" s="144"/>
      <c r="H64" s="144"/>
      <c r="I64" s="144"/>
      <c r="J64" s="145">
        <f>J92</f>
        <v>0</v>
      </c>
      <c r="K64" s="9"/>
      <c r="L64" s="14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6"/>
      <c r="C65" s="10"/>
      <c r="D65" s="147" t="s">
        <v>108</v>
      </c>
      <c r="E65" s="148"/>
      <c r="F65" s="148"/>
      <c r="G65" s="148"/>
      <c r="H65" s="148"/>
      <c r="I65" s="148"/>
      <c r="J65" s="149">
        <f>J93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46"/>
      <c r="C66" s="10"/>
      <c r="D66" s="147" t="s">
        <v>198</v>
      </c>
      <c r="E66" s="148"/>
      <c r="F66" s="148"/>
      <c r="G66" s="148"/>
      <c r="H66" s="148"/>
      <c r="I66" s="148"/>
      <c r="J66" s="149">
        <f>J100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46"/>
      <c r="C67" s="10"/>
      <c r="D67" s="147" t="s">
        <v>199</v>
      </c>
      <c r="E67" s="148"/>
      <c r="F67" s="148"/>
      <c r="G67" s="148"/>
      <c r="H67" s="148"/>
      <c r="I67" s="148"/>
      <c r="J67" s="149">
        <f>J127</f>
        <v>0</v>
      </c>
      <c r="K67" s="10"/>
      <c r="L67" s="14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46"/>
      <c r="C68" s="10"/>
      <c r="D68" s="147" t="s">
        <v>374</v>
      </c>
      <c r="E68" s="148"/>
      <c r="F68" s="148"/>
      <c r="G68" s="148"/>
      <c r="H68" s="148"/>
      <c r="I68" s="148"/>
      <c r="J68" s="149">
        <f>J136</f>
        <v>0</v>
      </c>
      <c r="K68" s="10"/>
      <c r="L68" s="14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46"/>
      <c r="C69" s="10"/>
      <c r="D69" s="147" t="s">
        <v>200</v>
      </c>
      <c r="E69" s="148"/>
      <c r="F69" s="148"/>
      <c r="G69" s="148"/>
      <c r="H69" s="148"/>
      <c r="I69" s="148"/>
      <c r="J69" s="149">
        <f>J138</f>
        <v>0</v>
      </c>
      <c r="K69" s="10"/>
      <c r="L69" s="14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39"/>
      <c r="D70" s="39"/>
      <c r="E70" s="39"/>
      <c r="F70" s="39"/>
      <c r="G70" s="39"/>
      <c r="H70" s="39"/>
      <c r="I70" s="39"/>
      <c r="J70" s="39"/>
      <c r="K70" s="39"/>
      <c r="L70" s="12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12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109</v>
      </c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39"/>
      <c r="J77" s="39"/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</v>
      </c>
      <c r="D78" s="39"/>
      <c r="E78" s="39"/>
      <c r="F78" s="39"/>
      <c r="G78" s="39"/>
      <c r="H78" s="39"/>
      <c r="I78" s="39"/>
      <c r="J78" s="39"/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124" t="str">
        <f>E7</f>
        <v>KoPÚ Božejovice - Vodní nádrž Horšín v k.ú.Božejovice</v>
      </c>
      <c r="F79" s="33"/>
      <c r="G79" s="33"/>
      <c r="H79" s="33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3"/>
      <c r="C80" s="33" t="s">
        <v>101</v>
      </c>
      <c r="L80" s="23"/>
    </row>
    <row r="81" spans="1:31" s="2" customFormat="1" ht="16.5" customHeight="1">
      <c r="A81" s="39"/>
      <c r="B81" s="40"/>
      <c r="C81" s="39"/>
      <c r="D81" s="39"/>
      <c r="E81" s="124" t="s">
        <v>195</v>
      </c>
      <c r="F81" s="39"/>
      <c r="G81" s="39"/>
      <c r="H81" s="39"/>
      <c r="I81" s="39"/>
      <c r="J81" s="39"/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196</v>
      </c>
      <c r="D82" s="39"/>
      <c r="E82" s="39"/>
      <c r="F82" s="39"/>
      <c r="G82" s="39"/>
      <c r="H82" s="39"/>
      <c r="I82" s="39"/>
      <c r="J82" s="39"/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39"/>
      <c r="D83" s="39"/>
      <c r="E83" s="63" t="str">
        <f>E11</f>
        <v>3 - bezpečnostní přeliv</v>
      </c>
      <c r="F83" s="39"/>
      <c r="G83" s="39"/>
      <c r="H83" s="39"/>
      <c r="I83" s="39"/>
      <c r="J83" s="39"/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39"/>
      <c r="D84" s="39"/>
      <c r="E84" s="39"/>
      <c r="F84" s="39"/>
      <c r="G84" s="39"/>
      <c r="H84" s="39"/>
      <c r="I84" s="39"/>
      <c r="J84" s="39"/>
      <c r="K84" s="3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22</v>
      </c>
      <c r="D85" s="39"/>
      <c r="E85" s="39"/>
      <c r="F85" s="28" t="str">
        <f>F14</f>
        <v>k.ú.Božejovice</v>
      </c>
      <c r="G85" s="39"/>
      <c r="H85" s="39"/>
      <c r="I85" s="33" t="s">
        <v>24</v>
      </c>
      <c r="J85" s="65" t="str">
        <f>IF(J14="","",J14)</f>
        <v>20. 1. 2023</v>
      </c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12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40.05" customHeight="1">
      <c r="A87" s="39"/>
      <c r="B87" s="40"/>
      <c r="C87" s="33" t="s">
        <v>26</v>
      </c>
      <c r="D87" s="39"/>
      <c r="E87" s="39"/>
      <c r="F87" s="28" t="str">
        <f>E17</f>
        <v xml:space="preserve"> </v>
      </c>
      <c r="G87" s="39"/>
      <c r="H87" s="39"/>
      <c r="I87" s="33" t="s">
        <v>32</v>
      </c>
      <c r="J87" s="37" t="str">
        <f>E23</f>
        <v>Natura Koncept s.r.o. ŘEŠENÍ VODY V KRAJINĚ</v>
      </c>
      <c r="K87" s="39"/>
      <c r="L87" s="12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39"/>
      <c r="E88" s="39"/>
      <c r="F88" s="28" t="str">
        <f>IF(E20="","",E20)</f>
        <v>Vyplň údaj</v>
      </c>
      <c r="G88" s="39"/>
      <c r="H88" s="39"/>
      <c r="I88" s="33" t="s">
        <v>35</v>
      </c>
      <c r="J88" s="37" t="str">
        <f>E26</f>
        <v xml:space="preserve"> </v>
      </c>
      <c r="K88" s="39"/>
      <c r="L88" s="12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39"/>
      <c r="D89" s="39"/>
      <c r="E89" s="39"/>
      <c r="F89" s="39"/>
      <c r="G89" s="39"/>
      <c r="H89" s="39"/>
      <c r="I89" s="39"/>
      <c r="J89" s="39"/>
      <c r="K89" s="39"/>
      <c r="L89" s="12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50"/>
      <c r="B90" s="151"/>
      <c r="C90" s="152" t="s">
        <v>110</v>
      </c>
      <c r="D90" s="153" t="s">
        <v>57</v>
      </c>
      <c r="E90" s="153" t="s">
        <v>53</v>
      </c>
      <c r="F90" s="153" t="s">
        <v>54</v>
      </c>
      <c r="G90" s="153" t="s">
        <v>111</v>
      </c>
      <c r="H90" s="153" t="s">
        <v>112</v>
      </c>
      <c r="I90" s="153" t="s">
        <v>113</v>
      </c>
      <c r="J90" s="153" t="s">
        <v>105</v>
      </c>
      <c r="K90" s="154" t="s">
        <v>114</v>
      </c>
      <c r="L90" s="155"/>
      <c r="M90" s="81" t="s">
        <v>3</v>
      </c>
      <c r="N90" s="82" t="s">
        <v>42</v>
      </c>
      <c r="O90" s="82" t="s">
        <v>115</v>
      </c>
      <c r="P90" s="82" t="s">
        <v>116</v>
      </c>
      <c r="Q90" s="82" t="s">
        <v>117</v>
      </c>
      <c r="R90" s="82" t="s">
        <v>118</v>
      </c>
      <c r="S90" s="82" t="s">
        <v>119</v>
      </c>
      <c r="T90" s="83" t="s">
        <v>120</v>
      </c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</row>
    <row r="91" spans="1:63" s="2" customFormat="1" ht="22.8" customHeight="1">
      <c r="A91" s="39"/>
      <c r="B91" s="40"/>
      <c r="C91" s="88" t="s">
        <v>121</v>
      </c>
      <c r="D91" s="39"/>
      <c r="E91" s="39"/>
      <c r="F91" s="39"/>
      <c r="G91" s="39"/>
      <c r="H91" s="39"/>
      <c r="I91" s="39"/>
      <c r="J91" s="156">
        <f>BK91</f>
        <v>0</v>
      </c>
      <c r="K91" s="39"/>
      <c r="L91" s="40"/>
      <c r="M91" s="84"/>
      <c r="N91" s="69"/>
      <c r="O91" s="85"/>
      <c r="P91" s="157">
        <f>P92</f>
        <v>0</v>
      </c>
      <c r="Q91" s="85"/>
      <c r="R91" s="157">
        <f>R92</f>
        <v>188.4120953</v>
      </c>
      <c r="S91" s="85"/>
      <c r="T91" s="158">
        <f>T92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20" t="s">
        <v>71</v>
      </c>
      <c r="AU91" s="20" t="s">
        <v>106</v>
      </c>
      <c r="BK91" s="159">
        <f>BK92</f>
        <v>0</v>
      </c>
    </row>
    <row r="92" spans="1:63" s="12" customFormat="1" ht="25.9" customHeight="1">
      <c r="A92" s="12"/>
      <c r="B92" s="160"/>
      <c r="C92" s="12"/>
      <c r="D92" s="161" t="s">
        <v>71</v>
      </c>
      <c r="E92" s="162" t="s">
        <v>122</v>
      </c>
      <c r="F92" s="162" t="s">
        <v>123</v>
      </c>
      <c r="G92" s="12"/>
      <c r="H92" s="12"/>
      <c r="I92" s="163"/>
      <c r="J92" s="164">
        <f>BK92</f>
        <v>0</v>
      </c>
      <c r="K92" s="12"/>
      <c r="L92" s="160"/>
      <c r="M92" s="165"/>
      <c r="N92" s="166"/>
      <c r="O92" s="166"/>
      <c r="P92" s="167">
        <f>P93+P100+P127+P136+P138</f>
        <v>0</v>
      </c>
      <c r="Q92" s="166"/>
      <c r="R92" s="167">
        <f>R93+R100+R127+R136+R138</f>
        <v>188.4120953</v>
      </c>
      <c r="S92" s="166"/>
      <c r="T92" s="168">
        <f>T93+T100+T127+T136+T138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61" t="s">
        <v>80</v>
      </c>
      <c r="AT92" s="169" t="s">
        <v>71</v>
      </c>
      <c r="AU92" s="169" t="s">
        <v>72</v>
      </c>
      <c r="AY92" s="161" t="s">
        <v>124</v>
      </c>
      <c r="BK92" s="170">
        <f>BK93+BK100+BK127+BK136+BK138</f>
        <v>0</v>
      </c>
    </row>
    <row r="93" spans="1:63" s="12" customFormat="1" ht="22.8" customHeight="1">
      <c r="A93" s="12"/>
      <c r="B93" s="160"/>
      <c r="C93" s="12"/>
      <c r="D93" s="161" t="s">
        <v>71</v>
      </c>
      <c r="E93" s="171" t="s">
        <v>80</v>
      </c>
      <c r="F93" s="171" t="s">
        <v>125</v>
      </c>
      <c r="G93" s="12"/>
      <c r="H93" s="12"/>
      <c r="I93" s="163"/>
      <c r="J93" s="172">
        <f>BK93</f>
        <v>0</v>
      </c>
      <c r="K93" s="12"/>
      <c r="L93" s="160"/>
      <c r="M93" s="165"/>
      <c r="N93" s="166"/>
      <c r="O93" s="166"/>
      <c r="P93" s="167">
        <f>SUM(P94:P99)</f>
        <v>0</v>
      </c>
      <c r="Q93" s="166"/>
      <c r="R93" s="167">
        <f>SUM(R94:R99)</f>
        <v>0</v>
      </c>
      <c r="S93" s="166"/>
      <c r="T93" s="168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61" t="s">
        <v>80</v>
      </c>
      <c r="AT93" s="169" t="s">
        <v>71</v>
      </c>
      <c r="AU93" s="169" t="s">
        <v>80</v>
      </c>
      <c r="AY93" s="161" t="s">
        <v>124</v>
      </c>
      <c r="BK93" s="170">
        <f>SUM(BK94:BK99)</f>
        <v>0</v>
      </c>
    </row>
    <row r="94" spans="1:65" s="2" customFormat="1" ht="44.25" customHeight="1">
      <c r="A94" s="39"/>
      <c r="B94" s="173"/>
      <c r="C94" s="174" t="s">
        <v>80</v>
      </c>
      <c r="D94" s="174" t="s">
        <v>126</v>
      </c>
      <c r="E94" s="175" t="s">
        <v>394</v>
      </c>
      <c r="F94" s="176" t="s">
        <v>395</v>
      </c>
      <c r="G94" s="177" t="s">
        <v>221</v>
      </c>
      <c r="H94" s="178">
        <v>43.2</v>
      </c>
      <c r="I94" s="179"/>
      <c r="J94" s="180">
        <f>ROUND(I94*H94,2)</f>
        <v>0</v>
      </c>
      <c r="K94" s="176" t="s">
        <v>130</v>
      </c>
      <c r="L94" s="40"/>
      <c r="M94" s="181" t="s">
        <v>3</v>
      </c>
      <c r="N94" s="182" t="s">
        <v>43</v>
      </c>
      <c r="O94" s="73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85" t="s">
        <v>94</v>
      </c>
      <c r="AT94" s="185" t="s">
        <v>126</v>
      </c>
      <c r="AU94" s="185" t="s">
        <v>82</v>
      </c>
      <c r="AY94" s="20" t="s">
        <v>124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80</v>
      </c>
      <c r="BK94" s="186">
        <f>ROUND(I94*H94,2)</f>
        <v>0</v>
      </c>
      <c r="BL94" s="20" t="s">
        <v>94</v>
      </c>
      <c r="BM94" s="185" t="s">
        <v>536</v>
      </c>
    </row>
    <row r="95" spans="1:47" s="2" customFormat="1" ht="12">
      <c r="A95" s="39"/>
      <c r="B95" s="40"/>
      <c r="C95" s="39"/>
      <c r="D95" s="187" t="s">
        <v>132</v>
      </c>
      <c r="E95" s="39"/>
      <c r="F95" s="188" t="s">
        <v>397</v>
      </c>
      <c r="G95" s="39"/>
      <c r="H95" s="39"/>
      <c r="I95" s="189"/>
      <c r="J95" s="39"/>
      <c r="K95" s="39"/>
      <c r="L95" s="40"/>
      <c r="M95" s="190"/>
      <c r="N95" s="191"/>
      <c r="O95" s="73"/>
      <c r="P95" s="73"/>
      <c r="Q95" s="73"/>
      <c r="R95" s="73"/>
      <c r="S95" s="73"/>
      <c r="T95" s="7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132</v>
      </c>
      <c r="AU95" s="20" t="s">
        <v>82</v>
      </c>
    </row>
    <row r="96" spans="1:51" s="13" customFormat="1" ht="12">
      <c r="A96" s="13"/>
      <c r="B96" s="192"/>
      <c r="C96" s="13"/>
      <c r="D96" s="193" t="s">
        <v>134</v>
      </c>
      <c r="E96" s="194" t="s">
        <v>3</v>
      </c>
      <c r="F96" s="195" t="s">
        <v>537</v>
      </c>
      <c r="G96" s="13"/>
      <c r="H96" s="196">
        <v>43.2</v>
      </c>
      <c r="I96" s="197"/>
      <c r="J96" s="13"/>
      <c r="K96" s="13"/>
      <c r="L96" s="192"/>
      <c r="M96" s="198"/>
      <c r="N96" s="199"/>
      <c r="O96" s="199"/>
      <c r="P96" s="199"/>
      <c r="Q96" s="199"/>
      <c r="R96" s="199"/>
      <c r="S96" s="199"/>
      <c r="T96" s="20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94" t="s">
        <v>134</v>
      </c>
      <c r="AU96" s="194" t="s">
        <v>82</v>
      </c>
      <c r="AV96" s="13" t="s">
        <v>82</v>
      </c>
      <c r="AW96" s="13" t="s">
        <v>34</v>
      </c>
      <c r="AX96" s="13" t="s">
        <v>80</v>
      </c>
      <c r="AY96" s="194" t="s">
        <v>124</v>
      </c>
    </row>
    <row r="97" spans="1:65" s="2" customFormat="1" ht="62.7" customHeight="1">
      <c r="A97" s="39"/>
      <c r="B97" s="173"/>
      <c r="C97" s="174" t="s">
        <v>82</v>
      </c>
      <c r="D97" s="174" t="s">
        <v>126</v>
      </c>
      <c r="E97" s="175" t="s">
        <v>238</v>
      </c>
      <c r="F97" s="176" t="s">
        <v>239</v>
      </c>
      <c r="G97" s="177" t="s">
        <v>221</v>
      </c>
      <c r="H97" s="178">
        <v>43.2</v>
      </c>
      <c r="I97" s="179"/>
      <c r="J97" s="180">
        <f>ROUND(I97*H97,2)</f>
        <v>0</v>
      </c>
      <c r="K97" s="176" t="s">
        <v>130</v>
      </c>
      <c r="L97" s="40"/>
      <c r="M97" s="181" t="s">
        <v>3</v>
      </c>
      <c r="N97" s="182" t="s">
        <v>43</v>
      </c>
      <c r="O97" s="73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85" t="s">
        <v>94</v>
      </c>
      <c r="AT97" s="185" t="s">
        <v>126</v>
      </c>
      <c r="AU97" s="185" t="s">
        <v>82</v>
      </c>
      <c r="AY97" s="20" t="s">
        <v>124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0" t="s">
        <v>80</v>
      </c>
      <c r="BK97" s="186">
        <f>ROUND(I97*H97,2)</f>
        <v>0</v>
      </c>
      <c r="BL97" s="20" t="s">
        <v>94</v>
      </c>
      <c r="BM97" s="185" t="s">
        <v>538</v>
      </c>
    </row>
    <row r="98" spans="1:47" s="2" customFormat="1" ht="12">
      <c r="A98" s="39"/>
      <c r="B98" s="40"/>
      <c r="C98" s="39"/>
      <c r="D98" s="187" t="s">
        <v>132</v>
      </c>
      <c r="E98" s="39"/>
      <c r="F98" s="188" t="s">
        <v>241</v>
      </c>
      <c r="G98" s="39"/>
      <c r="H98" s="39"/>
      <c r="I98" s="189"/>
      <c r="J98" s="39"/>
      <c r="K98" s="39"/>
      <c r="L98" s="40"/>
      <c r="M98" s="190"/>
      <c r="N98" s="191"/>
      <c r="O98" s="73"/>
      <c r="P98" s="73"/>
      <c r="Q98" s="73"/>
      <c r="R98" s="73"/>
      <c r="S98" s="73"/>
      <c r="T98" s="7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20" t="s">
        <v>132</v>
      </c>
      <c r="AU98" s="20" t="s">
        <v>82</v>
      </c>
    </row>
    <row r="99" spans="1:51" s="13" customFormat="1" ht="12">
      <c r="A99" s="13"/>
      <c r="B99" s="192"/>
      <c r="C99" s="13"/>
      <c r="D99" s="193" t="s">
        <v>134</v>
      </c>
      <c r="E99" s="194" t="s">
        <v>3</v>
      </c>
      <c r="F99" s="195" t="s">
        <v>537</v>
      </c>
      <c r="G99" s="13"/>
      <c r="H99" s="196">
        <v>43.2</v>
      </c>
      <c r="I99" s="197"/>
      <c r="J99" s="13"/>
      <c r="K99" s="13"/>
      <c r="L99" s="192"/>
      <c r="M99" s="198"/>
      <c r="N99" s="199"/>
      <c r="O99" s="199"/>
      <c r="P99" s="199"/>
      <c r="Q99" s="199"/>
      <c r="R99" s="199"/>
      <c r="S99" s="199"/>
      <c r="T99" s="20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94" t="s">
        <v>134</v>
      </c>
      <c r="AU99" s="194" t="s">
        <v>82</v>
      </c>
      <c r="AV99" s="13" t="s">
        <v>82</v>
      </c>
      <c r="AW99" s="13" t="s">
        <v>34</v>
      </c>
      <c r="AX99" s="13" t="s">
        <v>80</v>
      </c>
      <c r="AY99" s="194" t="s">
        <v>124</v>
      </c>
    </row>
    <row r="100" spans="1:63" s="12" customFormat="1" ht="22.8" customHeight="1">
      <c r="A100" s="12"/>
      <c r="B100" s="160"/>
      <c r="C100" s="12"/>
      <c r="D100" s="161" t="s">
        <v>71</v>
      </c>
      <c r="E100" s="171" t="s">
        <v>91</v>
      </c>
      <c r="F100" s="171" t="s">
        <v>276</v>
      </c>
      <c r="G100" s="12"/>
      <c r="H100" s="12"/>
      <c r="I100" s="163"/>
      <c r="J100" s="172">
        <f>BK100</f>
        <v>0</v>
      </c>
      <c r="K100" s="12"/>
      <c r="L100" s="160"/>
      <c r="M100" s="165"/>
      <c r="N100" s="166"/>
      <c r="O100" s="166"/>
      <c r="P100" s="167">
        <f>SUM(P101:P126)</f>
        <v>0</v>
      </c>
      <c r="Q100" s="166"/>
      <c r="R100" s="167">
        <f>SUM(R101:R126)</f>
        <v>1.7579115</v>
      </c>
      <c r="S100" s="166"/>
      <c r="T100" s="168">
        <f>SUM(T101:T126)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61" t="s">
        <v>80</v>
      </c>
      <c r="AT100" s="169" t="s">
        <v>71</v>
      </c>
      <c r="AU100" s="169" t="s">
        <v>80</v>
      </c>
      <c r="AY100" s="161" t="s">
        <v>124</v>
      </c>
      <c r="BK100" s="170">
        <f>SUM(BK101:BK126)</f>
        <v>0</v>
      </c>
    </row>
    <row r="101" spans="1:65" s="2" customFormat="1" ht="66.75" customHeight="1">
      <c r="A101" s="39"/>
      <c r="B101" s="173"/>
      <c r="C101" s="174" t="s">
        <v>91</v>
      </c>
      <c r="D101" s="174" t="s">
        <v>126</v>
      </c>
      <c r="E101" s="175" t="s">
        <v>295</v>
      </c>
      <c r="F101" s="176" t="s">
        <v>296</v>
      </c>
      <c r="G101" s="177" t="s">
        <v>221</v>
      </c>
      <c r="H101" s="178">
        <v>43.614</v>
      </c>
      <c r="I101" s="179"/>
      <c r="J101" s="180">
        <f>ROUND(I101*H101,2)</f>
        <v>0</v>
      </c>
      <c r="K101" s="176" t="s">
        <v>130</v>
      </c>
      <c r="L101" s="40"/>
      <c r="M101" s="181" t="s">
        <v>3</v>
      </c>
      <c r="N101" s="182" t="s">
        <v>43</v>
      </c>
      <c r="O101" s="73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85" t="s">
        <v>94</v>
      </c>
      <c r="AT101" s="185" t="s">
        <v>126</v>
      </c>
      <c r="AU101" s="185" t="s">
        <v>82</v>
      </c>
      <c r="AY101" s="20" t="s">
        <v>124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0" t="s">
        <v>80</v>
      </c>
      <c r="BK101" s="186">
        <f>ROUND(I101*H101,2)</f>
        <v>0</v>
      </c>
      <c r="BL101" s="20" t="s">
        <v>94</v>
      </c>
      <c r="BM101" s="185" t="s">
        <v>539</v>
      </c>
    </row>
    <row r="102" spans="1:47" s="2" customFormat="1" ht="12">
      <c r="A102" s="39"/>
      <c r="B102" s="40"/>
      <c r="C102" s="39"/>
      <c r="D102" s="187" t="s">
        <v>132</v>
      </c>
      <c r="E102" s="39"/>
      <c r="F102" s="188" t="s">
        <v>298</v>
      </c>
      <c r="G102" s="39"/>
      <c r="H102" s="39"/>
      <c r="I102" s="189"/>
      <c r="J102" s="39"/>
      <c r="K102" s="39"/>
      <c r="L102" s="40"/>
      <c r="M102" s="190"/>
      <c r="N102" s="191"/>
      <c r="O102" s="73"/>
      <c r="P102" s="73"/>
      <c r="Q102" s="73"/>
      <c r="R102" s="73"/>
      <c r="S102" s="73"/>
      <c r="T102" s="74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20" t="s">
        <v>132</v>
      </c>
      <c r="AU102" s="20" t="s">
        <v>82</v>
      </c>
    </row>
    <row r="103" spans="1:51" s="13" customFormat="1" ht="12">
      <c r="A103" s="13"/>
      <c r="B103" s="192"/>
      <c r="C103" s="13"/>
      <c r="D103" s="193" t="s">
        <v>134</v>
      </c>
      <c r="E103" s="194" t="s">
        <v>3</v>
      </c>
      <c r="F103" s="195" t="s">
        <v>540</v>
      </c>
      <c r="G103" s="13"/>
      <c r="H103" s="196">
        <v>5.6</v>
      </c>
      <c r="I103" s="197"/>
      <c r="J103" s="13"/>
      <c r="K103" s="13"/>
      <c r="L103" s="192"/>
      <c r="M103" s="198"/>
      <c r="N103" s="199"/>
      <c r="O103" s="199"/>
      <c r="P103" s="199"/>
      <c r="Q103" s="199"/>
      <c r="R103" s="199"/>
      <c r="S103" s="199"/>
      <c r="T103" s="20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94" t="s">
        <v>134</v>
      </c>
      <c r="AU103" s="194" t="s">
        <v>82</v>
      </c>
      <c r="AV103" s="13" t="s">
        <v>82</v>
      </c>
      <c r="AW103" s="13" t="s">
        <v>34</v>
      </c>
      <c r="AX103" s="13" t="s">
        <v>72</v>
      </c>
      <c r="AY103" s="194" t="s">
        <v>124</v>
      </c>
    </row>
    <row r="104" spans="1:51" s="13" customFormat="1" ht="12">
      <c r="A104" s="13"/>
      <c r="B104" s="192"/>
      <c r="C104" s="13"/>
      <c r="D104" s="193" t="s">
        <v>134</v>
      </c>
      <c r="E104" s="194" t="s">
        <v>3</v>
      </c>
      <c r="F104" s="195" t="s">
        <v>540</v>
      </c>
      <c r="G104" s="13"/>
      <c r="H104" s="196">
        <v>5.6</v>
      </c>
      <c r="I104" s="197"/>
      <c r="J104" s="13"/>
      <c r="K104" s="13"/>
      <c r="L104" s="192"/>
      <c r="M104" s="198"/>
      <c r="N104" s="199"/>
      <c r="O104" s="199"/>
      <c r="P104" s="199"/>
      <c r="Q104" s="199"/>
      <c r="R104" s="199"/>
      <c r="S104" s="199"/>
      <c r="T104" s="20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94" t="s">
        <v>134</v>
      </c>
      <c r="AU104" s="194" t="s">
        <v>82</v>
      </c>
      <c r="AV104" s="13" t="s">
        <v>82</v>
      </c>
      <c r="AW104" s="13" t="s">
        <v>34</v>
      </c>
      <c r="AX104" s="13" t="s">
        <v>72</v>
      </c>
      <c r="AY104" s="194" t="s">
        <v>124</v>
      </c>
    </row>
    <row r="105" spans="1:51" s="13" customFormat="1" ht="12">
      <c r="A105" s="13"/>
      <c r="B105" s="192"/>
      <c r="C105" s="13"/>
      <c r="D105" s="193" t="s">
        <v>134</v>
      </c>
      <c r="E105" s="194" t="s">
        <v>3</v>
      </c>
      <c r="F105" s="195" t="s">
        <v>541</v>
      </c>
      <c r="G105" s="13"/>
      <c r="H105" s="196">
        <v>1.77</v>
      </c>
      <c r="I105" s="197"/>
      <c r="J105" s="13"/>
      <c r="K105" s="13"/>
      <c r="L105" s="192"/>
      <c r="M105" s="198"/>
      <c r="N105" s="199"/>
      <c r="O105" s="199"/>
      <c r="P105" s="199"/>
      <c r="Q105" s="199"/>
      <c r="R105" s="199"/>
      <c r="S105" s="199"/>
      <c r="T105" s="20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94" t="s">
        <v>134</v>
      </c>
      <c r="AU105" s="194" t="s">
        <v>82</v>
      </c>
      <c r="AV105" s="13" t="s">
        <v>82</v>
      </c>
      <c r="AW105" s="13" t="s">
        <v>34</v>
      </c>
      <c r="AX105" s="13" t="s">
        <v>72</v>
      </c>
      <c r="AY105" s="194" t="s">
        <v>124</v>
      </c>
    </row>
    <row r="106" spans="1:51" s="13" customFormat="1" ht="12">
      <c r="A106" s="13"/>
      <c r="B106" s="192"/>
      <c r="C106" s="13"/>
      <c r="D106" s="193" t="s">
        <v>134</v>
      </c>
      <c r="E106" s="194" t="s">
        <v>3</v>
      </c>
      <c r="F106" s="195" t="s">
        <v>542</v>
      </c>
      <c r="G106" s="13"/>
      <c r="H106" s="196">
        <v>30.644</v>
      </c>
      <c r="I106" s="197"/>
      <c r="J106" s="13"/>
      <c r="K106" s="13"/>
      <c r="L106" s="192"/>
      <c r="M106" s="198"/>
      <c r="N106" s="199"/>
      <c r="O106" s="199"/>
      <c r="P106" s="199"/>
      <c r="Q106" s="199"/>
      <c r="R106" s="199"/>
      <c r="S106" s="199"/>
      <c r="T106" s="20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94" t="s">
        <v>134</v>
      </c>
      <c r="AU106" s="194" t="s">
        <v>82</v>
      </c>
      <c r="AV106" s="13" t="s">
        <v>82</v>
      </c>
      <c r="AW106" s="13" t="s">
        <v>34</v>
      </c>
      <c r="AX106" s="13" t="s">
        <v>72</v>
      </c>
      <c r="AY106" s="194" t="s">
        <v>124</v>
      </c>
    </row>
    <row r="107" spans="1:51" s="15" customFormat="1" ht="12">
      <c r="A107" s="15"/>
      <c r="B107" s="222"/>
      <c r="C107" s="15"/>
      <c r="D107" s="193" t="s">
        <v>134</v>
      </c>
      <c r="E107" s="223" t="s">
        <v>3</v>
      </c>
      <c r="F107" s="224" t="s">
        <v>543</v>
      </c>
      <c r="G107" s="15"/>
      <c r="H107" s="225">
        <v>43.614</v>
      </c>
      <c r="I107" s="226"/>
      <c r="J107" s="15"/>
      <c r="K107" s="15"/>
      <c r="L107" s="222"/>
      <c r="M107" s="227"/>
      <c r="N107" s="228"/>
      <c r="O107" s="228"/>
      <c r="P107" s="228"/>
      <c r="Q107" s="228"/>
      <c r="R107" s="228"/>
      <c r="S107" s="228"/>
      <c r="T107" s="229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23" t="s">
        <v>134</v>
      </c>
      <c r="AU107" s="223" t="s">
        <v>82</v>
      </c>
      <c r="AV107" s="15" t="s">
        <v>94</v>
      </c>
      <c r="AW107" s="15" t="s">
        <v>34</v>
      </c>
      <c r="AX107" s="15" t="s">
        <v>80</v>
      </c>
      <c r="AY107" s="223" t="s">
        <v>124</v>
      </c>
    </row>
    <row r="108" spans="1:65" s="2" customFormat="1" ht="76.35" customHeight="1">
      <c r="A108" s="39"/>
      <c r="B108" s="173"/>
      <c r="C108" s="174" t="s">
        <v>94</v>
      </c>
      <c r="D108" s="174" t="s">
        <v>126</v>
      </c>
      <c r="E108" s="175" t="s">
        <v>301</v>
      </c>
      <c r="F108" s="176" t="s">
        <v>302</v>
      </c>
      <c r="G108" s="177" t="s">
        <v>215</v>
      </c>
      <c r="H108" s="178">
        <v>65.68</v>
      </c>
      <c r="I108" s="179"/>
      <c r="J108" s="180">
        <f>ROUND(I108*H108,2)</f>
        <v>0</v>
      </c>
      <c r="K108" s="176" t="s">
        <v>130</v>
      </c>
      <c r="L108" s="40"/>
      <c r="M108" s="181" t="s">
        <v>3</v>
      </c>
      <c r="N108" s="182" t="s">
        <v>43</v>
      </c>
      <c r="O108" s="73"/>
      <c r="P108" s="183">
        <f>O108*H108</f>
        <v>0</v>
      </c>
      <c r="Q108" s="183">
        <v>0.00726</v>
      </c>
      <c r="R108" s="183">
        <f>Q108*H108</f>
        <v>0.47683680000000006</v>
      </c>
      <c r="S108" s="183">
        <v>0</v>
      </c>
      <c r="T108" s="18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85" t="s">
        <v>94</v>
      </c>
      <c r="AT108" s="185" t="s">
        <v>126</v>
      </c>
      <c r="AU108" s="185" t="s">
        <v>82</v>
      </c>
      <c r="AY108" s="20" t="s">
        <v>124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80</v>
      </c>
      <c r="BK108" s="186">
        <f>ROUND(I108*H108,2)</f>
        <v>0</v>
      </c>
      <c r="BL108" s="20" t="s">
        <v>94</v>
      </c>
      <c r="BM108" s="185" t="s">
        <v>544</v>
      </c>
    </row>
    <row r="109" spans="1:47" s="2" customFormat="1" ht="12">
      <c r="A109" s="39"/>
      <c r="B109" s="40"/>
      <c r="C109" s="39"/>
      <c r="D109" s="187" t="s">
        <v>132</v>
      </c>
      <c r="E109" s="39"/>
      <c r="F109" s="188" t="s">
        <v>304</v>
      </c>
      <c r="G109" s="39"/>
      <c r="H109" s="39"/>
      <c r="I109" s="189"/>
      <c r="J109" s="39"/>
      <c r="K109" s="39"/>
      <c r="L109" s="40"/>
      <c r="M109" s="190"/>
      <c r="N109" s="191"/>
      <c r="O109" s="73"/>
      <c r="P109" s="73"/>
      <c r="Q109" s="73"/>
      <c r="R109" s="73"/>
      <c r="S109" s="73"/>
      <c r="T109" s="7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20" t="s">
        <v>132</v>
      </c>
      <c r="AU109" s="20" t="s">
        <v>82</v>
      </c>
    </row>
    <row r="110" spans="1:51" s="13" customFormat="1" ht="12">
      <c r="A110" s="13"/>
      <c r="B110" s="192"/>
      <c r="C110" s="13"/>
      <c r="D110" s="193" t="s">
        <v>134</v>
      </c>
      <c r="E110" s="194" t="s">
        <v>3</v>
      </c>
      <c r="F110" s="195" t="s">
        <v>545</v>
      </c>
      <c r="G110" s="13"/>
      <c r="H110" s="196">
        <v>28.8</v>
      </c>
      <c r="I110" s="197"/>
      <c r="J110" s="13"/>
      <c r="K110" s="13"/>
      <c r="L110" s="192"/>
      <c r="M110" s="198"/>
      <c r="N110" s="199"/>
      <c r="O110" s="199"/>
      <c r="P110" s="199"/>
      <c r="Q110" s="199"/>
      <c r="R110" s="199"/>
      <c r="S110" s="199"/>
      <c r="T110" s="20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94" t="s">
        <v>134</v>
      </c>
      <c r="AU110" s="194" t="s">
        <v>82</v>
      </c>
      <c r="AV110" s="13" t="s">
        <v>82</v>
      </c>
      <c r="AW110" s="13" t="s">
        <v>34</v>
      </c>
      <c r="AX110" s="13" t="s">
        <v>72</v>
      </c>
      <c r="AY110" s="194" t="s">
        <v>124</v>
      </c>
    </row>
    <row r="111" spans="1:51" s="13" customFormat="1" ht="12">
      <c r="A111" s="13"/>
      <c r="B111" s="192"/>
      <c r="C111" s="13"/>
      <c r="D111" s="193" t="s">
        <v>134</v>
      </c>
      <c r="E111" s="194" t="s">
        <v>3</v>
      </c>
      <c r="F111" s="195" t="s">
        <v>545</v>
      </c>
      <c r="G111" s="13"/>
      <c r="H111" s="196">
        <v>28.8</v>
      </c>
      <c r="I111" s="197"/>
      <c r="J111" s="13"/>
      <c r="K111" s="13"/>
      <c r="L111" s="192"/>
      <c r="M111" s="198"/>
      <c r="N111" s="199"/>
      <c r="O111" s="199"/>
      <c r="P111" s="199"/>
      <c r="Q111" s="199"/>
      <c r="R111" s="199"/>
      <c r="S111" s="199"/>
      <c r="T111" s="20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94" t="s">
        <v>134</v>
      </c>
      <c r="AU111" s="194" t="s">
        <v>82</v>
      </c>
      <c r="AV111" s="13" t="s">
        <v>82</v>
      </c>
      <c r="AW111" s="13" t="s">
        <v>34</v>
      </c>
      <c r="AX111" s="13" t="s">
        <v>72</v>
      </c>
      <c r="AY111" s="194" t="s">
        <v>124</v>
      </c>
    </row>
    <row r="112" spans="1:51" s="13" customFormat="1" ht="12">
      <c r="A112" s="13"/>
      <c r="B112" s="192"/>
      <c r="C112" s="13"/>
      <c r="D112" s="193" t="s">
        <v>134</v>
      </c>
      <c r="E112" s="194" t="s">
        <v>3</v>
      </c>
      <c r="F112" s="195" t="s">
        <v>546</v>
      </c>
      <c r="G112" s="13"/>
      <c r="H112" s="196">
        <v>8.08</v>
      </c>
      <c r="I112" s="197"/>
      <c r="J112" s="13"/>
      <c r="K112" s="13"/>
      <c r="L112" s="192"/>
      <c r="M112" s="198"/>
      <c r="N112" s="199"/>
      <c r="O112" s="199"/>
      <c r="P112" s="199"/>
      <c r="Q112" s="199"/>
      <c r="R112" s="199"/>
      <c r="S112" s="199"/>
      <c r="T112" s="20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94" t="s">
        <v>134</v>
      </c>
      <c r="AU112" s="194" t="s">
        <v>82</v>
      </c>
      <c r="AV112" s="13" t="s">
        <v>82</v>
      </c>
      <c r="AW112" s="13" t="s">
        <v>34</v>
      </c>
      <c r="AX112" s="13" t="s">
        <v>72</v>
      </c>
      <c r="AY112" s="194" t="s">
        <v>124</v>
      </c>
    </row>
    <row r="113" spans="1:51" s="15" customFormat="1" ht="12">
      <c r="A113" s="15"/>
      <c r="B113" s="222"/>
      <c r="C113" s="15"/>
      <c r="D113" s="193" t="s">
        <v>134</v>
      </c>
      <c r="E113" s="223" t="s">
        <v>3</v>
      </c>
      <c r="F113" s="224" t="s">
        <v>543</v>
      </c>
      <c r="G113" s="15"/>
      <c r="H113" s="225">
        <v>65.68</v>
      </c>
      <c r="I113" s="226"/>
      <c r="J113" s="15"/>
      <c r="K113" s="15"/>
      <c r="L113" s="222"/>
      <c r="M113" s="227"/>
      <c r="N113" s="228"/>
      <c r="O113" s="228"/>
      <c r="P113" s="228"/>
      <c r="Q113" s="228"/>
      <c r="R113" s="228"/>
      <c r="S113" s="228"/>
      <c r="T113" s="229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23" t="s">
        <v>134</v>
      </c>
      <c r="AU113" s="223" t="s">
        <v>82</v>
      </c>
      <c r="AV113" s="15" t="s">
        <v>94</v>
      </c>
      <c r="AW113" s="15" t="s">
        <v>34</v>
      </c>
      <c r="AX113" s="15" t="s">
        <v>80</v>
      </c>
      <c r="AY113" s="223" t="s">
        <v>124</v>
      </c>
    </row>
    <row r="114" spans="1:65" s="2" customFormat="1" ht="76.35" customHeight="1">
      <c r="A114" s="39"/>
      <c r="B114" s="173"/>
      <c r="C114" s="174" t="s">
        <v>151</v>
      </c>
      <c r="D114" s="174" t="s">
        <v>126</v>
      </c>
      <c r="E114" s="175" t="s">
        <v>311</v>
      </c>
      <c r="F114" s="176" t="s">
        <v>312</v>
      </c>
      <c r="G114" s="177" t="s">
        <v>215</v>
      </c>
      <c r="H114" s="178">
        <v>65.68</v>
      </c>
      <c r="I114" s="179"/>
      <c r="J114" s="180">
        <f>ROUND(I114*H114,2)</f>
        <v>0</v>
      </c>
      <c r="K114" s="176" t="s">
        <v>130</v>
      </c>
      <c r="L114" s="40"/>
      <c r="M114" s="181" t="s">
        <v>3</v>
      </c>
      <c r="N114" s="182" t="s">
        <v>43</v>
      </c>
      <c r="O114" s="73"/>
      <c r="P114" s="183">
        <f>O114*H114</f>
        <v>0</v>
      </c>
      <c r="Q114" s="183">
        <v>0.00086</v>
      </c>
      <c r="R114" s="183">
        <f>Q114*H114</f>
        <v>0.0564848</v>
      </c>
      <c r="S114" s="183">
        <v>0</v>
      </c>
      <c r="T114" s="18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185" t="s">
        <v>94</v>
      </c>
      <c r="AT114" s="185" t="s">
        <v>126</v>
      </c>
      <c r="AU114" s="185" t="s">
        <v>82</v>
      </c>
      <c r="AY114" s="20" t="s">
        <v>124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0" t="s">
        <v>80</v>
      </c>
      <c r="BK114" s="186">
        <f>ROUND(I114*H114,2)</f>
        <v>0</v>
      </c>
      <c r="BL114" s="20" t="s">
        <v>94</v>
      </c>
      <c r="BM114" s="185" t="s">
        <v>547</v>
      </c>
    </row>
    <row r="115" spans="1:47" s="2" customFormat="1" ht="12">
      <c r="A115" s="39"/>
      <c r="B115" s="40"/>
      <c r="C115" s="39"/>
      <c r="D115" s="187" t="s">
        <v>132</v>
      </c>
      <c r="E115" s="39"/>
      <c r="F115" s="188" t="s">
        <v>314</v>
      </c>
      <c r="G115" s="39"/>
      <c r="H115" s="39"/>
      <c r="I115" s="189"/>
      <c r="J115" s="39"/>
      <c r="K115" s="39"/>
      <c r="L115" s="40"/>
      <c r="M115" s="190"/>
      <c r="N115" s="191"/>
      <c r="O115" s="73"/>
      <c r="P115" s="73"/>
      <c r="Q115" s="73"/>
      <c r="R115" s="73"/>
      <c r="S115" s="73"/>
      <c r="T115" s="7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20" t="s">
        <v>132</v>
      </c>
      <c r="AU115" s="20" t="s">
        <v>82</v>
      </c>
    </row>
    <row r="116" spans="1:51" s="13" customFormat="1" ht="12">
      <c r="A116" s="13"/>
      <c r="B116" s="192"/>
      <c r="C116" s="13"/>
      <c r="D116" s="193" t="s">
        <v>134</v>
      </c>
      <c r="E116" s="194" t="s">
        <v>3</v>
      </c>
      <c r="F116" s="195" t="s">
        <v>545</v>
      </c>
      <c r="G116" s="13"/>
      <c r="H116" s="196">
        <v>28.8</v>
      </c>
      <c r="I116" s="197"/>
      <c r="J116" s="13"/>
      <c r="K116" s="13"/>
      <c r="L116" s="192"/>
      <c r="M116" s="198"/>
      <c r="N116" s="199"/>
      <c r="O116" s="199"/>
      <c r="P116" s="199"/>
      <c r="Q116" s="199"/>
      <c r="R116" s="199"/>
      <c r="S116" s="199"/>
      <c r="T116" s="20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94" t="s">
        <v>134</v>
      </c>
      <c r="AU116" s="194" t="s">
        <v>82</v>
      </c>
      <c r="AV116" s="13" t="s">
        <v>82</v>
      </c>
      <c r="AW116" s="13" t="s">
        <v>34</v>
      </c>
      <c r="AX116" s="13" t="s">
        <v>72</v>
      </c>
      <c r="AY116" s="194" t="s">
        <v>124</v>
      </c>
    </row>
    <row r="117" spans="1:51" s="13" customFormat="1" ht="12">
      <c r="A117" s="13"/>
      <c r="B117" s="192"/>
      <c r="C117" s="13"/>
      <c r="D117" s="193" t="s">
        <v>134</v>
      </c>
      <c r="E117" s="194" t="s">
        <v>3</v>
      </c>
      <c r="F117" s="195" t="s">
        <v>545</v>
      </c>
      <c r="G117" s="13"/>
      <c r="H117" s="196">
        <v>28.8</v>
      </c>
      <c r="I117" s="197"/>
      <c r="J117" s="13"/>
      <c r="K117" s="13"/>
      <c r="L117" s="192"/>
      <c r="M117" s="198"/>
      <c r="N117" s="199"/>
      <c r="O117" s="199"/>
      <c r="P117" s="199"/>
      <c r="Q117" s="199"/>
      <c r="R117" s="199"/>
      <c r="S117" s="199"/>
      <c r="T117" s="20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94" t="s">
        <v>134</v>
      </c>
      <c r="AU117" s="194" t="s">
        <v>82</v>
      </c>
      <c r="AV117" s="13" t="s">
        <v>82</v>
      </c>
      <c r="AW117" s="13" t="s">
        <v>34</v>
      </c>
      <c r="AX117" s="13" t="s">
        <v>72</v>
      </c>
      <c r="AY117" s="194" t="s">
        <v>124</v>
      </c>
    </row>
    <row r="118" spans="1:51" s="13" customFormat="1" ht="12">
      <c r="A118" s="13"/>
      <c r="B118" s="192"/>
      <c r="C118" s="13"/>
      <c r="D118" s="193" t="s">
        <v>134</v>
      </c>
      <c r="E118" s="194" t="s">
        <v>3</v>
      </c>
      <c r="F118" s="195" t="s">
        <v>546</v>
      </c>
      <c r="G118" s="13"/>
      <c r="H118" s="196">
        <v>8.08</v>
      </c>
      <c r="I118" s="197"/>
      <c r="J118" s="13"/>
      <c r="K118" s="13"/>
      <c r="L118" s="192"/>
      <c r="M118" s="198"/>
      <c r="N118" s="199"/>
      <c r="O118" s="199"/>
      <c r="P118" s="199"/>
      <c r="Q118" s="199"/>
      <c r="R118" s="199"/>
      <c r="S118" s="199"/>
      <c r="T118" s="20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94" t="s">
        <v>134</v>
      </c>
      <c r="AU118" s="194" t="s">
        <v>82</v>
      </c>
      <c r="AV118" s="13" t="s">
        <v>82</v>
      </c>
      <c r="AW118" s="13" t="s">
        <v>34</v>
      </c>
      <c r="AX118" s="13" t="s">
        <v>72</v>
      </c>
      <c r="AY118" s="194" t="s">
        <v>124</v>
      </c>
    </row>
    <row r="119" spans="1:51" s="15" customFormat="1" ht="12">
      <c r="A119" s="15"/>
      <c r="B119" s="222"/>
      <c r="C119" s="15"/>
      <c r="D119" s="193" t="s">
        <v>134</v>
      </c>
      <c r="E119" s="223" t="s">
        <v>3</v>
      </c>
      <c r="F119" s="224" t="s">
        <v>543</v>
      </c>
      <c r="G119" s="15"/>
      <c r="H119" s="225">
        <v>65.68</v>
      </c>
      <c r="I119" s="226"/>
      <c r="J119" s="15"/>
      <c r="K119" s="15"/>
      <c r="L119" s="222"/>
      <c r="M119" s="227"/>
      <c r="N119" s="228"/>
      <c r="O119" s="228"/>
      <c r="P119" s="228"/>
      <c r="Q119" s="228"/>
      <c r="R119" s="228"/>
      <c r="S119" s="228"/>
      <c r="T119" s="229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23" t="s">
        <v>134</v>
      </c>
      <c r="AU119" s="223" t="s">
        <v>82</v>
      </c>
      <c r="AV119" s="15" t="s">
        <v>94</v>
      </c>
      <c r="AW119" s="15" t="s">
        <v>34</v>
      </c>
      <c r="AX119" s="15" t="s">
        <v>80</v>
      </c>
      <c r="AY119" s="223" t="s">
        <v>124</v>
      </c>
    </row>
    <row r="120" spans="1:65" s="2" customFormat="1" ht="90" customHeight="1">
      <c r="A120" s="39"/>
      <c r="B120" s="173"/>
      <c r="C120" s="174" t="s">
        <v>156</v>
      </c>
      <c r="D120" s="174" t="s">
        <v>126</v>
      </c>
      <c r="E120" s="175" t="s">
        <v>316</v>
      </c>
      <c r="F120" s="176" t="s">
        <v>317</v>
      </c>
      <c r="G120" s="177" t="s">
        <v>318</v>
      </c>
      <c r="H120" s="178">
        <v>1.178</v>
      </c>
      <c r="I120" s="179"/>
      <c r="J120" s="180">
        <f>ROUND(I120*H120,2)</f>
        <v>0</v>
      </c>
      <c r="K120" s="176" t="s">
        <v>130</v>
      </c>
      <c r="L120" s="40"/>
      <c r="M120" s="181" t="s">
        <v>3</v>
      </c>
      <c r="N120" s="182" t="s">
        <v>43</v>
      </c>
      <c r="O120" s="73"/>
      <c r="P120" s="183">
        <f>O120*H120</f>
        <v>0</v>
      </c>
      <c r="Q120" s="183">
        <v>1.03955</v>
      </c>
      <c r="R120" s="183">
        <f>Q120*H120</f>
        <v>1.2245899</v>
      </c>
      <c r="S120" s="183">
        <v>0</v>
      </c>
      <c r="T120" s="18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185" t="s">
        <v>94</v>
      </c>
      <c r="AT120" s="185" t="s">
        <v>126</v>
      </c>
      <c r="AU120" s="185" t="s">
        <v>82</v>
      </c>
      <c r="AY120" s="20" t="s">
        <v>124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0" t="s">
        <v>80</v>
      </c>
      <c r="BK120" s="186">
        <f>ROUND(I120*H120,2)</f>
        <v>0</v>
      </c>
      <c r="BL120" s="20" t="s">
        <v>94</v>
      </c>
      <c r="BM120" s="185" t="s">
        <v>548</v>
      </c>
    </row>
    <row r="121" spans="1:47" s="2" customFormat="1" ht="12">
      <c r="A121" s="39"/>
      <c r="B121" s="40"/>
      <c r="C121" s="39"/>
      <c r="D121" s="187" t="s">
        <v>132</v>
      </c>
      <c r="E121" s="39"/>
      <c r="F121" s="188" t="s">
        <v>320</v>
      </c>
      <c r="G121" s="39"/>
      <c r="H121" s="39"/>
      <c r="I121" s="189"/>
      <c r="J121" s="39"/>
      <c r="K121" s="39"/>
      <c r="L121" s="40"/>
      <c r="M121" s="190"/>
      <c r="N121" s="191"/>
      <c r="O121" s="73"/>
      <c r="P121" s="73"/>
      <c r="Q121" s="73"/>
      <c r="R121" s="73"/>
      <c r="S121" s="73"/>
      <c r="T121" s="74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20" t="s">
        <v>132</v>
      </c>
      <c r="AU121" s="20" t="s">
        <v>82</v>
      </c>
    </row>
    <row r="122" spans="1:51" s="13" customFormat="1" ht="12">
      <c r="A122" s="13"/>
      <c r="B122" s="192"/>
      <c r="C122" s="13"/>
      <c r="D122" s="193" t="s">
        <v>134</v>
      </c>
      <c r="E122" s="194" t="s">
        <v>3</v>
      </c>
      <c r="F122" s="195" t="s">
        <v>549</v>
      </c>
      <c r="G122" s="13"/>
      <c r="H122" s="196">
        <v>0.152</v>
      </c>
      <c r="I122" s="197"/>
      <c r="J122" s="13"/>
      <c r="K122" s="13"/>
      <c r="L122" s="192"/>
      <c r="M122" s="198"/>
      <c r="N122" s="199"/>
      <c r="O122" s="199"/>
      <c r="P122" s="199"/>
      <c r="Q122" s="199"/>
      <c r="R122" s="199"/>
      <c r="S122" s="199"/>
      <c r="T122" s="20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94" t="s">
        <v>134</v>
      </c>
      <c r="AU122" s="194" t="s">
        <v>82</v>
      </c>
      <c r="AV122" s="13" t="s">
        <v>82</v>
      </c>
      <c r="AW122" s="13" t="s">
        <v>34</v>
      </c>
      <c r="AX122" s="13" t="s">
        <v>72</v>
      </c>
      <c r="AY122" s="194" t="s">
        <v>124</v>
      </c>
    </row>
    <row r="123" spans="1:51" s="13" customFormat="1" ht="12">
      <c r="A123" s="13"/>
      <c r="B123" s="192"/>
      <c r="C123" s="13"/>
      <c r="D123" s="193" t="s">
        <v>134</v>
      </c>
      <c r="E123" s="194" t="s">
        <v>3</v>
      </c>
      <c r="F123" s="195" t="s">
        <v>549</v>
      </c>
      <c r="G123" s="13"/>
      <c r="H123" s="196">
        <v>0.152</v>
      </c>
      <c r="I123" s="197"/>
      <c r="J123" s="13"/>
      <c r="K123" s="13"/>
      <c r="L123" s="192"/>
      <c r="M123" s="198"/>
      <c r="N123" s="199"/>
      <c r="O123" s="199"/>
      <c r="P123" s="199"/>
      <c r="Q123" s="199"/>
      <c r="R123" s="199"/>
      <c r="S123" s="199"/>
      <c r="T123" s="20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94" t="s">
        <v>134</v>
      </c>
      <c r="AU123" s="194" t="s">
        <v>82</v>
      </c>
      <c r="AV123" s="13" t="s">
        <v>82</v>
      </c>
      <c r="AW123" s="13" t="s">
        <v>34</v>
      </c>
      <c r="AX123" s="13" t="s">
        <v>72</v>
      </c>
      <c r="AY123" s="194" t="s">
        <v>124</v>
      </c>
    </row>
    <row r="124" spans="1:51" s="13" customFormat="1" ht="12">
      <c r="A124" s="13"/>
      <c r="B124" s="192"/>
      <c r="C124" s="13"/>
      <c r="D124" s="193" t="s">
        <v>134</v>
      </c>
      <c r="E124" s="194" t="s">
        <v>3</v>
      </c>
      <c r="F124" s="195" t="s">
        <v>550</v>
      </c>
      <c r="G124" s="13"/>
      <c r="H124" s="196">
        <v>0.044</v>
      </c>
      <c r="I124" s="197"/>
      <c r="J124" s="13"/>
      <c r="K124" s="13"/>
      <c r="L124" s="192"/>
      <c r="M124" s="198"/>
      <c r="N124" s="199"/>
      <c r="O124" s="199"/>
      <c r="P124" s="199"/>
      <c r="Q124" s="199"/>
      <c r="R124" s="199"/>
      <c r="S124" s="199"/>
      <c r="T124" s="20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4" t="s">
        <v>134</v>
      </c>
      <c r="AU124" s="194" t="s">
        <v>82</v>
      </c>
      <c r="AV124" s="13" t="s">
        <v>82</v>
      </c>
      <c r="AW124" s="13" t="s">
        <v>34</v>
      </c>
      <c r="AX124" s="13" t="s">
        <v>72</v>
      </c>
      <c r="AY124" s="194" t="s">
        <v>124</v>
      </c>
    </row>
    <row r="125" spans="1:51" s="13" customFormat="1" ht="12">
      <c r="A125" s="13"/>
      <c r="B125" s="192"/>
      <c r="C125" s="13"/>
      <c r="D125" s="193" t="s">
        <v>134</v>
      </c>
      <c r="E125" s="194" t="s">
        <v>3</v>
      </c>
      <c r="F125" s="195" t="s">
        <v>551</v>
      </c>
      <c r="G125" s="13"/>
      <c r="H125" s="196">
        <v>0.83</v>
      </c>
      <c r="I125" s="197"/>
      <c r="J125" s="13"/>
      <c r="K125" s="13"/>
      <c r="L125" s="192"/>
      <c r="M125" s="198"/>
      <c r="N125" s="199"/>
      <c r="O125" s="199"/>
      <c r="P125" s="199"/>
      <c r="Q125" s="199"/>
      <c r="R125" s="199"/>
      <c r="S125" s="199"/>
      <c r="T125" s="20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94" t="s">
        <v>134</v>
      </c>
      <c r="AU125" s="194" t="s">
        <v>82</v>
      </c>
      <c r="AV125" s="13" t="s">
        <v>82</v>
      </c>
      <c r="AW125" s="13" t="s">
        <v>34</v>
      </c>
      <c r="AX125" s="13" t="s">
        <v>72</v>
      </c>
      <c r="AY125" s="194" t="s">
        <v>124</v>
      </c>
    </row>
    <row r="126" spans="1:51" s="15" customFormat="1" ht="12">
      <c r="A126" s="15"/>
      <c r="B126" s="222"/>
      <c r="C126" s="15"/>
      <c r="D126" s="193" t="s">
        <v>134</v>
      </c>
      <c r="E126" s="223" t="s">
        <v>3</v>
      </c>
      <c r="F126" s="224" t="s">
        <v>543</v>
      </c>
      <c r="G126" s="15"/>
      <c r="H126" s="225">
        <v>1.178</v>
      </c>
      <c r="I126" s="226"/>
      <c r="J126" s="15"/>
      <c r="K126" s="15"/>
      <c r="L126" s="222"/>
      <c r="M126" s="227"/>
      <c r="N126" s="228"/>
      <c r="O126" s="228"/>
      <c r="P126" s="228"/>
      <c r="Q126" s="228"/>
      <c r="R126" s="228"/>
      <c r="S126" s="228"/>
      <c r="T126" s="22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23" t="s">
        <v>134</v>
      </c>
      <c r="AU126" s="223" t="s">
        <v>82</v>
      </c>
      <c r="AV126" s="15" t="s">
        <v>94</v>
      </c>
      <c r="AW126" s="15" t="s">
        <v>34</v>
      </c>
      <c r="AX126" s="15" t="s">
        <v>80</v>
      </c>
      <c r="AY126" s="223" t="s">
        <v>124</v>
      </c>
    </row>
    <row r="127" spans="1:63" s="12" customFormat="1" ht="22.8" customHeight="1">
      <c r="A127" s="12"/>
      <c r="B127" s="160"/>
      <c r="C127" s="12"/>
      <c r="D127" s="161" t="s">
        <v>71</v>
      </c>
      <c r="E127" s="171" t="s">
        <v>94</v>
      </c>
      <c r="F127" s="171" t="s">
        <v>324</v>
      </c>
      <c r="G127" s="12"/>
      <c r="H127" s="12"/>
      <c r="I127" s="163"/>
      <c r="J127" s="172">
        <f>BK127</f>
        <v>0</v>
      </c>
      <c r="K127" s="12"/>
      <c r="L127" s="160"/>
      <c r="M127" s="165"/>
      <c r="N127" s="166"/>
      <c r="O127" s="166"/>
      <c r="P127" s="167">
        <f>SUM(P128:P135)</f>
        <v>0</v>
      </c>
      <c r="Q127" s="166"/>
      <c r="R127" s="167">
        <f>SUM(R128:R135)</f>
        <v>186.6541838</v>
      </c>
      <c r="S127" s="166"/>
      <c r="T127" s="168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1" t="s">
        <v>80</v>
      </c>
      <c r="AT127" s="169" t="s">
        <v>71</v>
      </c>
      <c r="AU127" s="169" t="s">
        <v>80</v>
      </c>
      <c r="AY127" s="161" t="s">
        <v>124</v>
      </c>
      <c r="BK127" s="170">
        <f>SUM(BK128:BK135)</f>
        <v>0</v>
      </c>
    </row>
    <row r="128" spans="1:65" s="2" customFormat="1" ht="33" customHeight="1">
      <c r="A128" s="39"/>
      <c r="B128" s="173"/>
      <c r="C128" s="174" t="s">
        <v>161</v>
      </c>
      <c r="D128" s="174" t="s">
        <v>126</v>
      </c>
      <c r="E128" s="175" t="s">
        <v>355</v>
      </c>
      <c r="F128" s="176" t="s">
        <v>356</v>
      </c>
      <c r="G128" s="177" t="s">
        <v>221</v>
      </c>
      <c r="H128" s="178">
        <v>23.25</v>
      </c>
      <c r="I128" s="179"/>
      <c r="J128" s="180">
        <f>ROUND(I128*H128,2)</f>
        <v>0</v>
      </c>
      <c r="K128" s="176" t="s">
        <v>130</v>
      </c>
      <c r="L128" s="40"/>
      <c r="M128" s="181" t="s">
        <v>3</v>
      </c>
      <c r="N128" s="182" t="s">
        <v>43</v>
      </c>
      <c r="O128" s="73"/>
      <c r="P128" s="183">
        <f>O128*H128</f>
        <v>0</v>
      </c>
      <c r="Q128" s="183">
        <v>1.848</v>
      </c>
      <c r="R128" s="183">
        <f>Q128*H128</f>
        <v>42.966</v>
      </c>
      <c r="S128" s="183">
        <v>0</v>
      </c>
      <c r="T128" s="18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5" t="s">
        <v>94</v>
      </c>
      <c r="AT128" s="185" t="s">
        <v>126</v>
      </c>
      <c r="AU128" s="185" t="s">
        <v>82</v>
      </c>
      <c r="AY128" s="20" t="s">
        <v>124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20" t="s">
        <v>80</v>
      </c>
      <c r="BK128" s="186">
        <f>ROUND(I128*H128,2)</f>
        <v>0</v>
      </c>
      <c r="BL128" s="20" t="s">
        <v>94</v>
      </c>
      <c r="BM128" s="185" t="s">
        <v>552</v>
      </c>
    </row>
    <row r="129" spans="1:47" s="2" customFormat="1" ht="12">
      <c r="A129" s="39"/>
      <c r="B129" s="40"/>
      <c r="C129" s="39"/>
      <c r="D129" s="187" t="s">
        <v>132</v>
      </c>
      <c r="E129" s="39"/>
      <c r="F129" s="188" t="s">
        <v>358</v>
      </c>
      <c r="G129" s="39"/>
      <c r="H129" s="39"/>
      <c r="I129" s="189"/>
      <c r="J129" s="39"/>
      <c r="K129" s="39"/>
      <c r="L129" s="40"/>
      <c r="M129" s="190"/>
      <c r="N129" s="191"/>
      <c r="O129" s="73"/>
      <c r="P129" s="73"/>
      <c r="Q129" s="73"/>
      <c r="R129" s="73"/>
      <c r="S129" s="73"/>
      <c r="T129" s="74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20" t="s">
        <v>132</v>
      </c>
      <c r="AU129" s="20" t="s">
        <v>82</v>
      </c>
    </row>
    <row r="130" spans="1:51" s="13" customFormat="1" ht="12">
      <c r="A130" s="13"/>
      <c r="B130" s="192"/>
      <c r="C130" s="13"/>
      <c r="D130" s="193" t="s">
        <v>134</v>
      </c>
      <c r="E130" s="194" t="s">
        <v>3</v>
      </c>
      <c r="F130" s="195" t="s">
        <v>553</v>
      </c>
      <c r="G130" s="13"/>
      <c r="H130" s="196">
        <v>11.625</v>
      </c>
      <c r="I130" s="197"/>
      <c r="J130" s="13"/>
      <c r="K130" s="13"/>
      <c r="L130" s="192"/>
      <c r="M130" s="198"/>
      <c r="N130" s="199"/>
      <c r="O130" s="199"/>
      <c r="P130" s="199"/>
      <c r="Q130" s="199"/>
      <c r="R130" s="199"/>
      <c r="S130" s="199"/>
      <c r="T130" s="20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4" t="s">
        <v>134</v>
      </c>
      <c r="AU130" s="194" t="s">
        <v>82</v>
      </c>
      <c r="AV130" s="13" t="s">
        <v>82</v>
      </c>
      <c r="AW130" s="13" t="s">
        <v>34</v>
      </c>
      <c r="AX130" s="13" t="s">
        <v>72</v>
      </c>
      <c r="AY130" s="194" t="s">
        <v>124</v>
      </c>
    </row>
    <row r="131" spans="1:51" s="13" customFormat="1" ht="12">
      <c r="A131" s="13"/>
      <c r="B131" s="192"/>
      <c r="C131" s="13"/>
      <c r="D131" s="193" t="s">
        <v>134</v>
      </c>
      <c r="E131" s="194" t="s">
        <v>3</v>
      </c>
      <c r="F131" s="195" t="s">
        <v>553</v>
      </c>
      <c r="G131" s="13"/>
      <c r="H131" s="196">
        <v>11.625</v>
      </c>
      <c r="I131" s="197"/>
      <c r="J131" s="13"/>
      <c r="K131" s="13"/>
      <c r="L131" s="192"/>
      <c r="M131" s="198"/>
      <c r="N131" s="199"/>
      <c r="O131" s="199"/>
      <c r="P131" s="199"/>
      <c r="Q131" s="199"/>
      <c r="R131" s="199"/>
      <c r="S131" s="199"/>
      <c r="T131" s="20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4" t="s">
        <v>134</v>
      </c>
      <c r="AU131" s="194" t="s">
        <v>82</v>
      </c>
      <c r="AV131" s="13" t="s">
        <v>82</v>
      </c>
      <c r="AW131" s="13" t="s">
        <v>34</v>
      </c>
      <c r="AX131" s="13" t="s">
        <v>72</v>
      </c>
      <c r="AY131" s="194" t="s">
        <v>124</v>
      </c>
    </row>
    <row r="132" spans="1:51" s="15" customFormat="1" ht="12">
      <c r="A132" s="15"/>
      <c r="B132" s="222"/>
      <c r="C132" s="15"/>
      <c r="D132" s="193" t="s">
        <v>134</v>
      </c>
      <c r="E132" s="223" t="s">
        <v>3</v>
      </c>
      <c r="F132" s="224" t="s">
        <v>543</v>
      </c>
      <c r="G132" s="15"/>
      <c r="H132" s="225">
        <v>23.25</v>
      </c>
      <c r="I132" s="226"/>
      <c r="J132" s="15"/>
      <c r="K132" s="15"/>
      <c r="L132" s="222"/>
      <c r="M132" s="227"/>
      <c r="N132" s="228"/>
      <c r="O132" s="228"/>
      <c r="P132" s="228"/>
      <c r="Q132" s="228"/>
      <c r="R132" s="228"/>
      <c r="S132" s="228"/>
      <c r="T132" s="229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23" t="s">
        <v>134</v>
      </c>
      <c r="AU132" s="223" t="s">
        <v>82</v>
      </c>
      <c r="AV132" s="15" t="s">
        <v>94</v>
      </c>
      <c r="AW132" s="15" t="s">
        <v>34</v>
      </c>
      <c r="AX132" s="15" t="s">
        <v>80</v>
      </c>
      <c r="AY132" s="223" t="s">
        <v>124</v>
      </c>
    </row>
    <row r="133" spans="1:65" s="2" customFormat="1" ht="44.25" customHeight="1">
      <c r="A133" s="39"/>
      <c r="B133" s="173"/>
      <c r="C133" s="174" t="s">
        <v>166</v>
      </c>
      <c r="D133" s="174" t="s">
        <v>126</v>
      </c>
      <c r="E133" s="175" t="s">
        <v>554</v>
      </c>
      <c r="F133" s="176" t="s">
        <v>555</v>
      </c>
      <c r="G133" s="177" t="s">
        <v>215</v>
      </c>
      <c r="H133" s="178">
        <v>153.22</v>
      </c>
      <c r="I133" s="179"/>
      <c r="J133" s="180">
        <f>ROUND(I133*H133,2)</f>
        <v>0</v>
      </c>
      <c r="K133" s="176" t="s">
        <v>130</v>
      </c>
      <c r="L133" s="40"/>
      <c r="M133" s="181" t="s">
        <v>3</v>
      </c>
      <c r="N133" s="182" t="s">
        <v>43</v>
      </c>
      <c r="O133" s="73"/>
      <c r="P133" s="183">
        <f>O133*H133</f>
        <v>0</v>
      </c>
      <c r="Q133" s="183">
        <v>0.93779</v>
      </c>
      <c r="R133" s="183">
        <f>Q133*H133</f>
        <v>143.6881838</v>
      </c>
      <c r="S133" s="183">
        <v>0</v>
      </c>
      <c r="T133" s="18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185" t="s">
        <v>94</v>
      </c>
      <c r="AT133" s="185" t="s">
        <v>126</v>
      </c>
      <c r="AU133" s="185" t="s">
        <v>82</v>
      </c>
      <c r="AY133" s="20" t="s">
        <v>124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0" t="s">
        <v>80</v>
      </c>
      <c r="BK133" s="186">
        <f>ROUND(I133*H133,2)</f>
        <v>0</v>
      </c>
      <c r="BL133" s="20" t="s">
        <v>94</v>
      </c>
      <c r="BM133" s="185" t="s">
        <v>556</v>
      </c>
    </row>
    <row r="134" spans="1:47" s="2" customFormat="1" ht="12">
      <c r="A134" s="39"/>
      <c r="B134" s="40"/>
      <c r="C134" s="39"/>
      <c r="D134" s="187" t="s">
        <v>132</v>
      </c>
      <c r="E134" s="39"/>
      <c r="F134" s="188" t="s">
        <v>557</v>
      </c>
      <c r="G134" s="39"/>
      <c r="H134" s="39"/>
      <c r="I134" s="189"/>
      <c r="J134" s="39"/>
      <c r="K134" s="39"/>
      <c r="L134" s="40"/>
      <c r="M134" s="190"/>
      <c r="N134" s="191"/>
      <c r="O134" s="73"/>
      <c r="P134" s="73"/>
      <c r="Q134" s="73"/>
      <c r="R134" s="73"/>
      <c r="S134" s="73"/>
      <c r="T134" s="74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20" t="s">
        <v>132</v>
      </c>
      <c r="AU134" s="20" t="s">
        <v>82</v>
      </c>
    </row>
    <row r="135" spans="1:51" s="13" customFormat="1" ht="12">
      <c r="A135" s="13"/>
      <c r="B135" s="192"/>
      <c r="C135" s="13"/>
      <c r="D135" s="193" t="s">
        <v>134</v>
      </c>
      <c r="E135" s="194" t="s">
        <v>3</v>
      </c>
      <c r="F135" s="195" t="s">
        <v>558</v>
      </c>
      <c r="G135" s="13"/>
      <c r="H135" s="196">
        <v>153.22</v>
      </c>
      <c r="I135" s="197"/>
      <c r="J135" s="13"/>
      <c r="K135" s="13"/>
      <c r="L135" s="192"/>
      <c r="M135" s="198"/>
      <c r="N135" s="199"/>
      <c r="O135" s="199"/>
      <c r="P135" s="199"/>
      <c r="Q135" s="199"/>
      <c r="R135" s="199"/>
      <c r="S135" s="199"/>
      <c r="T135" s="20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4" t="s">
        <v>134</v>
      </c>
      <c r="AU135" s="194" t="s">
        <v>82</v>
      </c>
      <c r="AV135" s="13" t="s">
        <v>82</v>
      </c>
      <c r="AW135" s="13" t="s">
        <v>34</v>
      </c>
      <c r="AX135" s="13" t="s">
        <v>80</v>
      </c>
      <c r="AY135" s="194" t="s">
        <v>124</v>
      </c>
    </row>
    <row r="136" spans="1:63" s="12" customFormat="1" ht="22.8" customHeight="1">
      <c r="A136" s="12"/>
      <c r="B136" s="160"/>
      <c r="C136" s="12"/>
      <c r="D136" s="161" t="s">
        <v>71</v>
      </c>
      <c r="E136" s="171" t="s">
        <v>170</v>
      </c>
      <c r="F136" s="171" t="s">
        <v>501</v>
      </c>
      <c r="G136" s="12"/>
      <c r="H136" s="12"/>
      <c r="I136" s="163"/>
      <c r="J136" s="172">
        <f>BK136</f>
        <v>0</v>
      </c>
      <c r="K136" s="12"/>
      <c r="L136" s="160"/>
      <c r="M136" s="165"/>
      <c r="N136" s="166"/>
      <c r="O136" s="166"/>
      <c r="P136" s="167">
        <f>P137</f>
        <v>0</v>
      </c>
      <c r="Q136" s="166"/>
      <c r="R136" s="167">
        <f>R137</f>
        <v>0</v>
      </c>
      <c r="S136" s="166"/>
      <c r="T136" s="168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1" t="s">
        <v>80</v>
      </c>
      <c r="AT136" s="169" t="s">
        <v>71</v>
      </c>
      <c r="AU136" s="169" t="s">
        <v>80</v>
      </c>
      <c r="AY136" s="161" t="s">
        <v>124</v>
      </c>
      <c r="BK136" s="170">
        <f>BK137</f>
        <v>0</v>
      </c>
    </row>
    <row r="137" spans="1:65" s="2" customFormat="1" ht="24.15" customHeight="1">
      <c r="A137" s="39"/>
      <c r="B137" s="173"/>
      <c r="C137" s="174" t="s">
        <v>170</v>
      </c>
      <c r="D137" s="174" t="s">
        <v>126</v>
      </c>
      <c r="E137" s="175" t="s">
        <v>559</v>
      </c>
      <c r="F137" s="176" t="s">
        <v>560</v>
      </c>
      <c r="G137" s="177" t="s">
        <v>517</v>
      </c>
      <c r="H137" s="178">
        <v>1</v>
      </c>
      <c r="I137" s="179"/>
      <c r="J137" s="180">
        <f>ROUND(I137*H137,2)</f>
        <v>0</v>
      </c>
      <c r="K137" s="176" t="s">
        <v>3</v>
      </c>
      <c r="L137" s="40"/>
      <c r="M137" s="181" t="s">
        <v>3</v>
      </c>
      <c r="N137" s="182" t="s">
        <v>43</v>
      </c>
      <c r="O137" s="73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5" t="s">
        <v>94</v>
      </c>
      <c r="AT137" s="185" t="s">
        <v>126</v>
      </c>
      <c r="AU137" s="185" t="s">
        <v>82</v>
      </c>
      <c r="AY137" s="20" t="s">
        <v>124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0" t="s">
        <v>80</v>
      </c>
      <c r="BK137" s="186">
        <f>ROUND(I137*H137,2)</f>
        <v>0</v>
      </c>
      <c r="BL137" s="20" t="s">
        <v>94</v>
      </c>
      <c r="BM137" s="185" t="s">
        <v>561</v>
      </c>
    </row>
    <row r="138" spans="1:63" s="12" customFormat="1" ht="22.8" customHeight="1">
      <c r="A138" s="12"/>
      <c r="B138" s="160"/>
      <c r="C138" s="12"/>
      <c r="D138" s="161" t="s">
        <v>71</v>
      </c>
      <c r="E138" s="171" t="s">
        <v>365</v>
      </c>
      <c r="F138" s="171" t="s">
        <v>366</v>
      </c>
      <c r="G138" s="12"/>
      <c r="H138" s="12"/>
      <c r="I138" s="163"/>
      <c r="J138" s="172">
        <f>BK138</f>
        <v>0</v>
      </c>
      <c r="K138" s="12"/>
      <c r="L138" s="160"/>
      <c r="M138" s="165"/>
      <c r="N138" s="166"/>
      <c r="O138" s="166"/>
      <c r="P138" s="167">
        <f>SUM(P139:P140)</f>
        <v>0</v>
      </c>
      <c r="Q138" s="166"/>
      <c r="R138" s="167">
        <f>SUM(R139:R140)</f>
        <v>0</v>
      </c>
      <c r="S138" s="166"/>
      <c r="T138" s="168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1" t="s">
        <v>80</v>
      </c>
      <c r="AT138" s="169" t="s">
        <v>71</v>
      </c>
      <c r="AU138" s="169" t="s">
        <v>80</v>
      </c>
      <c r="AY138" s="161" t="s">
        <v>124</v>
      </c>
      <c r="BK138" s="170">
        <f>SUM(BK139:BK140)</f>
        <v>0</v>
      </c>
    </row>
    <row r="139" spans="1:65" s="2" customFormat="1" ht="21.75" customHeight="1">
      <c r="A139" s="39"/>
      <c r="B139" s="173"/>
      <c r="C139" s="174" t="s">
        <v>175</v>
      </c>
      <c r="D139" s="174" t="s">
        <v>126</v>
      </c>
      <c r="E139" s="175" t="s">
        <v>368</v>
      </c>
      <c r="F139" s="176" t="s">
        <v>369</v>
      </c>
      <c r="G139" s="177" t="s">
        <v>318</v>
      </c>
      <c r="H139" s="178">
        <v>188.412</v>
      </c>
      <c r="I139" s="179"/>
      <c r="J139" s="180">
        <f>ROUND(I139*H139,2)</f>
        <v>0</v>
      </c>
      <c r="K139" s="176" t="s">
        <v>130</v>
      </c>
      <c r="L139" s="40"/>
      <c r="M139" s="181" t="s">
        <v>3</v>
      </c>
      <c r="N139" s="182" t="s">
        <v>43</v>
      </c>
      <c r="O139" s="73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5" t="s">
        <v>94</v>
      </c>
      <c r="AT139" s="185" t="s">
        <v>126</v>
      </c>
      <c r="AU139" s="185" t="s">
        <v>82</v>
      </c>
      <c r="AY139" s="20" t="s">
        <v>124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0" t="s">
        <v>80</v>
      </c>
      <c r="BK139" s="186">
        <f>ROUND(I139*H139,2)</f>
        <v>0</v>
      </c>
      <c r="BL139" s="20" t="s">
        <v>94</v>
      </c>
      <c r="BM139" s="185" t="s">
        <v>562</v>
      </c>
    </row>
    <row r="140" spans="1:47" s="2" customFormat="1" ht="12">
      <c r="A140" s="39"/>
      <c r="B140" s="40"/>
      <c r="C140" s="39"/>
      <c r="D140" s="187" t="s">
        <v>132</v>
      </c>
      <c r="E140" s="39"/>
      <c r="F140" s="188" t="s">
        <v>371</v>
      </c>
      <c r="G140" s="39"/>
      <c r="H140" s="39"/>
      <c r="I140" s="189"/>
      <c r="J140" s="39"/>
      <c r="K140" s="39"/>
      <c r="L140" s="40"/>
      <c r="M140" s="230"/>
      <c r="N140" s="231"/>
      <c r="O140" s="232"/>
      <c r="P140" s="232"/>
      <c r="Q140" s="232"/>
      <c r="R140" s="232"/>
      <c r="S140" s="232"/>
      <c r="T140" s="23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20" t="s">
        <v>132</v>
      </c>
      <c r="AU140" s="20" t="s">
        <v>82</v>
      </c>
    </row>
    <row r="141" spans="1:31" s="2" customFormat="1" ht="6.95" customHeight="1">
      <c r="A141" s="39"/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40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autoFilter ref="C90:K1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3_01/132251251"/>
    <hyperlink ref="F98" r:id="rId2" display="https://podminky.urs.cz/item/CS_URS_2023_01/171103201"/>
    <hyperlink ref="F102" r:id="rId3" display="https://podminky.urs.cz/item/CS_URS_2023_01/321321116"/>
    <hyperlink ref="F109" r:id="rId4" display="https://podminky.urs.cz/item/CS_URS_2023_01/321351010"/>
    <hyperlink ref="F115" r:id="rId5" display="https://podminky.urs.cz/item/CS_URS_2023_01/321352010"/>
    <hyperlink ref="F121" r:id="rId6" display="https://podminky.urs.cz/item/CS_URS_2023_01/321368211"/>
    <hyperlink ref="F129" r:id="rId7" display="https://podminky.urs.cz/item/CS_URS_2023_01/464511111"/>
    <hyperlink ref="F134" r:id="rId8" display="https://podminky.urs.cz/item/CS_URS_2023_01/465513327"/>
    <hyperlink ref="F140" r:id="rId9" display="https://podminky.urs.cz/item/CS_URS_2023_01/99833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pans="2:46" s="1" customFormat="1" ht="24.95" customHeight="1">
      <c r="B4" s="23"/>
      <c r="D4" s="24" t="s">
        <v>100</v>
      </c>
      <c r="L4" s="23"/>
      <c r="M4" s="123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24" t="str">
        <f>'Rekapitulace stavby'!K6</f>
        <v>KoPÚ Božejovice - Vodní nádrž Horšín v k.ú.Božejovice</v>
      </c>
      <c r="F7" s="33"/>
      <c r="G7" s="33"/>
      <c r="H7" s="33"/>
      <c r="L7" s="23"/>
    </row>
    <row r="8" spans="2:12" s="1" customFormat="1" ht="12" customHeight="1">
      <c r="B8" s="23"/>
      <c r="D8" s="33" t="s">
        <v>101</v>
      </c>
      <c r="L8" s="23"/>
    </row>
    <row r="9" spans="1:31" s="2" customFormat="1" ht="16.5" customHeight="1">
      <c r="A9" s="39"/>
      <c r="B9" s="40"/>
      <c r="C9" s="39"/>
      <c r="D9" s="39"/>
      <c r="E9" s="124" t="s">
        <v>195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196</v>
      </c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563</v>
      </c>
      <c r="F11" s="39"/>
      <c r="G11" s="39"/>
      <c r="H11" s="39"/>
      <c r="I11" s="39"/>
      <c r="J11" s="39"/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85</v>
      </c>
      <c r="G13" s="39"/>
      <c r="H13" s="39"/>
      <c r="I13" s="33" t="s">
        <v>21</v>
      </c>
      <c r="J13" s="28" t="s">
        <v>3</v>
      </c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22</v>
      </c>
      <c r="E14" s="39"/>
      <c r="F14" s="28" t="s">
        <v>23</v>
      </c>
      <c r="G14" s="39"/>
      <c r="H14" s="39"/>
      <c r="I14" s="33" t="s">
        <v>24</v>
      </c>
      <c r="J14" s="65" t="str">
        <f>'Rekapitulace stavby'!AN8</f>
        <v>20. 1. 2023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26</v>
      </c>
      <c r="E16" s="39"/>
      <c r="F16" s="39"/>
      <c r="G16" s="39"/>
      <c r="H16" s="39"/>
      <c r="I16" s="33" t="s">
        <v>27</v>
      </c>
      <c r="J16" s="28" t="str">
        <f>IF('Rekapitulace stavby'!AN10="","",'Rekapitulace stavby'!AN10)</f>
        <v/>
      </c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tr">
        <f>IF('Rekapitulace stavby'!E11="","",'Rekapitulace stavby'!E11)</f>
        <v xml:space="preserve"> </v>
      </c>
      <c r="F17" s="39"/>
      <c r="G17" s="39"/>
      <c r="H17" s="39"/>
      <c r="I17" s="33" t="s">
        <v>29</v>
      </c>
      <c r="J17" s="28" t="str">
        <f>IF('Rekapitulace stavby'!AN11="","",'Rekapitulace stavby'!AN11)</f>
        <v/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30</v>
      </c>
      <c r="E19" s="39"/>
      <c r="F19" s="39"/>
      <c r="G19" s="39"/>
      <c r="H19" s="39"/>
      <c r="I19" s="33" t="s">
        <v>27</v>
      </c>
      <c r="J19" s="34" t="str">
        <f>'Rekapitulace stavby'!AN13</f>
        <v>Vyplň údaj</v>
      </c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33" t="s">
        <v>29</v>
      </c>
      <c r="J20" s="34" t="str">
        <f>'Rekapitulace stavby'!AN14</f>
        <v>Vyplň údaj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39"/>
      <c r="J21" s="39"/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32</v>
      </c>
      <c r="E22" s="39"/>
      <c r="F22" s="39"/>
      <c r="G22" s="39"/>
      <c r="H22" s="39"/>
      <c r="I22" s="33" t="s">
        <v>27</v>
      </c>
      <c r="J22" s="28" t="s">
        <v>3</v>
      </c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33</v>
      </c>
      <c r="F23" s="39"/>
      <c r="G23" s="39"/>
      <c r="H23" s="39"/>
      <c r="I23" s="33" t="s">
        <v>29</v>
      </c>
      <c r="J23" s="28" t="s">
        <v>3</v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35</v>
      </c>
      <c r="E25" s="39"/>
      <c r="F25" s="39"/>
      <c r="G25" s="39"/>
      <c r="H25" s="39"/>
      <c r="I25" s="33" t="s">
        <v>27</v>
      </c>
      <c r="J25" s="28" t="str">
        <f>IF('Rekapitulace stavby'!AN19="","",'Rekapitulace stavby'!AN19)</f>
        <v/>
      </c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tr">
        <f>IF('Rekapitulace stavby'!E20="","",'Rekapitulace stavby'!E20)</f>
        <v xml:space="preserve"> </v>
      </c>
      <c r="F26" s="39"/>
      <c r="G26" s="39"/>
      <c r="H26" s="39"/>
      <c r="I26" s="33" t="s">
        <v>29</v>
      </c>
      <c r="J26" s="28" t="str">
        <f>IF('Rekapitulace stavby'!AN20="","",'Rekapitulace stavby'!AN20)</f>
        <v/>
      </c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12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36</v>
      </c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26"/>
      <c r="B29" s="127"/>
      <c r="C29" s="126"/>
      <c r="D29" s="126"/>
      <c r="E29" s="37" t="s">
        <v>37</v>
      </c>
      <c r="F29" s="37"/>
      <c r="G29" s="37"/>
      <c r="H29" s="37"/>
      <c r="I29" s="126"/>
      <c r="J29" s="126"/>
      <c r="K29" s="126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29" t="s">
        <v>38</v>
      </c>
      <c r="E32" s="39"/>
      <c r="F32" s="39"/>
      <c r="G32" s="39"/>
      <c r="H32" s="39"/>
      <c r="I32" s="39"/>
      <c r="J32" s="91">
        <f>ROUND(J89,2)</f>
        <v>0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85"/>
      <c r="J33" s="85"/>
      <c r="K33" s="85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40</v>
      </c>
      <c r="G34" s="39"/>
      <c r="H34" s="39"/>
      <c r="I34" s="44" t="s">
        <v>39</v>
      </c>
      <c r="J34" s="44" t="s">
        <v>41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0" t="s">
        <v>42</v>
      </c>
      <c r="E35" s="33" t="s">
        <v>43</v>
      </c>
      <c r="F35" s="131">
        <f>ROUND((SUM(BE89:BE189)),2)</f>
        <v>0</v>
      </c>
      <c r="G35" s="39"/>
      <c r="H35" s="39"/>
      <c r="I35" s="132">
        <v>0.21</v>
      </c>
      <c r="J35" s="131">
        <f>ROUND(((SUM(BE89:BE189))*I35),2)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44</v>
      </c>
      <c r="F36" s="131">
        <f>ROUND((SUM(BF89:BF189)),2)</f>
        <v>0</v>
      </c>
      <c r="G36" s="39"/>
      <c r="H36" s="39"/>
      <c r="I36" s="132">
        <v>0.15</v>
      </c>
      <c r="J36" s="131">
        <f>ROUND(((SUM(BF89:BF189))*I36),2)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45</v>
      </c>
      <c r="F37" s="131">
        <f>ROUND((SUM(BG89:BG189)),2)</f>
        <v>0</v>
      </c>
      <c r="G37" s="39"/>
      <c r="H37" s="39"/>
      <c r="I37" s="132">
        <v>0.21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46</v>
      </c>
      <c r="F38" s="131">
        <f>ROUND((SUM(BH89:BH189)),2)</f>
        <v>0</v>
      </c>
      <c r="G38" s="39"/>
      <c r="H38" s="39"/>
      <c r="I38" s="132">
        <v>0.15</v>
      </c>
      <c r="J38" s="131">
        <f>0</f>
        <v>0</v>
      </c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47</v>
      </c>
      <c r="F39" s="131">
        <f>ROUND((SUM(BI89:BI189)),2)</f>
        <v>0</v>
      </c>
      <c r="G39" s="39"/>
      <c r="H39" s="39"/>
      <c r="I39" s="132">
        <v>0</v>
      </c>
      <c r="J39" s="131">
        <f>0</f>
        <v>0</v>
      </c>
      <c r="K39" s="39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3"/>
      <c r="D41" s="134" t="s">
        <v>48</v>
      </c>
      <c r="E41" s="77"/>
      <c r="F41" s="77"/>
      <c r="G41" s="135" t="s">
        <v>49</v>
      </c>
      <c r="H41" s="136" t="s">
        <v>50</v>
      </c>
      <c r="I41" s="77"/>
      <c r="J41" s="137">
        <f>SUM(J32:J39)</f>
        <v>0</v>
      </c>
      <c r="K41" s="138"/>
      <c r="L41" s="12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12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103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4" t="str">
        <f>E7</f>
        <v>KoPÚ Božejovice - Vodní nádrž Horšín v k.ú.Božejovice</v>
      </c>
      <c r="F50" s="33"/>
      <c r="G50" s="33"/>
      <c r="H50" s="33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101</v>
      </c>
      <c r="L51" s="23"/>
    </row>
    <row r="52" spans="1:31" s="2" customFormat="1" ht="16.5" customHeight="1">
      <c r="A52" s="39"/>
      <c r="B52" s="40"/>
      <c r="C52" s="39"/>
      <c r="D52" s="39"/>
      <c r="E52" s="124" t="s">
        <v>195</v>
      </c>
      <c r="F52" s="39"/>
      <c r="G52" s="39"/>
      <c r="H52" s="39"/>
      <c r="I52" s="39"/>
      <c r="J52" s="39"/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196</v>
      </c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4 - úpravy v zátopě</v>
      </c>
      <c r="F54" s="39"/>
      <c r="G54" s="39"/>
      <c r="H54" s="39"/>
      <c r="I54" s="39"/>
      <c r="J54" s="39"/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39"/>
      <c r="E56" s="39"/>
      <c r="F56" s="28" t="str">
        <f>F14</f>
        <v>k.ú.Božejovice</v>
      </c>
      <c r="G56" s="39"/>
      <c r="H56" s="39"/>
      <c r="I56" s="33" t="s">
        <v>24</v>
      </c>
      <c r="J56" s="65" t="str">
        <f>IF(J14="","",J14)</f>
        <v>20. 1. 2023</v>
      </c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40.05" customHeight="1">
      <c r="A58" s="39"/>
      <c r="B58" s="40"/>
      <c r="C58" s="33" t="s">
        <v>26</v>
      </c>
      <c r="D58" s="39"/>
      <c r="E58" s="39"/>
      <c r="F58" s="28" t="str">
        <f>E17</f>
        <v xml:space="preserve"> </v>
      </c>
      <c r="G58" s="39"/>
      <c r="H58" s="39"/>
      <c r="I58" s="33" t="s">
        <v>32</v>
      </c>
      <c r="J58" s="37" t="str">
        <f>E23</f>
        <v>Natura Koncept s.r.o. ŘEŠENÍ VODY V KRAJINĚ</v>
      </c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39"/>
      <c r="E59" s="39"/>
      <c r="F59" s="28" t="str">
        <f>IF(E20="","",E20)</f>
        <v>Vyplň údaj</v>
      </c>
      <c r="G59" s="39"/>
      <c r="H59" s="39"/>
      <c r="I59" s="33" t="s">
        <v>35</v>
      </c>
      <c r="J59" s="37" t="str">
        <f>E26</f>
        <v xml:space="preserve"> 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12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39" t="s">
        <v>104</v>
      </c>
      <c r="D61" s="133"/>
      <c r="E61" s="133"/>
      <c r="F61" s="133"/>
      <c r="G61" s="133"/>
      <c r="H61" s="133"/>
      <c r="I61" s="133"/>
      <c r="J61" s="140" t="s">
        <v>105</v>
      </c>
      <c r="K61" s="133"/>
      <c r="L61" s="12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12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41" t="s">
        <v>70</v>
      </c>
      <c r="D63" s="39"/>
      <c r="E63" s="39"/>
      <c r="F63" s="39"/>
      <c r="G63" s="39"/>
      <c r="H63" s="39"/>
      <c r="I63" s="39"/>
      <c r="J63" s="91">
        <f>J89</f>
        <v>0</v>
      </c>
      <c r="K63" s="39"/>
      <c r="L63" s="12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106</v>
      </c>
    </row>
    <row r="64" spans="1:31" s="9" customFormat="1" ht="24.95" customHeight="1">
      <c r="A64" s="9"/>
      <c r="B64" s="142"/>
      <c r="C64" s="9"/>
      <c r="D64" s="143" t="s">
        <v>107</v>
      </c>
      <c r="E64" s="144"/>
      <c r="F64" s="144"/>
      <c r="G64" s="144"/>
      <c r="H64" s="144"/>
      <c r="I64" s="144"/>
      <c r="J64" s="145">
        <f>J90</f>
        <v>0</v>
      </c>
      <c r="K64" s="9"/>
      <c r="L64" s="14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6"/>
      <c r="C65" s="10"/>
      <c r="D65" s="147" t="s">
        <v>108</v>
      </c>
      <c r="E65" s="148"/>
      <c r="F65" s="148"/>
      <c r="G65" s="148"/>
      <c r="H65" s="148"/>
      <c r="I65" s="148"/>
      <c r="J65" s="149">
        <f>J91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46"/>
      <c r="C66" s="10"/>
      <c r="D66" s="147" t="s">
        <v>199</v>
      </c>
      <c r="E66" s="148"/>
      <c r="F66" s="148"/>
      <c r="G66" s="148"/>
      <c r="H66" s="148"/>
      <c r="I66" s="148"/>
      <c r="J66" s="149">
        <f>J181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46"/>
      <c r="C67" s="10"/>
      <c r="D67" s="147" t="s">
        <v>200</v>
      </c>
      <c r="E67" s="148"/>
      <c r="F67" s="148"/>
      <c r="G67" s="148"/>
      <c r="H67" s="148"/>
      <c r="I67" s="148"/>
      <c r="J67" s="149">
        <f>J187</f>
        <v>0</v>
      </c>
      <c r="K67" s="10"/>
      <c r="L67" s="14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39"/>
      <c r="D68" s="39"/>
      <c r="E68" s="39"/>
      <c r="F68" s="39"/>
      <c r="G68" s="39"/>
      <c r="H68" s="39"/>
      <c r="I68" s="39"/>
      <c r="J68" s="39"/>
      <c r="K68" s="39"/>
      <c r="L68" s="12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12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109</v>
      </c>
      <c r="D74" s="39"/>
      <c r="E74" s="39"/>
      <c r="F74" s="39"/>
      <c r="G74" s="39"/>
      <c r="H74" s="39"/>
      <c r="I74" s="39"/>
      <c r="J74" s="39"/>
      <c r="K74" s="3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39"/>
      <c r="D75" s="39"/>
      <c r="E75" s="39"/>
      <c r="F75" s="39"/>
      <c r="G75" s="39"/>
      <c r="H75" s="39"/>
      <c r="I75" s="39"/>
      <c r="J75" s="39"/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17</v>
      </c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39"/>
      <c r="D77" s="39"/>
      <c r="E77" s="124" t="str">
        <f>E7</f>
        <v>KoPÚ Božejovice - Vodní nádrž Horšín v k.ú.Božejovice</v>
      </c>
      <c r="F77" s="33"/>
      <c r="G77" s="33"/>
      <c r="H77" s="33"/>
      <c r="I77" s="39"/>
      <c r="J77" s="39"/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3"/>
      <c r="C78" s="33" t="s">
        <v>101</v>
      </c>
      <c r="L78" s="23"/>
    </row>
    <row r="79" spans="1:31" s="2" customFormat="1" ht="16.5" customHeight="1">
      <c r="A79" s="39"/>
      <c r="B79" s="40"/>
      <c r="C79" s="39"/>
      <c r="D79" s="39"/>
      <c r="E79" s="124" t="s">
        <v>195</v>
      </c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196</v>
      </c>
      <c r="D80" s="39"/>
      <c r="E80" s="39"/>
      <c r="F80" s="39"/>
      <c r="G80" s="39"/>
      <c r="H80" s="39"/>
      <c r="I80" s="39"/>
      <c r="J80" s="39"/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39"/>
      <c r="D81" s="39"/>
      <c r="E81" s="63" t="str">
        <f>E11</f>
        <v>4 - úpravy v zátopě</v>
      </c>
      <c r="F81" s="39"/>
      <c r="G81" s="39"/>
      <c r="H81" s="39"/>
      <c r="I81" s="39"/>
      <c r="J81" s="39"/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39"/>
      <c r="D82" s="39"/>
      <c r="E82" s="39"/>
      <c r="F82" s="39"/>
      <c r="G82" s="39"/>
      <c r="H82" s="39"/>
      <c r="I82" s="39"/>
      <c r="J82" s="39"/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</v>
      </c>
      <c r="D83" s="39"/>
      <c r="E83" s="39"/>
      <c r="F83" s="28" t="str">
        <f>F14</f>
        <v>k.ú.Božejovice</v>
      </c>
      <c r="G83" s="39"/>
      <c r="H83" s="39"/>
      <c r="I83" s="33" t="s">
        <v>24</v>
      </c>
      <c r="J83" s="65" t="str">
        <f>IF(J14="","",J14)</f>
        <v>20. 1. 2023</v>
      </c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39"/>
      <c r="D84" s="39"/>
      <c r="E84" s="39"/>
      <c r="F84" s="39"/>
      <c r="G84" s="39"/>
      <c r="H84" s="39"/>
      <c r="I84" s="39"/>
      <c r="J84" s="39"/>
      <c r="K84" s="3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40.05" customHeight="1">
      <c r="A85" s="39"/>
      <c r="B85" s="40"/>
      <c r="C85" s="33" t="s">
        <v>26</v>
      </c>
      <c r="D85" s="39"/>
      <c r="E85" s="39"/>
      <c r="F85" s="28" t="str">
        <f>E17</f>
        <v xml:space="preserve"> </v>
      </c>
      <c r="G85" s="39"/>
      <c r="H85" s="39"/>
      <c r="I85" s="33" t="s">
        <v>32</v>
      </c>
      <c r="J85" s="37" t="str">
        <f>E23</f>
        <v>Natura Koncept s.r.o. ŘEŠENÍ VODY V KRAJINĚ</v>
      </c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30</v>
      </c>
      <c r="D86" s="39"/>
      <c r="E86" s="39"/>
      <c r="F86" s="28" t="str">
        <f>IF(E20="","",E20)</f>
        <v>Vyplň údaj</v>
      </c>
      <c r="G86" s="39"/>
      <c r="H86" s="39"/>
      <c r="I86" s="33" t="s">
        <v>35</v>
      </c>
      <c r="J86" s="37" t="str">
        <f>E26</f>
        <v xml:space="preserve"> </v>
      </c>
      <c r="K86" s="39"/>
      <c r="L86" s="12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12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50"/>
      <c r="B88" s="151"/>
      <c r="C88" s="152" t="s">
        <v>110</v>
      </c>
      <c r="D88" s="153" t="s">
        <v>57</v>
      </c>
      <c r="E88" s="153" t="s">
        <v>53</v>
      </c>
      <c r="F88" s="153" t="s">
        <v>54</v>
      </c>
      <c r="G88" s="153" t="s">
        <v>111</v>
      </c>
      <c r="H88" s="153" t="s">
        <v>112</v>
      </c>
      <c r="I88" s="153" t="s">
        <v>113</v>
      </c>
      <c r="J88" s="153" t="s">
        <v>105</v>
      </c>
      <c r="K88" s="154" t="s">
        <v>114</v>
      </c>
      <c r="L88" s="155"/>
      <c r="M88" s="81" t="s">
        <v>3</v>
      </c>
      <c r="N88" s="82" t="s">
        <v>42</v>
      </c>
      <c r="O88" s="82" t="s">
        <v>115</v>
      </c>
      <c r="P88" s="82" t="s">
        <v>116</v>
      </c>
      <c r="Q88" s="82" t="s">
        <v>117</v>
      </c>
      <c r="R88" s="82" t="s">
        <v>118</v>
      </c>
      <c r="S88" s="82" t="s">
        <v>119</v>
      </c>
      <c r="T88" s="83" t="s">
        <v>120</v>
      </c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</row>
    <row r="89" spans="1:63" s="2" customFormat="1" ht="22.8" customHeight="1">
      <c r="A89" s="39"/>
      <c r="B89" s="40"/>
      <c r="C89" s="88" t="s">
        <v>121</v>
      </c>
      <c r="D89" s="39"/>
      <c r="E89" s="39"/>
      <c r="F89" s="39"/>
      <c r="G89" s="39"/>
      <c r="H89" s="39"/>
      <c r="I89" s="39"/>
      <c r="J89" s="156">
        <f>BK89</f>
        <v>0</v>
      </c>
      <c r="K89" s="39"/>
      <c r="L89" s="40"/>
      <c r="M89" s="84"/>
      <c r="N89" s="69"/>
      <c r="O89" s="85"/>
      <c r="P89" s="157">
        <f>P90</f>
        <v>0</v>
      </c>
      <c r="Q89" s="85"/>
      <c r="R89" s="157">
        <f>R90</f>
        <v>24.948</v>
      </c>
      <c r="S89" s="85"/>
      <c r="T89" s="158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20" t="s">
        <v>71</v>
      </c>
      <c r="AU89" s="20" t="s">
        <v>106</v>
      </c>
      <c r="BK89" s="159">
        <f>BK90</f>
        <v>0</v>
      </c>
    </row>
    <row r="90" spans="1:63" s="12" customFormat="1" ht="25.9" customHeight="1">
      <c r="A90" s="12"/>
      <c r="B90" s="160"/>
      <c r="C90" s="12"/>
      <c r="D90" s="161" t="s">
        <v>71</v>
      </c>
      <c r="E90" s="162" t="s">
        <v>122</v>
      </c>
      <c r="F90" s="162" t="s">
        <v>123</v>
      </c>
      <c r="G90" s="12"/>
      <c r="H90" s="12"/>
      <c r="I90" s="163"/>
      <c r="J90" s="164">
        <f>BK90</f>
        <v>0</v>
      </c>
      <c r="K90" s="12"/>
      <c r="L90" s="160"/>
      <c r="M90" s="165"/>
      <c r="N90" s="166"/>
      <c r="O90" s="166"/>
      <c r="P90" s="167">
        <f>P91+P181+P187</f>
        <v>0</v>
      </c>
      <c r="Q90" s="166"/>
      <c r="R90" s="167">
        <f>R91+R181+R187</f>
        <v>24.948</v>
      </c>
      <c r="S90" s="166"/>
      <c r="T90" s="168">
        <f>T91+T181+T187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61" t="s">
        <v>80</v>
      </c>
      <c r="AT90" s="169" t="s">
        <v>71</v>
      </c>
      <c r="AU90" s="169" t="s">
        <v>72</v>
      </c>
      <c r="AY90" s="161" t="s">
        <v>124</v>
      </c>
      <c r="BK90" s="170">
        <f>BK91+BK181+BK187</f>
        <v>0</v>
      </c>
    </row>
    <row r="91" spans="1:63" s="12" customFormat="1" ht="22.8" customHeight="1">
      <c r="A91" s="12"/>
      <c r="B91" s="160"/>
      <c r="C91" s="12"/>
      <c r="D91" s="161" t="s">
        <v>71</v>
      </c>
      <c r="E91" s="171" t="s">
        <v>80</v>
      </c>
      <c r="F91" s="171" t="s">
        <v>125</v>
      </c>
      <c r="G91" s="12"/>
      <c r="H91" s="12"/>
      <c r="I91" s="163"/>
      <c r="J91" s="172">
        <f>BK91</f>
        <v>0</v>
      </c>
      <c r="K91" s="12"/>
      <c r="L91" s="160"/>
      <c r="M91" s="165"/>
      <c r="N91" s="166"/>
      <c r="O91" s="166"/>
      <c r="P91" s="167">
        <f>SUM(P92:P180)</f>
        <v>0</v>
      </c>
      <c r="Q91" s="166"/>
      <c r="R91" s="167">
        <f>SUM(R92:R180)</f>
        <v>0</v>
      </c>
      <c r="S91" s="166"/>
      <c r="T91" s="168">
        <f>SUM(T92:T180)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61" t="s">
        <v>80</v>
      </c>
      <c r="AT91" s="169" t="s">
        <v>71</v>
      </c>
      <c r="AU91" s="169" t="s">
        <v>80</v>
      </c>
      <c r="AY91" s="161" t="s">
        <v>124</v>
      </c>
      <c r="BK91" s="170">
        <f>SUM(BK92:BK180)</f>
        <v>0</v>
      </c>
    </row>
    <row r="92" spans="1:65" s="2" customFormat="1" ht="44.25" customHeight="1">
      <c r="A92" s="39"/>
      <c r="B92" s="173"/>
      <c r="C92" s="174" t="s">
        <v>80</v>
      </c>
      <c r="D92" s="174" t="s">
        <v>126</v>
      </c>
      <c r="E92" s="175" t="s">
        <v>564</v>
      </c>
      <c r="F92" s="176" t="s">
        <v>565</v>
      </c>
      <c r="G92" s="177" t="s">
        <v>215</v>
      </c>
      <c r="H92" s="178">
        <v>380</v>
      </c>
      <c r="I92" s="179"/>
      <c r="J92" s="180">
        <f>ROUND(I92*H92,2)</f>
        <v>0</v>
      </c>
      <c r="K92" s="176" t="s">
        <v>130</v>
      </c>
      <c r="L92" s="40"/>
      <c r="M92" s="181" t="s">
        <v>3</v>
      </c>
      <c r="N92" s="182" t="s">
        <v>43</v>
      </c>
      <c r="O92" s="73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85" t="s">
        <v>94</v>
      </c>
      <c r="AT92" s="185" t="s">
        <v>126</v>
      </c>
      <c r="AU92" s="185" t="s">
        <v>82</v>
      </c>
      <c r="AY92" s="20" t="s">
        <v>124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20" t="s">
        <v>80</v>
      </c>
      <c r="BK92" s="186">
        <f>ROUND(I92*H92,2)</f>
        <v>0</v>
      </c>
      <c r="BL92" s="20" t="s">
        <v>94</v>
      </c>
      <c r="BM92" s="185" t="s">
        <v>566</v>
      </c>
    </row>
    <row r="93" spans="1:47" s="2" customFormat="1" ht="12">
      <c r="A93" s="39"/>
      <c r="B93" s="40"/>
      <c r="C93" s="39"/>
      <c r="D93" s="187" t="s">
        <v>132</v>
      </c>
      <c r="E93" s="39"/>
      <c r="F93" s="188" t="s">
        <v>567</v>
      </c>
      <c r="G93" s="39"/>
      <c r="H93" s="39"/>
      <c r="I93" s="189"/>
      <c r="J93" s="39"/>
      <c r="K93" s="39"/>
      <c r="L93" s="40"/>
      <c r="M93" s="190"/>
      <c r="N93" s="191"/>
      <c r="O93" s="73"/>
      <c r="P93" s="73"/>
      <c r="Q93" s="73"/>
      <c r="R93" s="73"/>
      <c r="S93" s="73"/>
      <c r="T93" s="7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132</v>
      </c>
      <c r="AU93" s="20" t="s">
        <v>82</v>
      </c>
    </row>
    <row r="94" spans="1:51" s="13" customFormat="1" ht="12">
      <c r="A94" s="13"/>
      <c r="B94" s="192"/>
      <c r="C94" s="13"/>
      <c r="D94" s="193" t="s">
        <v>134</v>
      </c>
      <c r="E94" s="194" t="s">
        <v>3</v>
      </c>
      <c r="F94" s="195" t="s">
        <v>568</v>
      </c>
      <c r="G94" s="13"/>
      <c r="H94" s="196">
        <v>380</v>
      </c>
      <c r="I94" s="197"/>
      <c r="J94" s="13"/>
      <c r="K94" s="13"/>
      <c r="L94" s="192"/>
      <c r="M94" s="198"/>
      <c r="N94" s="199"/>
      <c r="O94" s="199"/>
      <c r="P94" s="199"/>
      <c r="Q94" s="199"/>
      <c r="R94" s="199"/>
      <c r="S94" s="199"/>
      <c r="T94" s="20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94" t="s">
        <v>134</v>
      </c>
      <c r="AU94" s="194" t="s">
        <v>82</v>
      </c>
      <c r="AV94" s="13" t="s">
        <v>82</v>
      </c>
      <c r="AW94" s="13" t="s">
        <v>34</v>
      </c>
      <c r="AX94" s="13" t="s">
        <v>80</v>
      </c>
      <c r="AY94" s="194" t="s">
        <v>124</v>
      </c>
    </row>
    <row r="95" spans="1:65" s="2" customFormat="1" ht="33" customHeight="1">
      <c r="A95" s="39"/>
      <c r="B95" s="173"/>
      <c r="C95" s="174" t="s">
        <v>82</v>
      </c>
      <c r="D95" s="174" t="s">
        <v>126</v>
      </c>
      <c r="E95" s="175" t="s">
        <v>127</v>
      </c>
      <c r="F95" s="176" t="s">
        <v>128</v>
      </c>
      <c r="G95" s="177" t="s">
        <v>129</v>
      </c>
      <c r="H95" s="178">
        <v>30</v>
      </c>
      <c r="I95" s="179"/>
      <c r="J95" s="180">
        <f>ROUND(I95*H95,2)</f>
        <v>0</v>
      </c>
      <c r="K95" s="176" t="s">
        <v>130</v>
      </c>
      <c r="L95" s="40"/>
      <c r="M95" s="181" t="s">
        <v>3</v>
      </c>
      <c r="N95" s="182" t="s">
        <v>43</v>
      </c>
      <c r="O95" s="73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185" t="s">
        <v>94</v>
      </c>
      <c r="AT95" s="185" t="s">
        <v>126</v>
      </c>
      <c r="AU95" s="185" t="s">
        <v>82</v>
      </c>
      <c r="AY95" s="20" t="s">
        <v>124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20" t="s">
        <v>80</v>
      </c>
      <c r="BK95" s="186">
        <f>ROUND(I95*H95,2)</f>
        <v>0</v>
      </c>
      <c r="BL95" s="20" t="s">
        <v>94</v>
      </c>
      <c r="BM95" s="185" t="s">
        <v>569</v>
      </c>
    </row>
    <row r="96" spans="1:47" s="2" customFormat="1" ht="12">
      <c r="A96" s="39"/>
      <c r="B96" s="40"/>
      <c r="C96" s="39"/>
      <c r="D96" s="187" t="s">
        <v>132</v>
      </c>
      <c r="E96" s="39"/>
      <c r="F96" s="188" t="s">
        <v>133</v>
      </c>
      <c r="G96" s="39"/>
      <c r="H96" s="39"/>
      <c r="I96" s="189"/>
      <c r="J96" s="39"/>
      <c r="K96" s="39"/>
      <c r="L96" s="40"/>
      <c r="M96" s="190"/>
      <c r="N96" s="191"/>
      <c r="O96" s="73"/>
      <c r="P96" s="73"/>
      <c r="Q96" s="73"/>
      <c r="R96" s="73"/>
      <c r="S96" s="73"/>
      <c r="T96" s="74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20" t="s">
        <v>132</v>
      </c>
      <c r="AU96" s="20" t="s">
        <v>82</v>
      </c>
    </row>
    <row r="97" spans="1:51" s="13" customFormat="1" ht="12">
      <c r="A97" s="13"/>
      <c r="B97" s="192"/>
      <c r="C97" s="13"/>
      <c r="D97" s="193" t="s">
        <v>134</v>
      </c>
      <c r="E97" s="194" t="s">
        <v>3</v>
      </c>
      <c r="F97" s="195" t="s">
        <v>570</v>
      </c>
      <c r="G97" s="13"/>
      <c r="H97" s="196">
        <v>30</v>
      </c>
      <c r="I97" s="197"/>
      <c r="J97" s="13"/>
      <c r="K97" s="13"/>
      <c r="L97" s="192"/>
      <c r="M97" s="198"/>
      <c r="N97" s="199"/>
      <c r="O97" s="199"/>
      <c r="P97" s="199"/>
      <c r="Q97" s="199"/>
      <c r="R97" s="199"/>
      <c r="S97" s="199"/>
      <c r="T97" s="20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94" t="s">
        <v>134</v>
      </c>
      <c r="AU97" s="194" t="s">
        <v>82</v>
      </c>
      <c r="AV97" s="13" t="s">
        <v>82</v>
      </c>
      <c r="AW97" s="13" t="s">
        <v>34</v>
      </c>
      <c r="AX97" s="13" t="s">
        <v>80</v>
      </c>
      <c r="AY97" s="194" t="s">
        <v>124</v>
      </c>
    </row>
    <row r="98" spans="1:65" s="2" customFormat="1" ht="33" customHeight="1">
      <c r="A98" s="39"/>
      <c r="B98" s="173"/>
      <c r="C98" s="174" t="s">
        <v>91</v>
      </c>
      <c r="D98" s="174" t="s">
        <v>126</v>
      </c>
      <c r="E98" s="175" t="s">
        <v>136</v>
      </c>
      <c r="F98" s="176" t="s">
        <v>137</v>
      </c>
      <c r="G98" s="177" t="s">
        <v>129</v>
      </c>
      <c r="H98" s="178">
        <v>21</v>
      </c>
      <c r="I98" s="179"/>
      <c r="J98" s="180">
        <f>ROUND(I98*H98,2)</f>
        <v>0</v>
      </c>
      <c r="K98" s="176" t="s">
        <v>130</v>
      </c>
      <c r="L98" s="40"/>
      <c r="M98" s="181" t="s">
        <v>3</v>
      </c>
      <c r="N98" s="182" t="s">
        <v>43</v>
      </c>
      <c r="O98" s="73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185" t="s">
        <v>94</v>
      </c>
      <c r="AT98" s="185" t="s">
        <v>126</v>
      </c>
      <c r="AU98" s="185" t="s">
        <v>82</v>
      </c>
      <c r="AY98" s="20" t="s">
        <v>124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80</v>
      </c>
      <c r="BK98" s="186">
        <f>ROUND(I98*H98,2)</f>
        <v>0</v>
      </c>
      <c r="BL98" s="20" t="s">
        <v>94</v>
      </c>
      <c r="BM98" s="185" t="s">
        <v>571</v>
      </c>
    </row>
    <row r="99" spans="1:47" s="2" customFormat="1" ht="12">
      <c r="A99" s="39"/>
      <c r="B99" s="40"/>
      <c r="C99" s="39"/>
      <c r="D99" s="187" t="s">
        <v>132</v>
      </c>
      <c r="E99" s="39"/>
      <c r="F99" s="188" t="s">
        <v>139</v>
      </c>
      <c r="G99" s="39"/>
      <c r="H99" s="39"/>
      <c r="I99" s="189"/>
      <c r="J99" s="39"/>
      <c r="K99" s="39"/>
      <c r="L99" s="40"/>
      <c r="M99" s="190"/>
      <c r="N99" s="191"/>
      <c r="O99" s="73"/>
      <c r="P99" s="73"/>
      <c r="Q99" s="73"/>
      <c r="R99" s="73"/>
      <c r="S99" s="73"/>
      <c r="T99" s="7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132</v>
      </c>
      <c r="AU99" s="20" t="s">
        <v>82</v>
      </c>
    </row>
    <row r="100" spans="1:51" s="13" customFormat="1" ht="12">
      <c r="A100" s="13"/>
      <c r="B100" s="192"/>
      <c r="C100" s="13"/>
      <c r="D100" s="193" t="s">
        <v>134</v>
      </c>
      <c r="E100" s="194" t="s">
        <v>3</v>
      </c>
      <c r="F100" s="195" t="s">
        <v>572</v>
      </c>
      <c r="G100" s="13"/>
      <c r="H100" s="196">
        <v>21</v>
      </c>
      <c r="I100" s="197"/>
      <c r="J100" s="13"/>
      <c r="K100" s="13"/>
      <c r="L100" s="192"/>
      <c r="M100" s="198"/>
      <c r="N100" s="199"/>
      <c r="O100" s="199"/>
      <c r="P100" s="199"/>
      <c r="Q100" s="199"/>
      <c r="R100" s="199"/>
      <c r="S100" s="199"/>
      <c r="T100" s="20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94" t="s">
        <v>134</v>
      </c>
      <c r="AU100" s="194" t="s">
        <v>82</v>
      </c>
      <c r="AV100" s="13" t="s">
        <v>82</v>
      </c>
      <c r="AW100" s="13" t="s">
        <v>34</v>
      </c>
      <c r="AX100" s="13" t="s">
        <v>80</v>
      </c>
      <c r="AY100" s="194" t="s">
        <v>124</v>
      </c>
    </row>
    <row r="101" spans="1:65" s="2" customFormat="1" ht="37.8" customHeight="1">
      <c r="A101" s="39"/>
      <c r="B101" s="173"/>
      <c r="C101" s="174" t="s">
        <v>94</v>
      </c>
      <c r="D101" s="174" t="s">
        <v>126</v>
      </c>
      <c r="E101" s="175" t="s">
        <v>152</v>
      </c>
      <c r="F101" s="176" t="s">
        <v>153</v>
      </c>
      <c r="G101" s="177" t="s">
        <v>129</v>
      </c>
      <c r="H101" s="178">
        <v>30</v>
      </c>
      <c r="I101" s="179"/>
      <c r="J101" s="180">
        <f>ROUND(I101*H101,2)</f>
        <v>0</v>
      </c>
      <c r="K101" s="176" t="s">
        <v>130</v>
      </c>
      <c r="L101" s="40"/>
      <c r="M101" s="181" t="s">
        <v>3</v>
      </c>
      <c r="N101" s="182" t="s">
        <v>43</v>
      </c>
      <c r="O101" s="73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85" t="s">
        <v>94</v>
      </c>
      <c r="AT101" s="185" t="s">
        <v>126</v>
      </c>
      <c r="AU101" s="185" t="s">
        <v>82</v>
      </c>
      <c r="AY101" s="20" t="s">
        <v>124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0" t="s">
        <v>80</v>
      </c>
      <c r="BK101" s="186">
        <f>ROUND(I101*H101,2)</f>
        <v>0</v>
      </c>
      <c r="BL101" s="20" t="s">
        <v>94</v>
      </c>
      <c r="BM101" s="185" t="s">
        <v>573</v>
      </c>
    </row>
    <row r="102" spans="1:47" s="2" customFormat="1" ht="12">
      <c r="A102" s="39"/>
      <c r="B102" s="40"/>
      <c r="C102" s="39"/>
      <c r="D102" s="187" t="s">
        <v>132</v>
      </c>
      <c r="E102" s="39"/>
      <c r="F102" s="188" t="s">
        <v>155</v>
      </c>
      <c r="G102" s="39"/>
      <c r="H102" s="39"/>
      <c r="I102" s="189"/>
      <c r="J102" s="39"/>
      <c r="K102" s="39"/>
      <c r="L102" s="40"/>
      <c r="M102" s="190"/>
      <c r="N102" s="191"/>
      <c r="O102" s="73"/>
      <c r="P102" s="73"/>
      <c r="Q102" s="73"/>
      <c r="R102" s="73"/>
      <c r="S102" s="73"/>
      <c r="T102" s="74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20" t="s">
        <v>132</v>
      </c>
      <c r="AU102" s="20" t="s">
        <v>82</v>
      </c>
    </row>
    <row r="103" spans="1:51" s="13" customFormat="1" ht="12">
      <c r="A103" s="13"/>
      <c r="B103" s="192"/>
      <c r="C103" s="13"/>
      <c r="D103" s="193" t="s">
        <v>134</v>
      </c>
      <c r="E103" s="194" t="s">
        <v>3</v>
      </c>
      <c r="F103" s="195" t="s">
        <v>570</v>
      </c>
      <c r="G103" s="13"/>
      <c r="H103" s="196">
        <v>30</v>
      </c>
      <c r="I103" s="197"/>
      <c r="J103" s="13"/>
      <c r="K103" s="13"/>
      <c r="L103" s="192"/>
      <c r="M103" s="198"/>
      <c r="N103" s="199"/>
      <c r="O103" s="199"/>
      <c r="P103" s="199"/>
      <c r="Q103" s="199"/>
      <c r="R103" s="199"/>
      <c r="S103" s="199"/>
      <c r="T103" s="20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94" t="s">
        <v>134</v>
      </c>
      <c r="AU103" s="194" t="s">
        <v>82</v>
      </c>
      <c r="AV103" s="13" t="s">
        <v>82</v>
      </c>
      <c r="AW103" s="13" t="s">
        <v>34</v>
      </c>
      <c r="AX103" s="13" t="s">
        <v>80</v>
      </c>
      <c r="AY103" s="194" t="s">
        <v>124</v>
      </c>
    </row>
    <row r="104" spans="1:65" s="2" customFormat="1" ht="37.8" customHeight="1">
      <c r="A104" s="39"/>
      <c r="B104" s="173"/>
      <c r="C104" s="174" t="s">
        <v>151</v>
      </c>
      <c r="D104" s="174" t="s">
        <v>126</v>
      </c>
      <c r="E104" s="175" t="s">
        <v>157</v>
      </c>
      <c r="F104" s="176" t="s">
        <v>158</v>
      </c>
      <c r="G104" s="177" t="s">
        <v>129</v>
      </c>
      <c r="H104" s="178">
        <v>21</v>
      </c>
      <c r="I104" s="179"/>
      <c r="J104" s="180">
        <f>ROUND(I104*H104,2)</f>
        <v>0</v>
      </c>
      <c r="K104" s="176" t="s">
        <v>130</v>
      </c>
      <c r="L104" s="40"/>
      <c r="M104" s="181" t="s">
        <v>3</v>
      </c>
      <c r="N104" s="182" t="s">
        <v>43</v>
      </c>
      <c r="O104" s="73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85" t="s">
        <v>94</v>
      </c>
      <c r="AT104" s="185" t="s">
        <v>126</v>
      </c>
      <c r="AU104" s="185" t="s">
        <v>82</v>
      </c>
      <c r="AY104" s="20" t="s">
        <v>124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20" t="s">
        <v>80</v>
      </c>
      <c r="BK104" s="186">
        <f>ROUND(I104*H104,2)</f>
        <v>0</v>
      </c>
      <c r="BL104" s="20" t="s">
        <v>94</v>
      </c>
      <c r="BM104" s="185" t="s">
        <v>574</v>
      </c>
    </row>
    <row r="105" spans="1:47" s="2" customFormat="1" ht="12">
      <c r="A105" s="39"/>
      <c r="B105" s="40"/>
      <c r="C105" s="39"/>
      <c r="D105" s="187" t="s">
        <v>132</v>
      </c>
      <c r="E105" s="39"/>
      <c r="F105" s="188" t="s">
        <v>160</v>
      </c>
      <c r="G105" s="39"/>
      <c r="H105" s="39"/>
      <c r="I105" s="189"/>
      <c r="J105" s="39"/>
      <c r="K105" s="39"/>
      <c r="L105" s="40"/>
      <c r="M105" s="190"/>
      <c r="N105" s="191"/>
      <c r="O105" s="73"/>
      <c r="P105" s="73"/>
      <c r="Q105" s="73"/>
      <c r="R105" s="73"/>
      <c r="S105" s="73"/>
      <c r="T105" s="74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20" t="s">
        <v>132</v>
      </c>
      <c r="AU105" s="20" t="s">
        <v>82</v>
      </c>
    </row>
    <row r="106" spans="1:51" s="13" customFormat="1" ht="12">
      <c r="A106" s="13"/>
      <c r="B106" s="192"/>
      <c r="C106" s="13"/>
      <c r="D106" s="193" t="s">
        <v>134</v>
      </c>
      <c r="E106" s="194" t="s">
        <v>3</v>
      </c>
      <c r="F106" s="195" t="s">
        <v>572</v>
      </c>
      <c r="G106" s="13"/>
      <c r="H106" s="196">
        <v>21</v>
      </c>
      <c r="I106" s="197"/>
      <c r="J106" s="13"/>
      <c r="K106" s="13"/>
      <c r="L106" s="192"/>
      <c r="M106" s="198"/>
      <c r="N106" s="199"/>
      <c r="O106" s="199"/>
      <c r="P106" s="199"/>
      <c r="Q106" s="199"/>
      <c r="R106" s="199"/>
      <c r="S106" s="199"/>
      <c r="T106" s="20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94" t="s">
        <v>134</v>
      </c>
      <c r="AU106" s="194" t="s">
        <v>82</v>
      </c>
      <c r="AV106" s="13" t="s">
        <v>82</v>
      </c>
      <c r="AW106" s="13" t="s">
        <v>34</v>
      </c>
      <c r="AX106" s="13" t="s">
        <v>80</v>
      </c>
      <c r="AY106" s="194" t="s">
        <v>124</v>
      </c>
    </row>
    <row r="107" spans="1:65" s="2" customFormat="1" ht="33" customHeight="1">
      <c r="A107" s="39"/>
      <c r="B107" s="173"/>
      <c r="C107" s="174" t="s">
        <v>156</v>
      </c>
      <c r="D107" s="174" t="s">
        <v>126</v>
      </c>
      <c r="E107" s="175" t="s">
        <v>575</v>
      </c>
      <c r="F107" s="176" t="s">
        <v>576</v>
      </c>
      <c r="G107" s="177" t="s">
        <v>215</v>
      </c>
      <c r="H107" s="178">
        <v>380</v>
      </c>
      <c r="I107" s="179"/>
      <c r="J107" s="180">
        <f>ROUND(I107*H107,2)</f>
        <v>0</v>
      </c>
      <c r="K107" s="176" t="s">
        <v>130</v>
      </c>
      <c r="L107" s="40"/>
      <c r="M107" s="181" t="s">
        <v>3</v>
      </c>
      <c r="N107" s="182" t="s">
        <v>43</v>
      </c>
      <c r="O107" s="73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85" t="s">
        <v>94</v>
      </c>
      <c r="AT107" s="185" t="s">
        <v>126</v>
      </c>
      <c r="AU107" s="185" t="s">
        <v>82</v>
      </c>
      <c r="AY107" s="20" t="s">
        <v>124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0" t="s">
        <v>80</v>
      </c>
      <c r="BK107" s="186">
        <f>ROUND(I107*H107,2)</f>
        <v>0</v>
      </c>
      <c r="BL107" s="20" t="s">
        <v>94</v>
      </c>
      <c r="BM107" s="185" t="s">
        <v>577</v>
      </c>
    </row>
    <row r="108" spans="1:47" s="2" customFormat="1" ht="12">
      <c r="A108" s="39"/>
      <c r="B108" s="40"/>
      <c r="C108" s="39"/>
      <c r="D108" s="187" t="s">
        <v>132</v>
      </c>
      <c r="E108" s="39"/>
      <c r="F108" s="188" t="s">
        <v>578</v>
      </c>
      <c r="G108" s="39"/>
      <c r="H108" s="39"/>
      <c r="I108" s="189"/>
      <c r="J108" s="39"/>
      <c r="K108" s="39"/>
      <c r="L108" s="40"/>
      <c r="M108" s="190"/>
      <c r="N108" s="191"/>
      <c r="O108" s="73"/>
      <c r="P108" s="73"/>
      <c r="Q108" s="73"/>
      <c r="R108" s="73"/>
      <c r="S108" s="73"/>
      <c r="T108" s="7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20" t="s">
        <v>132</v>
      </c>
      <c r="AU108" s="20" t="s">
        <v>82</v>
      </c>
    </row>
    <row r="109" spans="1:51" s="13" customFormat="1" ht="12">
      <c r="A109" s="13"/>
      <c r="B109" s="192"/>
      <c r="C109" s="13"/>
      <c r="D109" s="193" t="s">
        <v>134</v>
      </c>
      <c r="E109" s="194" t="s">
        <v>3</v>
      </c>
      <c r="F109" s="195" t="s">
        <v>568</v>
      </c>
      <c r="G109" s="13"/>
      <c r="H109" s="196">
        <v>380</v>
      </c>
      <c r="I109" s="197"/>
      <c r="J109" s="13"/>
      <c r="K109" s="13"/>
      <c r="L109" s="192"/>
      <c r="M109" s="198"/>
      <c r="N109" s="199"/>
      <c r="O109" s="199"/>
      <c r="P109" s="199"/>
      <c r="Q109" s="199"/>
      <c r="R109" s="199"/>
      <c r="S109" s="199"/>
      <c r="T109" s="20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94" t="s">
        <v>134</v>
      </c>
      <c r="AU109" s="194" t="s">
        <v>82</v>
      </c>
      <c r="AV109" s="13" t="s">
        <v>82</v>
      </c>
      <c r="AW109" s="13" t="s">
        <v>34</v>
      </c>
      <c r="AX109" s="13" t="s">
        <v>80</v>
      </c>
      <c r="AY109" s="194" t="s">
        <v>124</v>
      </c>
    </row>
    <row r="110" spans="1:65" s="2" customFormat="1" ht="24.15" customHeight="1">
      <c r="A110" s="39"/>
      <c r="B110" s="173"/>
      <c r="C110" s="174" t="s">
        <v>161</v>
      </c>
      <c r="D110" s="174" t="s">
        <v>126</v>
      </c>
      <c r="E110" s="175" t="s">
        <v>171</v>
      </c>
      <c r="F110" s="176" t="s">
        <v>172</v>
      </c>
      <c r="G110" s="177" t="s">
        <v>129</v>
      </c>
      <c r="H110" s="178">
        <v>30</v>
      </c>
      <c r="I110" s="179"/>
      <c r="J110" s="180">
        <f>ROUND(I110*H110,2)</f>
        <v>0</v>
      </c>
      <c r="K110" s="176" t="s">
        <v>130</v>
      </c>
      <c r="L110" s="40"/>
      <c r="M110" s="181" t="s">
        <v>3</v>
      </c>
      <c r="N110" s="182" t="s">
        <v>43</v>
      </c>
      <c r="O110" s="73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85" t="s">
        <v>94</v>
      </c>
      <c r="AT110" s="185" t="s">
        <v>126</v>
      </c>
      <c r="AU110" s="185" t="s">
        <v>82</v>
      </c>
      <c r="AY110" s="20" t="s">
        <v>124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80</v>
      </c>
      <c r="BK110" s="186">
        <f>ROUND(I110*H110,2)</f>
        <v>0</v>
      </c>
      <c r="BL110" s="20" t="s">
        <v>94</v>
      </c>
      <c r="BM110" s="185" t="s">
        <v>579</v>
      </c>
    </row>
    <row r="111" spans="1:47" s="2" customFormat="1" ht="12">
      <c r="A111" s="39"/>
      <c r="B111" s="40"/>
      <c r="C111" s="39"/>
      <c r="D111" s="187" t="s">
        <v>132</v>
      </c>
      <c r="E111" s="39"/>
      <c r="F111" s="188" t="s">
        <v>174</v>
      </c>
      <c r="G111" s="39"/>
      <c r="H111" s="39"/>
      <c r="I111" s="189"/>
      <c r="J111" s="39"/>
      <c r="K111" s="39"/>
      <c r="L111" s="40"/>
      <c r="M111" s="190"/>
      <c r="N111" s="191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132</v>
      </c>
      <c r="AU111" s="20" t="s">
        <v>82</v>
      </c>
    </row>
    <row r="112" spans="1:51" s="13" customFormat="1" ht="12">
      <c r="A112" s="13"/>
      <c r="B112" s="192"/>
      <c r="C112" s="13"/>
      <c r="D112" s="193" t="s">
        <v>134</v>
      </c>
      <c r="E112" s="194" t="s">
        <v>3</v>
      </c>
      <c r="F112" s="195" t="s">
        <v>570</v>
      </c>
      <c r="G112" s="13"/>
      <c r="H112" s="196">
        <v>30</v>
      </c>
      <c r="I112" s="197"/>
      <c r="J112" s="13"/>
      <c r="K112" s="13"/>
      <c r="L112" s="192"/>
      <c r="M112" s="198"/>
      <c r="N112" s="199"/>
      <c r="O112" s="199"/>
      <c r="P112" s="199"/>
      <c r="Q112" s="199"/>
      <c r="R112" s="199"/>
      <c r="S112" s="199"/>
      <c r="T112" s="20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94" t="s">
        <v>134</v>
      </c>
      <c r="AU112" s="194" t="s">
        <v>82</v>
      </c>
      <c r="AV112" s="13" t="s">
        <v>82</v>
      </c>
      <c r="AW112" s="13" t="s">
        <v>34</v>
      </c>
      <c r="AX112" s="13" t="s">
        <v>80</v>
      </c>
      <c r="AY112" s="194" t="s">
        <v>124</v>
      </c>
    </row>
    <row r="113" spans="1:65" s="2" customFormat="1" ht="24.15" customHeight="1">
      <c r="A113" s="39"/>
      <c r="B113" s="173"/>
      <c r="C113" s="174" t="s">
        <v>166</v>
      </c>
      <c r="D113" s="174" t="s">
        <v>126</v>
      </c>
      <c r="E113" s="175" t="s">
        <v>176</v>
      </c>
      <c r="F113" s="176" t="s">
        <v>177</v>
      </c>
      <c r="G113" s="177" t="s">
        <v>129</v>
      </c>
      <c r="H113" s="178">
        <v>21</v>
      </c>
      <c r="I113" s="179"/>
      <c r="J113" s="180">
        <f>ROUND(I113*H113,2)</f>
        <v>0</v>
      </c>
      <c r="K113" s="176" t="s">
        <v>130</v>
      </c>
      <c r="L113" s="40"/>
      <c r="M113" s="181" t="s">
        <v>3</v>
      </c>
      <c r="N113" s="182" t="s">
        <v>43</v>
      </c>
      <c r="O113" s="73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85" t="s">
        <v>94</v>
      </c>
      <c r="AT113" s="185" t="s">
        <v>126</v>
      </c>
      <c r="AU113" s="185" t="s">
        <v>82</v>
      </c>
      <c r="AY113" s="20" t="s">
        <v>124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0" t="s">
        <v>80</v>
      </c>
      <c r="BK113" s="186">
        <f>ROUND(I113*H113,2)</f>
        <v>0</v>
      </c>
      <c r="BL113" s="20" t="s">
        <v>94</v>
      </c>
      <c r="BM113" s="185" t="s">
        <v>580</v>
      </c>
    </row>
    <row r="114" spans="1:47" s="2" customFormat="1" ht="12">
      <c r="A114" s="39"/>
      <c r="B114" s="40"/>
      <c r="C114" s="39"/>
      <c r="D114" s="187" t="s">
        <v>132</v>
      </c>
      <c r="E114" s="39"/>
      <c r="F114" s="188" t="s">
        <v>179</v>
      </c>
      <c r="G114" s="39"/>
      <c r="H114" s="39"/>
      <c r="I114" s="189"/>
      <c r="J114" s="39"/>
      <c r="K114" s="39"/>
      <c r="L114" s="40"/>
      <c r="M114" s="190"/>
      <c r="N114" s="191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132</v>
      </c>
      <c r="AU114" s="20" t="s">
        <v>82</v>
      </c>
    </row>
    <row r="115" spans="1:51" s="13" customFormat="1" ht="12">
      <c r="A115" s="13"/>
      <c r="B115" s="192"/>
      <c r="C115" s="13"/>
      <c r="D115" s="193" t="s">
        <v>134</v>
      </c>
      <c r="E115" s="194" t="s">
        <v>3</v>
      </c>
      <c r="F115" s="195" t="s">
        <v>572</v>
      </c>
      <c r="G115" s="13"/>
      <c r="H115" s="196">
        <v>21</v>
      </c>
      <c r="I115" s="197"/>
      <c r="J115" s="13"/>
      <c r="K115" s="13"/>
      <c r="L115" s="192"/>
      <c r="M115" s="198"/>
      <c r="N115" s="199"/>
      <c r="O115" s="199"/>
      <c r="P115" s="199"/>
      <c r="Q115" s="199"/>
      <c r="R115" s="199"/>
      <c r="S115" s="199"/>
      <c r="T115" s="20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94" t="s">
        <v>134</v>
      </c>
      <c r="AU115" s="194" t="s">
        <v>82</v>
      </c>
      <c r="AV115" s="13" t="s">
        <v>82</v>
      </c>
      <c r="AW115" s="13" t="s">
        <v>34</v>
      </c>
      <c r="AX115" s="13" t="s">
        <v>80</v>
      </c>
      <c r="AY115" s="194" t="s">
        <v>124</v>
      </c>
    </row>
    <row r="116" spans="1:65" s="2" customFormat="1" ht="33" customHeight="1">
      <c r="A116" s="39"/>
      <c r="B116" s="173"/>
      <c r="C116" s="174" t="s">
        <v>170</v>
      </c>
      <c r="D116" s="174" t="s">
        <v>126</v>
      </c>
      <c r="E116" s="175" t="s">
        <v>581</v>
      </c>
      <c r="F116" s="176" t="s">
        <v>582</v>
      </c>
      <c r="G116" s="177" t="s">
        <v>221</v>
      </c>
      <c r="H116" s="178">
        <v>1220.52</v>
      </c>
      <c r="I116" s="179"/>
      <c r="J116" s="180">
        <f>ROUND(I116*H116,2)</f>
        <v>0</v>
      </c>
      <c r="K116" s="176" t="s">
        <v>130</v>
      </c>
      <c r="L116" s="40"/>
      <c r="M116" s="181" t="s">
        <v>3</v>
      </c>
      <c r="N116" s="182" t="s">
        <v>43</v>
      </c>
      <c r="O116" s="73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85" t="s">
        <v>94</v>
      </c>
      <c r="AT116" s="185" t="s">
        <v>126</v>
      </c>
      <c r="AU116" s="185" t="s">
        <v>82</v>
      </c>
      <c r="AY116" s="20" t="s">
        <v>124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0" t="s">
        <v>80</v>
      </c>
      <c r="BK116" s="186">
        <f>ROUND(I116*H116,2)</f>
        <v>0</v>
      </c>
      <c r="BL116" s="20" t="s">
        <v>94</v>
      </c>
      <c r="BM116" s="185" t="s">
        <v>583</v>
      </c>
    </row>
    <row r="117" spans="1:47" s="2" customFormat="1" ht="12">
      <c r="A117" s="39"/>
      <c r="B117" s="40"/>
      <c r="C117" s="39"/>
      <c r="D117" s="187" t="s">
        <v>132</v>
      </c>
      <c r="E117" s="39"/>
      <c r="F117" s="188" t="s">
        <v>584</v>
      </c>
      <c r="G117" s="39"/>
      <c r="H117" s="39"/>
      <c r="I117" s="189"/>
      <c r="J117" s="39"/>
      <c r="K117" s="39"/>
      <c r="L117" s="40"/>
      <c r="M117" s="190"/>
      <c r="N117" s="191"/>
      <c r="O117" s="73"/>
      <c r="P117" s="73"/>
      <c r="Q117" s="73"/>
      <c r="R117" s="73"/>
      <c r="S117" s="73"/>
      <c r="T117" s="74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20" t="s">
        <v>132</v>
      </c>
      <c r="AU117" s="20" t="s">
        <v>82</v>
      </c>
    </row>
    <row r="118" spans="1:51" s="13" customFormat="1" ht="12">
      <c r="A118" s="13"/>
      <c r="B118" s="192"/>
      <c r="C118" s="13"/>
      <c r="D118" s="193" t="s">
        <v>134</v>
      </c>
      <c r="E118" s="194" t="s">
        <v>3</v>
      </c>
      <c r="F118" s="195" t="s">
        <v>585</v>
      </c>
      <c r="G118" s="13"/>
      <c r="H118" s="196">
        <v>1220.52</v>
      </c>
      <c r="I118" s="197"/>
      <c r="J118" s="13"/>
      <c r="K118" s="13"/>
      <c r="L118" s="192"/>
      <c r="M118" s="198"/>
      <c r="N118" s="199"/>
      <c r="O118" s="199"/>
      <c r="P118" s="199"/>
      <c r="Q118" s="199"/>
      <c r="R118" s="199"/>
      <c r="S118" s="199"/>
      <c r="T118" s="20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94" t="s">
        <v>134</v>
      </c>
      <c r="AU118" s="194" t="s">
        <v>82</v>
      </c>
      <c r="AV118" s="13" t="s">
        <v>82</v>
      </c>
      <c r="AW118" s="13" t="s">
        <v>34</v>
      </c>
      <c r="AX118" s="13" t="s">
        <v>80</v>
      </c>
      <c r="AY118" s="194" t="s">
        <v>124</v>
      </c>
    </row>
    <row r="119" spans="1:65" s="2" customFormat="1" ht="44.25" customHeight="1">
      <c r="A119" s="39"/>
      <c r="B119" s="173"/>
      <c r="C119" s="174" t="s">
        <v>175</v>
      </c>
      <c r="D119" s="174" t="s">
        <v>126</v>
      </c>
      <c r="E119" s="175" t="s">
        <v>586</v>
      </c>
      <c r="F119" s="176" t="s">
        <v>587</v>
      </c>
      <c r="G119" s="177" t="s">
        <v>221</v>
      </c>
      <c r="H119" s="178">
        <v>2522.92</v>
      </c>
      <c r="I119" s="179"/>
      <c r="J119" s="180">
        <f>ROUND(I119*H119,2)</f>
        <v>0</v>
      </c>
      <c r="K119" s="176" t="s">
        <v>130</v>
      </c>
      <c r="L119" s="40"/>
      <c r="M119" s="181" t="s">
        <v>3</v>
      </c>
      <c r="N119" s="182" t="s">
        <v>43</v>
      </c>
      <c r="O119" s="73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185" t="s">
        <v>94</v>
      </c>
      <c r="AT119" s="185" t="s">
        <v>126</v>
      </c>
      <c r="AU119" s="185" t="s">
        <v>82</v>
      </c>
      <c r="AY119" s="20" t="s">
        <v>124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20" t="s">
        <v>80</v>
      </c>
      <c r="BK119" s="186">
        <f>ROUND(I119*H119,2)</f>
        <v>0</v>
      </c>
      <c r="BL119" s="20" t="s">
        <v>94</v>
      </c>
      <c r="BM119" s="185" t="s">
        <v>588</v>
      </c>
    </row>
    <row r="120" spans="1:47" s="2" customFormat="1" ht="12">
      <c r="A120" s="39"/>
      <c r="B120" s="40"/>
      <c r="C120" s="39"/>
      <c r="D120" s="187" t="s">
        <v>132</v>
      </c>
      <c r="E120" s="39"/>
      <c r="F120" s="188" t="s">
        <v>589</v>
      </c>
      <c r="G120" s="39"/>
      <c r="H120" s="39"/>
      <c r="I120" s="189"/>
      <c r="J120" s="39"/>
      <c r="K120" s="39"/>
      <c r="L120" s="40"/>
      <c r="M120" s="190"/>
      <c r="N120" s="191"/>
      <c r="O120" s="73"/>
      <c r="P120" s="73"/>
      <c r="Q120" s="73"/>
      <c r="R120" s="73"/>
      <c r="S120" s="73"/>
      <c r="T120" s="7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20" t="s">
        <v>132</v>
      </c>
      <c r="AU120" s="20" t="s">
        <v>82</v>
      </c>
    </row>
    <row r="121" spans="1:51" s="13" customFormat="1" ht="12">
      <c r="A121" s="13"/>
      <c r="B121" s="192"/>
      <c r="C121" s="13"/>
      <c r="D121" s="193" t="s">
        <v>134</v>
      </c>
      <c r="E121" s="194" t="s">
        <v>3</v>
      </c>
      <c r="F121" s="195" t="s">
        <v>590</v>
      </c>
      <c r="G121" s="13"/>
      <c r="H121" s="196">
        <v>2522.92</v>
      </c>
      <c r="I121" s="197"/>
      <c r="J121" s="13"/>
      <c r="K121" s="13"/>
      <c r="L121" s="192"/>
      <c r="M121" s="198"/>
      <c r="N121" s="199"/>
      <c r="O121" s="199"/>
      <c r="P121" s="199"/>
      <c r="Q121" s="199"/>
      <c r="R121" s="199"/>
      <c r="S121" s="199"/>
      <c r="T121" s="20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94" t="s">
        <v>134</v>
      </c>
      <c r="AU121" s="194" t="s">
        <v>82</v>
      </c>
      <c r="AV121" s="13" t="s">
        <v>82</v>
      </c>
      <c r="AW121" s="13" t="s">
        <v>34</v>
      </c>
      <c r="AX121" s="13" t="s">
        <v>80</v>
      </c>
      <c r="AY121" s="194" t="s">
        <v>124</v>
      </c>
    </row>
    <row r="122" spans="1:65" s="2" customFormat="1" ht="44.25" customHeight="1">
      <c r="A122" s="39"/>
      <c r="B122" s="173"/>
      <c r="C122" s="174" t="s">
        <v>180</v>
      </c>
      <c r="D122" s="174" t="s">
        <v>126</v>
      </c>
      <c r="E122" s="175" t="s">
        <v>591</v>
      </c>
      <c r="F122" s="176" t="s">
        <v>592</v>
      </c>
      <c r="G122" s="177" t="s">
        <v>221</v>
      </c>
      <c r="H122" s="178">
        <v>2522.92</v>
      </c>
      <c r="I122" s="179"/>
      <c r="J122" s="180">
        <f>ROUND(I122*H122,2)</f>
        <v>0</v>
      </c>
      <c r="K122" s="176" t="s">
        <v>130</v>
      </c>
      <c r="L122" s="40"/>
      <c r="M122" s="181" t="s">
        <v>3</v>
      </c>
      <c r="N122" s="182" t="s">
        <v>43</v>
      </c>
      <c r="O122" s="73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185" t="s">
        <v>94</v>
      </c>
      <c r="AT122" s="185" t="s">
        <v>126</v>
      </c>
      <c r="AU122" s="185" t="s">
        <v>82</v>
      </c>
      <c r="AY122" s="20" t="s">
        <v>124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0" t="s">
        <v>80</v>
      </c>
      <c r="BK122" s="186">
        <f>ROUND(I122*H122,2)</f>
        <v>0</v>
      </c>
      <c r="BL122" s="20" t="s">
        <v>94</v>
      </c>
      <c r="BM122" s="185" t="s">
        <v>593</v>
      </c>
    </row>
    <row r="123" spans="1:47" s="2" customFormat="1" ht="12">
      <c r="A123" s="39"/>
      <c r="B123" s="40"/>
      <c r="C123" s="39"/>
      <c r="D123" s="187" t="s">
        <v>132</v>
      </c>
      <c r="E123" s="39"/>
      <c r="F123" s="188" t="s">
        <v>594</v>
      </c>
      <c r="G123" s="39"/>
      <c r="H123" s="39"/>
      <c r="I123" s="189"/>
      <c r="J123" s="39"/>
      <c r="K123" s="39"/>
      <c r="L123" s="40"/>
      <c r="M123" s="190"/>
      <c r="N123" s="191"/>
      <c r="O123" s="73"/>
      <c r="P123" s="73"/>
      <c r="Q123" s="73"/>
      <c r="R123" s="73"/>
      <c r="S123" s="73"/>
      <c r="T123" s="74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20" t="s">
        <v>132</v>
      </c>
      <c r="AU123" s="20" t="s">
        <v>82</v>
      </c>
    </row>
    <row r="124" spans="1:51" s="13" customFormat="1" ht="12">
      <c r="A124" s="13"/>
      <c r="B124" s="192"/>
      <c r="C124" s="13"/>
      <c r="D124" s="193" t="s">
        <v>134</v>
      </c>
      <c r="E124" s="194" t="s">
        <v>3</v>
      </c>
      <c r="F124" s="195" t="s">
        <v>590</v>
      </c>
      <c r="G124" s="13"/>
      <c r="H124" s="196">
        <v>2522.92</v>
      </c>
      <c r="I124" s="197"/>
      <c r="J124" s="13"/>
      <c r="K124" s="13"/>
      <c r="L124" s="192"/>
      <c r="M124" s="198"/>
      <c r="N124" s="199"/>
      <c r="O124" s="199"/>
      <c r="P124" s="199"/>
      <c r="Q124" s="199"/>
      <c r="R124" s="199"/>
      <c r="S124" s="199"/>
      <c r="T124" s="20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4" t="s">
        <v>134</v>
      </c>
      <c r="AU124" s="194" t="s">
        <v>82</v>
      </c>
      <c r="AV124" s="13" t="s">
        <v>82</v>
      </c>
      <c r="AW124" s="13" t="s">
        <v>34</v>
      </c>
      <c r="AX124" s="13" t="s">
        <v>80</v>
      </c>
      <c r="AY124" s="194" t="s">
        <v>124</v>
      </c>
    </row>
    <row r="125" spans="1:65" s="2" customFormat="1" ht="44.25" customHeight="1">
      <c r="A125" s="39"/>
      <c r="B125" s="173"/>
      <c r="C125" s="174" t="s">
        <v>185</v>
      </c>
      <c r="D125" s="174" t="s">
        <v>126</v>
      </c>
      <c r="E125" s="175" t="s">
        <v>595</v>
      </c>
      <c r="F125" s="176" t="s">
        <v>596</v>
      </c>
      <c r="G125" s="177" t="s">
        <v>129</v>
      </c>
      <c r="H125" s="178">
        <v>30</v>
      </c>
      <c r="I125" s="179"/>
      <c r="J125" s="180">
        <f>ROUND(I125*H125,2)</f>
        <v>0</v>
      </c>
      <c r="K125" s="176" t="s">
        <v>130</v>
      </c>
      <c r="L125" s="40"/>
      <c r="M125" s="181" t="s">
        <v>3</v>
      </c>
      <c r="N125" s="182" t="s">
        <v>43</v>
      </c>
      <c r="O125" s="73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5" t="s">
        <v>94</v>
      </c>
      <c r="AT125" s="185" t="s">
        <v>126</v>
      </c>
      <c r="AU125" s="185" t="s">
        <v>82</v>
      </c>
      <c r="AY125" s="20" t="s">
        <v>124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0" t="s">
        <v>80</v>
      </c>
      <c r="BK125" s="186">
        <f>ROUND(I125*H125,2)</f>
        <v>0</v>
      </c>
      <c r="BL125" s="20" t="s">
        <v>94</v>
      </c>
      <c r="BM125" s="185" t="s">
        <v>597</v>
      </c>
    </row>
    <row r="126" spans="1:47" s="2" customFormat="1" ht="12">
      <c r="A126" s="39"/>
      <c r="B126" s="40"/>
      <c r="C126" s="39"/>
      <c r="D126" s="187" t="s">
        <v>132</v>
      </c>
      <c r="E126" s="39"/>
      <c r="F126" s="188" t="s">
        <v>598</v>
      </c>
      <c r="G126" s="39"/>
      <c r="H126" s="39"/>
      <c r="I126" s="189"/>
      <c r="J126" s="39"/>
      <c r="K126" s="39"/>
      <c r="L126" s="40"/>
      <c r="M126" s="190"/>
      <c r="N126" s="191"/>
      <c r="O126" s="73"/>
      <c r="P126" s="73"/>
      <c r="Q126" s="73"/>
      <c r="R126" s="73"/>
      <c r="S126" s="73"/>
      <c r="T126" s="74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20" t="s">
        <v>132</v>
      </c>
      <c r="AU126" s="20" t="s">
        <v>82</v>
      </c>
    </row>
    <row r="127" spans="1:51" s="13" customFormat="1" ht="12">
      <c r="A127" s="13"/>
      <c r="B127" s="192"/>
      <c r="C127" s="13"/>
      <c r="D127" s="193" t="s">
        <v>134</v>
      </c>
      <c r="E127" s="194" t="s">
        <v>3</v>
      </c>
      <c r="F127" s="195" t="s">
        <v>570</v>
      </c>
      <c r="G127" s="13"/>
      <c r="H127" s="196">
        <v>30</v>
      </c>
      <c r="I127" s="197"/>
      <c r="J127" s="13"/>
      <c r="K127" s="13"/>
      <c r="L127" s="192"/>
      <c r="M127" s="198"/>
      <c r="N127" s="199"/>
      <c r="O127" s="199"/>
      <c r="P127" s="199"/>
      <c r="Q127" s="199"/>
      <c r="R127" s="199"/>
      <c r="S127" s="199"/>
      <c r="T127" s="20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4" t="s">
        <v>134</v>
      </c>
      <c r="AU127" s="194" t="s">
        <v>82</v>
      </c>
      <c r="AV127" s="13" t="s">
        <v>82</v>
      </c>
      <c r="AW127" s="13" t="s">
        <v>34</v>
      </c>
      <c r="AX127" s="13" t="s">
        <v>80</v>
      </c>
      <c r="AY127" s="194" t="s">
        <v>124</v>
      </c>
    </row>
    <row r="128" spans="1:65" s="2" customFormat="1" ht="44.25" customHeight="1">
      <c r="A128" s="39"/>
      <c r="B128" s="173"/>
      <c r="C128" s="174" t="s">
        <v>190</v>
      </c>
      <c r="D128" s="174" t="s">
        <v>126</v>
      </c>
      <c r="E128" s="175" t="s">
        <v>599</v>
      </c>
      <c r="F128" s="176" t="s">
        <v>600</v>
      </c>
      <c r="G128" s="177" t="s">
        <v>129</v>
      </c>
      <c r="H128" s="178">
        <v>21</v>
      </c>
      <c r="I128" s="179"/>
      <c r="J128" s="180">
        <f>ROUND(I128*H128,2)</f>
        <v>0</v>
      </c>
      <c r="K128" s="176" t="s">
        <v>130</v>
      </c>
      <c r="L128" s="40"/>
      <c r="M128" s="181" t="s">
        <v>3</v>
      </c>
      <c r="N128" s="182" t="s">
        <v>43</v>
      </c>
      <c r="O128" s="73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5" t="s">
        <v>94</v>
      </c>
      <c r="AT128" s="185" t="s">
        <v>126</v>
      </c>
      <c r="AU128" s="185" t="s">
        <v>82</v>
      </c>
      <c r="AY128" s="20" t="s">
        <v>124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20" t="s">
        <v>80</v>
      </c>
      <c r="BK128" s="186">
        <f>ROUND(I128*H128,2)</f>
        <v>0</v>
      </c>
      <c r="BL128" s="20" t="s">
        <v>94</v>
      </c>
      <c r="BM128" s="185" t="s">
        <v>601</v>
      </c>
    </row>
    <row r="129" spans="1:47" s="2" customFormat="1" ht="12">
      <c r="A129" s="39"/>
      <c r="B129" s="40"/>
      <c r="C129" s="39"/>
      <c r="D129" s="187" t="s">
        <v>132</v>
      </c>
      <c r="E129" s="39"/>
      <c r="F129" s="188" t="s">
        <v>602</v>
      </c>
      <c r="G129" s="39"/>
      <c r="H129" s="39"/>
      <c r="I129" s="189"/>
      <c r="J129" s="39"/>
      <c r="K129" s="39"/>
      <c r="L129" s="40"/>
      <c r="M129" s="190"/>
      <c r="N129" s="191"/>
      <c r="O129" s="73"/>
      <c r="P129" s="73"/>
      <c r="Q129" s="73"/>
      <c r="R129" s="73"/>
      <c r="S129" s="73"/>
      <c r="T129" s="74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20" t="s">
        <v>132</v>
      </c>
      <c r="AU129" s="20" t="s">
        <v>82</v>
      </c>
    </row>
    <row r="130" spans="1:51" s="13" customFormat="1" ht="12">
      <c r="A130" s="13"/>
      <c r="B130" s="192"/>
      <c r="C130" s="13"/>
      <c r="D130" s="193" t="s">
        <v>134</v>
      </c>
      <c r="E130" s="194" t="s">
        <v>3</v>
      </c>
      <c r="F130" s="195" t="s">
        <v>572</v>
      </c>
      <c r="G130" s="13"/>
      <c r="H130" s="196">
        <v>21</v>
      </c>
      <c r="I130" s="197"/>
      <c r="J130" s="13"/>
      <c r="K130" s="13"/>
      <c r="L130" s="192"/>
      <c r="M130" s="198"/>
      <c r="N130" s="199"/>
      <c r="O130" s="199"/>
      <c r="P130" s="199"/>
      <c r="Q130" s="199"/>
      <c r="R130" s="199"/>
      <c r="S130" s="199"/>
      <c r="T130" s="20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4" t="s">
        <v>134</v>
      </c>
      <c r="AU130" s="194" t="s">
        <v>82</v>
      </c>
      <c r="AV130" s="13" t="s">
        <v>82</v>
      </c>
      <c r="AW130" s="13" t="s">
        <v>34</v>
      </c>
      <c r="AX130" s="13" t="s">
        <v>80</v>
      </c>
      <c r="AY130" s="194" t="s">
        <v>124</v>
      </c>
    </row>
    <row r="131" spans="1:65" s="2" customFormat="1" ht="37.8" customHeight="1">
      <c r="A131" s="39"/>
      <c r="B131" s="173"/>
      <c r="C131" s="174" t="s">
        <v>266</v>
      </c>
      <c r="D131" s="174" t="s">
        <v>126</v>
      </c>
      <c r="E131" s="175" t="s">
        <v>603</v>
      </c>
      <c r="F131" s="176" t="s">
        <v>604</v>
      </c>
      <c r="G131" s="177" t="s">
        <v>129</v>
      </c>
      <c r="H131" s="178">
        <v>30</v>
      </c>
      <c r="I131" s="179"/>
      <c r="J131" s="180">
        <f>ROUND(I131*H131,2)</f>
        <v>0</v>
      </c>
      <c r="K131" s="176" t="s">
        <v>130</v>
      </c>
      <c r="L131" s="40"/>
      <c r="M131" s="181" t="s">
        <v>3</v>
      </c>
      <c r="N131" s="182" t="s">
        <v>43</v>
      </c>
      <c r="O131" s="73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5" t="s">
        <v>94</v>
      </c>
      <c r="AT131" s="185" t="s">
        <v>126</v>
      </c>
      <c r="AU131" s="185" t="s">
        <v>82</v>
      </c>
      <c r="AY131" s="20" t="s">
        <v>124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0" t="s">
        <v>80</v>
      </c>
      <c r="BK131" s="186">
        <f>ROUND(I131*H131,2)</f>
        <v>0</v>
      </c>
      <c r="BL131" s="20" t="s">
        <v>94</v>
      </c>
      <c r="BM131" s="185" t="s">
        <v>605</v>
      </c>
    </row>
    <row r="132" spans="1:47" s="2" customFormat="1" ht="12">
      <c r="A132" s="39"/>
      <c r="B132" s="40"/>
      <c r="C132" s="39"/>
      <c r="D132" s="187" t="s">
        <v>132</v>
      </c>
      <c r="E132" s="39"/>
      <c r="F132" s="188" t="s">
        <v>606</v>
      </c>
      <c r="G132" s="39"/>
      <c r="H132" s="39"/>
      <c r="I132" s="189"/>
      <c r="J132" s="39"/>
      <c r="K132" s="39"/>
      <c r="L132" s="40"/>
      <c r="M132" s="190"/>
      <c r="N132" s="191"/>
      <c r="O132" s="73"/>
      <c r="P132" s="73"/>
      <c r="Q132" s="73"/>
      <c r="R132" s="73"/>
      <c r="S132" s="73"/>
      <c r="T132" s="7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20" t="s">
        <v>132</v>
      </c>
      <c r="AU132" s="20" t="s">
        <v>82</v>
      </c>
    </row>
    <row r="133" spans="1:51" s="13" customFormat="1" ht="12">
      <c r="A133" s="13"/>
      <c r="B133" s="192"/>
      <c r="C133" s="13"/>
      <c r="D133" s="193" t="s">
        <v>134</v>
      </c>
      <c r="E133" s="194" t="s">
        <v>3</v>
      </c>
      <c r="F133" s="195" t="s">
        <v>570</v>
      </c>
      <c r="G133" s="13"/>
      <c r="H133" s="196">
        <v>30</v>
      </c>
      <c r="I133" s="197"/>
      <c r="J133" s="13"/>
      <c r="K133" s="13"/>
      <c r="L133" s="192"/>
      <c r="M133" s="198"/>
      <c r="N133" s="199"/>
      <c r="O133" s="199"/>
      <c r="P133" s="199"/>
      <c r="Q133" s="199"/>
      <c r="R133" s="199"/>
      <c r="S133" s="199"/>
      <c r="T133" s="20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4" t="s">
        <v>134</v>
      </c>
      <c r="AU133" s="194" t="s">
        <v>82</v>
      </c>
      <c r="AV133" s="13" t="s">
        <v>82</v>
      </c>
      <c r="AW133" s="13" t="s">
        <v>34</v>
      </c>
      <c r="AX133" s="13" t="s">
        <v>80</v>
      </c>
      <c r="AY133" s="194" t="s">
        <v>124</v>
      </c>
    </row>
    <row r="134" spans="1:65" s="2" customFormat="1" ht="37.8" customHeight="1">
      <c r="A134" s="39"/>
      <c r="B134" s="173"/>
      <c r="C134" s="174" t="s">
        <v>9</v>
      </c>
      <c r="D134" s="174" t="s">
        <v>126</v>
      </c>
      <c r="E134" s="175" t="s">
        <v>607</v>
      </c>
      <c r="F134" s="176" t="s">
        <v>608</v>
      </c>
      <c r="G134" s="177" t="s">
        <v>129</v>
      </c>
      <c r="H134" s="178">
        <v>21</v>
      </c>
      <c r="I134" s="179"/>
      <c r="J134" s="180">
        <f>ROUND(I134*H134,2)</f>
        <v>0</v>
      </c>
      <c r="K134" s="176" t="s">
        <v>130</v>
      </c>
      <c r="L134" s="40"/>
      <c r="M134" s="181" t="s">
        <v>3</v>
      </c>
      <c r="N134" s="182" t="s">
        <v>43</v>
      </c>
      <c r="O134" s="73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5" t="s">
        <v>94</v>
      </c>
      <c r="AT134" s="185" t="s">
        <v>126</v>
      </c>
      <c r="AU134" s="185" t="s">
        <v>82</v>
      </c>
      <c r="AY134" s="20" t="s">
        <v>124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0" t="s">
        <v>80</v>
      </c>
      <c r="BK134" s="186">
        <f>ROUND(I134*H134,2)</f>
        <v>0</v>
      </c>
      <c r="BL134" s="20" t="s">
        <v>94</v>
      </c>
      <c r="BM134" s="185" t="s">
        <v>609</v>
      </c>
    </row>
    <row r="135" spans="1:47" s="2" customFormat="1" ht="12">
      <c r="A135" s="39"/>
      <c r="B135" s="40"/>
      <c r="C135" s="39"/>
      <c r="D135" s="187" t="s">
        <v>132</v>
      </c>
      <c r="E135" s="39"/>
      <c r="F135" s="188" t="s">
        <v>610</v>
      </c>
      <c r="G135" s="39"/>
      <c r="H135" s="39"/>
      <c r="I135" s="189"/>
      <c r="J135" s="39"/>
      <c r="K135" s="39"/>
      <c r="L135" s="40"/>
      <c r="M135" s="190"/>
      <c r="N135" s="191"/>
      <c r="O135" s="73"/>
      <c r="P135" s="73"/>
      <c r="Q135" s="73"/>
      <c r="R135" s="73"/>
      <c r="S135" s="73"/>
      <c r="T135" s="74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20" t="s">
        <v>132</v>
      </c>
      <c r="AU135" s="20" t="s">
        <v>82</v>
      </c>
    </row>
    <row r="136" spans="1:51" s="13" customFormat="1" ht="12">
      <c r="A136" s="13"/>
      <c r="B136" s="192"/>
      <c r="C136" s="13"/>
      <c r="D136" s="193" t="s">
        <v>134</v>
      </c>
      <c r="E136" s="194" t="s">
        <v>3</v>
      </c>
      <c r="F136" s="195" t="s">
        <v>572</v>
      </c>
      <c r="G136" s="13"/>
      <c r="H136" s="196">
        <v>21</v>
      </c>
      <c r="I136" s="197"/>
      <c r="J136" s="13"/>
      <c r="K136" s="13"/>
      <c r="L136" s="192"/>
      <c r="M136" s="198"/>
      <c r="N136" s="199"/>
      <c r="O136" s="199"/>
      <c r="P136" s="199"/>
      <c r="Q136" s="199"/>
      <c r="R136" s="199"/>
      <c r="S136" s="199"/>
      <c r="T136" s="20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4" t="s">
        <v>134</v>
      </c>
      <c r="AU136" s="194" t="s">
        <v>82</v>
      </c>
      <c r="AV136" s="13" t="s">
        <v>82</v>
      </c>
      <c r="AW136" s="13" t="s">
        <v>34</v>
      </c>
      <c r="AX136" s="13" t="s">
        <v>80</v>
      </c>
      <c r="AY136" s="194" t="s">
        <v>124</v>
      </c>
    </row>
    <row r="137" spans="1:65" s="2" customFormat="1" ht="49.05" customHeight="1">
      <c r="A137" s="39"/>
      <c r="B137" s="173"/>
      <c r="C137" s="174" t="s">
        <v>277</v>
      </c>
      <c r="D137" s="174" t="s">
        <v>126</v>
      </c>
      <c r="E137" s="175" t="s">
        <v>611</v>
      </c>
      <c r="F137" s="176" t="s">
        <v>612</v>
      </c>
      <c r="G137" s="177" t="s">
        <v>221</v>
      </c>
      <c r="H137" s="178">
        <v>2522.92</v>
      </c>
      <c r="I137" s="179"/>
      <c r="J137" s="180">
        <f>ROUND(I137*H137,2)</f>
        <v>0</v>
      </c>
      <c r="K137" s="176" t="s">
        <v>130</v>
      </c>
      <c r="L137" s="40"/>
      <c r="M137" s="181" t="s">
        <v>3</v>
      </c>
      <c r="N137" s="182" t="s">
        <v>43</v>
      </c>
      <c r="O137" s="73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5" t="s">
        <v>94</v>
      </c>
      <c r="AT137" s="185" t="s">
        <v>126</v>
      </c>
      <c r="AU137" s="185" t="s">
        <v>82</v>
      </c>
      <c r="AY137" s="20" t="s">
        <v>124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0" t="s">
        <v>80</v>
      </c>
      <c r="BK137" s="186">
        <f>ROUND(I137*H137,2)</f>
        <v>0</v>
      </c>
      <c r="BL137" s="20" t="s">
        <v>94</v>
      </c>
      <c r="BM137" s="185" t="s">
        <v>613</v>
      </c>
    </row>
    <row r="138" spans="1:47" s="2" customFormat="1" ht="12">
      <c r="A138" s="39"/>
      <c r="B138" s="40"/>
      <c r="C138" s="39"/>
      <c r="D138" s="187" t="s">
        <v>132</v>
      </c>
      <c r="E138" s="39"/>
      <c r="F138" s="188" t="s">
        <v>614</v>
      </c>
      <c r="G138" s="39"/>
      <c r="H138" s="39"/>
      <c r="I138" s="189"/>
      <c r="J138" s="39"/>
      <c r="K138" s="39"/>
      <c r="L138" s="40"/>
      <c r="M138" s="190"/>
      <c r="N138" s="191"/>
      <c r="O138" s="73"/>
      <c r="P138" s="73"/>
      <c r="Q138" s="73"/>
      <c r="R138" s="73"/>
      <c r="S138" s="73"/>
      <c r="T138" s="74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20" t="s">
        <v>132</v>
      </c>
      <c r="AU138" s="20" t="s">
        <v>82</v>
      </c>
    </row>
    <row r="139" spans="1:51" s="13" customFormat="1" ht="12">
      <c r="A139" s="13"/>
      <c r="B139" s="192"/>
      <c r="C139" s="13"/>
      <c r="D139" s="193" t="s">
        <v>134</v>
      </c>
      <c r="E139" s="194" t="s">
        <v>3</v>
      </c>
      <c r="F139" s="195" t="s">
        <v>590</v>
      </c>
      <c r="G139" s="13"/>
      <c r="H139" s="196">
        <v>2522.92</v>
      </c>
      <c r="I139" s="197"/>
      <c r="J139" s="13"/>
      <c r="K139" s="13"/>
      <c r="L139" s="192"/>
      <c r="M139" s="198"/>
      <c r="N139" s="199"/>
      <c r="O139" s="199"/>
      <c r="P139" s="199"/>
      <c r="Q139" s="199"/>
      <c r="R139" s="199"/>
      <c r="S139" s="199"/>
      <c r="T139" s="20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4" t="s">
        <v>134</v>
      </c>
      <c r="AU139" s="194" t="s">
        <v>82</v>
      </c>
      <c r="AV139" s="13" t="s">
        <v>82</v>
      </c>
      <c r="AW139" s="13" t="s">
        <v>34</v>
      </c>
      <c r="AX139" s="13" t="s">
        <v>80</v>
      </c>
      <c r="AY139" s="194" t="s">
        <v>124</v>
      </c>
    </row>
    <row r="140" spans="1:65" s="2" customFormat="1" ht="49.05" customHeight="1">
      <c r="A140" s="39"/>
      <c r="B140" s="173"/>
      <c r="C140" s="174" t="s">
        <v>282</v>
      </c>
      <c r="D140" s="174" t="s">
        <v>126</v>
      </c>
      <c r="E140" s="175" t="s">
        <v>615</v>
      </c>
      <c r="F140" s="176" t="s">
        <v>616</v>
      </c>
      <c r="G140" s="177" t="s">
        <v>221</v>
      </c>
      <c r="H140" s="178">
        <v>2522.92</v>
      </c>
      <c r="I140" s="179"/>
      <c r="J140" s="180">
        <f>ROUND(I140*H140,2)</f>
        <v>0</v>
      </c>
      <c r="K140" s="176" t="s">
        <v>130</v>
      </c>
      <c r="L140" s="40"/>
      <c r="M140" s="181" t="s">
        <v>3</v>
      </c>
      <c r="N140" s="182" t="s">
        <v>43</v>
      </c>
      <c r="O140" s="73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5" t="s">
        <v>94</v>
      </c>
      <c r="AT140" s="185" t="s">
        <v>126</v>
      </c>
      <c r="AU140" s="185" t="s">
        <v>82</v>
      </c>
      <c r="AY140" s="20" t="s">
        <v>124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0" t="s">
        <v>80</v>
      </c>
      <c r="BK140" s="186">
        <f>ROUND(I140*H140,2)</f>
        <v>0</v>
      </c>
      <c r="BL140" s="20" t="s">
        <v>94</v>
      </c>
      <c r="BM140" s="185" t="s">
        <v>617</v>
      </c>
    </row>
    <row r="141" spans="1:47" s="2" customFormat="1" ht="12">
      <c r="A141" s="39"/>
      <c r="B141" s="40"/>
      <c r="C141" s="39"/>
      <c r="D141" s="187" t="s">
        <v>132</v>
      </c>
      <c r="E141" s="39"/>
      <c r="F141" s="188" t="s">
        <v>618</v>
      </c>
      <c r="G141" s="39"/>
      <c r="H141" s="39"/>
      <c r="I141" s="189"/>
      <c r="J141" s="39"/>
      <c r="K141" s="39"/>
      <c r="L141" s="40"/>
      <c r="M141" s="190"/>
      <c r="N141" s="191"/>
      <c r="O141" s="73"/>
      <c r="P141" s="73"/>
      <c r="Q141" s="73"/>
      <c r="R141" s="73"/>
      <c r="S141" s="73"/>
      <c r="T141" s="74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20" t="s">
        <v>132</v>
      </c>
      <c r="AU141" s="20" t="s">
        <v>82</v>
      </c>
    </row>
    <row r="142" spans="1:51" s="13" customFormat="1" ht="12">
      <c r="A142" s="13"/>
      <c r="B142" s="192"/>
      <c r="C142" s="13"/>
      <c r="D142" s="193" t="s">
        <v>134</v>
      </c>
      <c r="E142" s="194" t="s">
        <v>3</v>
      </c>
      <c r="F142" s="195" t="s">
        <v>590</v>
      </c>
      <c r="G142" s="13"/>
      <c r="H142" s="196">
        <v>2522.92</v>
      </c>
      <c r="I142" s="197"/>
      <c r="J142" s="13"/>
      <c r="K142" s="13"/>
      <c r="L142" s="192"/>
      <c r="M142" s="198"/>
      <c r="N142" s="199"/>
      <c r="O142" s="199"/>
      <c r="P142" s="199"/>
      <c r="Q142" s="199"/>
      <c r="R142" s="199"/>
      <c r="S142" s="199"/>
      <c r="T142" s="20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4" t="s">
        <v>134</v>
      </c>
      <c r="AU142" s="194" t="s">
        <v>82</v>
      </c>
      <c r="AV142" s="13" t="s">
        <v>82</v>
      </c>
      <c r="AW142" s="13" t="s">
        <v>34</v>
      </c>
      <c r="AX142" s="13" t="s">
        <v>80</v>
      </c>
      <c r="AY142" s="194" t="s">
        <v>124</v>
      </c>
    </row>
    <row r="143" spans="1:65" s="2" customFormat="1" ht="62.7" customHeight="1">
      <c r="A143" s="39"/>
      <c r="B143" s="173"/>
      <c r="C143" s="174" t="s">
        <v>288</v>
      </c>
      <c r="D143" s="174" t="s">
        <v>126</v>
      </c>
      <c r="E143" s="175" t="s">
        <v>619</v>
      </c>
      <c r="F143" s="176" t="s">
        <v>620</v>
      </c>
      <c r="G143" s="177" t="s">
        <v>129</v>
      </c>
      <c r="H143" s="178">
        <v>1710</v>
      </c>
      <c r="I143" s="179"/>
      <c r="J143" s="180">
        <f>ROUND(I143*H143,2)</f>
        <v>0</v>
      </c>
      <c r="K143" s="176" t="s">
        <v>130</v>
      </c>
      <c r="L143" s="40"/>
      <c r="M143" s="181" t="s">
        <v>3</v>
      </c>
      <c r="N143" s="182" t="s">
        <v>43</v>
      </c>
      <c r="O143" s="73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85" t="s">
        <v>94</v>
      </c>
      <c r="AT143" s="185" t="s">
        <v>126</v>
      </c>
      <c r="AU143" s="185" t="s">
        <v>82</v>
      </c>
      <c r="AY143" s="20" t="s">
        <v>124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20" t="s">
        <v>80</v>
      </c>
      <c r="BK143" s="186">
        <f>ROUND(I143*H143,2)</f>
        <v>0</v>
      </c>
      <c r="BL143" s="20" t="s">
        <v>94</v>
      </c>
      <c r="BM143" s="185" t="s">
        <v>621</v>
      </c>
    </row>
    <row r="144" spans="1:47" s="2" customFormat="1" ht="12">
      <c r="A144" s="39"/>
      <c r="B144" s="40"/>
      <c r="C144" s="39"/>
      <c r="D144" s="187" t="s">
        <v>132</v>
      </c>
      <c r="E144" s="39"/>
      <c r="F144" s="188" t="s">
        <v>622</v>
      </c>
      <c r="G144" s="39"/>
      <c r="H144" s="39"/>
      <c r="I144" s="189"/>
      <c r="J144" s="39"/>
      <c r="K144" s="39"/>
      <c r="L144" s="40"/>
      <c r="M144" s="190"/>
      <c r="N144" s="191"/>
      <c r="O144" s="73"/>
      <c r="P144" s="73"/>
      <c r="Q144" s="73"/>
      <c r="R144" s="73"/>
      <c r="S144" s="73"/>
      <c r="T144" s="74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20" t="s">
        <v>132</v>
      </c>
      <c r="AU144" s="20" t="s">
        <v>82</v>
      </c>
    </row>
    <row r="145" spans="1:51" s="13" customFormat="1" ht="12">
      <c r="A145" s="13"/>
      <c r="B145" s="192"/>
      <c r="C145" s="13"/>
      <c r="D145" s="193" t="s">
        <v>134</v>
      </c>
      <c r="E145" s="194" t="s">
        <v>3</v>
      </c>
      <c r="F145" s="195" t="s">
        <v>623</v>
      </c>
      <c r="G145" s="13"/>
      <c r="H145" s="196">
        <v>1710</v>
      </c>
      <c r="I145" s="197"/>
      <c r="J145" s="13"/>
      <c r="K145" s="13"/>
      <c r="L145" s="192"/>
      <c r="M145" s="198"/>
      <c r="N145" s="199"/>
      <c r="O145" s="199"/>
      <c r="P145" s="199"/>
      <c r="Q145" s="199"/>
      <c r="R145" s="199"/>
      <c r="S145" s="199"/>
      <c r="T145" s="20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4" t="s">
        <v>134</v>
      </c>
      <c r="AU145" s="194" t="s">
        <v>82</v>
      </c>
      <c r="AV145" s="13" t="s">
        <v>82</v>
      </c>
      <c r="AW145" s="13" t="s">
        <v>34</v>
      </c>
      <c r="AX145" s="13" t="s">
        <v>80</v>
      </c>
      <c r="AY145" s="194" t="s">
        <v>124</v>
      </c>
    </row>
    <row r="146" spans="1:65" s="2" customFormat="1" ht="62.7" customHeight="1">
      <c r="A146" s="39"/>
      <c r="B146" s="173"/>
      <c r="C146" s="174" t="s">
        <v>294</v>
      </c>
      <c r="D146" s="174" t="s">
        <v>126</v>
      </c>
      <c r="E146" s="175" t="s">
        <v>624</v>
      </c>
      <c r="F146" s="176" t="s">
        <v>625</v>
      </c>
      <c r="G146" s="177" t="s">
        <v>129</v>
      </c>
      <c r="H146" s="178">
        <v>1197</v>
      </c>
      <c r="I146" s="179"/>
      <c r="J146" s="180">
        <f>ROUND(I146*H146,2)</f>
        <v>0</v>
      </c>
      <c r="K146" s="176" t="s">
        <v>130</v>
      </c>
      <c r="L146" s="40"/>
      <c r="M146" s="181" t="s">
        <v>3</v>
      </c>
      <c r="N146" s="182" t="s">
        <v>43</v>
      </c>
      <c r="O146" s="73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85" t="s">
        <v>94</v>
      </c>
      <c r="AT146" s="185" t="s">
        <v>126</v>
      </c>
      <c r="AU146" s="185" t="s">
        <v>82</v>
      </c>
      <c r="AY146" s="20" t="s">
        <v>124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0" t="s">
        <v>80</v>
      </c>
      <c r="BK146" s="186">
        <f>ROUND(I146*H146,2)</f>
        <v>0</v>
      </c>
      <c r="BL146" s="20" t="s">
        <v>94</v>
      </c>
      <c r="BM146" s="185" t="s">
        <v>626</v>
      </c>
    </row>
    <row r="147" spans="1:47" s="2" customFormat="1" ht="12">
      <c r="A147" s="39"/>
      <c r="B147" s="40"/>
      <c r="C147" s="39"/>
      <c r="D147" s="187" t="s">
        <v>132</v>
      </c>
      <c r="E147" s="39"/>
      <c r="F147" s="188" t="s">
        <v>627</v>
      </c>
      <c r="G147" s="39"/>
      <c r="H147" s="39"/>
      <c r="I147" s="189"/>
      <c r="J147" s="39"/>
      <c r="K147" s="39"/>
      <c r="L147" s="40"/>
      <c r="M147" s="190"/>
      <c r="N147" s="191"/>
      <c r="O147" s="73"/>
      <c r="P147" s="73"/>
      <c r="Q147" s="73"/>
      <c r="R147" s="73"/>
      <c r="S147" s="73"/>
      <c r="T147" s="74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20" t="s">
        <v>132</v>
      </c>
      <c r="AU147" s="20" t="s">
        <v>82</v>
      </c>
    </row>
    <row r="148" spans="1:51" s="13" customFormat="1" ht="12">
      <c r="A148" s="13"/>
      <c r="B148" s="192"/>
      <c r="C148" s="13"/>
      <c r="D148" s="193" t="s">
        <v>134</v>
      </c>
      <c r="E148" s="194" t="s">
        <v>3</v>
      </c>
      <c r="F148" s="195" t="s">
        <v>628</v>
      </c>
      <c r="G148" s="13"/>
      <c r="H148" s="196">
        <v>1197</v>
      </c>
      <c r="I148" s="197"/>
      <c r="J148" s="13"/>
      <c r="K148" s="13"/>
      <c r="L148" s="192"/>
      <c r="M148" s="198"/>
      <c r="N148" s="199"/>
      <c r="O148" s="199"/>
      <c r="P148" s="199"/>
      <c r="Q148" s="199"/>
      <c r="R148" s="199"/>
      <c r="S148" s="199"/>
      <c r="T148" s="20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4" t="s">
        <v>134</v>
      </c>
      <c r="AU148" s="194" t="s">
        <v>82</v>
      </c>
      <c r="AV148" s="13" t="s">
        <v>82</v>
      </c>
      <c r="AW148" s="13" t="s">
        <v>34</v>
      </c>
      <c r="AX148" s="13" t="s">
        <v>80</v>
      </c>
      <c r="AY148" s="194" t="s">
        <v>124</v>
      </c>
    </row>
    <row r="149" spans="1:65" s="2" customFormat="1" ht="55.5" customHeight="1">
      <c r="A149" s="39"/>
      <c r="B149" s="173"/>
      <c r="C149" s="174" t="s">
        <v>300</v>
      </c>
      <c r="D149" s="174" t="s">
        <v>126</v>
      </c>
      <c r="E149" s="175" t="s">
        <v>629</v>
      </c>
      <c r="F149" s="176" t="s">
        <v>630</v>
      </c>
      <c r="G149" s="177" t="s">
        <v>129</v>
      </c>
      <c r="H149" s="178">
        <v>1710</v>
      </c>
      <c r="I149" s="179"/>
      <c r="J149" s="180">
        <f>ROUND(I149*H149,2)</f>
        <v>0</v>
      </c>
      <c r="K149" s="176" t="s">
        <v>130</v>
      </c>
      <c r="L149" s="40"/>
      <c r="M149" s="181" t="s">
        <v>3</v>
      </c>
      <c r="N149" s="182" t="s">
        <v>43</v>
      </c>
      <c r="O149" s="73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5" t="s">
        <v>94</v>
      </c>
      <c r="AT149" s="185" t="s">
        <v>126</v>
      </c>
      <c r="AU149" s="185" t="s">
        <v>82</v>
      </c>
      <c r="AY149" s="20" t="s">
        <v>124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0" t="s">
        <v>80</v>
      </c>
      <c r="BK149" s="186">
        <f>ROUND(I149*H149,2)</f>
        <v>0</v>
      </c>
      <c r="BL149" s="20" t="s">
        <v>94</v>
      </c>
      <c r="BM149" s="185" t="s">
        <v>631</v>
      </c>
    </row>
    <row r="150" spans="1:47" s="2" customFormat="1" ht="12">
      <c r="A150" s="39"/>
      <c r="B150" s="40"/>
      <c r="C150" s="39"/>
      <c r="D150" s="187" t="s">
        <v>132</v>
      </c>
      <c r="E150" s="39"/>
      <c r="F150" s="188" t="s">
        <v>632</v>
      </c>
      <c r="G150" s="39"/>
      <c r="H150" s="39"/>
      <c r="I150" s="189"/>
      <c r="J150" s="39"/>
      <c r="K150" s="39"/>
      <c r="L150" s="40"/>
      <c r="M150" s="190"/>
      <c r="N150" s="191"/>
      <c r="O150" s="73"/>
      <c r="P150" s="73"/>
      <c r="Q150" s="73"/>
      <c r="R150" s="73"/>
      <c r="S150" s="73"/>
      <c r="T150" s="74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20" t="s">
        <v>132</v>
      </c>
      <c r="AU150" s="20" t="s">
        <v>82</v>
      </c>
    </row>
    <row r="151" spans="1:51" s="13" customFormat="1" ht="12">
      <c r="A151" s="13"/>
      <c r="B151" s="192"/>
      <c r="C151" s="13"/>
      <c r="D151" s="193" t="s">
        <v>134</v>
      </c>
      <c r="E151" s="194" t="s">
        <v>3</v>
      </c>
      <c r="F151" s="195" t="s">
        <v>623</v>
      </c>
      <c r="G151" s="13"/>
      <c r="H151" s="196">
        <v>1710</v>
      </c>
      <c r="I151" s="197"/>
      <c r="J151" s="13"/>
      <c r="K151" s="13"/>
      <c r="L151" s="192"/>
      <c r="M151" s="198"/>
      <c r="N151" s="199"/>
      <c r="O151" s="199"/>
      <c r="P151" s="199"/>
      <c r="Q151" s="199"/>
      <c r="R151" s="199"/>
      <c r="S151" s="199"/>
      <c r="T151" s="20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4" t="s">
        <v>134</v>
      </c>
      <c r="AU151" s="194" t="s">
        <v>82</v>
      </c>
      <c r="AV151" s="13" t="s">
        <v>82</v>
      </c>
      <c r="AW151" s="13" t="s">
        <v>34</v>
      </c>
      <c r="AX151" s="13" t="s">
        <v>80</v>
      </c>
      <c r="AY151" s="194" t="s">
        <v>124</v>
      </c>
    </row>
    <row r="152" spans="1:65" s="2" customFormat="1" ht="55.5" customHeight="1">
      <c r="A152" s="39"/>
      <c r="B152" s="173"/>
      <c r="C152" s="174" t="s">
        <v>8</v>
      </c>
      <c r="D152" s="174" t="s">
        <v>126</v>
      </c>
      <c r="E152" s="175" t="s">
        <v>633</v>
      </c>
      <c r="F152" s="176" t="s">
        <v>634</v>
      </c>
      <c r="G152" s="177" t="s">
        <v>129</v>
      </c>
      <c r="H152" s="178">
        <v>1197</v>
      </c>
      <c r="I152" s="179"/>
      <c r="J152" s="180">
        <f>ROUND(I152*H152,2)</f>
        <v>0</v>
      </c>
      <c r="K152" s="176" t="s">
        <v>130</v>
      </c>
      <c r="L152" s="40"/>
      <c r="M152" s="181" t="s">
        <v>3</v>
      </c>
      <c r="N152" s="182" t="s">
        <v>43</v>
      </c>
      <c r="O152" s="73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185" t="s">
        <v>94</v>
      </c>
      <c r="AT152" s="185" t="s">
        <v>126</v>
      </c>
      <c r="AU152" s="185" t="s">
        <v>82</v>
      </c>
      <c r="AY152" s="20" t="s">
        <v>124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0" t="s">
        <v>80</v>
      </c>
      <c r="BK152" s="186">
        <f>ROUND(I152*H152,2)</f>
        <v>0</v>
      </c>
      <c r="BL152" s="20" t="s">
        <v>94</v>
      </c>
      <c r="BM152" s="185" t="s">
        <v>635</v>
      </c>
    </row>
    <row r="153" spans="1:47" s="2" customFormat="1" ht="12">
      <c r="A153" s="39"/>
      <c r="B153" s="40"/>
      <c r="C153" s="39"/>
      <c r="D153" s="187" t="s">
        <v>132</v>
      </c>
      <c r="E153" s="39"/>
      <c r="F153" s="188" t="s">
        <v>636</v>
      </c>
      <c r="G153" s="39"/>
      <c r="H153" s="39"/>
      <c r="I153" s="189"/>
      <c r="J153" s="39"/>
      <c r="K153" s="39"/>
      <c r="L153" s="40"/>
      <c r="M153" s="190"/>
      <c r="N153" s="191"/>
      <c r="O153" s="73"/>
      <c r="P153" s="73"/>
      <c r="Q153" s="73"/>
      <c r="R153" s="73"/>
      <c r="S153" s="73"/>
      <c r="T153" s="74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20" t="s">
        <v>132</v>
      </c>
      <c r="AU153" s="20" t="s">
        <v>82</v>
      </c>
    </row>
    <row r="154" spans="1:51" s="13" customFormat="1" ht="12">
      <c r="A154" s="13"/>
      <c r="B154" s="192"/>
      <c r="C154" s="13"/>
      <c r="D154" s="193" t="s">
        <v>134</v>
      </c>
      <c r="E154" s="194" t="s">
        <v>3</v>
      </c>
      <c r="F154" s="195" t="s">
        <v>628</v>
      </c>
      <c r="G154" s="13"/>
      <c r="H154" s="196">
        <v>1197</v>
      </c>
      <c r="I154" s="197"/>
      <c r="J154" s="13"/>
      <c r="K154" s="13"/>
      <c r="L154" s="192"/>
      <c r="M154" s="198"/>
      <c r="N154" s="199"/>
      <c r="O154" s="199"/>
      <c r="P154" s="199"/>
      <c r="Q154" s="199"/>
      <c r="R154" s="199"/>
      <c r="S154" s="199"/>
      <c r="T154" s="20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4" t="s">
        <v>134</v>
      </c>
      <c r="AU154" s="194" t="s">
        <v>82</v>
      </c>
      <c r="AV154" s="13" t="s">
        <v>82</v>
      </c>
      <c r="AW154" s="13" t="s">
        <v>34</v>
      </c>
      <c r="AX154" s="13" t="s">
        <v>80</v>
      </c>
      <c r="AY154" s="194" t="s">
        <v>124</v>
      </c>
    </row>
    <row r="155" spans="1:65" s="2" customFormat="1" ht="16.5" customHeight="1">
      <c r="A155" s="39"/>
      <c r="B155" s="173"/>
      <c r="C155" s="174" t="s">
        <v>315</v>
      </c>
      <c r="D155" s="174" t="s">
        <v>126</v>
      </c>
      <c r="E155" s="175" t="s">
        <v>637</v>
      </c>
      <c r="F155" s="176" t="s">
        <v>638</v>
      </c>
      <c r="G155" s="177" t="s">
        <v>129</v>
      </c>
      <c r="H155" s="178">
        <v>51</v>
      </c>
      <c r="I155" s="179"/>
      <c r="J155" s="180">
        <f>ROUND(I155*H155,2)</f>
        <v>0</v>
      </c>
      <c r="K155" s="176" t="s">
        <v>3</v>
      </c>
      <c r="L155" s="40"/>
      <c r="M155" s="181" t="s">
        <v>3</v>
      </c>
      <c r="N155" s="182" t="s">
        <v>43</v>
      </c>
      <c r="O155" s="73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85" t="s">
        <v>94</v>
      </c>
      <c r="AT155" s="185" t="s">
        <v>126</v>
      </c>
      <c r="AU155" s="185" t="s">
        <v>82</v>
      </c>
      <c r="AY155" s="20" t="s">
        <v>124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0" t="s">
        <v>80</v>
      </c>
      <c r="BK155" s="186">
        <f>ROUND(I155*H155,2)</f>
        <v>0</v>
      </c>
      <c r="BL155" s="20" t="s">
        <v>94</v>
      </c>
      <c r="BM155" s="185" t="s">
        <v>639</v>
      </c>
    </row>
    <row r="156" spans="1:51" s="13" customFormat="1" ht="12">
      <c r="A156" s="13"/>
      <c r="B156" s="192"/>
      <c r="C156" s="13"/>
      <c r="D156" s="193" t="s">
        <v>134</v>
      </c>
      <c r="E156" s="194" t="s">
        <v>3</v>
      </c>
      <c r="F156" s="195" t="s">
        <v>640</v>
      </c>
      <c r="G156" s="13"/>
      <c r="H156" s="196">
        <v>51</v>
      </c>
      <c r="I156" s="197"/>
      <c r="J156" s="13"/>
      <c r="K156" s="13"/>
      <c r="L156" s="192"/>
      <c r="M156" s="198"/>
      <c r="N156" s="199"/>
      <c r="O156" s="199"/>
      <c r="P156" s="199"/>
      <c r="Q156" s="199"/>
      <c r="R156" s="199"/>
      <c r="S156" s="199"/>
      <c r="T156" s="20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4" t="s">
        <v>134</v>
      </c>
      <c r="AU156" s="194" t="s">
        <v>82</v>
      </c>
      <c r="AV156" s="13" t="s">
        <v>82</v>
      </c>
      <c r="AW156" s="13" t="s">
        <v>34</v>
      </c>
      <c r="AX156" s="13" t="s">
        <v>80</v>
      </c>
      <c r="AY156" s="194" t="s">
        <v>124</v>
      </c>
    </row>
    <row r="157" spans="1:65" s="2" customFormat="1" ht="62.7" customHeight="1">
      <c r="A157" s="39"/>
      <c r="B157" s="173"/>
      <c r="C157" s="174" t="s">
        <v>325</v>
      </c>
      <c r="D157" s="174" t="s">
        <v>126</v>
      </c>
      <c r="E157" s="175" t="s">
        <v>230</v>
      </c>
      <c r="F157" s="176" t="s">
        <v>231</v>
      </c>
      <c r="G157" s="177" t="s">
        <v>221</v>
      </c>
      <c r="H157" s="178">
        <v>5045.84</v>
      </c>
      <c r="I157" s="179"/>
      <c r="J157" s="180">
        <f>ROUND(I157*H157,2)</f>
        <v>0</v>
      </c>
      <c r="K157" s="176" t="s">
        <v>130</v>
      </c>
      <c r="L157" s="40"/>
      <c r="M157" s="181" t="s">
        <v>3</v>
      </c>
      <c r="N157" s="182" t="s">
        <v>43</v>
      </c>
      <c r="O157" s="73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185" t="s">
        <v>94</v>
      </c>
      <c r="AT157" s="185" t="s">
        <v>126</v>
      </c>
      <c r="AU157" s="185" t="s">
        <v>82</v>
      </c>
      <c r="AY157" s="20" t="s">
        <v>124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0" t="s">
        <v>80</v>
      </c>
      <c r="BK157" s="186">
        <f>ROUND(I157*H157,2)</f>
        <v>0</v>
      </c>
      <c r="BL157" s="20" t="s">
        <v>94</v>
      </c>
      <c r="BM157" s="185" t="s">
        <v>641</v>
      </c>
    </row>
    <row r="158" spans="1:47" s="2" customFormat="1" ht="12">
      <c r="A158" s="39"/>
      <c r="B158" s="40"/>
      <c r="C158" s="39"/>
      <c r="D158" s="187" t="s">
        <v>132</v>
      </c>
      <c r="E158" s="39"/>
      <c r="F158" s="188" t="s">
        <v>233</v>
      </c>
      <c r="G158" s="39"/>
      <c r="H158" s="39"/>
      <c r="I158" s="189"/>
      <c r="J158" s="39"/>
      <c r="K158" s="39"/>
      <c r="L158" s="40"/>
      <c r="M158" s="190"/>
      <c r="N158" s="191"/>
      <c r="O158" s="73"/>
      <c r="P158" s="73"/>
      <c r="Q158" s="73"/>
      <c r="R158" s="73"/>
      <c r="S158" s="73"/>
      <c r="T158" s="74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20" t="s">
        <v>132</v>
      </c>
      <c r="AU158" s="20" t="s">
        <v>82</v>
      </c>
    </row>
    <row r="159" spans="1:51" s="13" customFormat="1" ht="12">
      <c r="A159" s="13"/>
      <c r="B159" s="192"/>
      <c r="C159" s="13"/>
      <c r="D159" s="193" t="s">
        <v>134</v>
      </c>
      <c r="E159" s="194" t="s">
        <v>3</v>
      </c>
      <c r="F159" s="195" t="s">
        <v>642</v>
      </c>
      <c r="G159" s="13"/>
      <c r="H159" s="196">
        <v>5045.84</v>
      </c>
      <c r="I159" s="197"/>
      <c r="J159" s="13"/>
      <c r="K159" s="13"/>
      <c r="L159" s="192"/>
      <c r="M159" s="198"/>
      <c r="N159" s="199"/>
      <c r="O159" s="199"/>
      <c r="P159" s="199"/>
      <c r="Q159" s="199"/>
      <c r="R159" s="199"/>
      <c r="S159" s="199"/>
      <c r="T159" s="20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4" t="s">
        <v>134</v>
      </c>
      <c r="AU159" s="194" t="s">
        <v>82</v>
      </c>
      <c r="AV159" s="13" t="s">
        <v>82</v>
      </c>
      <c r="AW159" s="13" t="s">
        <v>34</v>
      </c>
      <c r="AX159" s="13" t="s">
        <v>80</v>
      </c>
      <c r="AY159" s="194" t="s">
        <v>124</v>
      </c>
    </row>
    <row r="160" spans="1:65" s="2" customFormat="1" ht="62.7" customHeight="1">
      <c r="A160" s="39"/>
      <c r="B160" s="173"/>
      <c r="C160" s="174" t="s">
        <v>331</v>
      </c>
      <c r="D160" s="174" t="s">
        <v>126</v>
      </c>
      <c r="E160" s="175" t="s">
        <v>230</v>
      </c>
      <c r="F160" s="176" t="s">
        <v>231</v>
      </c>
      <c r="G160" s="177" t="s">
        <v>221</v>
      </c>
      <c r="H160" s="178">
        <v>1220.52</v>
      </c>
      <c r="I160" s="179"/>
      <c r="J160" s="180">
        <f>ROUND(I160*H160,2)</f>
        <v>0</v>
      </c>
      <c r="K160" s="176" t="s">
        <v>130</v>
      </c>
      <c r="L160" s="40"/>
      <c r="M160" s="181" t="s">
        <v>3</v>
      </c>
      <c r="N160" s="182" t="s">
        <v>43</v>
      </c>
      <c r="O160" s="73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5" t="s">
        <v>94</v>
      </c>
      <c r="AT160" s="185" t="s">
        <v>126</v>
      </c>
      <c r="AU160" s="185" t="s">
        <v>82</v>
      </c>
      <c r="AY160" s="20" t="s">
        <v>124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20" t="s">
        <v>80</v>
      </c>
      <c r="BK160" s="186">
        <f>ROUND(I160*H160,2)</f>
        <v>0</v>
      </c>
      <c r="BL160" s="20" t="s">
        <v>94</v>
      </c>
      <c r="BM160" s="185" t="s">
        <v>643</v>
      </c>
    </row>
    <row r="161" spans="1:47" s="2" customFormat="1" ht="12">
      <c r="A161" s="39"/>
      <c r="B161" s="40"/>
      <c r="C161" s="39"/>
      <c r="D161" s="187" t="s">
        <v>132</v>
      </c>
      <c r="E161" s="39"/>
      <c r="F161" s="188" t="s">
        <v>233</v>
      </c>
      <c r="G161" s="39"/>
      <c r="H161" s="39"/>
      <c r="I161" s="189"/>
      <c r="J161" s="39"/>
      <c r="K161" s="39"/>
      <c r="L161" s="40"/>
      <c r="M161" s="190"/>
      <c r="N161" s="191"/>
      <c r="O161" s="73"/>
      <c r="P161" s="73"/>
      <c r="Q161" s="73"/>
      <c r="R161" s="73"/>
      <c r="S161" s="73"/>
      <c r="T161" s="74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20" t="s">
        <v>132</v>
      </c>
      <c r="AU161" s="20" t="s">
        <v>82</v>
      </c>
    </row>
    <row r="162" spans="1:51" s="13" customFormat="1" ht="12">
      <c r="A162" s="13"/>
      <c r="B162" s="192"/>
      <c r="C162" s="13"/>
      <c r="D162" s="193" t="s">
        <v>134</v>
      </c>
      <c r="E162" s="194" t="s">
        <v>3</v>
      </c>
      <c r="F162" s="195" t="s">
        <v>644</v>
      </c>
      <c r="G162" s="13"/>
      <c r="H162" s="196">
        <v>1220.52</v>
      </c>
      <c r="I162" s="197"/>
      <c r="J162" s="13"/>
      <c r="K162" s="13"/>
      <c r="L162" s="192"/>
      <c r="M162" s="198"/>
      <c r="N162" s="199"/>
      <c r="O162" s="199"/>
      <c r="P162" s="199"/>
      <c r="Q162" s="199"/>
      <c r="R162" s="199"/>
      <c r="S162" s="199"/>
      <c r="T162" s="20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4" t="s">
        <v>134</v>
      </c>
      <c r="AU162" s="194" t="s">
        <v>82</v>
      </c>
      <c r="AV162" s="13" t="s">
        <v>82</v>
      </c>
      <c r="AW162" s="13" t="s">
        <v>34</v>
      </c>
      <c r="AX162" s="13" t="s">
        <v>80</v>
      </c>
      <c r="AY162" s="194" t="s">
        <v>124</v>
      </c>
    </row>
    <row r="163" spans="1:65" s="2" customFormat="1" ht="44.25" customHeight="1">
      <c r="A163" s="39"/>
      <c r="B163" s="173"/>
      <c r="C163" s="174" t="s">
        <v>337</v>
      </c>
      <c r="D163" s="174" t="s">
        <v>126</v>
      </c>
      <c r="E163" s="175" t="s">
        <v>412</v>
      </c>
      <c r="F163" s="176" t="s">
        <v>413</v>
      </c>
      <c r="G163" s="177" t="s">
        <v>221</v>
      </c>
      <c r="H163" s="178">
        <v>5045.84</v>
      </c>
      <c r="I163" s="179"/>
      <c r="J163" s="180">
        <f>ROUND(I163*H163,2)</f>
        <v>0</v>
      </c>
      <c r="K163" s="176" t="s">
        <v>130</v>
      </c>
      <c r="L163" s="40"/>
      <c r="M163" s="181" t="s">
        <v>3</v>
      </c>
      <c r="N163" s="182" t="s">
        <v>43</v>
      </c>
      <c r="O163" s="73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85" t="s">
        <v>94</v>
      </c>
      <c r="AT163" s="185" t="s">
        <v>126</v>
      </c>
      <c r="AU163" s="185" t="s">
        <v>82</v>
      </c>
      <c r="AY163" s="20" t="s">
        <v>124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0" t="s">
        <v>80</v>
      </c>
      <c r="BK163" s="186">
        <f>ROUND(I163*H163,2)</f>
        <v>0</v>
      </c>
      <c r="BL163" s="20" t="s">
        <v>94</v>
      </c>
      <c r="BM163" s="185" t="s">
        <v>645</v>
      </c>
    </row>
    <row r="164" spans="1:47" s="2" customFormat="1" ht="12">
      <c r="A164" s="39"/>
      <c r="B164" s="40"/>
      <c r="C164" s="39"/>
      <c r="D164" s="187" t="s">
        <v>132</v>
      </c>
      <c r="E164" s="39"/>
      <c r="F164" s="188" t="s">
        <v>415</v>
      </c>
      <c r="G164" s="39"/>
      <c r="H164" s="39"/>
      <c r="I164" s="189"/>
      <c r="J164" s="39"/>
      <c r="K164" s="39"/>
      <c r="L164" s="40"/>
      <c r="M164" s="190"/>
      <c r="N164" s="191"/>
      <c r="O164" s="73"/>
      <c r="P164" s="73"/>
      <c r="Q164" s="73"/>
      <c r="R164" s="73"/>
      <c r="S164" s="73"/>
      <c r="T164" s="74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20" t="s">
        <v>132</v>
      </c>
      <c r="AU164" s="20" t="s">
        <v>82</v>
      </c>
    </row>
    <row r="165" spans="1:51" s="13" customFormat="1" ht="12">
      <c r="A165" s="13"/>
      <c r="B165" s="192"/>
      <c r="C165" s="13"/>
      <c r="D165" s="193" t="s">
        <v>134</v>
      </c>
      <c r="E165" s="194" t="s">
        <v>3</v>
      </c>
      <c r="F165" s="195" t="s">
        <v>646</v>
      </c>
      <c r="G165" s="13"/>
      <c r="H165" s="196">
        <v>5045.84</v>
      </c>
      <c r="I165" s="197"/>
      <c r="J165" s="13"/>
      <c r="K165" s="13"/>
      <c r="L165" s="192"/>
      <c r="M165" s="198"/>
      <c r="N165" s="199"/>
      <c r="O165" s="199"/>
      <c r="P165" s="199"/>
      <c r="Q165" s="199"/>
      <c r="R165" s="199"/>
      <c r="S165" s="199"/>
      <c r="T165" s="20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4" t="s">
        <v>134</v>
      </c>
      <c r="AU165" s="194" t="s">
        <v>82</v>
      </c>
      <c r="AV165" s="13" t="s">
        <v>82</v>
      </c>
      <c r="AW165" s="13" t="s">
        <v>34</v>
      </c>
      <c r="AX165" s="13" t="s">
        <v>80</v>
      </c>
      <c r="AY165" s="194" t="s">
        <v>124</v>
      </c>
    </row>
    <row r="166" spans="1:65" s="2" customFormat="1" ht="49.05" customHeight="1">
      <c r="A166" s="39"/>
      <c r="B166" s="173"/>
      <c r="C166" s="174" t="s">
        <v>342</v>
      </c>
      <c r="D166" s="174" t="s">
        <v>126</v>
      </c>
      <c r="E166" s="175" t="s">
        <v>647</v>
      </c>
      <c r="F166" s="176" t="s">
        <v>648</v>
      </c>
      <c r="G166" s="177" t="s">
        <v>221</v>
      </c>
      <c r="H166" s="178">
        <v>1220.52</v>
      </c>
      <c r="I166" s="179"/>
      <c r="J166" s="180">
        <f>ROUND(I166*H166,2)</f>
        <v>0</v>
      </c>
      <c r="K166" s="176" t="s">
        <v>130</v>
      </c>
      <c r="L166" s="40"/>
      <c r="M166" s="181" t="s">
        <v>3</v>
      </c>
      <c r="N166" s="182" t="s">
        <v>43</v>
      </c>
      <c r="O166" s="73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185" t="s">
        <v>94</v>
      </c>
      <c r="AT166" s="185" t="s">
        <v>126</v>
      </c>
      <c r="AU166" s="185" t="s">
        <v>82</v>
      </c>
      <c r="AY166" s="20" t="s">
        <v>124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20" t="s">
        <v>80</v>
      </c>
      <c r="BK166" s="186">
        <f>ROUND(I166*H166,2)</f>
        <v>0</v>
      </c>
      <c r="BL166" s="20" t="s">
        <v>94</v>
      </c>
      <c r="BM166" s="185" t="s">
        <v>649</v>
      </c>
    </row>
    <row r="167" spans="1:47" s="2" customFormat="1" ht="12">
      <c r="A167" s="39"/>
      <c r="B167" s="40"/>
      <c r="C167" s="39"/>
      <c r="D167" s="187" t="s">
        <v>132</v>
      </c>
      <c r="E167" s="39"/>
      <c r="F167" s="188" t="s">
        <v>650</v>
      </c>
      <c r="G167" s="39"/>
      <c r="H167" s="39"/>
      <c r="I167" s="189"/>
      <c r="J167" s="39"/>
      <c r="K167" s="39"/>
      <c r="L167" s="40"/>
      <c r="M167" s="190"/>
      <c r="N167" s="191"/>
      <c r="O167" s="73"/>
      <c r="P167" s="73"/>
      <c r="Q167" s="73"/>
      <c r="R167" s="73"/>
      <c r="S167" s="73"/>
      <c r="T167" s="74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20" t="s">
        <v>132</v>
      </c>
      <c r="AU167" s="20" t="s">
        <v>82</v>
      </c>
    </row>
    <row r="168" spans="1:51" s="13" customFormat="1" ht="12">
      <c r="A168" s="13"/>
      <c r="B168" s="192"/>
      <c r="C168" s="13"/>
      <c r="D168" s="193" t="s">
        <v>134</v>
      </c>
      <c r="E168" s="194" t="s">
        <v>3</v>
      </c>
      <c r="F168" s="195" t="s">
        <v>651</v>
      </c>
      <c r="G168" s="13"/>
      <c r="H168" s="196">
        <v>1220.52</v>
      </c>
      <c r="I168" s="197"/>
      <c r="J168" s="13"/>
      <c r="K168" s="13"/>
      <c r="L168" s="192"/>
      <c r="M168" s="198"/>
      <c r="N168" s="199"/>
      <c r="O168" s="199"/>
      <c r="P168" s="199"/>
      <c r="Q168" s="199"/>
      <c r="R168" s="199"/>
      <c r="S168" s="199"/>
      <c r="T168" s="20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4" t="s">
        <v>134</v>
      </c>
      <c r="AU168" s="194" t="s">
        <v>82</v>
      </c>
      <c r="AV168" s="13" t="s">
        <v>82</v>
      </c>
      <c r="AW168" s="13" t="s">
        <v>34</v>
      </c>
      <c r="AX168" s="13" t="s">
        <v>80</v>
      </c>
      <c r="AY168" s="194" t="s">
        <v>124</v>
      </c>
    </row>
    <row r="169" spans="1:65" s="2" customFormat="1" ht="33" customHeight="1">
      <c r="A169" s="39"/>
      <c r="B169" s="173"/>
      <c r="C169" s="174" t="s">
        <v>348</v>
      </c>
      <c r="D169" s="174" t="s">
        <v>126</v>
      </c>
      <c r="E169" s="175" t="s">
        <v>652</v>
      </c>
      <c r="F169" s="176" t="s">
        <v>653</v>
      </c>
      <c r="G169" s="177" t="s">
        <v>215</v>
      </c>
      <c r="H169" s="178">
        <v>51000</v>
      </c>
      <c r="I169" s="179"/>
      <c r="J169" s="180">
        <f>ROUND(I169*H169,2)</f>
        <v>0</v>
      </c>
      <c r="K169" s="176" t="s">
        <v>130</v>
      </c>
      <c r="L169" s="40"/>
      <c r="M169" s="181" t="s">
        <v>3</v>
      </c>
      <c r="N169" s="182" t="s">
        <v>43</v>
      </c>
      <c r="O169" s="73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185" t="s">
        <v>94</v>
      </c>
      <c r="AT169" s="185" t="s">
        <v>126</v>
      </c>
      <c r="AU169" s="185" t="s">
        <v>82</v>
      </c>
      <c r="AY169" s="20" t="s">
        <v>124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20" t="s">
        <v>80</v>
      </c>
      <c r="BK169" s="186">
        <f>ROUND(I169*H169,2)</f>
        <v>0</v>
      </c>
      <c r="BL169" s="20" t="s">
        <v>94</v>
      </c>
      <c r="BM169" s="185" t="s">
        <v>654</v>
      </c>
    </row>
    <row r="170" spans="1:47" s="2" customFormat="1" ht="12">
      <c r="A170" s="39"/>
      <c r="B170" s="40"/>
      <c r="C170" s="39"/>
      <c r="D170" s="187" t="s">
        <v>132</v>
      </c>
      <c r="E170" s="39"/>
      <c r="F170" s="188" t="s">
        <v>655</v>
      </c>
      <c r="G170" s="39"/>
      <c r="H170" s="39"/>
      <c r="I170" s="189"/>
      <c r="J170" s="39"/>
      <c r="K170" s="39"/>
      <c r="L170" s="40"/>
      <c r="M170" s="190"/>
      <c r="N170" s="191"/>
      <c r="O170" s="73"/>
      <c r="P170" s="73"/>
      <c r="Q170" s="73"/>
      <c r="R170" s="73"/>
      <c r="S170" s="73"/>
      <c r="T170" s="74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20" t="s">
        <v>132</v>
      </c>
      <c r="AU170" s="20" t="s">
        <v>82</v>
      </c>
    </row>
    <row r="171" spans="1:51" s="13" customFormat="1" ht="12">
      <c r="A171" s="13"/>
      <c r="B171" s="192"/>
      <c r="C171" s="13"/>
      <c r="D171" s="193" t="s">
        <v>134</v>
      </c>
      <c r="E171" s="194" t="s">
        <v>3</v>
      </c>
      <c r="F171" s="195" t="s">
        <v>656</v>
      </c>
      <c r="G171" s="13"/>
      <c r="H171" s="196">
        <v>51000</v>
      </c>
      <c r="I171" s="197"/>
      <c r="J171" s="13"/>
      <c r="K171" s="13"/>
      <c r="L171" s="192"/>
      <c r="M171" s="198"/>
      <c r="N171" s="199"/>
      <c r="O171" s="199"/>
      <c r="P171" s="199"/>
      <c r="Q171" s="199"/>
      <c r="R171" s="199"/>
      <c r="S171" s="199"/>
      <c r="T171" s="20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4" t="s">
        <v>134</v>
      </c>
      <c r="AU171" s="194" t="s">
        <v>82</v>
      </c>
      <c r="AV171" s="13" t="s">
        <v>82</v>
      </c>
      <c r="AW171" s="13" t="s">
        <v>34</v>
      </c>
      <c r="AX171" s="13" t="s">
        <v>80</v>
      </c>
      <c r="AY171" s="194" t="s">
        <v>124</v>
      </c>
    </row>
    <row r="172" spans="1:65" s="2" customFormat="1" ht="49.05" customHeight="1">
      <c r="A172" s="39"/>
      <c r="B172" s="173"/>
      <c r="C172" s="174" t="s">
        <v>354</v>
      </c>
      <c r="D172" s="174" t="s">
        <v>126</v>
      </c>
      <c r="E172" s="175" t="s">
        <v>657</v>
      </c>
      <c r="F172" s="176" t="s">
        <v>658</v>
      </c>
      <c r="G172" s="177" t="s">
        <v>215</v>
      </c>
      <c r="H172" s="178">
        <v>13618.5</v>
      </c>
      <c r="I172" s="179"/>
      <c r="J172" s="180">
        <f>ROUND(I172*H172,2)</f>
        <v>0</v>
      </c>
      <c r="K172" s="176" t="s">
        <v>130</v>
      </c>
      <c r="L172" s="40"/>
      <c r="M172" s="181" t="s">
        <v>3</v>
      </c>
      <c r="N172" s="182" t="s">
        <v>43</v>
      </c>
      <c r="O172" s="73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85" t="s">
        <v>94</v>
      </c>
      <c r="AT172" s="185" t="s">
        <v>126</v>
      </c>
      <c r="AU172" s="185" t="s">
        <v>82</v>
      </c>
      <c r="AY172" s="20" t="s">
        <v>124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20" t="s">
        <v>80</v>
      </c>
      <c r="BK172" s="186">
        <f>ROUND(I172*H172,2)</f>
        <v>0</v>
      </c>
      <c r="BL172" s="20" t="s">
        <v>94</v>
      </c>
      <c r="BM172" s="185" t="s">
        <v>659</v>
      </c>
    </row>
    <row r="173" spans="1:47" s="2" customFormat="1" ht="12">
      <c r="A173" s="39"/>
      <c r="B173" s="40"/>
      <c r="C173" s="39"/>
      <c r="D173" s="187" t="s">
        <v>132</v>
      </c>
      <c r="E173" s="39"/>
      <c r="F173" s="188" t="s">
        <v>660</v>
      </c>
      <c r="G173" s="39"/>
      <c r="H173" s="39"/>
      <c r="I173" s="189"/>
      <c r="J173" s="39"/>
      <c r="K173" s="39"/>
      <c r="L173" s="40"/>
      <c r="M173" s="190"/>
      <c r="N173" s="191"/>
      <c r="O173" s="73"/>
      <c r="P173" s="73"/>
      <c r="Q173" s="73"/>
      <c r="R173" s="73"/>
      <c r="S173" s="73"/>
      <c r="T173" s="74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20" t="s">
        <v>132</v>
      </c>
      <c r="AU173" s="20" t="s">
        <v>82</v>
      </c>
    </row>
    <row r="174" spans="1:51" s="13" customFormat="1" ht="12">
      <c r="A174" s="13"/>
      <c r="B174" s="192"/>
      <c r="C174" s="13"/>
      <c r="D174" s="193" t="s">
        <v>134</v>
      </c>
      <c r="E174" s="194" t="s">
        <v>3</v>
      </c>
      <c r="F174" s="195" t="s">
        <v>661</v>
      </c>
      <c r="G174" s="13"/>
      <c r="H174" s="196">
        <v>13618.5</v>
      </c>
      <c r="I174" s="197"/>
      <c r="J174" s="13"/>
      <c r="K174" s="13"/>
      <c r="L174" s="192"/>
      <c r="M174" s="198"/>
      <c r="N174" s="199"/>
      <c r="O174" s="199"/>
      <c r="P174" s="199"/>
      <c r="Q174" s="199"/>
      <c r="R174" s="199"/>
      <c r="S174" s="199"/>
      <c r="T174" s="20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4" t="s">
        <v>134</v>
      </c>
      <c r="AU174" s="194" t="s">
        <v>82</v>
      </c>
      <c r="AV174" s="13" t="s">
        <v>82</v>
      </c>
      <c r="AW174" s="13" t="s">
        <v>34</v>
      </c>
      <c r="AX174" s="13" t="s">
        <v>80</v>
      </c>
      <c r="AY174" s="194" t="s">
        <v>124</v>
      </c>
    </row>
    <row r="175" spans="1:65" s="2" customFormat="1" ht="33" customHeight="1">
      <c r="A175" s="39"/>
      <c r="B175" s="173"/>
      <c r="C175" s="174" t="s">
        <v>360</v>
      </c>
      <c r="D175" s="174" t="s">
        <v>126</v>
      </c>
      <c r="E175" s="175" t="s">
        <v>662</v>
      </c>
      <c r="F175" s="176" t="s">
        <v>663</v>
      </c>
      <c r="G175" s="177" t="s">
        <v>203</v>
      </c>
      <c r="H175" s="178">
        <v>5.1</v>
      </c>
      <c r="I175" s="179"/>
      <c r="J175" s="180">
        <f>ROUND(I175*H175,2)</f>
        <v>0</v>
      </c>
      <c r="K175" s="176" t="s">
        <v>130</v>
      </c>
      <c r="L175" s="40"/>
      <c r="M175" s="181" t="s">
        <v>3</v>
      </c>
      <c r="N175" s="182" t="s">
        <v>43</v>
      </c>
      <c r="O175" s="73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5" t="s">
        <v>94</v>
      </c>
      <c r="AT175" s="185" t="s">
        <v>126</v>
      </c>
      <c r="AU175" s="185" t="s">
        <v>82</v>
      </c>
      <c r="AY175" s="20" t="s">
        <v>124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0" t="s">
        <v>80</v>
      </c>
      <c r="BK175" s="186">
        <f>ROUND(I175*H175,2)</f>
        <v>0</v>
      </c>
      <c r="BL175" s="20" t="s">
        <v>94</v>
      </c>
      <c r="BM175" s="185" t="s">
        <v>664</v>
      </c>
    </row>
    <row r="176" spans="1:47" s="2" customFormat="1" ht="12">
      <c r="A176" s="39"/>
      <c r="B176" s="40"/>
      <c r="C176" s="39"/>
      <c r="D176" s="187" t="s">
        <v>132</v>
      </c>
      <c r="E176" s="39"/>
      <c r="F176" s="188" t="s">
        <v>665</v>
      </c>
      <c r="G176" s="39"/>
      <c r="H176" s="39"/>
      <c r="I176" s="189"/>
      <c r="J176" s="39"/>
      <c r="K176" s="39"/>
      <c r="L176" s="40"/>
      <c r="M176" s="190"/>
      <c r="N176" s="191"/>
      <c r="O176" s="73"/>
      <c r="P176" s="73"/>
      <c r="Q176" s="73"/>
      <c r="R176" s="73"/>
      <c r="S176" s="73"/>
      <c r="T176" s="74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20" t="s">
        <v>132</v>
      </c>
      <c r="AU176" s="20" t="s">
        <v>82</v>
      </c>
    </row>
    <row r="177" spans="1:51" s="13" customFormat="1" ht="12">
      <c r="A177" s="13"/>
      <c r="B177" s="192"/>
      <c r="C177" s="13"/>
      <c r="D177" s="193" t="s">
        <v>134</v>
      </c>
      <c r="E177" s="194" t="s">
        <v>3</v>
      </c>
      <c r="F177" s="195" t="s">
        <v>666</v>
      </c>
      <c r="G177" s="13"/>
      <c r="H177" s="196">
        <v>5.1</v>
      </c>
      <c r="I177" s="197"/>
      <c r="J177" s="13"/>
      <c r="K177" s="13"/>
      <c r="L177" s="192"/>
      <c r="M177" s="198"/>
      <c r="N177" s="199"/>
      <c r="O177" s="199"/>
      <c r="P177" s="199"/>
      <c r="Q177" s="199"/>
      <c r="R177" s="199"/>
      <c r="S177" s="199"/>
      <c r="T177" s="20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4" t="s">
        <v>134</v>
      </c>
      <c r="AU177" s="194" t="s">
        <v>82</v>
      </c>
      <c r="AV177" s="13" t="s">
        <v>82</v>
      </c>
      <c r="AW177" s="13" t="s">
        <v>34</v>
      </c>
      <c r="AX177" s="13" t="s">
        <v>80</v>
      </c>
      <c r="AY177" s="194" t="s">
        <v>124</v>
      </c>
    </row>
    <row r="178" spans="1:65" s="2" customFormat="1" ht="37.8" customHeight="1">
      <c r="A178" s="39"/>
      <c r="B178" s="173"/>
      <c r="C178" s="174" t="s">
        <v>367</v>
      </c>
      <c r="D178" s="174" t="s">
        <v>126</v>
      </c>
      <c r="E178" s="175" t="s">
        <v>667</v>
      </c>
      <c r="F178" s="176" t="s">
        <v>668</v>
      </c>
      <c r="G178" s="177" t="s">
        <v>215</v>
      </c>
      <c r="H178" s="178">
        <v>360</v>
      </c>
      <c r="I178" s="179"/>
      <c r="J178" s="180">
        <f>ROUND(I178*H178,2)</f>
        <v>0</v>
      </c>
      <c r="K178" s="176" t="s">
        <v>3</v>
      </c>
      <c r="L178" s="40"/>
      <c r="M178" s="181" t="s">
        <v>3</v>
      </c>
      <c r="N178" s="182" t="s">
        <v>43</v>
      </c>
      <c r="O178" s="73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185" t="s">
        <v>94</v>
      </c>
      <c r="AT178" s="185" t="s">
        <v>126</v>
      </c>
      <c r="AU178" s="185" t="s">
        <v>82</v>
      </c>
      <c r="AY178" s="20" t="s">
        <v>124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20" t="s">
        <v>80</v>
      </c>
      <c r="BK178" s="186">
        <f>ROUND(I178*H178,2)</f>
        <v>0</v>
      </c>
      <c r="BL178" s="20" t="s">
        <v>94</v>
      </c>
      <c r="BM178" s="185" t="s">
        <v>669</v>
      </c>
    </row>
    <row r="179" spans="1:51" s="13" customFormat="1" ht="12">
      <c r="A179" s="13"/>
      <c r="B179" s="192"/>
      <c r="C179" s="13"/>
      <c r="D179" s="193" t="s">
        <v>134</v>
      </c>
      <c r="E179" s="194" t="s">
        <v>3</v>
      </c>
      <c r="F179" s="195" t="s">
        <v>670</v>
      </c>
      <c r="G179" s="13"/>
      <c r="H179" s="196">
        <v>360</v>
      </c>
      <c r="I179" s="197"/>
      <c r="J179" s="13"/>
      <c r="K179" s="13"/>
      <c r="L179" s="192"/>
      <c r="M179" s="198"/>
      <c r="N179" s="199"/>
      <c r="O179" s="199"/>
      <c r="P179" s="199"/>
      <c r="Q179" s="199"/>
      <c r="R179" s="199"/>
      <c r="S179" s="199"/>
      <c r="T179" s="20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4" t="s">
        <v>134</v>
      </c>
      <c r="AU179" s="194" t="s">
        <v>82</v>
      </c>
      <c r="AV179" s="13" t="s">
        <v>82</v>
      </c>
      <c r="AW179" s="13" t="s">
        <v>34</v>
      </c>
      <c r="AX179" s="13" t="s">
        <v>80</v>
      </c>
      <c r="AY179" s="194" t="s">
        <v>124</v>
      </c>
    </row>
    <row r="180" spans="1:51" s="16" customFormat="1" ht="12">
      <c r="A180" s="16"/>
      <c r="B180" s="234"/>
      <c r="C180" s="16"/>
      <c r="D180" s="193" t="s">
        <v>134</v>
      </c>
      <c r="E180" s="235" t="s">
        <v>3</v>
      </c>
      <c r="F180" s="236" t="s">
        <v>671</v>
      </c>
      <c r="G180" s="16"/>
      <c r="H180" s="235" t="s">
        <v>3</v>
      </c>
      <c r="I180" s="237"/>
      <c r="J180" s="16"/>
      <c r="K180" s="16"/>
      <c r="L180" s="234"/>
      <c r="M180" s="238"/>
      <c r="N180" s="239"/>
      <c r="O180" s="239"/>
      <c r="P180" s="239"/>
      <c r="Q180" s="239"/>
      <c r="R180" s="239"/>
      <c r="S180" s="239"/>
      <c r="T180" s="240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35" t="s">
        <v>134</v>
      </c>
      <c r="AU180" s="235" t="s">
        <v>82</v>
      </c>
      <c r="AV180" s="16" t="s">
        <v>80</v>
      </c>
      <c r="AW180" s="16" t="s">
        <v>34</v>
      </c>
      <c r="AX180" s="16" t="s">
        <v>72</v>
      </c>
      <c r="AY180" s="235" t="s">
        <v>124</v>
      </c>
    </row>
    <row r="181" spans="1:63" s="12" customFormat="1" ht="22.8" customHeight="1">
      <c r="A181" s="12"/>
      <c r="B181" s="160"/>
      <c r="C181" s="12"/>
      <c r="D181" s="161" t="s">
        <v>71</v>
      </c>
      <c r="E181" s="171" t="s">
        <v>94</v>
      </c>
      <c r="F181" s="171" t="s">
        <v>324</v>
      </c>
      <c r="G181" s="12"/>
      <c r="H181" s="12"/>
      <c r="I181" s="163"/>
      <c r="J181" s="172">
        <f>BK181</f>
        <v>0</v>
      </c>
      <c r="K181" s="12"/>
      <c r="L181" s="160"/>
      <c r="M181" s="165"/>
      <c r="N181" s="166"/>
      <c r="O181" s="166"/>
      <c r="P181" s="167">
        <f>SUM(P182:P186)</f>
        <v>0</v>
      </c>
      <c r="Q181" s="166"/>
      <c r="R181" s="167">
        <f>SUM(R182:R186)</f>
        <v>24.948</v>
      </c>
      <c r="S181" s="166"/>
      <c r="T181" s="168">
        <f>SUM(T182:T186)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1" t="s">
        <v>80</v>
      </c>
      <c r="AT181" s="169" t="s">
        <v>71</v>
      </c>
      <c r="AU181" s="169" t="s">
        <v>80</v>
      </c>
      <c r="AY181" s="161" t="s">
        <v>124</v>
      </c>
      <c r="BK181" s="170">
        <f>SUM(BK182:BK186)</f>
        <v>0</v>
      </c>
    </row>
    <row r="182" spans="1:65" s="2" customFormat="1" ht="24.15" customHeight="1">
      <c r="A182" s="39"/>
      <c r="B182" s="173"/>
      <c r="C182" s="174" t="s">
        <v>502</v>
      </c>
      <c r="D182" s="174" t="s">
        <v>126</v>
      </c>
      <c r="E182" s="175" t="s">
        <v>672</v>
      </c>
      <c r="F182" s="176" t="s">
        <v>673</v>
      </c>
      <c r="G182" s="177" t="s">
        <v>215</v>
      </c>
      <c r="H182" s="178">
        <v>1552</v>
      </c>
      <c r="I182" s="179"/>
      <c r="J182" s="180">
        <f>ROUND(I182*H182,2)</f>
        <v>0</v>
      </c>
      <c r="K182" s="176" t="s">
        <v>3</v>
      </c>
      <c r="L182" s="40"/>
      <c r="M182" s="181" t="s">
        <v>3</v>
      </c>
      <c r="N182" s="182" t="s">
        <v>43</v>
      </c>
      <c r="O182" s="73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185" t="s">
        <v>94</v>
      </c>
      <c r="AT182" s="185" t="s">
        <v>126</v>
      </c>
      <c r="AU182" s="185" t="s">
        <v>82</v>
      </c>
      <c r="AY182" s="20" t="s">
        <v>124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20" t="s">
        <v>80</v>
      </c>
      <c r="BK182" s="186">
        <f>ROUND(I182*H182,2)</f>
        <v>0</v>
      </c>
      <c r="BL182" s="20" t="s">
        <v>94</v>
      </c>
      <c r="BM182" s="185" t="s">
        <v>674</v>
      </c>
    </row>
    <row r="183" spans="1:51" s="13" customFormat="1" ht="12">
      <c r="A183" s="13"/>
      <c r="B183" s="192"/>
      <c r="C183" s="13"/>
      <c r="D183" s="193" t="s">
        <v>134</v>
      </c>
      <c r="E183" s="194" t="s">
        <v>3</v>
      </c>
      <c r="F183" s="195" t="s">
        <v>675</v>
      </c>
      <c r="G183" s="13"/>
      <c r="H183" s="196">
        <v>1552</v>
      </c>
      <c r="I183" s="197"/>
      <c r="J183" s="13"/>
      <c r="K183" s="13"/>
      <c r="L183" s="192"/>
      <c r="M183" s="198"/>
      <c r="N183" s="199"/>
      <c r="O183" s="199"/>
      <c r="P183" s="199"/>
      <c r="Q183" s="199"/>
      <c r="R183" s="199"/>
      <c r="S183" s="199"/>
      <c r="T183" s="20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4" t="s">
        <v>134</v>
      </c>
      <c r="AU183" s="194" t="s">
        <v>82</v>
      </c>
      <c r="AV183" s="13" t="s">
        <v>82</v>
      </c>
      <c r="AW183" s="13" t="s">
        <v>34</v>
      </c>
      <c r="AX183" s="13" t="s">
        <v>80</v>
      </c>
      <c r="AY183" s="194" t="s">
        <v>124</v>
      </c>
    </row>
    <row r="184" spans="1:65" s="2" customFormat="1" ht="33" customHeight="1">
      <c r="A184" s="39"/>
      <c r="B184" s="173"/>
      <c r="C184" s="174" t="s">
        <v>508</v>
      </c>
      <c r="D184" s="174" t="s">
        <v>126</v>
      </c>
      <c r="E184" s="175" t="s">
        <v>355</v>
      </c>
      <c r="F184" s="176" t="s">
        <v>356</v>
      </c>
      <c r="G184" s="177" t="s">
        <v>221</v>
      </c>
      <c r="H184" s="178">
        <v>13.5</v>
      </c>
      <c r="I184" s="179"/>
      <c r="J184" s="180">
        <f>ROUND(I184*H184,2)</f>
        <v>0</v>
      </c>
      <c r="K184" s="176" t="s">
        <v>130</v>
      </c>
      <c r="L184" s="40"/>
      <c r="M184" s="181" t="s">
        <v>3</v>
      </c>
      <c r="N184" s="182" t="s">
        <v>43</v>
      </c>
      <c r="O184" s="73"/>
      <c r="P184" s="183">
        <f>O184*H184</f>
        <v>0</v>
      </c>
      <c r="Q184" s="183">
        <v>1.848</v>
      </c>
      <c r="R184" s="183">
        <f>Q184*H184</f>
        <v>24.948</v>
      </c>
      <c r="S184" s="183">
        <v>0</v>
      </c>
      <c r="T184" s="18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185" t="s">
        <v>94</v>
      </c>
      <c r="AT184" s="185" t="s">
        <v>126</v>
      </c>
      <c r="AU184" s="185" t="s">
        <v>82</v>
      </c>
      <c r="AY184" s="20" t="s">
        <v>124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0" t="s">
        <v>80</v>
      </c>
      <c r="BK184" s="186">
        <f>ROUND(I184*H184,2)</f>
        <v>0</v>
      </c>
      <c r="BL184" s="20" t="s">
        <v>94</v>
      </c>
      <c r="BM184" s="185" t="s">
        <v>676</v>
      </c>
    </row>
    <row r="185" spans="1:47" s="2" customFormat="1" ht="12">
      <c r="A185" s="39"/>
      <c r="B185" s="40"/>
      <c r="C185" s="39"/>
      <c r="D185" s="187" t="s">
        <v>132</v>
      </c>
      <c r="E185" s="39"/>
      <c r="F185" s="188" t="s">
        <v>358</v>
      </c>
      <c r="G185" s="39"/>
      <c r="H185" s="39"/>
      <c r="I185" s="189"/>
      <c r="J185" s="39"/>
      <c r="K185" s="39"/>
      <c r="L185" s="40"/>
      <c r="M185" s="190"/>
      <c r="N185" s="191"/>
      <c r="O185" s="73"/>
      <c r="P185" s="73"/>
      <c r="Q185" s="73"/>
      <c r="R185" s="73"/>
      <c r="S185" s="73"/>
      <c r="T185" s="74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20" t="s">
        <v>132</v>
      </c>
      <c r="AU185" s="20" t="s">
        <v>82</v>
      </c>
    </row>
    <row r="186" spans="1:51" s="13" customFormat="1" ht="12">
      <c r="A186" s="13"/>
      <c r="B186" s="192"/>
      <c r="C186" s="13"/>
      <c r="D186" s="193" t="s">
        <v>134</v>
      </c>
      <c r="E186" s="194" t="s">
        <v>3</v>
      </c>
      <c r="F186" s="195" t="s">
        <v>677</v>
      </c>
      <c r="G186" s="13"/>
      <c r="H186" s="196">
        <v>13.5</v>
      </c>
      <c r="I186" s="197"/>
      <c r="J186" s="13"/>
      <c r="K186" s="13"/>
      <c r="L186" s="192"/>
      <c r="M186" s="198"/>
      <c r="N186" s="199"/>
      <c r="O186" s="199"/>
      <c r="P186" s="199"/>
      <c r="Q186" s="199"/>
      <c r="R186" s="199"/>
      <c r="S186" s="199"/>
      <c r="T186" s="20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4" t="s">
        <v>134</v>
      </c>
      <c r="AU186" s="194" t="s">
        <v>82</v>
      </c>
      <c r="AV186" s="13" t="s">
        <v>82</v>
      </c>
      <c r="AW186" s="13" t="s">
        <v>34</v>
      </c>
      <c r="AX186" s="13" t="s">
        <v>80</v>
      </c>
      <c r="AY186" s="194" t="s">
        <v>124</v>
      </c>
    </row>
    <row r="187" spans="1:63" s="12" customFormat="1" ht="22.8" customHeight="1">
      <c r="A187" s="12"/>
      <c r="B187" s="160"/>
      <c r="C187" s="12"/>
      <c r="D187" s="161" t="s">
        <v>71</v>
      </c>
      <c r="E187" s="171" t="s">
        <v>365</v>
      </c>
      <c r="F187" s="171" t="s">
        <v>366</v>
      </c>
      <c r="G187" s="12"/>
      <c r="H187" s="12"/>
      <c r="I187" s="163"/>
      <c r="J187" s="172">
        <f>BK187</f>
        <v>0</v>
      </c>
      <c r="K187" s="12"/>
      <c r="L187" s="160"/>
      <c r="M187" s="165"/>
      <c r="N187" s="166"/>
      <c r="O187" s="166"/>
      <c r="P187" s="167">
        <f>SUM(P188:P189)</f>
        <v>0</v>
      </c>
      <c r="Q187" s="166"/>
      <c r="R187" s="167">
        <f>SUM(R188:R189)</f>
        <v>0</v>
      </c>
      <c r="S187" s="166"/>
      <c r="T187" s="168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1" t="s">
        <v>80</v>
      </c>
      <c r="AT187" s="169" t="s">
        <v>71</v>
      </c>
      <c r="AU187" s="169" t="s">
        <v>80</v>
      </c>
      <c r="AY187" s="161" t="s">
        <v>124</v>
      </c>
      <c r="BK187" s="170">
        <f>SUM(BK188:BK189)</f>
        <v>0</v>
      </c>
    </row>
    <row r="188" spans="1:65" s="2" customFormat="1" ht="21.75" customHeight="1">
      <c r="A188" s="39"/>
      <c r="B188" s="173"/>
      <c r="C188" s="174" t="s">
        <v>514</v>
      </c>
      <c r="D188" s="174" t="s">
        <v>126</v>
      </c>
      <c r="E188" s="175" t="s">
        <v>368</v>
      </c>
      <c r="F188" s="176" t="s">
        <v>369</v>
      </c>
      <c r="G188" s="177" t="s">
        <v>318</v>
      </c>
      <c r="H188" s="178">
        <v>24.948</v>
      </c>
      <c r="I188" s="179"/>
      <c r="J188" s="180">
        <f>ROUND(I188*H188,2)</f>
        <v>0</v>
      </c>
      <c r="K188" s="176" t="s">
        <v>130</v>
      </c>
      <c r="L188" s="40"/>
      <c r="M188" s="181" t="s">
        <v>3</v>
      </c>
      <c r="N188" s="182" t="s">
        <v>43</v>
      </c>
      <c r="O188" s="73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185" t="s">
        <v>94</v>
      </c>
      <c r="AT188" s="185" t="s">
        <v>126</v>
      </c>
      <c r="AU188" s="185" t="s">
        <v>82</v>
      </c>
      <c r="AY188" s="20" t="s">
        <v>124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20" t="s">
        <v>80</v>
      </c>
      <c r="BK188" s="186">
        <f>ROUND(I188*H188,2)</f>
        <v>0</v>
      </c>
      <c r="BL188" s="20" t="s">
        <v>94</v>
      </c>
      <c r="BM188" s="185" t="s">
        <v>678</v>
      </c>
    </row>
    <row r="189" spans="1:47" s="2" customFormat="1" ht="12">
      <c r="A189" s="39"/>
      <c r="B189" s="40"/>
      <c r="C189" s="39"/>
      <c r="D189" s="187" t="s">
        <v>132</v>
      </c>
      <c r="E189" s="39"/>
      <c r="F189" s="188" t="s">
        <v>371</v>
      </c>
      <c r="G189" s="39"/>
      <c r="H189" s="39"/>
      <c r="I189" s="189"/>
      <c r="J189" s="39"/>
      <c r="K189" s="39"/>
      <c r="L189" s="40"/>
      <c r="M189" s="230"/>
      <c r="N189" s="231"/>
      <c r="O189" s="232"/>
      <c r="P189" s="232"/>
      <c r="Q189" s="232"/>
      <c r="R189" s="232"/>
      <c r="S189" s="232"/>
      <c r="T189" s="23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20" t="s">
        <v>132</v>
      </c>
      <c r="AU189" s="20" t="s">
        <v>82</v>
      </c>
    </row>
    <row r="190" spans="1:31" s="2" customFormat="1" ht="6.95" customHeight="1">
      <c r="A190" s="39"/>
      <c r="B190" s="56"/>
      <c r="C190" s="57"/>
      <c r="D190" s="57"/>
      <c r="E190" s="57"/>
      <c r="F190" s="57"/>
      <c r="G190" s="57"/>
      <c r="H190" s="57"/>
      <c r="I190" s="57"/>
      <c r="J190" s="57"/>
      <c r="K190" s="57"/>
      <c r="L190" s="40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autoFilter ref="C88:K1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3_01/111211101"/>
    <hyperlink ref="F96" r:id="rId2" display="https://podminky.urs.cz/item/CS_URS_2023_01/112101101"/>
    <hyperlink ref="F99" r:id="rId3" display="https://podminky.urs.cz/item/CS_URS_2023_01/112101102"/>
    <hyperlink ref="F102" r:id="rId4" display="https://podminky.urs.cz/item/CS_URS_2023_01/112155215"/>
    <hyperlink ref="F105" r:id="rId5" display="https://podminky.urs.cz/item/CS_URS_2023_01/112155221"/>
    <hyperlink ref="F108" r:id="rId6" display="https://podminky.urs.cz/item/CS_URS_2023_01/112155311"/>
    <hyperlink ref="F111" r:id="rId7" display="https://podminky.urs.cz/item/CS_URS_2023_01/112251101"/>
    <hyperlink ref="F114" r:id="rId8" display="https://podminky.urs.cz/item/CS_URS_2023_01/112251102"/>
    <hyperlink ref="F117" r:id="rId9" display="https://podminky.urs.cz/item/CS_URS_2023_01/122251106"/>
    <hyperlink ref="F120" r:id="rId10" display="https://podminky.urs.cz/item/CS_URS_2023_01/122703601"/>
    <hyperlink ref="F123" r:id="rId11" display="https://podminky.urs.cz/item/CS_URS_2023_01/122703602"/>
    <hyperlink ref="F126" r:id="rId12" display="https://podminky.urs.cz/item/CS_URS_2023_01/162201411"/>
    <hyperlink ref="F129" r:id="rId13" display="https://podminky.urs.cz/item/CS_URS_2023_01/162201412"/>
    <hyperlink ref="F132" r:id="rId14" display="https://podminky.urs.cz/item/CS_URS_2023_01/162201421"/>
    <hyperlink ref="F135" r:id="rId15" display="https://podminky.urs.cz/item/CS_URS_2023_01/162201422"/>
    <hyperlink ref="F138" r:id="rId16" display="https://podminky.urs.cz/item/CS_URS_2023_01/162253101"/>
    <hyperlink ref="F141" r:id="rId17" display="https://podminky.urs.cz/item/CS_URS_2023_01/162253102"/>
    <hyperlink ref="F144" r:id="rId18" display="https://podminky.urs.cz/item/CS_URS_2023_01/162301951"/>
    <hyperlink ref="F147" r:id="rId19" display="https://podminky.urs.cz/item/CS_URS_2023_01/162301952"/>
    <hyperlink ref="F150" r:id="rId20" display="https://podminky.urs.cz/item/CS_URS_2023_01/162301971"/>
    <hyperlink ref="F153" r:id="rId21" display="https://podminky.urs.cz/item/CS_URS_2023_01/162301972"/>
    <hyperlink ref="F158" r:id="rId22" display="https://podminky.urs.cz/item/CS_URS_2023_01/162651112"/>
    <hyperlink ref="F161" r:id="rId23" display="https://podminky.urs.cz/item/CS_URS_2023_01/162651112"/>
    <hyperlink ref="F164" r:id="rId24" display="https://podminky.urs.cz/item/CS_URS_2023_01/167151111"/>
    <hyperlink ref="F167" r:id="rId25" display="https://podminky.urs.cz/item/CS_URS_2023_01/171151131"/>
    <hyperlink ref="F170" r:id="rId26" display="https://podminky.urs.cz/item/CS_URS_2023_01/181006111"/>
    <hyperlink ref="F173" r:id="rId27" display="https://podminky.urs.cz/item/CS_URS_2023_01/182151111"/>
    <hyperlink ref="F176" r:id="rId28" display="https://podminky.urs.cz/item/CS_URS_2023_01/183551323"/>
    <hyperlink ref="F185" r:id="rId29" display="https://podminky.urs.cz/item/CS_URS_2023_01/464511111"/>
    <hyperlink ref="F189" r:id="rId30" display="https://podminky.urs.cz/item/CS_URS_2023_01/99833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pans="2:46" s="1" customFormat="1" ht="24.95" customHeight="1">
      <c r="B4" s="23"/>
      <c r="D4" s="24" t="s">
        <v>100</v>
      </c>
      <c r="L4" s="23"/>
      <c r="M4" s="123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24" t="str">
        <f>'Rekapitulace stavby'!K6</f>
        <v>KoPÚ Božejovice - Vodní nádrž Horšín v k.ú.Božejovice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101</v>
      </c>
      <c r="E8" s="39"/>
      <c r="F8" s="39"/>
      <c r="G8" s="39"/>
      <c r="H8" s="39"/>
      <c r="I8" s="39"/>
      <c r="J8" s="39"/>
      <c r="K8" s="39"/>
      <c r="L8" s="12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3" t="s">
        <v>679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85</v>
      </c>
      <c r="G11" s="39"/>
      <c r="H11" s="39"/>
      <c r="I11" s="33" t="s">
        <v>21</v>
      </c>
      <c r="J11" s="28" t="s">
        <v>3</v>
      </c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22</v>
      </c>
      <c r="E12" s="39"/>
      <c r="F12" s="28" t="s">
        <v>23</v>
      </c>
      <c r="G12" s="39"/>
      <c r="H12" s="39"/>
      <c r="I12" s="33" t="s">
        <v>24</v>
      </c>
      <c r="J12" s="65" t="str">
        <f>'Rekapitulace stavby'!AN8</f>
        <v>20. 1. 2023</v>
      </c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26</v>
      </c>
      <c r="E14" s="39"/>
      <c r="F14" s="39"/>
      <c r="G14" s="39"/>
      <c r="H14" s="39"/>
      <c r="I14" s="33" t="s">
        <v>27</v>
      </c>
      <c r="J14" s="28" t="str">
        <f>IF('Rekapitulace stavby'!AN10="","",'Rekapitulace stavby'!AN10)</f>
        <v/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tr">
        <f>IF('Rekapitulace stavby'!E11="","",'Rekapitulace stavby'!E11)</f>
        <v xml:space="preserve"> </v>
      </c>
      <c r="F15" s="39"/>
      <c r="G15" s="39"/>
      <c r="H15" s="39"/>
      <c r="I15" s="33" t="s">
        <v>29</v>
      </c>
      <c r="J15" s="28" t="str">
        <f>IF('Rekapitulace stavby'!AN11="","",'Rekapitulace stavby'!AN11)</f>
        <v/>
      </c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30</v>
      </c>
      <c r="E17" s="39"/>
      <c r="F17" s="39"/>
      <c r="G17" s="39"/>
      <c r="H17" s="39"/>
      <c r="I17" s="33" t="s">
        <v>27</v>
      </c>
      <c r="J17" s="34" t="str">
        <f>'Rekapitulace stavby'!AN13</f>
        <v>Vyplň údaj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29</v>
      </c>
      <c r="J18" s="34" t="str">
        <f>'Rekapitulace stavby'!AN14</f>
        <v>Vyplň údaj</v>
      </c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32</v>
      </c>
      <c r="E20" s="39"/>
      <c r="F20" s="39"/>
      <c r="G20" s="39"/>
      <c r="H20" s="39"/>
      <c r="I20" s="33" t="s">
        <v>27</v>
      </c>
      <c r="J20" s="28" t="s">
        <v>3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33</v>
      </c>
      <c r="F21" s="39"/>
      <c r="G21" s="39"/>
      <c r="H21" s="39"/>
      <c r="I21" s="33" t="s">
        <v>29</v>
      </c>
      <c r="J21" s="28" t="s">
        <v>3</v>
      </c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35</v>
      </c>
      <c r="E23" s="39"/>
      <c r="F23" s="39"/>
      <c r="G23" s="39"/>
      <c r="H23" s="39"/>
      <c r="I23" s="33" t="s">
        <v>27</v>
      </c>
      <c r="J23" s="28" t="str">
        <f>IF('Rekapitulace stavby'!AN19="","",'Rekapitulace stavby'!AN19)</f>
        <v/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tr">
        <f>IF('Rekapitulace stavby'!E20="","",'Rekapitulace stavby'!E20)</f>
        <v xml:space="preserve"> </v>
      </c>
      <c r="F24" s="39"/>
      <c r="G24" s="39"/>
      <c r="H24" s="39"/>
      <c r="I24" s="33" t="s">
        <v>29</v>
      </c>
      <c r="J24" s="28" t="str">
        <f>IF('Rekapitulace stavby'!AN20="","",'Rekapitulace stavby'!AN20)</f>
        <v/>
      </c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26"/>
      <c r="B27" s="127"/>
      <c r="C27" s="126"/>
      <c r="D27" s="126"/>
      <c r="E27" s="37" t="s">
        <v>37</v>
      </c>
      <c r="F27" s="37"/>
      <c r="G27" s="37"/>
      <c r="H27" s="37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2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9" t="s">
        <v>38</v>
      </c>
      <c r="E30" s="39"/>
      <c r="F30" s="39"/>
      <c r="G30" s="39"/>
      <c r="H30" s="39"/>
      <c r="I30" s="39"/>
      <c r="J30" s="91">
        <f>ROUND(J84,2)</f>
        <v>0</v>
      </c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30" t="s">
        <v>42</v>
      </c>
      <c r="E33" s="33" t="s">
        <v>43</v>
      </c>
      <c r="F33" s="131">
        <f>ROUND((SUM(BE84:BE103)),2)</f>
        <v>0</v>
      </c>
      <c r="G33" s="39"/>
      <c r="H33" s="39"/>
      <c r="I33" s="132">
        <v>0.21</v>
      </c>
      <c r="J33" s="131">
        <f>ROUND(((SUM(BE84:BE103))*I33),2)</f>
        <v>0</v>
      </c>
      <c r="K33" s="39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31">
        <f>ROUND((SUM(BF84:BF103)),2)</f>
        <v>0</v>
      </c>
      <c r="G34" s="39"/>
      <c r="H34" s="39"/>
      <c r="I34" s="132">
        <v>0.15</v>
      </c>
      <c r="J34" s="131">
        <f>ROUND(((SUM(BF84:BF103))*I34),2)</f>
        <v>0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31">
        <f>ROUND((SUM(BG84:BG103)),2)</f>
        <v>0</v>
      </c>
      <c r="G35" s="39"/>
      <c r="H35" s="39"/>
      <c r="I35" s="132">
        <v>0.21</v>
      </c>
      <c r="J35" s="131">
        <f>0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31">
        <f>ROUND((SUM(BH84:BH103)),2)</f>
        <v>0</v>
      </c>
      <c r="G36" s="39"/>
      <c r="H36" s="39"/>
      <c r="I36" s="132">
        <v>0.15</v>
      </c>
      <c r="J36" s="131">
        <f>0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31">
        <f>ROUND((SUM(BI84:BI103)),2)</f>
        <v>0</v>
      </c>
      <c r="G37" s="39"/>
      <c r="H37" s="39"/>
      <c r="I37" s="132">
        <v>0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33"/>
      <c r="D39" s="134" t="s">
        <v>48</v>
      </c>
      <c r="E39" s="77"/>
      <c r="F39" s="77"/>
      <c r="G39" s="135" t="s">
        <v>49</v>
      </c>
      <c r="H39" s="136" t="s">
        <v>50</v>
      </c>
      <c r="I39" s="77"/>
      <c r="J39" s="137">
        <f>SUM(J30:J37)</f>
        <v>0</v>
      </c>
      <c r="K39" s="138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2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39"/>
      <c r="E45" s="39"/>
      <c r="F45" s="39"/>
      <c r="G45" s="39"/>
      <c r="H45" s="39"/>
      <c r="I45" s="39"/>
      <c r="J45" s="39"/>
      <c r="K45" s="39"/>
      <c r="L45" s="12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39"/>
      <c r="D48" s="39"/>
      <c r="E48" s="124" t="str">
        <f>E7</f>
        <v>KoPÚ Božejovice - Vodní nádrž Horšín v k.ú.Božejovice</v>
      </c>
      <c r="F48" s="33"/>
      <c r="G48" s="33"/>
      <c r="H48" s="33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101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63" t="str">
        <f>E9</f>
        <v>VON - Vedlejší a ostatní náklady</v>
      </c>
      <c r="F50" s="39"/>
      <c r="G50" s="39"/>
      <c r="H50" s="39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2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39"/>
      <c r="E52" s="39"/>
      <c r="F52" s="28" t="str">
        <f>F12</f>
        <v>k.ú.Božejovice</v>
      </c>
      <c r="G52" s="39"/>
      <c r="H52" s="39"/>
      <c r="I52" s="33" t="s">
        <v>24</v>
      </c>
      <c r="J52" s="65" t="str">
        <f>IF(J12="","",J12)</f>
        <v>20. 1. 2023</v>
      </c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39"/>
      <c r="E54" s="39"/>
      <c r="F54" s="28" t="str">
        <f>E15</f>
        <v xml:space="preserve"> </v>
      </c>
      <c r="G54" s="39"/>
      <c r="H54" s="39"/>
      <c r="I54" s="33" t="s">
        <v>32</v>
      </c>
      <c r="J54" s="37" t="str">
        <f>E21</f>
        <v>Natura Koncept s.r.o. ŘEŠENÍ VODY V KRAJINĚ</v>
      </c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39"/>
      <c r="E55" s="39"/>
      <c r="F55" s="28" t="str">
        <f>IF(E18="","",E18)</f>
        <v>Vyplň údaj</v>
      </c>
      <c r="G55" s="39"/>
      <c r="H55" s="39"/>
      <c r="I55" s="33" t="s">
        <v>35</v>
      </c>
      <c r="J55" s="37" t="str">
        <f>E24</f>
        <v xml:space="preserve"> </v>
      </c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9" t="s">
        <v>104</v>
      </c>
      <c r="D57" s="133"/>
      <c r="E57" s="133"/>
      <c r="F57" s="133"/>
      <c r="G57" s="133"/>
      <c r="H57" s="133"/>
      <c r="I57" s="133"/>
      <c r="J57" s="140" t="s">
        <v>105</v>
      </c>
      <c r="K57" s="133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41" t="s">
        <v>70</v>
      </c>
      <c r="D59" s="39"/>
      <c r="E59" s="39"/>
      <c r="F59" s="39"/>
      <c r="G59" s="39"/>
      <c r="H59" s="39"/>
      <c r="I59" s="39"/>
      <c r="J59" s="91">
        <f>J84</f>
        <v>0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106</v>
      </c>
    </row>
    <row r="60" spans="1:31" s="9" customFormat="1" ht="24.95" customHeight="1">
      <c r="A60" s="9"/>
      <c r="B60" s="142"/>
      <c r="C60" s="9"/>
      <c r="D60" s="143" t="s">
        <v>680</v>
      </c>
      <c r="E60" s="144"/>
      <c r="F60" s="144"/>
      <c r="G60" s="144"/>
      <c r="H60" s="144"/>
      <c r="I60" s="144"/>
      <c r="J60" s="145">
        <f>J85</f>
        <v>0</v>
      </c>
      <c r="K60" s="9"/>
      <c r="L60" s="14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46"/>
      <c r="C61" s="10"/>
      <c r="D61" s="147" t="s">
        <v>681</v>
      </c>
      <c r="E61" s="148"/>
      <c r="F61" s="148"/>
      <c r="G61" s="148"/>
      <c r="H61" s="148"/>
      <c r="I61" s="148"/>
      <c r="J61" s="149">
        <f>J86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46"/>
      <c r="C62" s="10"/>
      <c r="D62" s="147" t="s">
        <v>682</v>
      </c>
      <c r="E62" s="148"/>
      <c r="F62" s="148"/>
      <c r="G62" s="148"/>
      <c r="H62" s="148"/>
      <c r="I62" s="148"/>
      <c r="J62" s="149">
        <f>J96</f>
        <v>0</v>
      </c>
      <c r="K62" s="10"/>
      <c r="L62" s="14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46"/>
      <c r="C63" s="10"/>
      <c r="D63" s="147" t="s">
        <v>683</v>
      </c>
      <c r="E63" s="148"/>
      <c r="F63" s="148"/>
      <c r="G63" s="148"/>
      <c r="H63" s="148"/>
      <c r="I63" s="148"/>
      <c r="J63" s="149">
        <f>J99</f>
        <v>0</v>
      </c>
      <c r="K63" s="10"/>
      <c r="L63" s="14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46"/>
      <c r="C64" s="10"/>
      <c r="D64" s="147" t="s">
        <v>684</v>
      </c>
      <c r="E64" s="148"/>
      <c r="F64" s="148"/>
      <c r="G64" s="148"/>
      <c r="H64" s="148"/>
      <c r="I64" s="148"/>
      <c r="J64" s="149">
        <f>J102</f>
        <v>0</v>
      </c>
      <c r="K64" s="10"/>
      <c r="L64" s="14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39"/>
      <c r="D65" s="39"/>
      <c r="E65" s="39"/>
      <c r="F65" s="39"/>
      <c r="G65" s="39"/>
      <c r="H65" s="39"/>
      <c r="I65" s="39"/>
      <c r="J65" s="39"/>
      <c r="K65" s="39"/>
      <c r="L65" s="12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12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12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109</v>
      </c>
      <c r="D71" s="39"/>
      <c r="E71" s="39"/>
      <c r="F71" s="39"/>
      <c r="G71" s="39"/>
      <c r="H71" s="39"/>
      <c r="I71" s="39"/>
      <c r="J71" s="39"/>
      <c r="K71" s="39"/>
      <c r="L71" s="12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39"/>
      <c r="D72" s="39"/>
      <c r="E72" s="39"/>
      <c r="F72" s="39"/>
      <c r="G72" s="39"/>
      <c r="H72" s="39"/>
      <c r="I72" s="39"/>
      <c r="J72" s="39"/>
      <c r="K72" s="39"/>
      <c r="L72" s="12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17</v>
      </c>
      <c r="D73" s="39"/>
      <c r="E73" s="39"/>
      <c r="F73" s="39"/>
      <c r="G73" s="39"/>
      <c r="H73" s="39"/>
      <c r="I73" s="39"/>
      <c r="J73" s="39"/>
      <c r="K73" s="3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39"/>
      <c r="D74" s="39"/>
      <c r="E74" s="124" t="str">
        <f>E7</f>
        <v>KoPÚ Božejovice - Vodní nádrž Horšín v k.ú.Božejovice</v>
      </c>
      <c r="F74" s="33"/>
      <c r="G74" s="33"/>
      <c r="H74" s="33"/>
      <c r="I74" s="39"/>
      <c r="J74" s="39"/>
      <c r="K74" s="3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101</v>
      </c>
      <c r="D75" s="39"/>
      <c r="E75" s="39"/>
      <c r="F75" s="39"/>
      <c r="G75" s="39"/>
      <c r="H75" s="39"/>
      <c r="I75" s="39"/>
      <c r="J75" s="39"/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39"/>
      <c r="D76" s="39"/>
      <c r="E76" s="63" t="str">
        <f>E9</f>
        <v>VON - Vedlejší a ostatní náklady</v>
      </c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39"/>
      <c r="J77" s="39"/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22</v>
      </c>
      <c r="D78" s="39"/>
      <c r="E78" s="39"/>
      <c r="F78" s="28" t="str">
        <f>F12</f>
        <v>k.ú.Božejovice</v>
      </c>
      <c r="G78" s="39"/>
      <c r="H78" s="39"/>
      <c r="I78" s="33" t="s">
        <v>24</v>
      </c>
      <c r="J78" s="65" t="str">
        <f>IF(J12="","",J12)</f>
        <v>20. 1. 2023</v>
      </c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40.05" customHeight="1">
      <c r="A80" s="39"/>
      <c r="B80" s="40"/>
      <c r="C80" s="33" t="s">
        <v>26</v>
      </c>
      <c r="D80" s="39"/>
      <c r="E80" s="39"/>
      <c r="F80" s="28" t="str">
        <f>E15</f>
        <v xml:space="preserve"> </v>
      </c>
      <c r="G80" s="39"/>
      <c r="H80" s="39"/>
      <c r="I80" s="33" t="s">
        <v>32</v>
      </c>
      <c r="J80" s="37" t="str">
        <f>E21</f>
        <v>Natura Koncept s.r.o. ŘEŠENÍ VODY V KRAJINĚ</v>
      </c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30</v>
      </c>
      <c r="D81" s="39"/>
      <c r="E81" s="39"/>
      <c r="F81" s="28" t="str">
        <f>IF(E18="","",E18)</f>
        <v>Vyplň údaj</v>
      </c>
      <c r="G81" s="39"/>
      <c r="H81" s="39"/>
      <c r="I81" s="33" t="s">
        <v>35</v>
      </c>
      <c r="J81" s="37" t="str">
        <f>E24</f>
        <v xml:space="preserve"> </v>
      </c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39"/>
      <c r="D82" s="39"/>
      <c r="E82" s="39"/>
      <c r="F82" s="39"/>
      <c r="G82" s="39"/>
      <c r="H82" s="39"/>
      <c r="I82" s="39"/>
      <c r="J82" s="39"/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50"/>
      <c r="B83" s="151"/>
      <c r="C83" s="152" t="s">
        <v>110</v>
      </c>
      <c r="D83" s="153" t="s">
        <v>57</v>
      </c>
      <c r="E83" s="153" t="s">
        <v>53</v>
      </c>
      <c r="F83" s="153" t="s">
        <v>54</v>
      </c>
      <c r="G83" s="153" t="s">
        <v>111</v>
      </c>
      <c r="H83" s="153" t="s">
        <v>112</v>
      </c>
      <c r="I83" s="153" t="s">
        <v>113</v>
      </c>
      <c r="J83" s="153" t="s">
        <v>105</v>
      </c>
      <c r="K83" s="154" t="s">
        <v>114</v>
      </c>
      <c r="L83" s="155"/>
      <c r="M83" s="81" t="s">
        <v>3</v>
      </c>
      <c r="N83" s="82" t="s">
        <v>42</v>
      </c>
      <c r="O83" s="82" t="s">
        <v>115</v>
      </c>
      <c r="P83" s="82" t="s">
        <v>116</v>
      </c>
      <c r="Q83" s="82" t="s">
        <v>117</v>
      </c>
      <c r="R83" s="82" t="s">
        <v>118</v>
      </c>
      <c r="S83" s="82" t="s">
        <v>119</v>
      </c>
      <c r="T83" s="83" t="s">
        <v>120</v>
      </c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</row>
    <row r="84" spans="1:63" s="2" customFormat="1" ht="22.8" customHeight="1">
      <c r="A84" s="39"/>
      <c r="B84" s="40"/>
      <c r="C84" s="88" t="s">
        <v>121</v>
      </c>
      <c r="D84" s="39"/>
      <c r="E84" s="39"/>
      <c r="F84" s="39"/>
      <c r="G84" s="39"/>
      <c r="H84" s="39"/>
      <c r="I84" s="39"/>
      <c r="J84" s="156">
        <f>BK84</f>
        <v>0</v>
      </c>
      <c r="K84" s="39"/>
      <c r="L84" s="40"/>
      <c r="M84" s="84"/>
      <c r="N84" s="69"/>
      <c r="O84" s="85"/>
      <c r="P84" s="157">
        <f>P85</f>
        <v>0</v>
      </c>
      <c r="Q84" s="85"/>
      <c r="R84" s="157">
        <f>R85</f>
        <v>0</v>
      </c>
      <c r="S84" s="85"/>
      <c r="T84" s="158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20" t="s">
        <v>71</v>
      </c>
      <c r="AU84" s="20" t="s">
        <v>106</v>
      </c>
      <c r="BK84" s="159">
        <f>BK85</f>
        <v>0</v>
      </c>
    </row>
    <row r="85" spans="1:63" s="12" customFormat="1" ht="25.9" customHeight="1">
      <c r="A85" s="12"/>
      <c r="B85" s="160"/>
      <c r="C85" s="12"/>
      <c r="D85" s="161" t="s">
        <v>71</v>
      </c>
      <c r="E85" s="162" t="s">
        <v>685</v>
      </c>
      <c r="F85" s="162" t="s">
        <v>686</v>
      </c>
      <c r="G85" s="12"/>
      <c r="H85" s="12"/>
      <c r="I85" s="163"/>
      <c r="J85" s="164">
        <f>BK85</f>
        <v>0</v>
      </c>
      <c r="K85" s="12"/>
      <c r="L85" s="160"/>
      <c r="M85" s="165"/>
      <c r="N85" s="166"/>
      <c r="O85" s="166"/>
      <c r="P85" s="167">
        <f>P86+P96+P99+P102</f>
        <v>0</v>
      </c>
      <c r="Q85" s="166"/>
      <c r="R85" s="167">
        <f>R86+R96+R99+R102</f>
        <v>0</v>
      </c>
      <c r="S85" s="166"/>
      <c r="T85" s="168">
        <f>T86+T96+T99+T102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61" t="s">
        <v>151</v>
      </c>
      <c r="AT85" s="169" t="s">
        <v>71</v>
      </c>
      <c r="AU85" s="169" t="s">
        <v>72</v>
      </c>
      <c r="AY85" s="161" t="s">
        <v>124</v>
      </c>
      <c r="BK85" s="170">
        <f>BK86+BK96+BK99+BK102</f>
        <v>0</v>
      </c>
    </row>
    <row r="86" spans="1:63" s="12" customFormat="1" ht="22.8" customHeight="1">
      <c r="A86" s="12"/>
      <c r="B86" s="160"/>
      <c r="C86" s="12"/>
      <c r="D86" s="161" t="s">
        <v>71</v>
      </c>
      <c r="E86" s="171" t="s">
        <v>687</v>
      </c>
      <c r="F86" s="171" t="s">
        <v>688</v>
      </c>
      <c r="G86" s="12"/>
      <c r="H86" s="12"/>
      <c r="I86" s="163"/>
      <c r="J86" s="172">
        <f>BK86</f>
        <v>0</v>
      </c>
      <c r="K86" s="12"/>
      <c r="L86" s="160"/>
      <c r="M86" s="165"/>
      <c r="N86" s="166"/>
      <c r="O86" s="166"/>
      <c r="P86" s="167">
        <f>SUM(P87:P95)</f>
        <v>0</v>
      </c>
      <c r="Q86" s="166"/>
      <c r="R86" s="167">
        <f>SUM(R87:R95)</f>
        <v>0</v>
      </c>
      <c r="S86" s="166"/>
      <c r="T86" s="168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61" t="s">
        <v>151</v>
      </c>
      <c r="AT86" s="169" t="s">
        <v>71</v>
      </c>
      <c r="AU86" s="169" t="s">
        <v>80</v>
      </c>
      <c r="AY86" s="161" t="s">
        <v>124</v>
      </c>
      <c r="BK86" s="170">
        <f>SUM(BK87:BK95)</f>
        <v>0</v>
      </c>
    </row>
    <row r="87" spans="1:65" s="2" customFormat="1" ht="16.5" customHeight="1">
      <c r="A87" s="39"/>
      <c r="B87" s="173"/>
      <c r="C87" s="174" t="s">
        <v>80</v>
      </c>
      <c r="D87" s="174" t="s">
        <v>126</v>
      </c>
      <c r="E87" s="175" t="s">
        <v>689</v>
      </c>
      <c r="F87" s="176" t="s">
        <v>690</v>
      </c>
      <c r="G87" s="177" t="s">
        <v>691</v>
      </c>
      <c r="H87" s="178">
        <v>1</v>
      </c>
      <c r="I87" s="179"/>
      <c r="J87" s="180">
        <f>ROUND(I87*H87,2)</f>
        <v>0</v>
      </c>
      <c r="K87" s="176" t="s">
        <v>130</v>
      </c>
      <c r="L87" s="40"/>
      <c r="M87" s="181" t="s">
        <v>3</v>
      </c>
      <c r="N87" s="182" t="s">
        <v>43</v>
      </c>
      <c r="O87" s="73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185" t="s">
        <v>692</v>
      </c>
      <c r="AT87" s="185" t="s">
        <v>126</v>
      </c>
      <c r="AU87" s="185" t="s">
        <v>82</v>
      </c>
      <c r="AY87" s="20" t="s">
        <v>124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20" t="s">
        <v>80</v>
      </c>
      <c r="BK87" s="186">
        <f>ROUND(I87*H87,2)</f>
        <v>0</v>
      </c>
      <c r="BL87" s="20" t="s">
        <v>692</v>
      </c>
      <c r="BM87" s="185" t="s">
        <v>693</v>
      </c>
    </row>
    <row r="88" spans="1:47" s="2" customFormat="1" ht="12">
      <c r="A88" s="39"/>
      <c r="B88" s="40"/>
      <c r="C88" s="39"/>
      <c r="D88" s="187" t="s">
        <v>132</v>
      </c>
      <c r="E88" s="39"/>
      <c r="F88" s="188" t="s">
        <v>694</v>
      </c>
      <c r="G88" s="39"/>
      <c r="H88" s="39"/>
      <c r="I88" s="189"/>
      <c r="J88" s="39"/>
      <c r="K88" s="39"/>
      <c r="L88" s="40"/>
      <c r="M88" s="190"/>
      <c r="N88" s="191"/>
      <c r="O88" s="73"/>
      <c r="P88" s="73"/>
      <c r="Q88" s="73"/>
      <c r="R88" s="73"/>
      <c r="S88" s="73"/>
      <c r="T88" s="74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132</v>
      </c>
      <c r="AU88" s="20" t="s">
        <v>82</v>
      </c>
    </row>
    <row r="89" spans="1:65" s="2" customFormat="1" ht="16.5" customHeight="1">
      <c r="A89" s="39"/>
      <c r="B89" s="173"/>
      <c r="C89" s="174" t="s">
        <v>82</v>
      </c>
      <c r="D89" s="174" t="s">
        <v>126</v>
      </c>
      <c r="E89" s="175" t="s">
        <v>695</v>
      </c>
      <c r="F89" s="176" t="s">
        <v>696</v>
      </c>
      <c r="G89" s="177" t="s">
        <v>697</v>
      </c>
      <c r="H89" s="178">
        <v>1</v>
      </c>
      <c r="I89" s="179"/>
      <c r="J89" s="180">
        <f>ROUND(I89*H89,2)</f>
        <v>0</v>
      </c>
      <c r="K89" s="176" t="s">
        <v>3</v>
      </c>
      <c r="L89" s="40"/>
      <c r="M89" s="181" t="s">
        <v>3</v>
      </c>
      <c r="N89" s="182" t="s">
        <v>43</v>
      </c>
      <c r="O89" s="73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185" t="s">
        <v>692</v>
      </c>
      <c r="AT89" s="185" t="s">
        <v>126</v>
      </c>
      <c r="AU89" s="185" t="s">
        <v>82</v>
      </c>
      <c r="AY89" s="20" t="s">
        <v>124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0" t="s">
        <v>80</v>
      </c>
      <c r="BK89" s="186">
        <f>ROUND(I89*H89,2)</f>
        <v>0</v>
      </c>
      <c r="BL89" s="20" t="s">
        <v>692</v>
      </c>
      <c r="BM89" s="185" t="s">
        <v>698</v>
      </c>
    </row>
    <row r="90" spans="1:65" s="2" customFormat="1" ht="16.5" customHeight="1">
      <c r="A90" s="39"/>
      <c r="B90" s="173"/>
      <c r="C90" s="174" t="s">
        <v>91</v>
      </c>
      <c r="D90" s="174" t="s">
        <v>126</v>
      </c>
      <c r="E90" s="175" t="s">
        <v>699</v>
      </c>
      <c r="F90" s="176" t="s">
        <v>700</v>
      </c>
      <c r="G90" s="177" t="s">
        <v>691</v>
      </c>
      <c r="H90" s="178">
        <v>1</v>
      </c>
      <c r="I90" s="179"/>
      <c r="J90" s="180">
        <f>ROUND(I90*H90,2)</f>
        <v>0</v>
      </c>
      <c r="K90" s="176" t="s">
        <v>130</v>
      </c>
      <c r="L90" s="40"/>
      <c r="M90" s="181" t="s">
        <v>3</v>
      </c>
      <c r="N90" s="182" t="s">
        <v>43</v>
      </c>
      <c r="O90" s="73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185" t="s">
        <v>692</v>
      </c>
      <c r="AT90" s="185" t="s">
        <v>126</v>
      </c>
      <c r="AU90" s="185" t="s">
        <v>82</v>
      </c>
      <c r="AY90" s="20" t="s">
        <v>124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0" t="s">
        <v>80</v>
      </c>
      <c r="BK90" s="186">
        <f>ROUND(I90*H90,2)</f>
        <v>0</v>
      </c>
      <c r="BL90" s="20" t="s">
        <v>692</v>
      </c>
      <c r="BM90" s="185" t="s">
        <v>701</v>
      </c>
    </row>
    <row r="91" spans="1:47" s="2" customFormat="1" ht="12">
      <c r="A91" s="39"/>
      <c r="B91" s="40"/>
      <c r="C91" s="39"/>
      <c r="D91" s="187" t="s">
        <v>132</v>
      </c>
      <c r="E91" s="39"/>
      <c r="F91" s="188" t="s">
        <v>702</v>
      </c>
      <c r="G91" s="39"/>
      <c r="H91" s="39"/>
      <c r="I91" s="189"/>
      <c r="J91" s="39"/>
      <c r="K91" s="39"/>
      <c r="L91" s="40"/>
      <c r="M91" s="190"/>
      <c r="N91" s="191"/>
      <c r="O91" s="73"/>
      <c r="P91" s="73"/>
      <c r="Q91" s="73"/>
      <c r="R91" s="73"/>
      <c r="S91" s="73"/>
      <c r="T91" s="74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20" t="s">
        <v>132</v>
      </c>
      <c r="AU91" s="20" t="s">
        <v>82</v>
      </c>
    </row>
    <row r="92" spans="1:65" s="2" customFormat="1" ht="16.5" customHeight="1">
      <c r="A92" s="39"/>
      <c r="B92" s="173"/>
      <c r="C92" s="174" t="s">
        <v>94</v>
      </c>
      <c r="D92" s="174" t="s">
        <v>126</v>
      </c>
      <c r="E92" s="175" t="s">
        <v>703</v>
      </c>
      <c r="F92" s="176" t="s">
        <v>704</v>
      </c>
      <c r="G92" s="177" t="s">
        <v>691</v>
      </c>
      <c r="H92" s="178">
        <v>1</v>
      </c>
      <c r="I92" s="179"/>
      <c r="J92" s="180">
        <f>ROUND(I92*H92,2)</f>
        <v>0</v>
      </c>
      <c r="K92" s="176" t="s">
        <v>130</v>
      </c>
      <c r="L92" s="40"/>
      <c r="M92" s="181" t="s">
        <v>3</v>
      </c>
      <c r="N92" s="182" t="s">
        <v>43</v>
      </c>
      <c r="O92" s="73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85" t="s">
        <v>692</v>
      </c>
      <c r="AT92" s="185" t="s">
        <v>126</v>
      </c>
      <c r="AU92" s="185" t="s">
        <v>82</v>
      </c>
      <c r="AY92" s="20" t="s">
        <v>124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20" t="s">
        <v>80</v>
      </c>
      <c r="BK92" s="186">
        <f>ROUND(I92*H92,2)</f>
        <v>0</v>
      </c>
      <c r="BL92" s="20" t="s">
        <v>692</v>
      </c>
      <c r="BM92" s="185" t="s">
        <v>705</v>
      </c>
    </row>
    <row r="93" spans="1:47" s="2" customFormat="1" ht="12">
      <c r="A93" s="39"/>
      <c r="B93" s="40"/>
      <c r="C93" s="39"/>
      <c r="D93" s="187" t="s">
        <v>132</v>
      </c>
      <c r="E93" s="39"/>
      <c r="F93" s="188" t="s">
        <v>706</v>
      </c>
      <c r="G93" s="39"/>
      <c r="H93" s="39"/>
      <c r="I93" s="189"/>
      <c r="J93" s="39"/>
      <c r="K93" s="39"/>
      <c r="L93" s="40"/>
      <c r="M93" s="190"/>
      <c r="N93" s="191"/>
      <c r="O93" s="73"/>
      <c r="P93" s="73"/>
      <c r="Q93" s="73"/>
      <c r="R93" s="73"/>
      <c r="S93" s="73"/>
      <c r="T93" s="7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132</v>
      </c>
      <c r="AU93" s="20" t="s">
        <v>82</v>
      </c>
    </row>
    <row r="94" spans="1:65" s="2" customFormat="1" ht="21.75" customHeight="1">
      <c r="A94" s="39"/>
      <c r="B94" s="173"/>
      <c r="C94" s="174" t="s">
        <v>151</v>
      </c>
      <c r="D94" s="174" t="s">
        <v>126</v>
      </c>
      <c r="E94" s="175" t="s">
        <v>707</v>
      </c>
      <c r="F94" s="176" t="s">
        <v>708</v>
      </c>
      <c r="G94" s="177" t="s">
        <v>691</v>
      </c>
      <c r="H94" s="178">
        <v>1</v>
      </c>
      <c r="I94" s="179"/>
      <c r="J94" s="180">
        <f>ROUND(I94*H94,2)</f>
        <v>0</v>
      </c>
      <c r="K94" s="176" t="s">
        <v>3</v>
      </c>
      <c r="L94" s="40"/>
      <c r="M94" s="181" t="s">
        <v>3</v>
      </c>
      <c r="N94" s="182" t="s">
        <v>43</v>
      </c>
      <c r="O94" s="73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85" t="s">
        <v>692</v>
      </c>
      <c r="AT94" s="185" t="s">
        <v>126</v>
      </c>
      <c r="AU94" s="185" t="s">
        <v>82</v>
      </c>
      <c r="AY94" s="20" t="s">
        <v>124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80</v>
      </c>
      <c r="BK94" s="186">
        <f>ROUND(I94*H94,2)</f>
        <v>0</v>
      </c>
      <c r="BL94" s="20" t="s">
        <v>692</v>
      </c>
      <c r="BM94" s="185" t="s">
        <v>709</v>
      </c>
    </row>
    <row r="95" spans="1:65" s="2" customFormat="1" ht="37.8" customHeight="1">
      <c r="A95" s="39"/>
      <c r="B95" s="173"/>
      <c r="C95" s="174" t="s">
        <v>156</v>
      </c>
      <c r="D95" s="174" t="s">
        <v>126</v>
      </c>
      <c r="E95" s="175" t="s">
        <v>710</v>
      </c>
      <c r="F95" s="176" t="s">
        <v>711</v>
      </c>
      <c r="G95" s="177" t="s">
        <v>691</v>
      </c>
      <c r="H95" s="178">
        <v>1</v>
      </c>
      <c r="I95" s="179"/>
      <c r="J95" s="180">
        <f>ROUND(I95*H95,2)</f>
        <v>0</v>
      </c>
      <c r="K95" s="176" t="s">
        <v>3</v>
      </c>
      <c r="L95" s="40"/>
      <c r="M95" s="181" t="s">
        <v>3</v>
      </c>
      <c r="N95" s="182" t="s">
        <v>43</v>
      </c>
      <c r="O95" s="73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185" t="s">
        <v>692</v>
      </c>
      <c r="AT95" s="185" t="s">
        <v>126</v>
      </c>
      <c r="AU95" s="185" t="s">
        <v>82</v>
      </c>
      <c r="AY95" s="20" t="s">
        <v>124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20" t="s">
        <v>80</v>
      </c>
      <c r="BK95" s="186">
        <f>ROUND(I95*H95,2)</f>
        <v>0</v>
      </c>
      <c r="BL95" s="20" t="s">
        <v>692</v>
      </c>
      <c r="BM95" s="185" t="s">
        <v>712</v>
      </c>
    </row>
    <row r="96" spans="1:63" s="12" customFormat="1" ht="22.8" customHeight="1">
      <c r="A96" s="12"/>
      <c r="B96" s="160"/>
      <c r="C96" s="12"/>
      <c r="D96" s="161" t="s">
        <v>71</v>
      </c>
      <c r="E96" s="171" t="s">
        <v>713</v>
      </c>
      <c r="F96" s="171" t="s">
        <v>714</v>
      </c>
      <c r="G96" s="12"/>
      <c r="H96" s="12"/>
      <c r="I96" s="163"/>
      <c r="J96" s="172">
        <f>BK96</f>
        <v>0</v>
      </c>
      <c r="K96" s="12"/>
      <c r="L96" s="160"/>
      <c r="M96" s="165"/>
      <c r="N96" s="166"/>
      <c r="O96" s="166"/>
      <c r="P96" s="167">
        <f>SUM(P97:P98)</f>
        <v>0</v>
      </c>
      <c r="Q96" s="166"/>
      <c r="R96" s="167">
        <f>SUM(R97:R98)</f>
        <v>0</v>
      </c>
      <c r="S96" s="166"/>
      <c r="T96" s="168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61" t="s">
        <v>151</v>
      </c>
      <c r="AT96" s="169" t="s">
        <v>71</v>
      </c>
      <c r="AU96" s="169" t="s">
        <v>80</v>
      </c>
      <c r="AY96" s="161" t="s">
        <v>124</v>
      </c>
      <c r="BK96" s="170">
        <f>SUM(BK97:BK98)</f>
        <v>0</v>
      </c>
    </row>
    <row r="97" spans="1:65" s="2" customFormat="1" ht="16.5" customHeight="1">
      <c r="A97" s="39"/>
      <c r="B97" s="173"/>
      <c r="C97" s="174" t="s">
        <v>161</v>
      </c>
      <c r="D97" s="174" t="s">
        <v>126</v>
      </c>
      <c r="E97" s="175" t="s">
        <v>715</v>
      </c>
      <c r="F97" s="176" t="s">
        <v>714</v>
      </c>
      <c r="G97" s="177" t="s">
        <v>691</v>
      </c>
      <c r="H97" s="178">
        <v>1</v>
      </c>
      <c r="I97" s="179"/>
      <c r="J97" s="180">
        <f>ROUND(I97*H97,2)</f>
        <v>0</v>
      </c>
      <c r="K97" s="176" t="s">
        <v>130</v>
      </c>
      <c r="L97" s="40"/>
      <c r="M97" s="181" t="s">
        <v>3</v>
      </c>
      <c r="N97" s="182" t="s">
        <v>43</v>
      </c>
      <c r="O97" s="73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85" t="s">
        <v>692</v>
      </c>
      <c r="AT97" s="185" t="s">
        <v>126</v>
      </c>
      <c r="AU97" s="185" t="s">
        <v>82</v>
      </c>
      <c r="AY97" s="20" t="s">
        <v>124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0" t="s">
        <v>80</v>
      </c>
      <c r="BK97" s="186">
        <f>ROUND(I97*H97,2)</f>
        <v>0</v>
      </c>
      <c r="BL97" s="20" t="s">
        <v>692</v>
      </c>
      <c r="BM97" s="185" t="s">
        <v>716</v>
      </c>
    </row>
    <row r="98" spans="1:47" s="2" customFormat="1" ht="12">
      <c r="A98" s="39"/>
      <c r="B98" s="40"/>
      <c r="C98" s="39"/>
      <c r="D98" s="187" t="s">
        <v>132</v>
      </c>
      <c r="E98" s="39"/>
      <c r="F98" s="188" t="s">
        <v>717</v>
      </c>
      <c r="G98" s="39"/>
      <c r="H98" s="39"/>
      <c r="I98" s="189"/>
      <c r="J98" s="39"/>
      <c r="K98" s="39"/>
      <c r="L98" s="40"/>
      <c r="M98" s="190"/>
      <c r="N98" s="191"/>
      <c r="O98" s="73"/>
      <c r="P98" s="73"/>
      <c r="Q98" s="73"/>
      <c r="R98" s="73"/>
      <c r="S98" s="73"/>
      <c r="T98" s="7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20" t="s">
        <v>132</v>
      </c>
      <c r="AU98" s="20" t="s">
        <v>82</v>
      </c>
    </row>
    <row r="99" spans="1:63" s="12" customFormat="1" ht="22.8" customHeight="1">
      <c r="A99" s="12"/>
      <c r="B99" s="160"/>
      <c r="C99" s="12"/>
      <c r="D99" s="161" t="s">
        <v>71</v>
      </c>
      <c r="E99" s="171" t="s">
        <v>718</v>
      </c>
      <c r="F99" s="171" t="s">
        <v>719</v>
      </c>
      <c r="G99" s="12"/>
      <c r="H99" s="12"/>
      <c r="I99" s="163"/>
      <c r="J99" s="172">
        <f>BK99</f>
        <v>0</v>
      </c>
      <c r="K99" s="12"/>
      <c r="L99" s="160"/>
      <c r="M99" s="165"/>
      <c r="N99" s="166"/>
      <c r="O99" s="166"/>
      <c r="P99" s="167">
        <f>SUM(P100:P101)</f>
        <v>0</v>
      </c>
      <c r="Q99" s="166"/>
      <c r="R99" s="167">
        <f>SUM(R100:R101)</f>
        <v>0</v>
      </c>
      <c r="S99" s="166"/>
      <c r="T99" s="168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61" t="s">
        <v>151</v>
      </c>
      <c r="AT99" s="169" t="s">
        <v>71</v>
      </c>
      <c r="AU99" s="169" t="s">
        <v>80</v>
      </c>
      <c r="AY99" s="161" t="s">
        <v>124</v>
      </c>
      <c r="BK99" s="170">
        <f>SUM(BK100:BK101)</f>
        <v>0</v>
      </c>
    </row>
    <row r="100" spans="1:65" s="2" customFormat="1" ht="16.5" customHeight="1">
      <c r="A100" s="39"/>
      <c r="B100" s="173"/>
      <c r="C100" s="174" t="s">
        <v>166</v>
      </c>
      <c r="D100" s="174" t="s">
        <v>126</v>
      </c>
      <c r="E100" s="175" t="s">
        <v>720</v>
      </c>
      <c r="F100" s="176" t="s">
        <v>721</v>
      </c>
      <c r="G100" s="177" t="s">
        <v>691</v>
      </c>
      <c r="H100" s="178">
        <v>1</v>
      </c>
      <c r="I100" s="179"/>
      <c r="J100" s="180">
        <f>ROUND(I100*H100,2)</f>
        <v>0</v>
      </c>
      <c r="K100" s="176" t="s">
        <v>3</v>
      </c>
      <c r="L100" s="40"/>
      <c r="M100" s="181" t="s">
        <v>3</v>
      </c>
      <c r="N100" s="182" t="s">
        <v>43</v>
      </c>
      <c r="O100" s="73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85" t="s">
        <v>692</v>
      </c>
      <c r="AT100" s="185" t="s">
        <v>126</v>
      </c>
      <c r="AU100" s="185" t="s">
        <v>82</v>
      </c>
      <c r="AY100" s="20" t="s">
        <v>124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0" t="s">
        <v>80</v>
      </c>
      <c r="BK100" s="186">
        <f>ROUND(I100*H100,2)</f>
        <v>0</v>
      </c>
      <c r="BL100" s="20" t="s">
        <v>692</v>
      </c>
      <c r="BM100" s="185" t="s">
        <v>722</v>
      </c>
    </row>
    <row r="101" spans="1:65" s="2" customFormat="1" ht="16.5" customHeight="1">
      <c r="A101" s="39"/>
      <c r="B101" s="173"/>
      <c r="C101" s="174" t="s">
        <v>170</v>
      </c>
      <c r="D101" s="174" t="s">
        <v>126</v>
      </c>
      <c r="E101" s="175" t="s">
        <v>723</v>
      </c>
      <c r="F101" s="176" t="s">
        <v>724</v>
      </c>
      <c r="G101" s="177" t="s">
        <v>691</v>
      </c>
      <c r="H101" s="178">
        <v>1</v>
      </c>
      <c r="I101" s="179"/>
      <c r="J101" s="180">
        <f>ROUND(I101*H101,2)</f>
        <v>0</v>
      </c>
      <c r="K101" s="176" t="s">
        <v>3</v>
      </c>
      <c r="L101" s="40"/>
      <c r="M101" s="181" t="s">
        <v>3</v>
      </c>
      <c r="N101" s="182" t="s">
        <v>43</v>
      </c>
      <c r="O101" s="73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85" t="s">
        <v>692</v>
      </c>
      <c r="AT101" s="185" t="s">
        <v>126</v>
      </c>
      <c r="AU101" s="185" t="s">
        <v>82</v>
      </c>
      <c r="AY101" s="20" t="s">
        <v>124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0" t="s">
        <v>80</v>
      </c>
      <c r="BK101" s="186">
        <f>ROUND(I101*H101,2)</f>
        <v>0</v>
      </c>
      <c r="BL101" s="20" t="s">
        <v>692</v>
      </c>
      <c r="BM101" s="185" t="s">
        <v>725</v>
      </c>
    </row>
    <row r="102" spans="1:63" s="12" customFormat="1" ht="22.8" customHeight="1">
      <c r="A102" s="12"/>
      <c r="B102" s="160"/>
      <c r="C102" s="12"/>
      <c r="D102" s="161" t="s">
        <v>71</v>
      </c>
      <c r="E102" s="171" t="s">
        <v>726</v>
      </c>
      <c r="F102" s="171" t="s">
        <v>727</v>
      </c>
      <c r="G102" s="12"/>
      <c r="H102" s="12"/>
      <c r="I102" s="163"/>
      <c r="J102" s="172">
        <f>BK102</f>
        <v>0</v>
      </c>
      <c r="K102" s="12"/>
      <c r="L102" s="160"/>
      <c r="M102" s="165"/>
      <c r="N102" s="166"/>
      <c r="O102" s="166"/>
      <c r="P102" s="167">
        <f>P103</f>
        <v>0</v>
      </c>
      <c r="Q102" s="166"/>
      <c r="R102" s="167">
        <f>R103</f>
        <v>0</v>
      </c>
      <c r="S102" s="166"/>
      <c r="T102" s="168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61" t="s">
        <v>151</v>
      </c>
      <c r="AT102" s="169" t="s">
        <v>71</v>
      </c>
      <c r="AU102" s="169" t="s">
        <v>80</v>
      </c>
      <c r="AY102" s="161" t="s">
        <v>124</v>
      </c>
      <c r="BK102" s="170">
        <f>BK103</f>
        <v>0</v>
      </c>
    </row>
    <row r="103" spans="1:65" s="2" customFormat="1" ht="55.5" customHeight="1">
      <c r="A103" s="39"/>
      <c r="B103" s="173"/>
      <c r="C103" s="174" t="s">
        <v>175</v>
      </c>
      <c r="D103" s="174" t="s">
        <v>126</v>
      </c>
      <c r="E103" s="175" t="s">
        <v>728</v>
      </c>
      <c r="F103" s="176" t="s">
        <v>729</v>
      </c>
      <c r="G103" s="177" t="s">
        <v>691</v>
      </c>
      <c r="H103" s="178">
        <v>1</v>
      </c>
      <c r="I103" s="179"/>
      <c r="J103" s="180">
        <f>ROUND(I103*H103,2)</f>
        <v>0</v>
      </c>
      <c r="K103" s="176" t="s">
        <v>3</v>
      </c>
      <c r="L103" s="40"/>
      <c r="M103" s="241" t="s">
        <v>3</v>
      </c>
      <c r="N103" s="242" t="s">
        <v>43</v>
      </c>
      <c r="O103" s="232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85" t="s">
        <v>692</v>
      </c>
      <c r="AT103" s="185" t="s">
        <v>126</v>
      </c>
      <c r="AU103" s="185" t="s">
        <v>82</v>
      </c>
      <c r="AY103" s="20" t="s">
        <v>124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80</v>
      </c>
      <c r="BK103" s="186">
        <f>ROUND(I103*H103,2)</f>
        <v>0</v>
      </c>
      <c r="BL103" s="20" t="s">
        <v>692</v>
      </c>
      <c r="BM103" s="185" t="s">
        <v>730</v>
      </c>
    </row>
    <row r="104" spans="1:31" s="2" customFormat="1" ht="6.95" customHeight="1">
      <c r="A104" s="39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40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autoFilter ref="C83:K10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011114000"/>
    <hyperlink ref="F91" r:id="rId2" display="https://podminky.urs.cz/item/CS_URS_2023_01/012103000"/>
    <hyperlink ref="F93" r:id="rId3" display="https://podminky.urs.cz/item/CS_URS_2023_01/012203000"/>
    <hyperlink ref="F98" r:id="rId4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5" customWidth="1"/>
    <col min="2" max="2" width="1.7109375" style="245" customWidth="1"/>
    <col min="3" max="4" width="5.00390625" style="245" customWidth="1"/>
    <col min="5" max="5" width="11.7109375" style="245" customWidth="1"/>
    <col min="6" max="6" width="9.140625" style="245" customWidth="1"/>
    <col min="7" max="7" width="5.00390625" style="245" customWidth="1"/>
    <col min="8" max="8" width="77.8515625" style="245" customWidth="1"/>
    <col min="9" max="10" width="20.00390625" style="245" customWidth="1"/>
    <col min="11" max="11" width="1.7109375" style="245" customWidth="1"/>
  </cols>
  <sheetData>
    <row r="1" s="1" customFormat="1" ht="37.5" customHeight="1"/>
    <row r="2" spans="2:11" s="1" customFormat="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17" customFormat="1" ht="45" customHeight="1">
      <c r="B3" s="249"/>
      <c r="C3" s="250" t="s">
        <v>731</v>
      </c>
      <c r="D3" s="250"/>
      <c r="E3" s="250"/>
      <c r="F3" s="250"/>
      <c r="G3" s="250"/>
      <c r="H3" s="250"/>
      <c r="I3" s="250"/>
      <c r="J3" s="250"/>
      <c r="K3" s="251"/>
    </row>
    <row r="4" spans="2:11" s="1" customFormat="1" ht="25.5" customHeight="1">
      <c r="B4" s="252"/>
      <c r="C4" s="253" t="s">
        <v>732</v>
      </c>
      <c r="D4" s="253"/>
      <c r="E4" s="253"/>
      <c r="F4" s="253"/>
      <c r="G4" s="253"/>
      <c r="H4" s="253"/>
      <c r="I4" s="253"/>
      <c r="J4" s="253"/>
      <c r="K4" s="254"/>
    </row>
    <row r="5" spans="2:11" s="1" customFormat="1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2"/>
      <c r="C6" s="256" t="s">
        <v>733</v>
      </c>
      <c r="D6" s="256"/>
      <c r="E6" s="256"/>
      <c r="F6" s="256"/>
      <c r="G6" s="256"/>
      <c r="H6" s="256"/>
      <c r="I6" s="256"/>
      <c r="J6" s="256"/>
      <c r="K6" s="254"/>
    </row>
    <row r="7" spans="2:11" s="1" customFormat="1" ht="15" customHeight="1">
      <c r="B7" s="257"/>
      <c r="C7" s="256" t="s">
        <v>734</v>
      </c>
      <c r="D7" s="256"/>
      <c r="E7" s="256"/>
      <c r="F7" s="256"/>
      <c r="G7" s="256"/>
      <c r="H7" s="256"/>
      <c r="I7" s="256"/>
      <c r="J7" s="256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256" t="s">
        <v>735</v>
      </c>
      <c r="D9" s="256"/>
      <c r="E9" s="256"/>
      <c r="F9" s="256"/>
      <c r="G9" s="256"/>
      <c r="H9" s="256"/>
      <c r="I9" s="256"/>
      <c r="J9" s="256"/>
      <c r="K9" s="254"/>
    </row>
    <row r="10" spans="2:11" s="1" customFormat="1" ht="15" customHeight="1">
      <c r="B10" s="257"/>
      <c r="C10" s="256"/>
      <c r="D10" s="256" t="s">
        <v>736</v>
      </c>
      <c r="E10" s="256"/>
      <c r="F10" s="256"/>
      <c r="G10" s="256"/>
      <c r="H10" s="256"/>
      <c r="I10" s="256"/>
      <c r="J10" s="256"/>
      <c r="K10" s="254"/>
    </row>
    <row r="11" spans="2:11" s="1" customFormat="1" ht="15" customHeight="1">
      <c r="B11" s="257"/>
      <c r="C11" s="258"/>
      <c r="D11" s="256" t="s">
        <v>737</v>
      </c>
      <c r="E11" s="256"/>
      <c r="F11" s="256"/>
      <c r="G11" s="256"/>
      <c r="H11" s="256"/>
      <c r="I11" s="256"/>
      <c r="J11" s="256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738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256" t="s">
        <v>739</v>
      </c>
      <c r="E15" s="256"/>
      <c r="F15" s="256"/>
      <c r="G15" s="256"/>
      <c r="H15" s="256"/>
      <c r="I15" s="256"/>
      <c r="J15" s="256"/>
      <c r="K15" s="254"/>
    </row>
    <row r="16" spans="2:11" s="1" customFormat="1" ht="15" customHeight="1">
      <c r="B16" s="257"/>
      <c r="C16" s="258"/>
      <c r="D16" s="256" t="s">
        <v>740</v>
      </c>
      <c r="E16" s="256"/>
      <c r="F16" s="256"/>
      <c r="G16" s="256"/>
      <c r="H16" s="256"/>
      <c r="I16" s="256"/>
      <c r="J16" s="256"/>
      <c r="K16" s="254"/>
    </row>
    <row r="17" spans="2:11" s="1" customFormat="1" ht="15" customHeight="1">
      <c r="B17" s="257"/>
      <c r="C17" s="258"/>
      <c r="D17" s="256" t="s">
        <v>741</v>
      </c>
      <c r="E17" s="256"/>
      <c r="F17" s="256"/>
      <c r="G17" s="256"/>
      <c r="H17" s="256"/>
      <c r="I17" s="256"/>
      <c r="J17" s="256"/>
      <c r="K17" s="254"/>
    </row>
    <row r="18" spans="2:11" s="1" customFormat="1" ht="15" customHeight="1">
      <c r="B18" s="257"/>
      <c r="C18" s="258"/>
      <c r="D18" s="258"/>
      <c r="E18" s="260" t="s">
        <v>79</v>
      </c>
      <c r="F18" s="256" t="s">
        <v>742</v>
      </c>
      <c r="G18" s="256"/>
      <c r="H18" s="256"/>
      <c r="I18" s="256"/>
      <c r="J18" s="256"/>
      <c r="K18" s="254"/>
    </row>
    <row r="19" spans="2:11" s="1" customFormat="1" ht="15" customHeight="1">
      <c r="B19" s="257"/>
      <c r="C19" s="258"/>
      <c r="D19" s="258"/>
      <c r="E19" s="260" t="s">
        <v>743</v>
      </c>
      <c r="F19" s="256" t="s">
        <v>744</v>
      </c>
      <c r="G19" s="256"/>
      <c r="H19" s="256"/>
      <c r="I19" s="256"/>
      <c r="J19" s="256"/>
      <c r="K19" s="254"/>
    </row>
    <row r="20" spans="2:11" s="1" customFormat="1" ht="15" customHeight="1">
      <c r="B20" s="257"/>
      <c r="C20" s="258"/>
      <c r="D20" s="258"/>
      <c r="E20" s="260" t="s">
        <v>745</v>
      </c>
      <c r="F20" s="256" t="s">
        <v>746</v>
      </c>
      <c r="G20" s="256"/>
      <c r="H20" s="256"/>
      <c r="I20" s="256"/>
      <c r="J20" s="256"/>
      <c r="K20" s="254"/>
    </row>
    <row r="21" spans="2:11" s="1" customFormat="1" ht="15" customHeight="1">
      <c r="B21" s="257"/>
      <c r="C21" s="258"/>
      <c r="D21" s="258"/>
      <c r="E21" s="260" t="s">
        <v>97</v>
      </c>
      <c r="F21" s="256" t="s">
        <v>98</v>
      </c>
      <c r="G21" s="256"/>
      <c r="H21" s="256"/>
      <c r="I21" s="256"/>
      <c r="J21" s="256"/>
      <c r="K21" s="254"/>
    </row>
    <row r="22" spans="2:11" s="1" customFormat="1" ht="15" customHeight="1">
      <c r="B22" s="257"/>
      <c r="C22" s="258"/>
      <c r="D22" s="258"/>
      <c r="E22" s="260" t="s">
        <v>747</v>
      </c>
      <c r="F22" s="256" t="s">
        <v>748</v>
      </c>
      <c r="G22" s="256"/>
      <c r="H22" s="256"/>
      <c r="I22" s="256"/>
      <c r="J22" s="256"/>
      <c r="K22" s="254"/>
    </row>
    <row r="23" spans="2:11" s="1" customFormat="1" ht="15" customHeight="1">
      <c r="B23" s="257"/>
      <c r="C23" s="258"/>
      <c r="D23" s="258"/>
      <c r="E23" s="260" t="s">
        <v>87</v>
      </c>
      <c r="F23" s="256" t="s">
        <v>749</v>
      </c>
      <c r="G23" s="256"/>
      <c r="H23" s="256"/>
      <c r="I23" s="256"/>
      <c r="J23" s="256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256" t="s">
        <v>750</v>
      </c>
      <c r="D25" s="256"/>
      <c r="E25" s="256"/>
      <c r="F25" s="256"/>
      <c r="G25" s="256"/>
      <c r="H25" s="256"/>
      <c r="I25" s="256"/>
      <c r="J25" s="256"/>
      <c r="K25" s="254"/>
    </row>
    <row r="26" spans="2:11" s="1" customFormat="1" ht="15" customHeight="1">
      <c r="B26" s="257"/>
      <c r="C26" s="256" t="s">
        <v>751</v>
      </c>
      <c r="D26" s="256"/>
      <c r="E26" s="256"/>
      <c r="F26" s="256"/>
      <c r="G26" s="256"/>
      <c r="H26" s="256"/>
      <c r="I26" s="256"/>
      <c r="J26" s="256"/>
      <c r="K26" s="254"/>
    </row>
    <row r="27" spans="2:11" s="1" customFormat="1" ht="15" customHeight="1">
      <c r="B27" s="257"/>
      <c r="C27" s="256"/>
      <c r="D27" s="256" t="s">
        <v>752</v>
      </c>
      <c r="E27" s="256"/>
      <c r="F27" s="256"/>
      <c r="G27" s="256"/>
      <c r="H27" s="256"/>
      <c r="I27" s="256"/>
      <c r="J27" s="256"/>
      <c r="K27" s="254"/>
    </row>
    <row r="28" spans="2:11" s="1" customFormat="1" ht="15" customHeight="1">
      <c r="B28" s="257"/>
      <c r="C28" s="258"/>
      <c r="D28" s="256" t="s">
        <v>753</v>
      </c>
      <c r="E28" s="256"/>
      <c r="F28" s="256"/>
      <c r="G28" s="256"/>
      <c r="H28" s="256"/>
      <c r="I28" s="256"/>
      <c r="J28" s="256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256" t="s">
        <v>754</v>
      </c>
      <c r="E30" s="256"/>
      <c r="F30" s="256"/>
      <c r="G30" s="256"/>
      <c r="H30" s="256"/>
      <c r="I30" s="256"/>
      <c r="J30" s="256"/>
      <c r="K30" s="254"/>
    </row>
    <row r="31" spans="2:11" s="1" customFormat="1" ht="15" customHeight="1">
      <c r="B31" s="257"/>
      <c r="C31" s="258"/>
      <c r="D31" s="256" t="s">
        <v>755</v>
      </c>
      <c r="E31" s="256"/>
      <c r="F31" s="256"/>
      <c r="G31" s="256"/>
      <c r="H31" s="256"/>
      <c r="I31" s="256"/>
      <c r="J31" s="256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256" t="s">
        <v>756</v>
      </c>
      <c r="E33" s="256"/>
      <c r="F33" s="256"/>
      <c r="G33" s="256"/>
      <c r="H33" s="256"/>
      <c r="I33" s="256"/>
      <c r="J33" s="256"/>
      <c r="K33" s="254"/>
    </row>
    <row r="34" spans="2:11" s="1" customFormat="1" ht="15" customHeight="1">
      <c r="B34" s="257"/>
      <c r="C34" s="258"/>
      <c r="D34" s="256" t="s">
        <v>757</v>
      </c>
      <c r="E34" s="256"/>
      <c r="F34" s="256"/>
      <c r="G34" s="256"/>
      <c r="H34" s="256"/>
      <c r="I34" s="256"/>
      <c r="J34" s="256"/>
      <c r="K34" s="254"/>
    </row>
    <row r="35" spans="2:11" s="1" customFormat="1" ht="15" customHeight="1">
      <c r="B35" s="257"/>
      <c r="C35" s="258"/>
      <c r="D35" s="256" t="s">
        <v>758</v>
      </c>
      <c r="E35" s="256"/>
      <c r="F35" s="256"/>
      <c r="G35" s="256"/>
      <c r="H35" s="256"/>
      <c r="I35" s="256"/>
      <c r="J35" s="256"/>
      <c r="K35" s="254"/>
    </row>
    <row r="36" spans="2:11" s="1" customFormat="1" ht="15" customHeight="1">
      <c r="B36" s="257"/>
      <c r="C36" s="258"/>
      <c r="D36" s="256"/>
      <c r="E36" s="259" t="s">
        <v>110</v>
      </c>
      <c r="F36" s="256"/>
      <c r="G36" s="256" t="s">
        <v>759</v>
      </c>
      <c r="H36" s="256"/>
      <c r="I36" s="256"/>
      <c r="J36" s="256"/>
      <c r="K36" s="254"/>
    </row>
    <row r="37" spans="2:11" s="1" customFormat="1" ht="30.75" customHeight="1">
      <c r="B37" s="257"/>
      <c r="C37" s="258"/>
      <c r="D37" s="256"/>
      <c r="E37" s="259" t="s">
        <v>760</v>
      </c>
      <c r="F37" s="256"/>
      <c r="G37" s="256" t="s">
        <v>761</v>
      </c>
      <c r="H37" s="256"/>
      <c r="I37" s="256"/>
      <c r="J37" s="256"/>
      <c r="K37" s="254"/>
    </row>
    <row r="38" spans="2:11" s="1" customFormat="1" ht="15" customHeight="1">
      <c r="B38" s="257"/>
      <c r="C38" s="258"/>
      <c r="D38" s="256"/>
      <c r="E38" s="259" t="s">
        <v>53</v>
      </c>
      <c r="F38" s="256"/>
      <c r="G38" s="256" t="s">
        <v>762</v>
      </c>
      <c r="H38" s="256"/>
      <c r="I38" s="256"/>
      <c r="J38" s="256"/>
      <c r="K38" s="254"/>
    </row>
    <row r="39" spans="2:11" s="1" customFormat="1" ht="15" customHeight="1">
      <c r="B39" s="257"/>
      <c r="C39" s="258"/>
      <c r="D39" s="256"/>
      <c r="E39" s="259" t="s">
        <v>54</v>
      </c>
      <c r="F39" s="256"/>
      <c r="G39" s="256" t="s">
        <v>763</v>
      </c>
      <c r="H39" s="256"/>
      <c r="I39" s="256"/>
      <c r="J39" s="256"/>
      <c r="K39" s="254"/>
    </row>
    <row r="40" spans="2:11" s="1" customFormat="1" ht="15" customHeight="1">
      <c r="B40" s="257"/>
      <c r="C40" s="258"/>
      <c r="D40" s="256"/>
      <c r="E40" s="259" t="s">
        <v>111</v>
      </c>
      <c r="F40" s="256"/>
      <c r="G40" s="256" t="s">
        <v>764</v>
      </c>
      <c r="H40" s="256"/>
      <c r="I40" s="256"/>
      <c r="J40" s="256"/>
      <c r="K40" s="254"/>
    </row>
    <row r="41" spans="2:11" s="1" customFormat="1" ht="15" customHeight="1">
      <c r="B41" s="257"/>
      <c r="C41" s="258"/>
      <c r="D41" s="256"/>
      <c r="E41" s="259" t="s">
        <v>112</v>
      </c>
      <c r="F41" s="256"/>
      <c r="G41" s="256" t="s">
        <v>765</v>
      </c>
      <c r="H41" s="256"/>
      <c r="I41" s="256"/>
      <c r="J41" s="256"/>
      <c r="K41" s="254"/>
    </row>
    <row r="42" spans="2:11" s="1" customFormat="1" ht="15" customHeight="1">
      <c r="B42" s="257"/>
      <c r="C42" s="258"/>
      <c r="D42" s="256"/>
      <c r="E42" s="259" t="s">
        <v>766</v>
      </c>
      <c r="F42" s="256"/>
      <c r="G42" s="256" t="s">
        <v>767</v>
      </c>
      <c r="H42" s="256"/>
      <c r="I42" s="256"/>
      <c r="J42" s="256"/>
      <c r="K42" s="254"/>
    </row>
    <row r="43" spans="2:11" s="1" customFormat="1" ht="15" customHeight="1">
      <c r="B43" s="257"/>
      <c r="C43" s="258"/>
      <c r="D43" s="256"/>
      <c r="E43" s="259"/>
      <c r="F43" s="256"/>
      <c r="G43" s="256" t="s">
        <v>768</v>
      </c>
      <c r="H43" s="256"/>
      <c r="I43" s="256"/>
      <c r="J43" s="256"/>
      <c r="K43" s="254"/>
    </row>
    <row r="44" spans="2:11" s="1" customFormat="1" ht="15" customHeight="1">
      <c r="B44" s="257"/>
      <c r="C44" s="258"/>
      <c r="D44" s="256"/>
      <c r="E44" s="259" t="s">
        <v>769</v>
      </c>
      <c r="F44" s="256"/>
      <c r="G44" s="256" t="s">
        <v>770</v>
      </c>
      <c r="H44" s="256"/>
      <c r="I44" s="256"/>
      <c r="J44" s="256"/>
      <c r="K44" s="254"/>
    </row>
    <row r="45" spans="2:11" s="1" customFormat="1" ht="15" customHeight="1">
      <c r="B45" s="257"/>
      <c r="C45" s="258"/>
      <c r="D45" s="256"/>
      <c r="E45" s="259" t="s">
        <v>114</v>
      </c>
      <c r="F45" s="256"/>
      <c r="G45" s="256" t="s">
        <v>771</v>
      </c>
      <c r="H45" s="256"/>
      <c r="I45" s="256"/>
      <c r="J45" s="256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256" t="s">
        <v>772</v>
      </c>
      <c r="E47" s="256"/>
      <c r="F47" s="256"/>
      <c r="G47" s="256"/>
      <c r="H47" s="256"/>
      <c r="I47" s="256"/>
      <c r="J47" s="256"/>
      <c r="K47" s="254"/>
    </row>
    <row r="48" spans="2:11" s="1" customFormat="1" ht="15" customHeight="1">
      <c r="B48" s="257"/>
      <c r="C48" s="258"/>
      <c r="D48" s="258"/>
      <c r="E48" s="256" t="s">
        <v>773</v>
      </c>
      <c r="F48" s="256"/>
      <c r="G48" s="256"/>
      <c r="H48" s="256"/>
      <c r="I48" s="256"/>
      <c r="J48" s="256"/>
      <c r="K48" s="254"/>
    </row>
    <row r="49" spans="2:11" s="1" customFormat="1" ht="15" customHeight="1">
      <c r="B49" s="257"/>
      <c r="C49" s="258"/>
      <c r="D49" s="258"/>
      <c r="E49" s="256" t="s">
        <v>774</v>
      </c>
      <c r="F49" s="256"/>
      <c r="G49" s="256"/>
      <c r="H49" s="256"/>
      <c r="I49" s="256"/>
      <c r="J49" s="256"/>
      <c r="K49" s="254"/>
    </row>
    <row r="50" spans="2:11" s="1" customFormat="1" ht="15" customHeight="1">
      <c r="B50" s="257"/>
      <c r="C50" s="258"/>
      <c r="D50" s="258"/>
      <c r="E50" s="256" t="s">
        <v>775</v>
      </c>
      <c r="F50" s="256"/>
      <c r="G50" s="256"/>
      <c r="H50" s="256"/>
      <c r="I50" s="256"/>
      <c r="J50" s="256"/>
      <c r="K50" s="254"/>
    </row>
    <row r="51" spans="2:11" s="1" customFormat="1" ht="15" customHeight="1">
      <c r="B51" s="257"/>
      <c r="C51" s="258"/>
      <c r="D51" s="256" t="s">
        <v>776</v>
      </c>
      <c r="E51" s="256"/>
      <c r="F51" s="256"/>
      <c r="G51" s="256"/>
      <c r="H51" s="256"/>
      <c r="I51" s="256"/>
      <c r="J51" s="256"/>
      <c r="K51" s="254"/>
    </row>
    <row r="52" spans="2:11" s="1" customFormat="1" ht="25.5" customHeight="1">
      <c r="B52" s="252"/>
      <c r="C52" s="253" t="s">
        <v>777</v>
      </c>
      <c r="D52" s="253"/>
      <c r="E52" s="253"/>
      <c r="F52" s="253"/>
      <c r="G52" s="253"/>
      <c r="H52" s="253"/>
      <c r="I52" s="253"/>
      <c r="J52" s="253"/>
      <c r="K52" s="254"/>
    </row>
    <row r="53" spans="2:11" s="1" customFormat="1" ht="5.25" customHeight="1">
      <c r="B53" s="252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2"/>
      <c r="C54" s="256" t="s">
        <v>778</v>
      </c>
      <c r="D54" s="256"/>
      <c r="E54" s="256"/>
      <c r="F54" s="256"/>
      <c r="G54" s="256"/>
      <c r="H54" s="256"/>
      <c r="I54" s="256"/>
      <c r="J54" s="256"/>
      <c r="K54" s="254"/>
    </row>
    <row r="55" spans="2:11" s="1" customFormat="1" ht="15" customHeight="1">
      <c r="B55" s="252"/>
      <c r="C55" s="256" t="s">
        <v>779</v>
      </c>
      <c r="D55" s="256"/>
      <c r="E55" s="256"/>
      <c r="F55" s="256"/>
      <c r="G55" s="256"/>
      <c r="H55" s="256"/>
      <c r="I55" s="256"/>
      <c r="J55" s="256"/>
      <c r="K55" s="254"/>
    </row>
    <row r="56" spans="2:11" s="1" customFormat="1" ht="12.75" customHeight="1">
      <c r="B56" s="252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2"/>
      <c r="C57" s="256" t="s">
        <v>780</v>
      </c>
      <c r="D57" s="256"/>
      <c r="E57" s="256"/>
      <c r="F57" s="256"/>
      <c r="G57" s="256"/>
      <c r="H57" s="256"/>
      <c r="I57" s="256"/>
      <c r="J57" s="256"/>
      <c r="K57" s="254"/>
    </row>
    <row r="58" spans="2:11" s="1" customFormat="1" ht="15" customHeight="1">
      <c r="B58" s="252"/>
      <c r="C58" s="258"/>
      <c r="D58" s="256" t="s">
        <v>781</v>
      </c>
      <c r="E58" s="256"/>
      <c r="F58" s="256"/>
      <c r="G58" s="256"/>
      <c r="H58" s="256"/>
      <c r="I58" s="256"/>
      <c r="J58" s="256"/>
      <c r="K58" s="254"/>
    </row>
    <row r="59" spans="2:11" s="1" customFormat="1" ht="15" customHeight="1">
      <c r="B59" s="252"/>
      <c r="C59" s="258"/>
      <c r="D59" s="256" t="s">
        <v>782</v>
      </c>
      <c r="E59" s="256"/>
      <c r="F59" s="256"/>
      <c r="G59" s="256"/>
      <c r="H59" s="256"/>
      <c r="I59" s="256"/>
      <c r="J59" s="256"/>
      <c r="K59" s="254"/>
    </row>
    <row r="60" spans="2:11" s="1" customFormat="1" ht="15" customHeight="1">
      <c r="B60" s="252"/>
      <c r="C60" s="258"/>
      <c r="D60" s="256" t="s">
        <v>783</v>
      </c>
      <c r="E60" s="256"/>
      <c r="F60" s="256"/>
      <c r="G60" s="256"/>
      <c r="H60" s="256"/>
      <c r="I60" s="256"/>
      <c r="J60" s="256"/>
      <c r="K60" s="254"/>
    </row>
    <row r="61" spans="2:11" s="1" customFormat="1" ht="15" customHeight="1">
      <c r="B61" s="252"/>
      <c r="C61" s="258"/>
      <c r="D61" s="256" t="s">
        <v>784</v>
      </c>
      <c r="E61" s="256"/>
      <c r="F61" s="256"/>
      <c r="G61" s="256"/>
      <c r="H61" s="256"/>
      <c r="I61" s="256"/>
      <c r="J61" s="256"/>
      <c r="K61" s="254"/>
    </row>
    <row r="62" spans="2:11" s="1" customFormat="1" ht="15" customHeight="1">
      <c r="B62" s="252"/>
      <c r="C62" s="258"/>
      <c r="D62" s="261" t="s">
        <v>785</v>
      </c>
      <c r="E62" s="261"/>
      <c r="F62" s="261"/>
      <c r="G62" s="261"/>
      <c r="H62" s="261"/>
      <c r="I62" s="261"/>
      <c r="J62" s="261"/>
      <c r="K62" s="254"/>
    </row>
    <row r="63" spans="2:11" s="1" customFormat="1" ht="15" customHeight="1">
      <c r="B63" s="252"/>
      <c r="C63" s="258"/>
      <c r="D63" s="256" t="s">
        <v>786</v>
      </c>
      <c r="E63" s="256"/>
      <c r="F63" s="256"/>
      <c r="G63" s="256"/>
      <c r="H63" s="256"/>
      <c r="I63" s="256"/>
      <c r="J63" s="256"/>
      <c r="K63" s="254"/>
    </row>
    <row r="64" spans="2:11" s="1" customFormat="1" ht="12.75" customHeight="1">
      <c r="B64" s="252"/>
      <c r="C64" s="258"/>
      <c r="D64" s="258"/>
      <c r="E64" s="262"/>
      <c r="F64" s="258"/>
      <c r="G64" s="258"/>
      <c r="H64" s="258"/>
      <c r="I64" s="258"/>
      <c r="J64" s="258"/>
      <c r="K64" s="254"/>
    </row>
    <row r="65" spans="2:11" s="1" customFormat="1" ht="15" customHeight="1">
      <c r="B65" s="252"/>
      <c r="C65" s="258"/>
      <c r="D65" s="256" t="s">
        <v>787</v>
      </c>
      <c r="E65" s="256"/>
      <c r="F65" s="256"/>
      <c r="G65" s="256"/>
      <c r="H65" s="256"/>
      <c r="I65" s="256"/>
      <c r="J65" s="256"/>
      <c r="K65" s="254"/>
    </row>
    <row r="66" spans="2:11" s="1" customFormat="1" ht="15" customHeight="1">
      <c r="B66" s="252"/>
      <c r="C66" s="258"/>
      <c r="D66" s="261" t="s">
        <v>788</v>
      </c>
      <c r="E66" s="261"/>
      <c r="F66" s="261"/>
      <c r="G66" s="261"/>
      <c r="H66" s="261"/>
      <c r="I66" s="261"/>
      <c r="J66" s="261"/>
      <c r="K66" s="254"/>
    </row>
    <row r="67" spans="2:11" s="1" customFormat="1" ht="15" customHeight="1">
      <c r="B67" s="252"/>
      <c r="C67" s="258"/>
      <c r="D67" s="256" t="s">
        <v>789</v>
      </c>
      <c r="E67" s="256"/>
      <c r="F67" s="256"/>
      <c r="G67" s="256"/>
      <c r="H67" s="256"/>
      <c r="I67" s="256"/>
      <c r="J67" s="256"/>
      <c r="K67" s="254"/>
    </row>
    <row r="68" spans="2:11" s="1" customFormat="1" ht="15" customHeight="1">
      <c r="B68" s="252"/>
      <c r="C68" s="258"/>
      <c r="D68" s="256" t="s">
        <v>790</v>
      </c>
      <c r="E68" s="256"/>
      <c r="F68" s="256"/>
      <c r="G68" s="256"/>
      <c r="H68" s="256"/>
      <c r="I68" s="256"/>
      <c r="J68" s="256"/>
      <c r="K68" s="254"/>
    </row>
    <row r="69" spans="2:11" s="1" customFormat="1" ht="15" customHeight="1">
      <c r="B69" s="252"/>
      <c r="C69" s="258"/>
      <c r="D69" s="256" t="s">
        <v>791</v>
      </c>
      <c r="E69" s="256"/>
      <c r="F69" s="256"/>
      <c r="G69" s="256"/>
      <c r="H69" s="256"/>
      <c r="I69" s="256"/>
      <c r="J69" s="256"/>
      <c r="K69" s="254"/>
    </row>
    <row r="70" spans="2:11" s="1" customFormat="1" ht="15" customHeight="1">
      <c r="B70" s="252"/>
      <c r="C70" s="258"/>
      <c r="D70" s="256" t="s">
        <v>792</v>
      </c>
      <c r="E70" s="256"/>
      <c r="F70" s="256"/>
      <c r="G70" s="256"/>
      <c r="H70" s="256"/>
      <c r="I70" s="256"/>
      <c r="J70" s="256"/>
      <c r="K70" s="254"/>
    </row>
    <row r="71" spans="2:11" s="1" customFormat="1" ht="12.7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s="1" customFormat="1" ht="18.75" customHeight="1">
      <c r="B72" s="266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s="1" customFormat="1" ht="18.75" customHeight="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s="1" customFormat="1" ht="7.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2:11" s="1" customFormat="1" ht="45" customHeight="1">
      <c r="B75" s="271"/>
      <c r="C75" s="272" t="s">
        <v>793</v>
      </c>
      <c r="D75" s="272"/>
      <c r="E75" s="272"/>
      <c r="F75" s="272"/>
      <c r="G75" s="272"/>
      <c r="H75" s="272"/>
      <c r="I75" s="272"/>
      <c r="J75" s="272"/>
      <c r="K75" s="273"/>
    </row>
    <row r="76" spans="2:11" s="1" customFormat="1" ht="17.25" customHeight="1">
      <c r="B76" s="271"/>
      <c r="C76" s="274" t="s">
        <v>794</v>
      </c>
      <c r="D76" s="274"/>
      <c r="E76" s="274"/>
      <c r="F76" s="274" t="s">
        <v>795</v>
      </c>
      <c r="G76" s="275"/>
      <c r="H76" s="274" t="s">
        <v>54</v>
      </c>
      <c r="I76" s="274" t="s">
        <v>57</v>
      </c>
      <c r="J76" s="274" t="s">
        <v>796</v>
      </c>
      <c r="K76" s="273"/>
    </row>
    <row r="77" spans="2:11" s="1" customFormat="1" ht="17.25" customHeight="1">
      <c r="B77" s="271"/>
      <c r="C77" s="276" t="s">
        <v>797</v>
      </c>
      <c r="D77" s="276"/>
      <c r="E77" s="276"/>
      <c r="F77" s="277" t="s">
        <v>798</v>
      </c>
      <c r="G77" s="278"/>
      <c r="H77" s="276"/>
      <c r="I77" s="276"/>
      <c r="J77" s="276" t="s">
        <v>799</v>
      </c>
      <c r="K77" s="273"/>
    </row>
    <row r="78" spans="2:11" s="1" customFormat="1" ht="5.25" customHeight="1">
      <c r="B78" s="271"/>
      <c r="C78" s="279"/>
      <c r="D78" s="279"/>
      <c r="E78" s="279"/>
      <c r="F78" s="279"/>
      <c r="G78" s="280"/>
      <c r="H78" s="279"/>
      <c r="I78" s="279"/>
      <c r="J78" s="279"/>
      <c r="K78" s="273"/>
    </row>
    <row r="79" spans="2:11" s="1" customFormat="1" ht="15" customHeight="1">
      <c r="B79" s="271"/>
      <c r="C79" s="259" t="s">
        <v>53</v>
      </c>
      <c r="D79" s="281"/>
      <c r="E79" s="281"/>
      <c r="F79" s="282" t="s">
        <v>800</v>
      </c>
      <c r="G79" s="283"/>
      <c r="H79" s="259" t="s">
        <v>801</v>
      </c>
      <c r="I79" s="259" t="s">
        <v>802</v>
      </c>
      <c r="J79" s="259">
        <v>20</v>
      </c>
      <c r="K79" s="273"/>
    </row>
    <row r="80" spans="2:11" s="1" customFormat="1" ht="15" customHeight="1">
      <c r="B80" s="271"/>
      <c r="C80" s="259" t="s">
        <v>803</v>
      </c>
      <c r="D80" s="259"/>
      <c r="E80" s="259"/>
      <c r="F80" s="282" t="s">
        <v>800</v>
      </c>
      <c r="G80" s="283"/>
      <c r="H80" s="259" t="s">
        <v>804</v>
      </c>
      <c r="I80" s="259" t="s">
        <v>802</v>
      </c>
      <c r="J80" s="259">
        <v>120</v>
      </c>
      <c r="K80" s="273"/>
    </row>
    <row r="81" spans="2:11" s="1" customFormat="1" ht="15" customHeight="1">
      <c r="B81" s="284"/>
      <c r="C81" s="259" t="s">
        <v>805</v>
      </c>
      <c r="D81" s="259"/>
      <c r="E81" s="259"/>
      <c r="F81" s="282" t="s">
        <v>806</v>
      </c>
      <c r="G81" s="283"/>
      <c r="H81" s="259" t="s">
        <v>807</v>
      </c>
      <c r="I81" s="259" t="s">
        <v>802</v>
      </c>
      <c r="J81" s="259">
        <v>50</v>
      </c>
      <c r="K81" s="273"/>
    </row>
    <row r="82" spans="2:11" s="1" customFormat="1" ht="15" customHeight="1">
      <c r="B82" s="284"/>
      <c r="C82" s="259" t="s">
        <v>808</v>
      </c>
      <c r="D82" s="259"/>
      <c r="E82" s="259"/>
      <c r="F82" s="282" t="s">
        <v>800</v>
      </c>
      <c r="G82" s="283"/>
      <c r="H82" s="259" t="s">
        <v>809</v>
      </c>
      <c r="I82" s="259" t="s">
        <v>810</v>
      </c>
      <c r="J82" s="259"/>
      <c r="K82" s="273"/>
    </row>
    <row r="83" spans="2:11" s="1" customFormat="1" ht="15" customHeight="1">
      <c r="B83" s="284"/>
      <c r="C83" s="285" t="s">
        <v>811</v>
      </c>
      <c r="D83" s="285"/>
      <c r="E83" s="285"/>
      <c r="F83" s="286" t="s">
        <v>806</v>
      </c>
      <c r="G83" s="285"/>
      <c r="H83" s="285" t="s">
        <v>812</v>
      </c>
      <c r="I83" s="285" t="s">
        <v>802</v>
      </c>
      <c r="J83" s="285">
        <v>15</v>
      </c>
      <c r="K83" s="273"/>
    </row>
    <row r="84" spans="2:11" s="1" customFormat="1" ht="15" customHeight="1">
      <c r="B84" s="284"/>
      <c r="C84" s="285" t="s">
        <v>813</v>
      </c>
      <c r="D84" s="285"/>
      <c r="E84" s="285"/>
      <c r="F84" s="286" t="s">
        <v>806</v>
      </c>
      <c r="G84" s="285"/>
      <c r="H84" s="285" t="s">
        <v>814</v>
      </c>
      <c r="I84" s="285" t="s">
        <v>802</v>
      </c>
      <c r="J84" s="285">
        <v>15</v>
      </c>
      <c r="K84" s="273"/>
    </row>
    <row r="85" spans="2:11" s="1" customFormat="1" ht="15" customHeight="1">
      <c r="B85" s="284"/>
      <c r="C85" s="285" t="s">
        <v>815</v>
      </c>
      <c r="D85" s="285"/>
      <c r="E85" s="285"/>
      <c r="F85" s="286" t="s">
        <v>806</v>
      </c>
      <c r="G85" s="285"/>
      <c r="H85" s="285" t="s">
        <v>816</v>
      </c>
      <c r="I85" s="285" t="s">
        <v>802</v>
      </c>
      <c r="J85" s="285">
        <v>20</v>
      </c>
      <c r="K85" s="273"/>
    </row>
    <row r="86" spans="2:11" s="1" customFormat="1" ht="15" customHeight="1">
      <c r="B86" s="284"/>
      <c r="C86" s="285" t="s">
        <v>817</v>
      </c>
      <c r="D86" s="285"/>
      <c r="E86" s="285"/>
      <c r="F86" s="286" t="s">
        <v>806</v>
      </c>
      <c r="G86" s="285"/>
      <c r="H86" s="285" t="s">
        <v>818</v>
      </c>
      <c r="I86" s="285" t="s">
        <v>802</v>
      </c>
      <c r="J86" s="285">
        <v>20</v>
      </c>
      <c r="K86" s="273"/>
    </row>
    <row r="87" spans="2:11" s="1" customFormat="1" ht="15" customHeight="1">
      <c r="B87" s="284"/>
      <c r="C87" s="259" t="s">
        <v>819</v>
      </c>
      <c r="D87" s="259"/>
      <c r="E87" s="259"/>
      <c r="F87" s="282" t="s">
        <v>806</v>
      </c>
      <c r="G87" s="283"/>
      <c r="H87" s="259" t="s">
        <v>820</v>
      </c>
      <c r="I87" s="259" t="s">
        <v>802</v>
      </c>
      <c r="J87" s="259">
        <v>50</v>
      </c>
      <c r="K87" s="273"/>
    </row>
    <row r="88" spans="2:11" s="1" customFormat="1" ht="15" customHeight="1">
      <c r="B88" s="284"/>
      <c r="C88" s="259" t="s">
        <v>821</v>
      </c>
      <c r="D88" s="259"/>
      <c r="E88" s="259"/>
      <c r="F88" s="282" t="s">
        <v>806</v>
      </c>
      <c r="G88" s="283"/>
      <c r="H88" s="259" t="s">
        <v>822</v>
      </c>
      <c r="I88" s="259" t="s">
        <v>802</v>
      </c>
      <c r="J88" s="259">
        <v>20</v>
      </c>
      <c r="K88" s="273"/>
    </row>
    <row r="89" spans="2:11" s="1" customFormat="1" ht="15" customHeight="1">
      <c r="B89" s="284"/>
      <c r="C89" s="259" t="s">
        <v>823</v>
      </c>
      <c r="D89" s="259"/>
      <c r="E89" s="259"/>
      <c r="F89" s="282" t="s">
        <v>806</v>
      </c>
      <c r="G89" s="283"/>
      <c r="H89" s="259" t="s">
        <v>824</v>
      </c>
      <c r="I89" s="259" t="s">
        <v>802</v>
      </c>
      <c r="J89" s="259">
        <v>20</v>
      </c>
      <c r="K89" s="273"/>
    </row>
    <row r="90" spans="2:11" s="1" customFormat="1" ht="15" customHeight="1">
      <c r="B90" s="284"/>
      <c r="C90" s="259" t="s">
        <v>825</v>
      </c>
      <c r="D90" s="259"/>
      <c r="E90" s="259"/>
      <c r="F90" s="282" t="s">
        <v>806</v>
      </c>
      <c r="G90" s="283"/>
      <c r="H90" s="259" t="s">
        <v>826</v>
      </c>
      <c r="I90" s="259" t="s">
        <v>802</v>
      </c>
      <c r="J90" s="259">
        <v>50</v>
      </c>
      <c r="K90" s="273"/>
    </row>
    <row r="91" spans="2:11" s="1" customFormat="1" ht="15" customHeight="1">
      <c r="B91" s="284"/>
      <c r="C91" s="259" t="s">
        <v>827</v>
      </c>
      <c r="D91" s="259"/>
      <c r="E91" s="259"/>
      <c r="F91" s="282" t="s">
        <v>806</v>
      </c>
      <c r="G91" s="283"/>
      <c r="H91" s="259" t="s">
        <v>827</v>
      </c>
      <c r="I91" s="259" t="s">
        <v>802</v>
      </c>
      <c r="J91" s="259">
        <v>50</v>
      </c>
      <c r="K91" s="273"/>
    </row>
    <row r="92" spans="2:11" s="1" customFormat="1" ht="15" customHeight="1">
      <c r="B92" s="284"/>
      <c r="C92" s="259" t="s">
        <v>828</v>
      </c>
      <c r="D92" s="259"/>
      <c r="E92" s="259"/>
      <c r="F92" s="282" t="s">
        <v>806</v>
      </c>
      <c r="G92" s="283"/>
      <c r="H92" s="259" t="s">
        <v>829</v>
      </c>
      <c r="I92" s="259" t="s">
        <v>802</v>
      </c>
      <c r="J92" s="259">
        <v>255</v>
      </c>
      <c r="K92" s="273"/>
    </row>
    <row r="93" spans="2:11" s="1" customFormat="1" ht="15" customHeight="1">
      <c r="B93" s="284"/>
      <c r="C93" s="259" t="s">
        <v>830</v>
      </c>
      <c r="D93" s="259"/>
      <c r="E93" s="259"/>
      <c r="F93" s="282" t="s">
        <v>800</v>
      </c>
      <c r="G93" s="283"/>
      <c r="H93" s="259" t="s">
        <v>831</v>
      </c>
      <c r="I93" s="259" t="s">
        <v>832</v>
      </c>
      <c r="J93" s="259"/>
      <c r="K93" s="273"/>
    </row>
    <row r="94" spans="2:11" s="1" customFormat="1" ht="15" customHeight="1">
      <c r="B94" s="284"/>
      <c r="C94" s="259" t="s">
        <v>833</v>
      </c>
      <c r="D94" s="259"/>
      <c r="E94" s="259"/>
      <c r="F94" s="282" t="s">
        <v>800</v>
      </c>
      <c r="G94" s="283"/>
      <c r="H94" s="259" t="s">
        <v>834</v>
      </c>
      <c r="I94" s="259" t="s">
        <v>835</v>
      </c>
      <c r="J94" s="259"/>
      <c r="K94" s="273"/>
    </row>
    <row r="95" spans="2:11" s="1" customFormat="1" ht="15" customHeight="1">
      <c r="B95" s="284"/>
      <c r="C95" s="259" t="s">
        <v>836</v>
      </c>
      <c r="D95" s="259"/>
      <c r="E95" s="259"/>
      <c r="F95" s="282" t="s">
        <v>800</v>
      </c>
      <c r="G95" s="283"/>
      <c r="H95" s="259" t="s">
        <v>836</v>
      </c>
      <c r="I95" s="259" t="s">
        <v>835</v>
      </c>
      <c r="J95" s="259"/>
      <c r="K95" s="273"/>
    </row>
    <row r="96" spans="2:11" s="1" customFormat="1" ht="15" customHeight="1">
      <c r="B96" s="284"/>
      <c r="C96" s="259" t="s">
        <v>38</v>
      </c>
      <c r="D96" s="259"/>
      <c r="E96" s="259"/>
      <c r="F96" s="282" t="s">
        <v>800</v>
      </c>
      <c r="G96" s="283"/>
      <c r="H96" s="259" t="s">
        <v>837</v>
      </c>
      <c r="I96" s="259" t="s">
        <v>835</v>
      </c>
      <c r="J96" s="259"/>
      <c r="K96" s="273"/>
    </row>
    <row r="97" spans="2:11" s="1" customFormat="1" ht="15" customHeight="1">
      <c r="B97" s="284"/>
      <c r="C97" s="259" t="s">
        <v>48</v>
      </c>
      <c r="D97" s="259"/>
      <c r="E97" s="259"/>
      <c r="F97" s="282" t="s">
        <v>800</v>
      </c>
      <c r="G97" s="283"/>
      <c r="H97" s="259" t="s">
        <v>838</v>
      </c>
      <c r="I97" s="259" t="s">
        <v>835</v>
      </c>
      <c r="J97" s="259"/>
      <c r="K97" s="273"/>
    </row>
    <row r="98" spans="2:11" s="1" customFormat="1" ht="15" customHeight="1">
      <c r="B98" s="287"/>
      <c r="C98" s="288"/>
      <c r="D98" s="288"/>
      <c r="E98" s="288"/>
      <c r="F98" s="288"/>
      <c r="G98" s="288"/>
      <c r="H98" s="288"/>
      <c r="I98" s="288"/>
      <c r="J98" s="288"/>
      <c r="K98" s="289"/>
    </row>
    <row r="99" spans="2:11" s="1" customFormat="1" ht="18.7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0"/>
    </row>
    <row r="100" spans="2:11" s="1" customFormat="1" ht="18.75" customHeight="1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s="1" customFormat="1" ht="7.5" customHeight="1"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</row>
    <row r="102" spans="2:11" s="1" customFormat="1" ht="45" customHeight="1">
      <c r="B102" s="271"/>
      <c r="C102" s="272" t="s">
        <v>839</v>
      </c>
      <c r="D102" s="272"/>
      <c r="E102" s="272"/>
      <c r="F102" s="272"/>
      <c r="G102" s="272"/>
      <c r="H102" s="272"/>
      <c r="I102" s="272"/>
      <c r="J102" s="272"/>
      <c r="K102" s="273"/>
    </row>
    <row r="103" spans="2:11" s="1" customFormat="1" ht="17.25" customHeight="1">
      <c r="B103" s="271"/>
      <c r="C103" s="274" t="s">
        <v>794</v>
      </c>
      <c r="D103" s="274"/>
      <c r="E103" s="274"/>
      <c r="F103" s="274" t="s">
        <v>795</v>
      </c>
      <c r="G103" s="275"/>
      <c r="H103" s="274" t="s">
        <v>54</v>
      </c>
      <c r="I103" s="274" t="s">
        <v>57</v>
      </c>
      <c r="J103" s="274" t="s">
        <v>796</v>
      </c>
      <c r="K103" s="273"/>
    </row>
    <row r="104" spans="2:11" s="1" customFormat="1" ht="17.25" customHeight="1">
      <c r="B104" s="271"/>
      <c r="C104" s="276" t="s">
        <v>797</v>
      </c>
      <c r="D104" s="276"/>
      <c r="E104" s="276"/>
      <c r="F104" s="277" t="s">
        <v>798</v>
      </c>
      <c r="G104" s="278"/>
      <c r="H104" s="276"/>
      <c r="I104" s="276"/>
      <c r="J104" s="276" t="s">
        <v>799</v>
      </c>
      <c r="K104" s="273"/>
    </row>
    <row r="105" spans="2:11" s="1" customFormat="1" ht="5.25" customHeight="1">
      <c r="B105" s="271"/>
      <c r="C105" s="274"/>
      <c r="D105" s="274"/>
      <c r="E105" s="274"/>
      <c r="F105" s="274"/>
      <c r="G105" s="292"/>
      <c r="H105" s="274"/>
      <c r="I105" s="274"/>
      <c r="J105" s="274"/>
      <c r="K105" s="273"/>
    </row>
    <row r="106" spans="2:11" s="1" customFormat="1" ht="15" customHeight="1">
      <c r="B106" s="271"/>
      <c r="C106" s="259" t="s">
        <v>53</v>
      </c>
      <c r="D106" s="281"/>
      <c r="E106" s="281"/>
      <c r="F106" s="282" t="s">
        <v>800</v>
      </c>
      <c r="G106" s="259"/>
      <c r="H106" s="259" t="s">
        <v>840</v>
      </c>
      <c r="I106" s="259" t="s">
        <v>802</v>
      </c>
      <c r="J106" s="259">
        <v>20</v>
      </c>
      <c r="K106" s="273"/>
    </row>
    <row r="107" spans="2:11" s="1" customFormat="1" ht="15" customHeight="1">
      <c r="B107" s="271"/>
      <c r="C107" s="259" t="s">
        <v>803</v>
      </c>
      <c r="D107" s="259"/>
      <c r="E107" s="259"/>
      <c r="F107" s="282" t="s">
        <v>800</v>
      </c>
      <c r="G107" s="259"/>
      <c r="H107" s="259" t="s">
        <v>840</v>
      </c>
      <c r="I107" s="259" t="s">
        <v>802</v>
      </c>
      <c r="J107" s="259">
        <v>120</v>
      </c>
      <c r="K107" s="273"/>
    </row>
    <row r="108" spans="2:11" s="1" customFormat="1" ht="15" customHeight="1">
      <c r="B108" s="284"/>
      <c r="C108" s="259" t="s">
        <v>805</v>
      </c>
      <c r="D108" s="259"/>
      <c r="E108" s="259"/>
      <c r="F108" s="282" t="s">
        <v>806</v>
      </c>
      <c r="G108" s="259"/>
      <c r="H108" s="259" t="s">
        <v>840</v>
      </c>
      <c r="I108" s="259" t="s">
        <v>802</v>
      </c>
      <c r="J108" s="259">
        <v>50</v>
      </c>
      <c r="K108" s="273"/>
    </row>
    <row r="109" spans="2:11" s="1" customFormat="1" ht="15" customHeight="1">
      <c r="B109" s="284"/>
      <c r="C109" s="259" t="s">
        <v>808</v>
      </c>
      <c r="D109" s="259"/>
      <c r="E109" s="259"/>
      <c r="F109" s="282" t="s">
        <v>800</v>
      </c>
      <c r="G109" s="259"/>
      <c r="H109" s="259" t="s">
        <v>840</v>
      </c>
      <c r="I109" s="259" t="s">
        <v>810</v>
      </c>
      <c r="J109" s="259"/>
      <c r="K109" s="273"/>
    </row>
    <row r="110" spans="2:11" s="1" customFormat="1" ht="15" customHeight="1">
      <c r="B110" s="284"/>
      <c r="C110" s="259" t="s">
        <v>819</v>
      </c>
      <c r="D110" s="259"/>
      <c r="E110" s="259"/>
      <c r="F110" s="282" t="s">
        <v>806</v>
      </c>
      <c r="G110" s="259"/>
      <c r="H110" s="259" t="s">
        <v>840</v>
      </c>
      <c r="I110" s="259" t="s">
        <v>802</v>
      </c>
      <c r="J110" s="259">
        <v>50</v>
      </c>
      <c r="K110" s="273"/>
    </row>
    <row r="111" spans="2:11" s="1" customFormat="1" ht="15" customHeight="1">
      <c r="B111" s="284"/>
      <c r="C111" s="259" t="s">
        <v>827</v>
      </c>
      <c r="D111" s="259"/>
      <c r="E111" s="259"/>
      <c r="F111" s="282" t="s">
        <v>806</v>
      </c>
      <c r="G111" s="259"/>
      <c r="H111" s="259" t="s">
        <v>840</v>
      </c>
      <c r="I111" s="259" t="s">
        <v>802</v>
      </c>
      <c r="J111" s="259">
        <v>50</v>
      </c>
      <c r="K111" s="273"/>
    </row>
    <row r="112" spans="2:11" s="1" customFormat="1" ht="15" customHeight="1">
      <c r="B112" s="284"/>
      <c r="C112" s="259" t="s">
        <v>825</v>
      </c>
      <c r="D112" s="259"/>
      <c r="E112" s="259"/>
      <c r="F112" s="282" t="s">
        <v>806</v>
      </c>
      <c r="G112" s="259"/>
      <c r="H112" s="259" t="s">
        <v>840</v>
      </c>
      <c r="I112" s="259" t="s">
        <v>802</v>
      </c>
      <c r="J112" s="259">
        <v>50</v>
      </c>
      <c r="K112" s="273"/>
    </row>
    <row r="113" spans="2:11" s="1" customFormat="1" ht="15" customHeight="1">
      <c r="B113" s="284"/>
      <c r="C113" s="259" t="s">
        <v>53</v>
      </c>
      <c r="D113" s="259"/>
      <c r="E113" s="259"/>
      <c r="F113" s="282" t="s">
        <v>800</v>
      </c>
      <c r="G113" s="259"/>
      <c r="H113" s="259" t="s">
        <v>841</v>
      </c>
      <c r="I113" s="259" t="s">
        <v>802</v>
      </c>
      <c r="J113" s="259">
        <v>20</v>
      </c>
      <c r="K113" s="273"/>
    </row>
    <row r="114" spans="2:11" s="1" customFormat="1" ht="15" customHeight="1">
      <c r="B114" s="284"/>
      <c r="C114" s="259" t="s">
        <v>842</v>
      </c>
      <c r="D114" s="259"/>
      <c r="E114" s="259"/>
      <c r="F114" s="282" t="s">
        <v>800</v>
      </c>
      <c r="G114" s="259"/>
      <c r="H114" s="259" t="s">
        <v>843</v>
      </c>
      <c r="I114" s="259" t="s">
        <v>802</v>
      </c>
      <c r="J114" s="259">
        <v>120</v>
      </c>
      <c r="K114" s="273"/>
    </row>
    <row r="115" spans="2:11" s="1" customFormat="1" ht="15" customHeight="1">
      <c r="B115" s="284"/>
      <c r="C115" s="259" t="s">
        <v>38</v>
      </c>
      <c r="D115" s="259"/>
      <c r="E115" s="259"/>
      <c r="F115" s="282" t="s">
        <v>800</v>
      </c>
      <c r="G115" s="259"/>
      <c r="H115" s="259" t="s">
        <v>844</v>
      </c>
      <c r="I115" s="259" t="s">
        <v>835</v>
      </c>
      <c r="J115" s="259"/>
      <c r="K115" s="273"/>
    </row>
    <row r="116" spans="2:11" s="1" customFormat="1" ht="15" customHeight="1">
      <c r="B116" s="284"/>
      <c r="C116" s="259" t="s">
        <v>48</v>
      </c>
      <c r="D116" s="259"/>
      <c r="E116" s="259"/>
      <c r="F116" s="282" t="s">
        <v>800</v>
      </c>
      <c r="G116" s="259"/>
      <c r="H116" s="259" t="s">
        <v>845</v>
      </c>
      <c r="I116" s="259" t="s">
        <v>835</v>
      </c>
      <c r="J116" s="259"/>
      <c r="K116" s="273"/>
    </row>
    <row r="117" spans="2:11" s="1" customFormat="1" ht="15" customHeight="1">
      <c r="B117" s="284"/>
      <c r="C117" s="259" t="s">
        <v>57</v>
      </c>
      <c r="D117" s="259"/>
      <c r="E117" s="259"/>
      <c r="F117" s="282" t="s">
        <v>800</v>
      </c>
      <c r="G117" s="259"/>
      <c r="H117" s="259" t="s">
        <v>846</v>
      </c>
      <c r="I117" s="259" t="s">
        <v>847</v>
      </c>
      <c r="J117" s="259"/>
      <c r="K117" s="273"/>
    </row>
    <row r="118" spans="2:11" s="1" customFormat="1" ht="15" customHeight="1">
      <c r="B118" s="287"/>
      <c r="C118" s="293"/>
      <c r="D118" s="293"/>
      <c r="E118" s="293"/>
      <c r="F118" s="293"/>
      <c r="G118" s="293"/>
      <c r="H118" s="293"/>
      <c r="I118" s="293"/>
      <c r="J118" s="293"/>
      <c r="K118" s="289"/>
    </row>
    <row r="119" spans="2:11" s="1" customFormat="1" ht="18.75" customHeight="1">
      <c r="B119" s="294"/>
      <c r="C119" s="295"/>
      <c r="D119" s="295"/>
      <c r="E119" s="295"/>
      <c r="F119" s="296"/>
      <c r="G119" s="295"/>
      <c r="H119" s="295"/>
      <c r="I119" s="295"/>
      <c r="J119" s="295"/>
      <c r="K119" s="294"/>
    </row>
    <row r="120" spans="2:11" s="1" customFormat="1" ht="18.75" customHeight="1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250" t="s">
        <v>848</v>
      </c>
      <c r="D122" s="250"/>
      <c r="E122" s="250"/>
      <c r="F122" s="250"/>
      <c r="G122" s="250"/>
      <c r="H122" s="250"/>
      <c r="I122" s="250"/>
      <c r="J122" s="250"/>
      <c r="K122" s="301"/>
    </row>
    <row r="123" spans="2:11" s="1" customFormat="1" ht="17.25" customHeight="1">
      <c r="B123" s="302"/>
      <c r="C123" s="274" t="s">
        <v>794</v>
      </c>
      <c r="D123" s="274"/>
      <c r="E123" s="274"/>
      <c r="F123" s="274" t="s">
        <v>795</v>
      </c>
      <c r="G123" s="275"/>
      <c r="H123" s="274" t="s">
        <v>54</v>
      </c>
      <c r="I123" s="274" t="s">
        <v>57</v>
      </c>
      <c r="J123" s="274" t="s">
        <v>796</v>
      </c>
      <c r="K123" s="303"/>
    </row>
    <row r="124" spans="2:11" s="1" customFormat="1" ht="17.25" customHeight="1">
      <c r="B124" s="302"/>
      <c r="C124" s="276" t="s">
        <v>797</v>
      </c>
      <c r="D124" s="276"/>
      <c r="E124" s="276"/>
      <c r="F124" s="277" t="s">
        <v>798</v>
      </c>
      <c r="G124" s="278"/>
      <c r="H124" s="276"/>
      <c r="I124" s="276"/>
      <c r="J124" s="276" t="s">
        <v>799</v>
      </c>
      <c r="K124" s="303"/>
    </row>
    <row r="125" spans="2:11" s="1" customFormat="1" ht="5.25" customHeight="1">
      <c r="B125" s="304"/>
      <c r="C125" s="279"/>
      <c r="D125" s="279"/>
      <c r="E125" s="279"/>
      <c r="F125" s="279"/>
      <c r="G125" s="305"/>
      <c r="H125" s="279"/>
      <c r="I125" s="279"/>
      <c r="J125" s="279"/>
      <c r="K125" s="306"/>
    </row>
    <row r="126" spans="2:11" s="1" customFormat="1" ht="15" customHeight="1">
      <c r="B126" s="304"/>
      <c r="C126" s="259" t="s">
        <v>803</v>
      </c>
      <c r="D126" s="281"/>
      <c r="E126" s="281"/>
      <c r="F126" s="282" t="s">
        <v>800</v>
      </c>
      <c r="G126" s="259"/>
      <c r="H126" s="259" t="s">
        <v>840</v>
      </c>
      <c r="I126" s="259" t="s">
        <v>802</v>
      </c>
      <c r="J126" s="259">
        <v>120</v>
      </c>
      <c r="K126" s="307"/>
    </row>
    <row r="127" spans="2:11" s="1" customFormat="1" ht="15" customHeight="1">
      <c r="B127" s="304"/>
      <c r="C127" s="259" t="s">
        <v>849</v>
      </c>
      <c r="D127" s="259"/>
      <c r="E127" s="259"/>
      <c r="F127" s="282" t="s">
        <v>800</v>
      </c>
      <c r="G127" s="259"/>
      <c r="H127" s="259" t="s">
        <v>850</v>
      </c>
      <c r="I127" s="259" t="s">
        <v>802</v>
      </c>
      <c r="J127" s="259" t="s">
        <v>851</v>
      </c>
      <c r="K127" s="307"/>
    </row>
    <row r="128" spans="2:11" s="1" customFormat="1" ht="15" customHeight="1">
      <c r="B128" s="304"/>
      <c r="C128" s="259" t="s">
        <v>87</v>
      </c>
      <c r="D128" s="259"/>
      <c r="E128" s="259"/>
      <c r="F128" s="282" t="s">
        <v>800</v>
      </c>
      <c r="G128" s="259"/>
      <c r="H128" s="259" t="s">
        <v>852</v>
      </c>
      <c r="I128" s="259" t="s">
        <v>802</v>
      </c>
      <c r="J128" s="259" t="s">
        <v>851</v>
      </c>
      <c r="K128" s="307"/>
    </row>
    <row r="129" spans="2:11" s="1" customFormat="1" ht="15" customHeight="1">
      <c r="B129" s="304"/>
      <c r="C129" s="259" t="s">
        <v>811</v>
      </c>
      <c r="D129" s="259"/>
      <c r="E129" s="259"/>
      <c r="F129" s="282" t="s">
        <v>806</v>
      </c>
      <c r="G129" s="259"/>
      <c r="H129" s="259" t="s">
        <v>812</v>
      </c>
      <c r="I129" s="259" t="s">
        <v>802</v>
      </c>
      <c r="J129" s="259">
        <v>15</v>
      </c>
      <c r="K129" s="307"/>
    </row>
    <row r="130" spans="2:11" s="1" customFormat="1" ht="15" customHeight="1">
      <c r="B130" s="304"/>
      <c r="C130" s="285" t="s">
        <v>813</v>
      </c>
      <c r="D130" s="285"/>
      <c r="E130" s="285"/>
      <c r="F130" s="286" t="s">
        <v>806</v>
      </c>
      <c r="G130" s="285"/>
      <c r="H130" s="285" t="s">
        <v>814</v>
      </c>
      <c r="I130" s="285" t="s">
        <v>802</v>
      </c>
      <c r="J130" s="285">
        <v>15</v>
      </c>
      <c r="K130" s="307"/>
    </row>
    <row r="131" spans="2:11" s="1" customFormat="1" ht="15" customHeight="1">
      <c r="B131" s="304"/>
      <c r="C131" s="285" t="s">
        <v>815</v>
      </c>
      <c r="D131" s="285"/>
      <c r="E131" s="285"/>
      <c r="F131" s="286" t="s">
        <v>806</v>
      </c>
      <c r="G131" s="285"/>
      <c r="H131" s="285" t="s">
        <v>816</v>
      </c>
      <c r="I131" s="285" t="s">
        <v>802</v>
      </c>
      <c r="J131" s="285">
        <v>20</v>
      </c>
      <c r="K131" s="307"/>
    </row>
    <row r="132" spans="2:11" s="1" customFormat="1" ht="15" customHeight="1">
      <c r="B132" s="304"/>
      <c r="C132" s="285" t="s">
        <v>817</v>
      </c>
      <c r="D132" s="285"/>
      <c r="E132" s="285"/>
      <c r="F132" s="286" t="s">
        <v>806</v>
      </c>
      <c r="G132" s="285"/>
      <c r="H132" s="285" t="s">
        <v>818</v>
      </c>
      <c r="I132" s="285" t="s">
        <v>802</v>
      </c>
      <c r="J132" s="285">
        <v>20</v>
      </c>
      <c r="K132" s="307"/>
    </row>
    <row r="133" spans="2:11" s="1" customFormat="1" ht="15" customHeight="1">
      <c r="B133" s="304"/>
      <c r="C133" s="259" t="s">
        <v>805</v>
      </c>
      <c r="D133" s="259"/>
      <c r="E133" s="259"/>
      <c r="F133" s="282" t="s">
        <v>806</v>
      </c>
      <c r="G133" s="259"/>
      <c r="H133" s="259" t="s">
        <v>840</v>
      </c>
      <c r="I133" s="259" t="s">
        <v>802</v>
      </c>
      <c r="J133" s="259">
        <v>50</v>
      </c>
      <c r="K133" s="307"/>
    </row>
    <row r="134" spans="2:11" s="1" customFormat="1" ht="15" customHeight="1">
      <c r="B134" s="304"/>
      <c r="C134" s="259" t="s">
        <v>819</v>
      </c>
      <c r="D134" s="259"/>
      <c r="E134" s="259"/>
      <c r="F134" s="282" t="s">
        <v>806</v>
      </c>
      <c r="G134" s="259"/>
      <c r="H134" s="259" t="s">
        <v>840</v>
      </c>
      <c r="I134" s="259" t="s">
        <v>802</v>
      </c>
      <c r="J134" s="259">
        <v>50</v>
      </c>
      <c r="K134" s="307"/>
    </row>
    <row r="135" spans="2:11" s="1" customFormat="1" ht="15" customHeight="1">
      <c r="B135" s="304"/>
      <c r="C135" s="259" t="s">
        <v>825</v>
      </c>
      <c r="D135" s="259"/>
      <c r="E135" s="259"/>
      <c r="F135" s="282" t="s">
        <v>806</v>
      </c>
      <c r="G135" s="259"/>
      <c r="H135" s="259" t="s">
        <v>840</v>
      </c>
      <c r="I135" s="259" t="s">
        <v>802</v>
      </c>
      <c r="J135" s="259">
        <v>50</v>
      </c>
      <c r="K135" s="307"/>
    </row>
    <row r="136" spans="2:11" s="1" customFormat="1" ht="15" customHeight="1">
      <c r="B136" s="304"/>
      <c r="C136" s="259" t="s">
        <v>827</v>
      </c>
      <c r="D136" s="259"/>
      <c r="E136" s="259"/>
      <c r="F136" s="282" t="s">
        <v>806</v>
      </c>
      <c r="G136" s="259"/>
      <c r="H136" s="259" t="s">
        <v>840</v>
      </c>
      <c r="I136" s="259" t="s">
        <v>802</v>
      </c>
      <c r="J136" s="259">
        <v>50</v>
      </c>
      <c r="K136" s="307"/>
    </row>
    <row r="137" spans="2:11" s="1" customFormat="1" ht="15" customHeight="1">
      <c r="B137" s="304"/>
      <c r="C137" s="259" t="s">
        <v>828</v>
      </c>
      <c r="D137" s="259"/>
      <c r="E137" s="259"/>
      <c r="F137" s="282" t="s">
        <v>806</v>
      </c>
      <c r="G137" s="259"/>
      <c r="H137" s="259" t="s">
        <v>853</v>
      </c>
      <c r="I137" s="259" t="s">
        <v>802</v>
      </c>
      <c r="J137" s="259">
        <v>255</v>
      </c>
      <c r="K137" s="307"/>
    </row>
    <row r="138" spans="2:11" s="1" customFormat="1" ht="15" customHeight="1">
      <c r="B138" s="304"/>
      <c r="C138" s="259" t="s">
        <v>830</v>
      </c>
      <c r="D138" s="259"/>
      <c r="E138" s="259"/>
      <c r="F138" s="282" t="s">
        <v>800</v>
      </c>
      <c r="G138" s="259"/>
      <c r="H138" s="259" t="s">
        <v>854</v>
      </c>
      <c r="I138" s="259" t="s">
        <v>832</v>
      </c>
      <c r="J138" s="259"/>
      <c r="K138" s="307"/>
    </row>
    <row r="139" spans="2:11" s="1" customFormat="1" ht="15" customHeight="1">
      <c r="B139" s="304"/>
      <c r="C139" s="259" t="s">
        <v>833</v>
      </c>
      <c r="D139" s="259"/>
      <c r="E139" s="259"/>
      <c r="F139" s="282" t="s">
        <v>800</v>
      </c>
      <c r="G139" s="259"/>
      <c r="H139" s="259" t="s">
        <v>855</v>
      </c>
      <c r="I139" s="259" t="s">
        <v>835</v>
      </c>
      <c r="J139" s="259"/>
      <c r="K139" s="307"/>
    </row>
    <row r="140" spans="2:11" s="1" customFormat="1" ht="15" customHeight="1">
      <c r="B140" s="304"/>
      <c r="C140" s="259" t="s">
        <v>836</v>
      </c>
      <c r="D140" s="259"/>
      <c r="E140" s="259"/>
      <c r="F140" s="282" t="s">
        <v>800</v>
      </c>
      <c r="G140" s="259"/>
      <c r="H140" s="259" t="s">
        <v>836</v>
      </c>
      <c r="I140" s="259" t="s">
        <v>835</v>
      </c>
      <c r="J140" s="259"/>
      <c r="K140" s="307"/>
    </row>
    <row r="141" spans="2:11" s="1" customFormat="1" ht="15" customHeight="1">
      <c r="B141" s="304"/>
      <c r="C141" s="259" t="s">
        <v>38</v>
      </c>
      <c r="D141" s="259"/>
      <c r="E141" s="259"/>
      <c r="F141" s="282" t="s">
        <v>800</v>
      </c>
      <c r="G141" s="259"/>
      <c r="H141" s="259" t="s">
        <v>856</v>
      </c>
      <c r="I141" s="259" t="s">
        <v>835</v>
      </c>
      <c r="J141" s="259"/>
      <c r="K141" s="307"/>
    </row>
    <row r="142" spans="2:11" s="1" customFormat="1" ht="15" customHeight="1">
      <c r="B142" s="304"/>
      <c r="C142" s="259" t="s">
        <v>857</v>
      </c>
      <c r="D142" s="259"/>
      <c r="E142" s="259"/>
      <c r="F142" s="282" t="s">
        <v>800</v>
      </c>
      <c r="G142" s="259"/>
      <c r="H142" s="259" t="s">
        <v>858</v>
      </c>
      <c r="I142" s="259" t="s">
        <v>835</v>
      </c>
      <c r="J142" s="259"/>
      <c r="K142" s="307"/>
    </row>
    <row r="143" spans="2:11" s="1" customFormat="1" ht="15" customHeight="1">
      <c r="B143" s="308"/>
      <c r="C143" s="309"/>
      <c r="D143" s="309"/>
      <c r="E143" s="309"/>
      <c r="F143" s="309"/>
      <c r="G143" s="309"/>
      <c r="H143" s="309"/>
      <c r="I143" s="309"/>
      <c r="J143" s="309"/>
      <c r="K143" s="310"/>
    </row>
    <row r="144" spans="2:11" s="1" customFormat="1" ht="18.75" customHeight="1">
      <c r="B144" s="295"/>
      <c r="C144" s="295"/>
      <c r="D144" s="295"/>
      <c r="E144" s="295"/>
      <c r="F144" s="296"/>
      <c r="G144" s="295"/>
      <c r="H144" s="295"/>
      <c r="I144" s="295"/>
      <c r="J144" s="295"/>
      <c r="K144" s="295"/>
    </row>
    <row r="145" spans="2:11" s="1" customFormat="1" ht="18.75" customHeight="1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</row>
    <row r="146" spans="2:11" s="1" customFormat="1" ht="7.5" customHeight="1">
      <c r="B146" s="268"/>
      <c r="C146" s="269"/>
      <c r="D146" s="269"/>
      <c r="E146" s="269"/>
      <c r="F146" s="269"/>
      <c r="G146" s="269"/>
      <c r="H146" s="269"/>
      <c r="I146" s="269"/>
      <c r="J146" s="269"/>
      <c r="K146" s="270"/>
    </row>
    <row r="147" spans="2:11" s="1" customFormat="1" ht="45" customHeight="1">
      <c r="B147" s="271"/>
      <c r="C147" s="272" t="s">
        <v>859</v>
      </c>
      <c r="D147" s="272"/>
      <c r="E147" s="272"/>
      <c r="F147" s="272"/>
      <c r="G147" s="272"/>
      <c r="H147" s="272"/>
      <c r="I147" s="272"/>
      <c r="J147" s="272"/>
      <c r="K147" s="273"/>
    </row>
    <row r="148" spans="2:11" s="1" customFormat="1" ht="17.25" customHeight="1">
      <c r="B148" s="271"/>
      <c r="C148" s="274" t="s">
        <v>794</v>
      </c>
      <c r="D148" s="274"/>
      <c r="E148" s="274"/>
      <c r="F148" s="274" t="s">
        <v>795</v>
      </c>
      <c r="G148" s="275"/>
      <c r="H148" s="274" t="s">
        <v>54</v>
      </c>
      <c r="I148" s="274" t="s">
        <v>57</v>
      </c>
      <c r="J148" s="274" t="s">
        <v>796</v>
      </c>
      <c r="K148" s="273"/>
    </row>
    <row r="149" spans="2:11" s="1" customFormat="1" ht="17.25" customHeight="1">
      <c r="B149" s="271"/>
      <c r="C149" s="276" t="s">
        <v>797</v>
      </c>
      <c r="D149" s="276"/>
      <c r="E149" s="276"/>
      <c r="F149" s="277" t="s">
        <v>798</v>
      </c>
      <c r="G149" s="278"/>
      <c r="H149" s="276"/>
      <c r="I149" s="276"/>
      <c r="J149" s="276" t="s">
        <v>799</v>
      </c>
      <c r="K149" s="273"/>
    </row>
    <row r="150" spans="2:11" s="1" customFormat="1" ht="5.25" customHeight="1">
      <c r="B150" s="284"/>
      <c r="C150" s="279"/>
      <c r="D150" s="279"/>
      <c r="E150" s="279"/>
      <c r="F150" s="279"/>
      <c r="G150" s="280"/>
      <c r="H150" s="279"/>
      <c r="I150" s="279"/>
      <c r="J150" s="279"/>
      <c r="K150" s="307"/>
    </row>
    <row r="151" spans="2:11" s="1" customFormat="1" ht="15" customHeight="1">
      <c r="B151" s="284"/>
      <c r="C151" s="311" t="s">
        <v>803</v>
      </c>
      <c r="D151" s="259"/>
      <c r="E151" s="259"/>
      <c r="F151" s="312" t="s">
        <v>800</v>
      </c>
      <c r="G151" s="259"/>
      <c r="H151" s="311" t="s">
        <v>840</v>
      </c>
      <c r="I151" s="311" t="s">
        <v>802</v>
      </c>
      <c r="J151" s="311">
        <v>120</v>
      </c>
      <c r="K151" s="307"/>
    </row>
    <row r="152" spans="2:11" s="1" customFormat="1" ht="15" customHeight="1">
      <c r="B152" s="284"/>
      <c r="C152" s="311" t="s">
        <v>849</v>
      </c>
      <c r="D152" s="259"/>
      <c r="E152" s="259"/>
      <c r="F152" s="312" t="s">
        <v>800</v>
      </c>
      <c r="G152" s="259"/>
      <c r="H152" s="311" t="s">
        <v>860</v>
      </c>
      <c r="I152" s="311" t="s">
        <v>802</v>
      </c>
      <c r="J152" s="311" t="s">
        <v>851</v>
      </c>
      <c r="K152" s="307"/>
    </row>
    <row r="153" spans="2:11" s="1" customFormat="1" ht="15" customHeight="1">
      <c r="B153" s="284"/>
      <c r="C153" s="311" t="s">
        <v>87</v>
      </c>
      <c r="D153" s="259"/>
      <c r="E153" s="259"/>
      <c r="F153" s="312" t="s">
        <v>800</v>
      </c>
      <c r="G153" s="259"/>
      <c r="H153" s="311" t="s">
        <v>861</v>
      </c>
      <c r="I153" s="311" t="s">
        <v>802</v>
      </c>
      <c r="J153" s="311" t="s">
        <v>851</v>
      </c>
      <c r="K153" s="307"/>
    </row>
    <row r="154" spans="2:11" s="1" customFormat="1" ht="15" customHeight="1">
      <c r="B154" s="284"/>
      <c r="C154" s="311" t="s">
        <v>805</v>
      </c>
      <c r="D154" s="259"/>
      <c r="E154" s="259"/>
      <c r="F154" s="312" t="s">
        <v>806</v>
      </c>
      <c r="G154" s="259"/>
      <c r="H154" s="311" t="s">
        <v>840</v>
      </c>
      <c r="I154" s="311" t="s">
        <v>802</v>
      </c>
      <c r="J154" s="311">
        <v>50</v>
      </c>
      <c r="K154" s="307"/>
    </row>
    <row r="155" spans="2:11" s="1" customFormat="1" ht="15" customHeight="1">
      <c r="B155" s="284"/>
      <c r="C155" s="311" t="s">
        <v>808</v>
      </c>
      <c r="D155" s="259"/>
      <c r="E155" s="259"/>
      <c r="F155" s="312" t="s">
        <v>800</v>
      </c>
      <c r="G155" s="259"/>
      <c r="H155" s="311" t="s">
        <v>840</v>
      </c>
      <c r="I155" s="311" t="s">
        <v>810</v>
      </c>
      <c r="J155" s="311"/>
      <c r="K155" s="307"/>
    </row>
    <row r="156" spans="2:11" s="1" customFormat="1" ht="15" customHeight="1">
      <c r="B156" s="284"/>
      <c r="C156" s="311" t="s">
        <v>819</v>
      </c>
      <c r="D156" s="259"/>
      <c r="E156" s="259"/>
      <c r="F156" s="312" t="s">
        <v>806</v>
      </c>
      <c r="G156" s="259"/>
      <c r="H156" s="311" t="s">
        <v>840</v>
      </c>
      <c r="I156" s="311" t="s">
        <v>802</v>
      </c>
      <c r="J156" s="311">
        <v>50</v>
      </c>
      <c r="K156" s="307"/>
    </row>
    <row r="157" spans="2:11" s="1" customFormat="1" ht="15" customHeight="1">
      <c r="B157" s="284"/>
      <c r="C157" s="311" t="s">
        <v>827</v>
      </c>
      <c r="D157" s="259"/>
      <c r="E157" s="259"/>
      <c r="F157" s="312" t="s">
        <v>806</v>
      </c>
      <c r="G157" s="259"/>
      <c r="H157" s="311" t="s">
        <v>840</v>
      </c>
      <c r="I157" s="311" t="s">
        <v>802</v>
      </c>
      <c r="J157" s="311">
        <v>50</v>
      </c>
      <c r="K157" s="307"/>
    </row>
    <row r="158" spans="2:11" s="1" customFormat="1" ht="15" customHeight="1">
      <c r="B158" s="284"/>
      <c r="C158" s="311" t="s">
        <v>825</v>
      </c>
      <c r="D158" s="259"/>
      <c r="E158" s="259"/>
      <c r="F158" s="312" t="s">
        <v>806</v>
      </c>
      <c r="G158" s="259"/>
      <c r="H158" s="311" t="s">
        <v>840</v>
      </c>
      <c r="I158" s="311" t="s">
        <v>802</v>
      </c>
      <c r="J158" s="311">
        <v>50</v>
      </c>
      <c r="K158" s="307"/>
    </row>
    <row r="159" spans="2:11" s="1" customFormat="1" ht="15" customHeight="1">
      <c r="B159" s="284"/>
      <c r="C159" s="311" t="s">
        <v>104</v>
      </c>
      <c r="D159" s="259"/>
      <c r="E159" s="259"/>
      <c r="F159" s="312" t="s">
        <v>800</v>
      </c>
      <c r="G159" s="259"/>
      <c r="H159" s="311" t="s">
        <v>862</v>
      </c>
      <c r="I159" s="311" t="s">
        <v>802</v>
      </c>
      <c r="J159" s="311" t="s">
        <v>863</v>
      </c>
      <c r="K159" s="307"/>
    </row>
    <row r="160" spans="2:11" s="1" customFormat="1" ht="15" customHeight="1">
      <c r="B160" s="284"/>
      <c r="C160" s="311" t="s">
        <v>864</v>
      </c>
      <c r="D160" s="259"/>
      <c r="E160" s="259"/>
      <c r="F160" s="312" t="s">
        <v>800</v>
      </c>
      <c r="G160" s="259"/>
      <c r="H160" s="311" t="s">
        <v>865</v>
      </c>
      <c r="I160" s="311" t="s">
        <v>835</v>
      </c>
      <c r="J160" s="311"/>
      <c r="K160" s="307"/>
    </row>
    <row r="161" spans="2:11" s="1" customFormat="1" ht="15" customHeight="1">
      <c r="B161" s="313"/>
      <c r="C161" s="293"/>
      <c r="D161" s="293"/>
      <c r="E161" s="293"/>
      <c r="F161" s="293"/>
      <c r="G161" s="293"/>
      <c r="H161" s="293"/>
      <c r="I161" s="293"/>
      <c r="J161" s="293"/>
      <c r="K161" s="314"/>
    </row>
    <row r="162" spans="2:11" s="1" customFormat="1" ht="18.75" customHeight="1">
      <c r="B162" s="295"/>
      <c r="C162" s="305"/>
      <c r="D162" s="305"/>
      <c r="E162" s="305"/>
      <c r="F162" s="315"/>
      <c r="G162" s="305"/>
      <c r="H162" s="305"/>
      <c r="I162" s="305"/>
      <c r="J162" s="305"/>
      <c r="K162" s="295"/>
    </row>
    <row r="163" spans="2:11" s="1" customFormat="1" ht="18.75" customHeight="1"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</row>
    <row r="164" spans="2:11" s="1" customFormat="1" ht="7.5" customHeight="1">
      <c r="B164" s="246"/>
      <c r="C164" s="247"/>
      <c r="D164" s="247"/>
      <c r="E164" s="247"/>
      <c r="F164" s="247"/>
      <c r="G164" s="247"/>
      <c r="H164" s="247"/>
      <c r="I164" s="247"/>
      <c r="J164" s="247"/>
      <c r="K164" s="248"/>
    </row>
    <row r="165" spans="2:11" s="1" customFormat="1" ht="45" customHeight="1">
      <c r="B165" s="249"/>
      <c r="C165" s="250" t="s">
        <v>866</v>
      </c>
      <c r="D165" s="250"/>
      <c r="E165" s="250"/>
      <c r="F165" s="250"/>
      <c r="G165" s="250"/>
      <c r="H165" s="250"/>
      <c r="I165" s="250"/>
      <c r="J165" s="250"/>
      <c r="K165" s="251"/>
    </row>
    <row r="166" spans="2:11" s="1" customFormat="1" ht="17.25" customHeight="1">
      <c r="B166" s="249"/>
      <c r="C166" s="274" t="s">
        <v>794</v>
      </c>
      <c r="D166" s="274"/>
      <c r="E166" s="274"/>
      <c r="F166" s="274" t="s">
        <v>795</v>
      </c>
      <c r="G166" s="316"/>
      <c r="H166" s="317" t="s">
        <v>54</v>
      </c>
      <c r="I166" s="317" t="s">
        <v>57</v>
      </c>
      <c r="J166" s="274" t="s">
        <v>796</v>
      </c>
      <c r="K166" s="251"/>
    </row>
    <row r="167" spans="2:11" s="1" customFormat="1" ht="17.25" customHeight="1">
      <c r="B167" s="252"/>
      <c r="C167" s="276" t="s">
        <v>797</v>
      </c>
      <c r="D167" s="276"/>
      <c r="E167" s="276"/>
      <c r="F167" s="277" t="s">
        <v>798</v>
      </c>
      <c r="G167" s="318"/>
      <c r="H167" s="319"/>
      <c r="I167" s="319"/>
      <c r="J167" s="276" t="s">
        <v>799</v>
      </c>
      <c r="K167" s="254"/>
    </row>
    <row r="168" spans="2:11" s="1" customFormat="1" ht="5.25" customHeight="1">
      <c r="B168" s="284"/>
      <c r="C168" s="279"/>
      <c r="D168" s="279"/>
      <c r="E168" s="279"/>
      <c r="F168" s="279"/>
      <c r="G168" s="280"/>
      <c r="H168" s="279"/>
      <c r="I168" s="279"/>
      <c r="J168" s="279"/>
      <c r="K168" s="307"/>
    </row>
    <row r="169" spans="2:11" s="1" customFormat="1" ht="15" customHeight="1">
      <c r="B169" s="284"/>
      <c r="C169" s="259" t="s">
        <v>803</v>
      </c>
      <c r="D169" s="259"/>
      <c r="E169" s="259"/>
      <c r="F169" s="282" t="s">
        <v>800</v>
      </c>
      <c r="G169" s="259"/>
      <c r="H169" s="259" t="s">
        <v>840</v>
      </c>
      <c r="I169" s="259" t="s">
        <v>802</v>
      </c>
      <c r="J169" s="259">
        <v>120</v>
      </c>
      <c r="K169" s="307"/>
    </row>
    <row r="170" spans="2:11" s="1" customFormat="1" ht="15" customHeight="1">
      <c r="B170" s="284"/>
      <c r="C170" s="259" t="s">
        <v>849</v>
      </c>
      <c r="D170" s="259"/>
      <c r="E170" s="259"/>
      <c r="F170" s="282" t="s">
        <v>800</v>
      </c>
      <c r="G170" s="259"/>
      <c r="H170" s="259" t="s">
        <v>850</v>
      </c>
      <c r="I170" s="259" t="s">
        <v>802</v>
      </c>
      <c r="J170" s="259" t="s">
        <v>851</v>
      </c>
      <c r="K170" s="307"/>
    </row>
    <row r="171" spans="2:11" s="1" customFormat="1" ht="15" customHeight="1">
      <c r="B171" s="284"/>
      <c r="C171" s="259" t="s">
        <v>87</v>
      </c>
      <c r="D171" s="259"/>
      <c r="E171" s="259"/>
      <c r="F171" s="282" t="s">
        <v>800</v>
      </c>
      <c r="G171" s="259"/>
      <c r="H171" s="259" t="s">
        <v>867</v>
      </c>
      <c r="I171" s="259" t="s">
        <v>802</v>
      </c>
      <c r="J171" s="259" t="s">
        <v>851</v>
      </c>
      <c r="K171" s="307"/>
    </row>
    <row r="172" spans="2:11" s="1" customFormat="1" ht="15" customHeight="1">
      <c r="B172" s="284"/>
      <c r="C172" s="259" t="s">
        <v>805</v>
      </c>
      <c r="D172" s="259"/>
      <c r="E172" s="259"/>
      <c r="F172" s="282" t="s">
        <v>806</v>
      </c>
      <c r="G172" s="259"/>
      <c r="H172" s="259" t="s">
        <v>867</v>
      </c>
      <c r="I172" s="259" t="s">
        <v>802</v>
      </c>
      <c r="J172" s="259">
        <v>50</v>
      </c>
      <c r="K172" s="307"/>
    </row>
    <row r="173" spans="2:11" s="1" customFormat="1" ht="15" customHeight="1">
      <c r="B173" s="284"/>
      <c r="C173" s="259" t="s">
        <v>808</v>
      </c>
      <c r="D173" s="259"/>
      <c r="E173" s="259"/>
      <c r="F173" s="282" t="s">
        <v>800</v>
      </c>
      <c r="G173" s="259"/>
      <c r="H173" s="259" t="s">
        <v>867</v>
      </c>
      <c r="I173" s="259" t="s">
        <v>810</v>
      </c>
      <c r="J173" s="259"/>
      <c r="K173" s="307"/>
    </row>
    <row r="174" spans="2:11" s="1" customFormat="1" ht="15" customHeight="1">
      <c r="B174" s="284"/>
      <c r="C174" s="259" t="s">
        <v>819</v>
      </c>
      <c r="D174" s="259"/>
      <c r="E174" s="259"/>
      <c r="F174" s="282" t="s">
        <v>806</v>
      </c>
      <c r="G174" s="259"/>
      <c r="H174" s="259" t="s">
        <v>867</v>
      </c>
      <c r="I174" s="259" t="s">
        <v>802</v>
      </c>
      <c r="J174" s="259">
        <v>50</v>
      </c>
      <c r="K174" s="307"/>
    </row>
    <row r="175" spans="2:11" s="1" customFormat="1" ht="15" customHeight="1">
      <c r="B175" s="284"/>
      <c r="C175" s="259" t="s">
        <v>827</v>
      </c>
      <c r="D175" s="259"/>
      <c r="E175" s="259"/>
      <c r="F175" s="282" t="s">
        <v>806</v>
      </c>
      <c r="G175" s="259"/>
      <c r="H175" s="259" t="s">
        <v>867</v>
      </c>
      <c r="I175" s="259" t="s">
        <v>802</v>
      </c>
      <c r="J175" s="259">
        <v>50</v>
      </c>
      <c r="K175" s="307"/>
    </row>
    <row r="176" spans="2:11" s="1" customFormat="1" ht="15" customHeight="1">
      <c r="B176" s="284"/>
      <c r="C176" s="259" t="s">
        <v>825</v>
      </c>
      <c r="D176" s="259"/>
      <c r="E176" s="259"/>
      <c r="F176" s="282" t="s">
        <v>806</v>
      </c>
      <c r="G176" s="259"/>
      <c r="H176" s="259" t="s">
        <v>867</v>
      </c>
      <c r="I176" s="259" t="s">
        <v>802</v>
      </c>
      <c r="J176" s="259">
        <v>50</v>
      </c>
      <c r="K176" s="307"/>
    </row>
    <row r="177" spans="2:11" s="1" customFormat="1" ht="15" customHeight="1">
      <c r="B177" s="284"/>
      <c r="C177" s="259" t="s">
        <v>110</v>
      </c>
      <c r="D177" s="259"/>
      <c r="E177" s="259"/>
      <c r="F177" s="282" t="s">
        <v>800</v>
      </c>
      <c r="G177" s="259"/>
      <c r="H177" s="259" t="s">
        <v>868</v>
      </c>
      <c r="I177" s="259" t="s">
        <v>869</v>
      </c>
      <c r="J177" s="259"/>
      <c r="K177" s="307"/>
    </row>
    <row r="178" spans="2:11" s="1" customFormat="1" ht="15" customHeight="1">
      <c r="B178" s="284"/>
      <c r="C178" s="259" t="s">
        <v>57</v>
      </c>
      <c r="D178" s="259"/>
      <c r="E178" s="259"/>
      <c r="F178" s="282" t="s">
        <v>800</v>
      </c>
      <c r="G178" s="259"/>
      <c r="H178" s="259" t="s">
        <v>870</v>
      </c>
      <c r="I178" s="259" t="s">
        <v>871</v>
      </c>
      <c r="J178" s="259">
        <v>1</v>
      </c>
      <c r="K178" s="307"/>
    </row>
    <row r="179" spans="2:11" s="1" customFormat="1" ht="15" customHeight="1">
      <c r="B179" s="284"/>
      <c r="C179" s="259" t="s">
        <v>53</v>
      </c>
      <c r="D179" s="259"/>
      <c r="E179" s="259"/>
      <c r="F179" s="282" t="s">
        <v>800</v>
      </c>
      <c r="G179" s="259"/>
      <c r="H179" s="259" t="s">
        <v>872</v>
      </c>
      <c r="I179" s="259" t="s">
        <v>802</v>
      </c>
      <c r="J179" s="259">
        <v>20</v>
      </c>
      <c r="K179" s="307"/>
    </row>
    <row r="180" spans="2:11" s="1" customFormat="1" ht="15" customHeight="1">
      <c r="B180" s="284"/>
      <c r="C180" s="259" t="s">
        <v>54</v>
      </c>
      <c r="D180" s="259"/>
      <c r="E180" s="259"/>
      <c r="F180" s="282" t="s">
        <v>800</v>
      </c>
      <c r="G180" s="259"/>
      <c r="H180" s="259" t="s">
        <v>873</v>
      </c>
      <c r="I180" s="259" t="s">
        <v>802</v>
      </c>
      <c r="J180" s="259">
        <v>255</v>
      </c>
      <c r="K180" s="307"/>
    </row>
    <row r="181" spans="2:11" s="1" customFormat="1" ht="15" customHeight="1">
      <c r="B181" s="284"/>
      <c r="C181" s="259" t="s">
        <v>111</v>
      </c>
      <c r="D181" s="259"/>
      <c r="E181" s="259"/>
      <c r="F181" s="282" t="s">
        <v>800</v>
      </c>
      <c r="G181" s="259"/>
      <c r="H181" s="259" t="s">
        <v>764</v>
      </c>
      <c r="I181" s="259" t="s">
        <v>802</v>
      </c>
      <c r="J181" s="259">
        <v>10</v>
      </c>
      <c r="K181" s="307"/>
    </row>
    <row r="182" spans="2:11" s="1" customFormat="1" ht="15" customHeight="1">
      <c r="B182" s="284"/>
      <c r="C182" s="259" t="s">
        <v>112</v>
      </c>
      <c r="D182" s="259"/>
      <c r="E182" s="259"/>
      <c r="F182" s="282" t="s">
        <v>800</v>
      </c>
      <c r="G182" s="259"/>
      <c r="H182" s="259" t="s">
        <v>874</v>
      </c>
      <c r="I182" s="259" t="s">
        <v>835</v>
      </c>
      <c r="J182" s="259"/>
      <c r="K182" s="307"/>
    </row>
    <row r="183" spans="2:11" s="1" customFormat="1" ht="15" customHeight="1">
      <c r="B183" s="284"/>
      <c r="C183" s="259" t="s">
        <v>875</v>
      </c>
      <c r="D183" s="259"/>
      <c r="E183" s="259"/>
      <c r="F183" s="282" t="s">
        <v>800</v>
      </c>
      <c r="G183" s="259"/>
      <c r="H183" s="259" t="s">
        <v>876</v>
      </c>
      <c r="I183" s="259" t="s">
        <v>835</v>
      </c>
      <c r="J183" s="259"/>
      <c r="K183" s="307"/>
    </row>
    <row r="184" spans="2:11" s="1" customFormat="1" ht="15" customHeight="1">
      <c r="B184" s="284"/>
      <c r="C184" s="259" t="s">
        <v>864</v>
      </c>
      <c r="D184" s="259"/>
      <c r="E184" s="259"/>
      <c r="F184" s="282" t="s">
        <v>800</v>
      </c>
      <c r="G184" s="259"/>
      <c r="H184" s="259" t="s">
        <v>877</v>
      </c>
      <c r="I184" s="259" t="s">
        <v>835</v>
      </c>
      <c r="J184" s="259"/>
      <c r="K184" s="307"/>
    </row>
    <row r="185" spans="2:11" s="1" customFormat="1" ht="15" customHeight="1">
      <c r="B185" s="284"/>
      <c r="C185" s="259" t="s">
        <v>114</v>
      </c>
      <c r="D185" s="259"/>
      <c r="E185" s="259"/>
      <c r="F185" s="282" t="s">
        <v>806</v>
      </c>
      <c r="G185" s="259"/>
      <c r="H185" s="259" t="s">
        <v>878</v>
      </c>
      <c r="I185" s="259" t="s">
        <v>802</v>
      </c>
      <c r="J185" s="259">
        <v>50</v>
      </c>
      <c r="K185" s="307"/>
    </row>
    <row r="186" spans="2:11" s="1" customFormat="1" ht="15" customHeight="1">
      <c r="B186" s="284"/>
      <c r="C186" s="259" t="s">
        <v>879</v>
      </c>
      <c r="D186" s="259"/>
      <c r="E186" s="259"/>
      <c r="F186" s="282" t="s">
        <v>806</v>
      </c>
      <c r="G186" s="259"/>
      <c r="H186" s="259" t="s">
        <v>880</v>
      </c>
      <c r="I186" s="259" t="s">
        <v>881</v>
      </c>
      <c r="J186" s="259"/>
      <c r="K186" s="307"/>
    </row>
    <row r="187" spans="2:11" s="1" customFormat="1" ht="15" customHeight="1">
      <c r="B187" s="284"/>
      <c r="C187" s="259" t="s">
        <v>882</v>
      </c>
      <c r="D187" s="259"/>
      <c r="E187" s="259"/>
      <c r="F187" s="282" t="s">
        <v>806</v>
      </c>
      <c r="G187" s="259"/>
      <c r="H187" s="259" t="s">
        <v>883</v>
      </c>
      <c r="I187" s="259" t="s">
        <v>881</v>
      </c>
      <c r="J187" s="259"/>
      <c r="K187" s="307"/>
    </row>
    <row r="188" spans="2:11" s="1" customFormat="1" ht="15" customHeight="1">
      <c r="B188" s="284"/>
      <c r="C188" s="259" t="s">
        <v>884</v>
      </c>
      <c r="D188" s="259"/>
      <c r="E188" s="259"/>
      <c r="F188" s="282" t="s">
        <v>806</v>
      </c>
      <c r="G188" s="259"/>
      <c r="H188" s="259" t="s">
        <v>885</v>
      </c>
      <c r="I188" s="259" t="s">
        <v>881</v>
      </c>
      <c r="J188" s="259"/>
      <c r="K188" s="307"/>
    </row>
    <row r="189" spans="2:11" s="1" customFormat="1" ht="15" customHeight="1">
      <c r="B189" s="284"/>
      <c r="C189" s="320" t="s">
        <v>886</v>
      </c>
      <c r="D189" s="259"/>
      <c r="E189" s="259"/>
      <c r="F189" s="282" t="s">
        <v>806</v>
      </c>
      <c r="G189" s="259"/>
      <c r="H189" s="259" t="s">
        <v>887</v>
      </c>
      <c r="I189" s="259" t="s">
        <v>888</v>
      </c>
      <c r="J189" s="321" t="s">
        <v>889</v>
      </c>
      <c r="K189" s="307"/>
    </row>
    <row r="190" spans="2:11" s="1" customFormat="1" ht="15" customHeight="1">
      <c r="B190" s="284"/>
      <c r="C190" s="320" t="s">
        <v>42</v>
      </c>
      <c r="D190" s="259"/>
      <c r="E190" s="259"/>
      <c r="F190" s="282" t="s">
        <v>800</v>
      </c>
      <c r="G190" s="259"/>
      <c r="H190" s="256" t="s">
        <v>890</v>
      </c>
      <c r="I190" s="259" t="s">
        <v>891</v>
      </c>
      <c r="J190" s="259"/>
      <c r="K190" s="307"/>
    </row>
    <row r="191" spans="2:11" s="1" customFormat="1" ht="15" customHeight="1">
      <c r="B191" s="284"/>
      <c r="C191" s="320" t="s">
        <v>892</v>
      </c>
      <c r="D191" s="259"/>
      <c r="E191" s="259"/>
      <c r="F191" s="282" t="s">
        <v>800</v>
      </c>
      <c r="G191" s="259"/>
      <c r="H191" s="259" t="s">
        <v>893</v>
      </c>
      <c r="I191" s="259" t="s">
        <v>835</v>
      </c>
      <c r="J191" s="259"/>
      <c r="K191" s="307"/>
    </row>
    <row r="192" spans="2:11" s="1" customFormat="1" ht="15" customHeight="1">
      <c r="B192" s="284"/>
      <c r="C192" s="320" t="s">
        <v>894</v>
      </c>
      <c r="D192" s="259"/>
      <c r="E192" s="259"/>
      <c r="F192" s="282" t="s">
        <v>800</v>
      </c>
      <c r="G192" s="259"/>
      <c r="H192" s="259" t="s">
        <v>895</v>
      </c>
      <c r="I192" s="259" t="s">
        <v>835</v>
      </c>
      <c r="J192" s="259"/>
      <c r="K192" s="307"/>
    </row>
    <row r="193" spans="2:11" s="1" customFormat="1" ht="15" customHeight="1">
      <c r="B193" s="284"/>
      <c r="C193" s="320" t="s">
        <v>896</v>
      </c>
      <c r="D193" s="259"/>
      <c r="E193" s="259"/>
      <c r="F193" s="282" t="s">
        <v>806</v>
      </c>
      <c r="G193" s="259"/>
      <c r="H193" s="259" t="s">
        <v>897</v>
      </c>
      <c r="I193" s="259" t="s">
        <v>835</v>
      </c>
      <c r="J193" s="259"/>
      <c r="K193" s="307"/>
    </row>
    <row r="194" spans="2:11" s="1" customFormat="1" ht="15" customHeight="1">
      <c r="B194" s="313"/>
      <c r="C194" s="322"/>
      <c r="D194" s="293"/>
      <c r="E194" s="293"/>
      <c r="F194" s="293"/>
      <c r="G194" s="293"/>
      <c r="H194" s="293"/>
      <c r="I194" s="293"/>
      <c r="J194" s="293"/>
      <c r="K194" s="314"/>
    </row>
    <row r="195" spans="2:11" s="1" customFormat="1" ht="18.75" customHeight="1">
      <c r="B195" s="295"/>
      <c r="C195" s="305"/>
      <c r="D195" s="305"/>
      <c r="E195" s="305"/>
      <c r="F195" s="315"/>
      <c r="G195" s="305"/>
      <c r="H195" s="305"/>
      <c r="I195" s="305"/>
      <c r="J195" s="305"/>
      <c r="K195" s="295"/>
    </row>
    <row r="196" spans="2:11" s="1" customFormat="1" ht="18.75" customHeight="1">
      <c r="B196" s="295"/>
      <c r="C196" s="305"/>
      <c r="D196" s="305"/>
      <c r="E196" s="305"/>
      <c r="F196" s="315"/>
      <c r="G196" s="305"/>
      <c r="H196" s="305"/>
      <c r="I196" s="305"/>
      <c r="J196" s="305"/>
      <c r="K196" s="295"/>
    </row>
    <row r="197" spans="2:11" s="1" customFormat="1" ht="18.75" customHeight="1"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</row>
    <row r="198" spans="2:11" s="1" customFormat="1" ht="13.5">
      <c r="B198" s="246"/>
      <c r="C198" s="247"/>
      <c r="D198" s="247"/>
      <c r="E198" s="247"/>
      <c r="F198" s="247"/>
      <c r="G198" s="247"/>
      <c r="H198" s="247"/>
      <c r="I198" s="247"/>
      <c r="J198" s="247"/>
      <c r="K198" s="248"/>
    </row>
    <row r="199" spans="2:11" s="1" customFormat="1" ht="21">
      <c r="B199" s="249"/>
      <c r="C199" s="250" t="s">
        <v>898</v>
      </c>
      <c r="D199" s="250"/>
      <c r="E199" s="250"/>
      <c r="F199" s="250"/>
      <c r="G199" s="250"/>
      <c r="H199" s="250"/>
      <c r="I199" s="250"/>
      <c r="J199" s="250"/>
      <c r="K199" s="251"/>
    </row>
    <row r="200" spans="2:11" s="1" customFormat="1" ht="25.5" customHeight="1">
      <c r="B200" s="249"/>
      <c r="C200" s="323" t="s">
        <v>899</v>
      </c>
      <c r="D200" s="323"/>
      <c r="E200" s="323"/>
      <c r="F200" s="323" t="s">
        <v>900</v>
      </c>
      <c r="G200" s="324"/>
      <c r="H200" s="323" t="s">
        <v>901</v>
      </c>
      <c r="I200" s="323"/>
      <c r="J200" s="323"/>
      <c r="K200" s="251"/>
    </row>
    <row r="201" spans="2:11" s="1" customFormat="1" ht="5.25" customHeight="1">
      <c r="B201" s="284"/>
      <c r="C201" s="279"/>
      <c r="D201" s="279"/>
      <c r="E201" s="279"/>
      <c r="F201" s="279"/>
      <c r="G201" s="305"/>
      <c r="H201" s="279"/>
      <c r="I201" s="279"/>
      <c r="J201" s="279"/>
      <c r="K201" s="307"/>
    </row>
    <row r="202" spans="2:11" s="1" customFormat="1" ht="15" customHeight="1">
      <c r="B202" s="284"/>
      <c r="C202" s="259" t="s">
        <v>891</v>
      </c>
      <c r="D202" s="259"/>
      <c r="E202" s="259"/>
      <c r="F202" s="282" t="s">
        <v>43</v>
      </c>
      <c r="G202" s="259"/>
      <c r="H202" s="259" t="s">
        <v>902</v>
      </c>
      <c r="I202" s="259"/>
      <c r="J202" s="259"/>
      <c r="K202" s="307"/>
    </row>
    <row r="203" spans="2:11" s="1" customFormat="1" ht="15" customHeight="1">
      <c r="B203" s="284"/>
      <c r="C203" s="259"/>
      <c r="D203" s="259"/>
      <c r="E203" s="259"/>
      <c r="F203" s="282" t="s">
        <v>44</v>
      </c>
      <c r="G203" s="259"/>
      <c r="H203" s="259" t="s">
        <v>903</v>
      </c>
      <c r="I203" s="259"/>
      <c r="J203" s="259"/>
      <c r="K203" s="307"/>
    </row>
    <row r="204" spans="2:11" s="1" customFormat="1" ht="15" customHeight="1">
      <c r="B204" s="284"/>
      <c r="C204" s="259"/>
      <c r="D204" s="259"/>
      <c r="E204" s="259"/>
      <c r="F204" s="282" t="s">
        <v>47</v>
      </c>
      <c r="G204" s="259"/>
      <c r="H204" s="259" t="s">
        <v>904</v>
      </c>
      <c r="I204" s="259"/>
      <c r="J204" s="259"/>
      <c r="K204" s="307"/>
    </row>
    <row r="205" spans="2:11" s="1" customFormat="1" ht="15" customHeight="1">
      <c r="B205" s="284"/>
      <c r="C205" s="259"/>
      <c r="D205" s="259"/>
      <c r="E205" s="259"/>
      <c r="F205" s="282" t="s">
        <v>45</v>
      </c>
      <c r="G205" s="259"/>
      <c r="H205" s="259" t="s">
        <v>905</v>
      </c>
      <c r="I205" s="259"/>
      <c r="J205" s="259"/>
      <c r="K205" s="307"/>
    </row>
    <row r="206" spans="2:11" s="1" customFormat="1" ht="15" customHeight="1">
      <c r="B206" s="284"/>
      <c r="C206" s="259"/>
      <c r="D206" s="259"/>
      <c r="E206" s="259"/>
      <c r="F206" s="282" t="s">
        <v>46</v>
      </c>
      <c r="G206" s="259"/>
      <c r="H206" s="259" t="s">
        <v>906</v>
      </c>
      <c r="I206" s="259"/>
      <c r="J206" s="259"/>
      <c r="K206" s="307"/>
    </row>
    <row r="207" spans="2:11" s="1" customFormat="1" ht="15" customHeight="1">
      <c r="B207" s="284"/>
      <c r="C207" s="259"/>
      <c r="D207" s="259"/>
      <c r="E207" s="259"/>
      <c r="F207" s="282"/>
      <c r="G207" s="259"/>
      <c r="H207" s="259"/>
      <c r="I207" s="259"/>
      <c r="J207" s="259"/>
      <c r="K207" s="307"/>
    </row>
    <row r="208" spans="2:11" s="1" customFormat="1" ht="15" customHeight="1">
      <c r="B208" s="284"/>
      <c r="C208" s="259" t="s">
        <v>847</v>
      </c>
      <c r="D208" s="259"/>
      <c r="E208" s="259"/>
      <c r="F208" s="282" t="s">
        <v>79</v>
      </c>
      <c r="G208" s="259"/>
      <c r="H208" s="259" t="s">
        <v>907</v>
      </c>
      <c r="I208" s="259"/>
      <c r="J208" s="259"/>
      <c r="K208" s="307"/>
    </row>
    <row r="209" spans="2:11" s="1" customFormat="1" ht="15" customHeight="1">
      <c r="B209" s="284"/>
      <c r="C209" s="259"/>
      <c r="D209" s="259"/>
      <c r="E209" s="259"/>
      <c r="F209" s="282" t="s">
        <v>745</v>
      </c>
      <c r="G209" s="259"/>
      <c r="H209" s="259" t="s">
        <v>746</v>
      </c>
      <c r="I209" s="259"/>
      <c r="J209" s="259"/>
      <c r="K209" s="307"/>
    </row>
    <row r="210" spans="2:11" s="1" customFormat="1" ht="15" customHeight="1">
      <c r="B210" s="284"/>
      <c r="C210" s="259"/>
      <c r="D210" s="259"/>
      <c r="E210" s="259"/>
      <c r="F210" s="282" t="s">
        <v>743</v>
      </c>
      <c r="G210" s="259"/>
      <c r="H210" s="259" t="s">
        <v>908</v>
      </c>
      <c r="I210" s="259"/>
      <c r="J210" s="259"/>
      <c r="K210" s="307"/>
    </row>
    <row r="211" spans="2:11" s="1" customFormat="1" ht="15" customHeight="1">
      <c r="B211" s="325"/>
      <c r="C211" s="259"/>
      <c r="D211" s="259"/>
      <c r="E211" s="259"/>
      <c r="F211" s="282" t="s">
        <v>97</v>
      </c>
      <c r="G211" s="320"/>
      <c r="H211" s="311" t="s">
        <v>98</v>
      </c>
      <c r="I211" s="311"/>
      <c r="J211" s="311"/>
      <c r="K211" s="326"/>
    </row>
    <row r="212" spans="2:11" s="1" customFormat="1" ht="15" customHeight="1">
      <c r="B212" s="325"/>
      <c r="C212" s="259"/>
      <c r="D212" s="259"/>
      <c r="E212" s="259"/>
      <c r="F212" s="282" t="s">
        <v>747</v>
      </c>
      <c r="G212" s="320"/>
      <c r="H212" s="311" t="s">
        <v>909</v>
      </c>
      <c r="I212" s="311"/>
      <c r="J212" s="311"/>
      <c r="K212" s="326"/>
    </row>
    <row r="213" spans="2:11" s="1" customFormat="1" ht="15" customHeight="1">
      <c r="B213" s="325"/>
      <c r="C213" s="259"/>
      <c r="D213" s="259"/>
      <c r="E213" s="259"/>
      <c r="F213" s="282"/>
      <c r="G213" s="320"/>
      <c r="H213" s="311"/>
      <c r="I213" s="311"/>
      <c r="J213" s="311"/>
      <c r="K213" s="326"/>
    </row>
    <row r="214" spans="2:11" s="1" customFormat="1" ht="15" customHeight="1">
      <c r="B214" s="325"/>
      <c r="C214" s="259" t="s">
        <v>871</v>
      </c>
      <c r="D214" s="259"/>
      <c r="E214" s="259"/>
      <c r="F214" s="282">
        <v>1</v>
      </c>
      <c r="G214" s="320"/>
      <c r="H214" s="311" t="s">
        <v>910</v>
      </c>
      <c r="I214" s="311"/>
      <c r="J214" s="311"/>
      <c r="K214" s="326"/>
    </row>
    <row r="215" spans="2:11" s="1" customFormat="1" ht="15" customHeight="1">
      <c r="B215" s="325"/>
      <c r="C215" s="259"/>
      <c r="D215" s="259"/>
      <c r="E215" s="259"/>
      <c r="F215" s="282">
        <v>2</v>
      </c>
      <c r="G215" s="320"/>
      <c r="H215" s="311" t="s">
        <v>911</v>
      </c>
      <c r="I215" s="311"/>
      <c r="J215" s="311"/>
      <c r="K215" s="326"/>
    </row>
    <row r="216" spans="2:11" s="1" customFormat="1" ht="15" customHeight="1">
      <c r="B216" s="325"/>
      <c r="C216" s="259"/>
      <c r="D216" s="259"/>
      <c r="E216" s="259"/>
      <c r="F216" s="282">
        <v>3</v>
      </c>
      <c r="G216" s="320"/>
      <c r="H216" s="311" t="s">
        <v>912</v>
      </c>
      <c r="I216" s="311"/>
      <c r="J216" s="311"/>
      <c r="K216" s="326"/>
    </row>
    <row r="217" spans="2:11" s="1" customFormat="1" ht="15" customHeight="1">
      <c r="B217" s="325"/>
      <c r="C217" s="259"/>
      <c r="D217" s="259"/>
      <c r="E217" s="259"/>
      <c r="F217" s="282">
        <v>4</v>
      </c>
      <c r="G217" s="320"/>
      <c r="H217" s="311" t="s">
        <v>913</v>
      </c>
      <c r="I217" s="311"/>
      <c r="J217" s="311"/>
      <c r="K217" s="326"/>
    </row>
    <row r="218" spans="2:11" s="1" customFormat="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LUDEKNEW\uzivatel</dc:creator>
  <cp:keywords/>
  <dc:description/>
  <cp:lastModifiedBy>LUDEKNEW\uzivatel</cp:lastModifiedBy>
  <dcterms:created xsi:type="dcterms:W3CDTF">2023-01-20T09:48:15Z</dcterms:created>
  <dcterms:modified xsi:type="dcterms:W3CDTF">2023-01-20T09:48:18Z</dcterms:modified>
  <cp:category/>
  <cp:version/>
  <cp:contentType/>
  <cp:contentStatus/>
</cp:coreProperties>
</file>