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570" windowWidth="28455" windowHeight="11955"/>
  </bookViews>
  <sheets>
    <sheet name="Rekapitulace stavby" sheetId="1" r:id="rId1"/>
    <sheet name="SO-01.1 - Vegetační úprav..." sheetId="2" r:id="rId2"/>
    <sheet name="SO-01.2 - Vegetační úprav..." sheetId="3" r:id="rId3"/>
    <sheet name="SO-01.3 - Vegetační úprav..." sheetId="4" r:id="rId4"/>
    <sheet name="SO-01.4 - Vegetační úprav..." sheetId="5" r:id="rId5"/>
    <sheet name="SO-01.5 - Vegetační úprav..." sheetId="6" r:id="rId6"/>
    <sheet name="SO-01.6 - Vegetační úprav..." sheetId="7" r:id="rId7"/>
    <sheet name="SO-02 - Biotechnické objekty" sheetId="8" r:id="rId8"/>
    <sheet name="SO-03.1 - Odpočinkové mís..." sheetId="9" r:id="rId9"/>
    <sheet name="SO-03.2 - Odpočinkové mís..." sheetId="10" r:id="rId10"/>
    <sheet name="VRN - Vedlejší rozpočtové..." sheetId="11" r:id="rId11"/>
    <sheet name="Pokyny pro vyplnění" sheetId="12" r:id="rId12"/>
  </sheets>
  <definedNames>
    <definedName name="_xlnm._FilterDatabase" localSheetId="1" hidden="1">'SO-01.1 - Vegetační úprav...'!$C$87:$K$249</definedName>
    <definedName name="_xlnm._FilterDatabase" localSheetId="2" hidden="1">'SO-01.2 - Vegetační úprav...'!$C$87:$K$154</definedName>
    <definedName name="_xlnm._FilterDatabase" localSheetId="3" hidden="1">'SO-01.3 - Vegetační úprav...'!$C$87:$K$162</definedName>
    <definedName name="_xlnm._FilterDatabase" localSheetId="4" hidden="1">'SO-01.4 - Vegetační úprav...'!$C$87:$K$158</definedName>
    <definedName name="_xlnm._FilterDatabase" localSheetId="5" hidden="1">'SO-01.5 - Vegetační úprav...'!$C$87:$K$162</definedName>
    <definedName name="_xlnm._FilterDatabase" localSheetId="6" hidden="1">'SO-01.6 - Vegetační úprav...'!$C$87:$K$162</definedName>
    <definedName name="_xlnm._FilterDatabase" localSheetId="7" hidden="1">'SO-02 - Biotechnické objekty'!$C$82:$K$116</definedName>
    <definedName name="_xlnm._FilterDatabase" localSheetId="8" hidden="1">'SO-03.1 - Odpočinkové mís...'!$C$87:$K$104</definedName>
    <definedName name="_xlnm._FilterDatabase" localSheetId="9" hidden="1">'SO-03.2 - Odpočinkové mís...'!$C$85:$K$93</definedName>
    <definedName name="_xlnm._FilterDatabase" localSheetId="10" hidden="1">'VRN - Vedlejší rozpočtové...'!$C$81:$K$105</definedName>
    <definedName name="_xlnm.Print_Titles" localSheetId="0">'Rekapitulace stavby'!$52:$52</definedName>
    <definedName name="_xlnm.Print_Titles" localSheetId="1">'SO-01.1 - Vegetační úprav...'!$87:$87</definedName>
    <definedName name="_xlnm.Print_Titles" localSheetId="2">'SO-01.2 - Vegetační úprav...'!$87:$87</definedName>
    <definedName name="_xlnm.Print_Titles" localSheetId="3">'SO-01.3 - Vegetační úprav...'!$87:$87</definedName>
    <definedName name="_xlnm.Print_Titles" localSheetId="4">'SO-01.4 - Vegetační úprav...'!$87:$87</definedName>
    <definedName name="_xlnm.Print_Titles" localSheetId="5">'SO-01.5 - Vegetační úprav...'!$87:$87</definedName>
    <definedName name="_xlnm.Print_Titles" localSheetId="6">'SO-01.6 - Vegetační úprav...'!$87:$87</definedName>
    <definedName name="_xlnm.Print_Titles" localSheetId="7">'SO-02 - Biotechnické objekty'!$82:$82</definedName>
    <definedName name="_xlnm.Print_Titles" localSheetId="8">'SO-03.1 - Odpočinkové mís...'!$87:$87</definedName>
    <definedName name="_xlnm.Print_Titles" localSheetId="9">'SO-03.2 - Odpočinkové mís...'!$85:$85</definedName>
    <definedName name="_xlnm.Print_Titles" localSheetId="10">'VRN - Vedlejší rozpočtové...'!$81:$81</definedName>
    <definedName name="_xlnm.Print_Area" localSheetId="11">'Pokyny pro vyplnění'!$B$2:$K$71,'Pokyny pro vyplnění'!$B$74:$K$118,'Pokyny pro vyplnění'!$B$121:$K$161,'Pokyny pro vyplnění'!$B$164:$K$218</definedName>
    <definedName name="_xlnm.Print_Area" localSheetId="0">'Rekapitulace stavby'!$D$4:$AO$36,'Rekapitulace stavby'!$C$42:$AQ$67</definedName>
    <definedName name="_xlnm.Print_Area" localSheetId="1">'SO-01.1 - Vegetační úprav...'!$C$4:$J$41,'SO-01.1 - Vegetační úprav...'!$C$47:$J$67,'SO-01.1 - Vegetační úprav...'!$C$73:$K$249</definedName>
    <definedName name="_xlnm.Print_Area" localSheetId="2">'SO-01.2 - Vegetační úprav...'!$C$4:$J$41,'SO-01.2 - Vegetační úprav...'!$C$47:$J$67,'SO-01.2 - Vegetační úprav...'!$C$73:$K$154</definedName>
    <definedName name="_xlnm.Print_Area" localSheetId="3">'SO-01.3 - Vegetační úprav...'!$C$4:$J$41,'SO-01.3 - Vegetační úprav...'!$C$47:$J$67,'SO-01.3 - Vegetační úprav...'!$C$73:$K$162</definedName>
    <definedName name="_xlnm.Print_Area" localSheetId="4">'SO-01.4 - Vegetační úprav...'!$C$4:$J$41,'SO-01.4 - Vegetační úprav...'!$C$47:$J$67,'SO-01.4 - Vegetační úprav...'!$C$73:$K$158</definedName>
    <definedName name="_xlnm.Print_Area" localSheetId="5">'SO-01.5 - Vegetační úprav...'!$C$4:$J$41,'SO-01.5 - Vegetační úprav...'!$C$47:$J$67,'SO-01.5 - Vegetační úprav...'!$C$73:$K$162</definedName>
    <definedName name="_xlnm.Print_Area" localSheetId="6">'SO-01.6 - Vegetační úprav...'!$C$4:$J$41,'SO-01.6 - Vegetační úprav...'!$C$47:$J$67,'SO-01.6 - Vegetační úprav...'!$C$73:$K$162</definedName>
    <definedName name="_xlnm.Print_Area" localSheetId="7">'SO-02 - Biotechnické objekty'!$C$4:$J$39,'SO-02 - Biotechnické objekty'!$C$45:$J$64,'SO-02 - Biotechnické objekty'!$C$70:$K$116</definedName>
    <definedName name="_xlnm.Print_Area" localSheetId="8">'SO-03.1 - Odpočinkové mís...'!$C$4:$J$41,'SO-03.1 - Odpočinkové mís...'!$C$47:$J$67,'SO-03.1 - Odpočinkové mís...'!$C$73:$K$104</definedName>
    <definedName name="_xlnm.Print_Area" localSheetId="9">'SO-03.2 - Odpočinkové mís...'!$C$4:$J$41,'SO-03.2 - Odpočinkové mís...'!$C$47:$J$65,'SO-03.2 - Odpočinkové mís...'!$C$71:$K$93</definedName>
    <definedName name="_xlnm.Print_Area" localSheetId="10">'VRN - Vedlejší rozpočtové...'!$C$4:$J$39,'VRN - Vedlejší rozpočtové...'!$C$45:$J$63,'VRN - Vedlejší rozpočtové...'!$C$69:$K$105</definedName>
  </definedNames>
  <calcPr calcId="125725"/>
</workbook>
</file>

<file path=xl/calcChain.xml><?xml version="1.0" encoding="utf-8"?>
<calcChain xmlns="http://schemas.openxmlformats.org/spreadsheetml/2006/main">
  <c r="J37" i="11"/>
  <c r="J36"/>
  <c r="AY66" i="1"/>
  <c r="J35" i="11"/>
  <c r="AX66" i="1"/>
  <c r="BI103" i="11"/>
  <c r="BH103"/>
  <c r="BG103"/>
  <c r="BF103"/>
  <c r="T103"/>
  <c r="T102"/>
  <c r="R103"/>
  <c r="R102"/>
  <c r="P103"/>
  <c r="P102"/>
  <c r="BI98"/>
  <c r="BH98"/>
  <c r="BG98"/>
  <c r="BF98"/>
  <c r="T98"/>
  <c r="R98"/>
  <c r="P98"/>
  <c r="BI91"/>
  <c r="BH91"/>
  <c r="BG91"/>
  <c r="BF91"/>
  <c r="T91"/>
  <c r="R91"/>
  <c r="P91"/>
  <c r="BI86"/>
  <c r="BH86"/>
  <c r="BG86"/>
  <c r="BF86"/>
  <c r="T86"/>
  <c r="R86"/>
  <c r="P86"/>
  <c r="BI84"/>
  <c r="BH84"/>
  <c r="BG84"/>
  <c r="BF84"/>
  <c r="T84"/>
  <c r="R84"/>
  <c r="P84"/>
  <c r="J79"/>
  <c r="J78"/>
  <c r="F78"/>
  <c r="F76"/>
  <c r="E74"/>
  <c r="J55"/>
  <c r="J54"/>
  <c r="F54"/>
  <c r="F52"/>
  <c r="E50"/>
  <c r="J18"/>
  <c r="E18"/>
  <c r="F79" s="1"/>
  <c r="J17"/>
  <c r="J12"/>
  <c r="J76" s="1"/>
  <c r="E7"/>
  <c r="E72" s="1"/>
  <c r="J39" i="10"/>
  <c r="J38"/>
  <c r="AY65" i="1" s="1"/>
  <c r="J37" i="10"/>
  <c r="AX65" i="1" s="1"/>
  <c r="BI90" i="10"/>
  <c r="BH90"/>
  <c r="BG90"/>
  <c r="BF90"/>
  <c r="T90"/>
  <c r="R90"/>
  <c r="P90"/>
  <c r="BI88"/>
  <c r="BH88"/>
  <c r="BG88"/>
  <c r="BF88"/>
  <c r="T88"/>
  <c r="R88"/>
  <c r="P88"/>
  <c r="J83"/>
  <c r="J82"/>
  <c r="F82"/>
  <c r="F80"/>
  <c r="E78"/>
  <c r="J59"/>
  <c r="J58"/>
  <c r="F58"/>
  <c r="F56"/>
  <c r="E54"/>
  <c r="J20"/>
  <c r="E20"/>
  <c r="F83" s="1"/>
  <c r="J19"/>
  <c r="J14"/>
  <c r="J80" s="1"/>
  <c r="E7"/>
  <c r="E50" s="1"/>
  <c r="J39" i="9"/>
  <c r="J38"/>
  <c r="AY64" i="1"/>
  <c r="J37" i="9"/>
  <c r="AX64" i="1"/>
  <c r="BI103" i="9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59" s="1"/>
  <c r="J19"/>
  <c r="J14"/>
  <c r="J82"/>
  <c r="E7"/>
  <c r="E50" s="1"/>
  <c r="J37" i="8"/>
  <c r="J36"/>
  <c r="AY62" i="1" s="1"/>
  <c r="J35" i="8"/>
  <c r="AX62" i="1" s="1"/>
  <c r="BI114" i="8"/>
  <c r="BH114"/>
  <c r="BG114"/>
  <c r="BF114"/>
  <c r="T114"/>
  <c r="T113" s="1"/>
  <c r="R114"/>
  <c r="R113" s="1"/>
  <c r="P114"/>
  <c r="P113" s="1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3"/>
  <c r="BH93"/>
  <c r="BG93"/>
  <c r="BF93"/>
  <c r="T93"/>
  <c r="R93"/>
  <c r="P93"/>
  <c r="BI89"/>
  <c r="BH89"/>
  <c r="BG89"/>
  <c r="BF89"/>
  <c r="T89"/>
  <c r="R89"/>
  <c r="P89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 s="1"/>
  <c r="J17"/>
  <c r="J12"/>
  <c r="J77" s="1"/>
  <c r="E7"/>
  <c r="E48" s="1"/>
  <c r="J39" i="7"/>
  <c r="J38"/>
  <c r="AY61" i="1"/>
  <c r="J37" i="7"/>
  <c r="AX61" i="1"/>
  <c r="BI160" i="7"/>
  <c r="BH160"/>
  <c r="BG160"/>
  <c r="BF160"/>
  <c r="T160"/>
  <c r="T159"/>
  <c r="R160"/>
  <c r="R159"/>
  <c r="P160"/>
  <c r="P159"/>
  <c r="BI155"/>
  <c r="BH155"/>
  <c r="BG155"/>
  <c r="BF155"/>
  <c r="T155"/>
  <c r="R155"/>
  <c r="P155"/>
  <c r="BI152"/>
  <c r="BH152"/>
  <c r="BG152"/>
  <c r="BF152"/>
  <c r="T152"/>
  <c r="R152"/>
  <c r="P152"/>
  <c r="BI148"/>
  <c r="BH148"/>
  <c r="BG148"/>
  <c r="BF148"/>
  <c r="T148"/>
  <c r="R148"/>
  <c r="P148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27"/>
  <c r="BH127"/>
  <c r="BG127"/>
  <c r="BF127"/>
  <c r="T127"/>
  <c r="R127"/>
  <c r="P127"/>
  <c r="BI123"/>
  <c r="BH123"/>
  <c r="BG123"/>
  <c r="BF123"/>
  <c r="T123"/>
  <c r="R123"/>
  <c r="P123"/>
  <c r="BI120"/>
  <c r="BH120"/>
  <c r="BG120"/>
  <c r="BF120"/>
  <c r="T120"/>
  <c r="R120"/>
  <c r="P120"/>
  <c r="BI113"/>
  <c r="BH113"/>
  <c r="BG113"/>
  <c r="BF113"/>
  <c r="T113"/>
  <c r="R113"/>
  <c r="P113"/>
  <c r="BI108"/>
  <c r="BH108"/>
  <c r="BG108"/>
  <c r="BF108"/>
  <c r="T108"/>
  <c r="R108"/>
  <c r="P108"/>
  <c r="BI103"/>
  <c r="BH103"/>
  <c r="BG103"/>
  <c r="BF103"/>
  <c r="T103"/>
  <c r="R103"/>
  <c r="P103"/>
  <c r="BI98"/>
  <c r="BH98"/>
  <c r="BG98"/>
  <c r="BF98"/>
  <c r="T98"/>
  <c r="R98"/>
  <c r="P98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/>
  <c r="E7"/>
  <c r="E76" s="1"/>
  <c r="J39" i="6"/>
  <c r="J38"/>
  <c r="AY60" i="1" s="1"/>
  <c r="J37" i="6"/>
  <c r="AX60" i="1" s="1"/>
  <c r="BI160" i="6"/>
  <c r="BH160"/>
  <c r="BG160"/>
  <c r="BF160"/>
  <c r="T160"/>
  <c r="T159" s="1"/>
  <c r="R160"/>
  <c r="R159" s="1"/>
  <c r="P160"/>
  <c r="P159" s="1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50" s="1"/>
  <c r="J39" i="5"/>
  <c r="J38"/>
  <c r="AY59" i="1"/>
  <c r="J37" i="5"/>
  <c r="AX59" i="1"/>
  <c r="BI156" i="5"/>
  <c r="BH156"/>
  <c r="BG156"/>
  <c r="BF156"/>
  <c r="T156"/>
  <c r="T155"/>
  <c r="R156"/>
  <c r="R155"/>
  <c r="P156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 s="1"/>
  <c r="E7"/>
  <c r="E76" s="1"/>
  <c r="J39" i="4"/>
  <c r="J38"/>
  <c r="AY58" i="1"/>
  <c r="J37" i="4"/>
  <c r="AX58" i="1"/>
  <c r="BI160" i="4"/>
  <c r="BH160"/>
  <c r="BG160"/>
  <c r="BF160"/>
  <c r="T160"/>
  <c r="T159"/>
  <c r="R160"/>
  <c r="R159"/>
  <c r="P160"/>
  <c r="P159"/>
  <c r="BI155"/>
  <c r="BH155"/>
  <c r="BG155"/>
  <c r="BF155"/>
  <c r="T155"/>
  <c r="R155"/>
  <c r="P155"/>
  <c r="BI151"/>
  <c r="BH151"/>
  <c r="BG151"/>
  <c r="BF151"/>
  <c r="T151"/>
  <c r="R151"/>
  <c r="P151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56"/>
  <c r="E7"/>
  <c r="E76"/>
  <c r="J39" i="3"/>
  <c r="J38"/>
  <c r="AY57" i="1" s="1"/>
  <c r="J37" i="3"/>
  <c r="AX57" i="1" s="1"/>
  <c r="BI152" i="3"/>
  <c r="BH152"/>
  <c r="BG152"/>
  <c r="BF152"/>
  <c r="T152"/>
  <c r="T151" s="1"/>
  <c r="R152"/>
  <c r="R151" s="1"/>
  <c r="P152"/>
  <c r="P151" s="1"/>
  <c r="BI148"/>
  <c r="BH148"/>
  <c r="BG148"/>
  <c r="BF148"/>
  <c r="T148"/>
  <c r="R148"/>
  <c r="P148"/>
  <c r="BI144"/>
  <c r="BH144"/>
  <c r="BG144"/>
  <c r="BF144"/>
  <c r="T144"/>
  <c r="R144"/>
  <c r="P144"/>
  <c r="BI139"/>
  <c r="BH139"/>
  <c r="BG139"/>
  <c r="BF139"/>
  <c r="T139"/>
  <c r="R139"/>
  <c r="P139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09"/>
  <c r="BH109"/>
  <c r="BG109"/>
  <c r="BF109"/>
  <c r="T109"/>
  <c r="R109"/>
  <c r="P109"/>
  <c r="BI104"/>
  <c r="BH104"/>
  <c r="BG104"/>
  <c r="BF104"/>
  <c r="T104"/>
  <c r="R104"/>
  <c r="P104"/>
  <c r="BI99"/>
  <c r="BH99"/>
  <c r="BG99"/>
  <c r="BF99"/>
  <c r="T99"/>
  <c r="R99"/>
  <c r="P99"/>
  <c r="BI94"/>
  <c r="BH94"/>
  <c r="BG94"/>
  <c r="BF94"/>
  <c r="T94"/>
  <c r="R94"/>
  <c r="P94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76" s="1"/>
  <c r="J39" i="2"/>
  <c r="J38"/>
  <c r="AY56" i="1"/>
  <c r="J37" i="2"/>
  <c r="AX56" i="1"/>
  <c r="BI247" i="2"/>
  <c r="BH247"/>
  <c r="BG247"/>
  <c r="BF247"/>
  <c r="T247"/>
  <c r="T246"/>
  <c r="R247"/>
  <c r="R246"/>
  <c r="P247"/>
  <c r="P246"/>
  <c r="BI242"/>
  <c r="BH242"/>
  <c r="BG242"/>
  <c r="BF242"/>
  <c r="T242"/>
  <c r="R242"/>
  <c r="P242"/>
  <c r="BI238"/>
  <c r="BH238"/>
  <c r="BG238"/>
  <c r="BF238"/>
  <c r="T238"/>
  <c r="R238"/>
  <c r="P238"/>
  <c r="BI234"/>
  <c r="BH234"/>
  <c r="BG234"/>
  <c r="BF234"/>
  <c r="T234"/>
  <c r="R234"/>
  <c r="P234"/>
  <c r="BI231"/>
  <c r="BH231"/>
  <c r="BG231"/>
  <c r="BF231"/>
  <c r="T231"/>
  <c r="R231"/>
  <c r="P231"/>
  <c r="BI227"/>
  <c r="BH227"/>
  <c r="BG227"/>
  <c r="BF227"/>
  <c r="T227"/>
  <c r="R227"/>
  <c r="P227"/>
  <c r="BI225"/>
  <c r="BH225"/>
  <c r="BG225"/>
  <c r="BF225"/>
  <c r="T225"/>
  <c r="R225"/>
  <c r="P225"/>
  <c r="BI221"/>
  <c r="BH221"/>
  <c r="BG221"/>
  <c r="BF221"/>
  <c r="T221"/>
  <c r="R221"/>
  <c r="P221"/>
  <c r="BI218"/>
  <c r="BH218"/>
  <c r="BG218"/>
  <c r="BF218"/>
  <c r="T218"/>
  <c r="R218"/>
  <c r="P218"/>
  <c r="BI215"/>
  <c r="BH215"/>
  <c r="BG215"/>
  <c r="BF215"/>
  <c r="T215"/>
  <c r="R215"/>
  <c r="P215"/>
  <c r="BI212"/>
  <c r="BH212"/>
  <c r="BG212"/>
  <c r="BF212"/>
  <c r="T212"/>
  <c r="R212"/>
  <c r="P212"/>
  <c r="BI208"/>
  <c r="BH208"/>
  <c r="BG208"/>
  <c r="BF208"/>
  <c r="T208"/>
  <c r="R208"/>
  <c r="P208"/>
  <c r="BI204"/>
  <c r="BH204"/>
  <c r="BG204"/>
  <c r="BF204"/>
  <c r="T204"/>
  <c r="R204"/>
  <c r="P204"/>
  <c r="BI200"/>
  <c r="BH200"/>
  <c r="BG200"/>
  <c r="BF200"/>
  <c r="T200"/>
  <c r="R200"/>
  <c r="P200"/>
  <c r="BI196"/>
  <c r="BH196"/>
  <c r="BG196"/>
  <c r="BF196"/>
  <c r="T196"/>
  <c r="R196"/>
  <c r="P196"/>
  <c r="BI193"/>
  <c r="BH193"/>
  <c r="BG193"/>
  <c r="BF193"/>
  <c r="T193"/>
  <c r="R193"/>
  <c r="P193"/>
  <c r="BI185"/>
  <c r="BH185"/>
  <c r="BG185"/>
  <c r="BF185"/>
  <c r="T185"/>
  <c r="R185"/>
  <c r="P185"/>
  <c r="BI181"/>
  <c r="BH181"/>
  <c r="BG181"/>
  <c r="BF181"/>
  <c r="T181"/>
  <c r="R181"/>
  <c r="P181"/>
  <c r="BI171"/>
  <c r="BH171"/>
  <c r="BG171"/>
  <c r="BF171"/>
  <c r="T171"/>
  <c r="R171"/>
  <c r="P171"/>
  <c r="BI167"/>
  <c r="BH167"/>
  <c r="BG167"/>
  <c r="BF167"/>
  <c r="T167"/>
  <c r="R167"/>
  <c r="P167"/>
  <c r="BI155"/>
  <c r="BH155"/>
  <c r="BG155"/>
  <c r="BF155"/>
  <c r="T155"/>
  <c r="R155"/>
  <c r="P155"/>
  <c r="BI151"/>
  <c r="BH151"/>
  <c r="BG151"/>
  <c r="BF151"/>
  <c r="T151"/>
  <c r="R151"/>
  <c r="P151"/>
  <c r="BI146"/>
  <c r="BH146"/>
  <c r="BG146"/>
  <c r="BF146"/>
  <c r="T146"/>
  <c r="R146"/>
  <c r="P146"/>
  <c r="BI141"/>
  <c r="BH141"/>
  <c r="BG141"/>
  <c r="BF141"/>
  <c r="T141"/>
  <c r="R141"/>
  <c r="P141"/>
  <c r="BI136"/>
  <c r="BH136"/>
  <c r="BG136"/>
  <c r="BF136"/>
  <c r="T136"/>
  <c r="R136"/>
  <c r="P136"/>
  <c r="BI132"/>
  <c r="BH132"/>
  <c r="BG132"/>
  <c r="BF132"/>
  <c r="T132"/>
  <c r="R132"/>
  <c r="P132"/>
  <c r="BI128"/>
  <c r="BH128"/>
  <c r="BG128"/>
  <c r="BF128"/>
  <c r="T128"/>
  <c r="R128"/>
  <c r="P128"/>
  <c r="BI125"/>
  <c r="BH125"/>
  <c r="BG125"/>
  <c r="BF125"/>
  <c r="T125"/>
  <c r="R125"/>
  <c r="P125"/>
  <c r="BI121"/>
  <c r="BH121"/>
  <c r="BG121"/>
  <c r="BF121"/>
  <c r="T121"/>
  <c r="R121"/>
  <c r="P121"/>
  <c r="BI116"/>
  <c r="BH116"/>
  <c r="BG116"/>
  <c r="BF116"/>
  <c r="T116"/>
  <c r="R116"/>
  <c r="P116"/>
  <c r="BI112"/>
  <c r="BH112"/>
  <c r="BG112"/>
  <c r="BF112"/>
  <c r="T112"/>
  <c r="R112"/>
  <c r="P112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5"/>
  <c r="BH95"/>
  <c r="BG95"/>
  <c r="BF95"/>
  <c r="T95"/>
  <c r="R95"/>
  <c r="P95"/>
  <c r="BI91"/>
  <c r="BH91"/>
  <c r="BG91"/>
  <c r="BF91"/>
  <c r="T91"/>
  <c r="R91"/>
  <c r="P91"/>
  <c r="J85"/>
  <c r="J84"/>
  <c r="F84"/>
  <c r="F82"/>
  <c r="E80"/>
  <c r="J59"/>
  <c r="J58"/>
  <c r="F58"/>
  <c r="F56"/>
  <c r="E54"/>
  <c r="J20"/>
  <c r="E20"/>
  <c r="F85" s="1"/>
  <c r="J19"/>
  <c r="J14"/>
  <c r="J82" s="1"/>
  <c r="E7"/>
  <c r="E76" s="1"/>
  <c r="L50" i="1"/>
  <c r="AM50"/>
  <c r="AM49"/>
  <c r="L49"/>
  <c r="AM47"/>
  <c r="L47"/>
  <c r="L45"/>
  <c r="L44"/>
  <c r="BK225" i="2"/>
  <c r="J208"/>
  <c r="J196"/>
  <c r="BK171"/>
  <c r="J146"/>
  <c r="BK136"/>
  <c r="BK128"/>
  <c r="BK112"/>
  <c r="BK95"/>
  <c r="AS55" i="1"/>
  <c r="J104" i="3"/>
  <c r="J152"/>
  <c r="BK144"/>
  <c r="BK129"/>
  <c r="BK116"/>
  <c r="BK104"/>
  <c r="BK160" i="4"/>
  <c r="BK144"/>
  <c r="J136"/>
  <c r="BK119"/>
  <c r="J109"/>
  <c r="BK99"/>
  <c r="J155"/>
  <c r="J139"/>
  <c r="J132"/>
  <c r="BK123"/>
  <c r="J104"/>
  <c r="BK91"/>
  <c r="J151" i="5"/>
  <c r="J136"/>
  <c r="BK132"/>
  <c r="BK116"/>
  <c r="BK94"/>
  <c r="J156"/>
  <c r="J139"/>
  <c r="BK119"/>
  <c r="BK109"/>
  <c r="BK91"/>
  <c r="BK151" i="6"/>
  <c r="J132"/>
  <c r="J123"/>
  <c r="J104"/>
  <c r="BK91"/>
  <c r="BK148"/>
  <c r="BK132"/>
  <c r="BK123"/>
  <c r="BK116"/>
  <c r="J99"/>
  <c r="J155" i="7"/>
  <c r="BK143"/>
  <c r="BK127"/>
  <c r="J120"/>
  <c r="J108"/>
  <c r="J94"/>
  <c r="BK148"/>
  <c r="J143"/>
  <c r="BK136"/>
  <c r="BK133"/>
  <c r="J113"/>
  <c r="BK94"/>
  <c r="BK103" i="8"/>
  <c r="BK89"/>
  <c r="BK114"/>
  <c r="J108"/>
  <c r="BK93"/>
  <c r="BK103" i="9"/>
  <c r="J100"/>
  <c r="BK95"/>
  <c r="BK90" i="10"/>
  <c r="J103" i="11"/>
  <c r="J91"/>
  <c r="J86"/>
  <c r="BK247" i="2"/>
  <c r="BK242"/>
  <c r="J234"/>
  <c r="J227"/>
  <c r="J225"/>
  <c r="J218"/>
  <c r="BK215"/>
  <c r="BK208"/>
  <c r="BK204"/>
  <c r="J200"/>
  <c r="J193"/>
  <c r="BK181"/>
  <c r="J171"/>
  <c r="J155"/>
  <c r="BK141"/>
  <c r="J136"/>
  <c r="J128"/>
  <c r="J125"/>
  <c r="J116"/>
  <c r="J112"/>
  <c r="J103"/>
  <c r="J95"/>
  <c r="AS63" i="1"/>
  <c r="J242" i="2"/>
  <c r="J231"/>
  <c r="J221"/>
  <c r="BK218"/>
  <c r="J212"/>
  <c r="BK200"/>
  <c r="J181"/>
  <c r="J167"/>
  <c r="J151"/>
  <c r="J132"/>
  <c r="BK125"/>
  <c r="J107"/>
  <c r="J91"/>
  <c r="BK152" i="3"/>
  <c r="J144"/>
  <c r="J139"/>
  <c r="J129"/>
  <c r="J119"/>
  <c r="BK99"/>
  <c r="BK148"/>
  <c r="BK139"/>
  <c r="BK119"/>
  <c r="J109"/>
  <c r="J91"/>
  <c r="J148" i="4"/>
  <c r="BK139"/>
  <c r="J123"/>
  <c r="BK116"/>
  <c r="J94"/>
  <c r="BK151"/>
  <c r="J144"/>
  <c r="BK129"/>
  <c r="J119"/>
  <c r="BK94"/>
  <c r="J148" i="5"/>
  <c r="BK139"/>
  <c r="BK123"/>
  <c r="J119"/>
  <c r="BK99"/>
  <c r="J91"/>
  <c r="J144"/>
  <c r="J129"/>
  <c r="J116"/>
  <c r="J94"/>
  <c r="J155" i="6"/>
  <c r="J139"/>
  <c r="J129"/>
  <c r="J119"/>
  <c r="BK94"/>
  <c r="BK160"/>
  <c r="J144"/>
  <c r="BK129"/>
  <c r="BK119"/>
  <c r="BK99"/>
  <c r="J94"/>
  <c r="BK152" i="7"/>
  <c r="BK140"/>
  <c r="BK113"/>
  <c r="J91"/>
  <c r="BK155"/>
  <c r="J148"/>
  <c r="J127"/>
  <c r="J123"/>
  <c r="BK108"/>
  <c r="J98"/>
  <c r="BK108" i="8"/>
  <c r="J93"/>
  <c r="J89"/>
  <c r="BK86"/>
  <c r="BK100" i="9"/>
  <c r="J95"/>
  <c r="J88" i="10"/>
  <c r="BK103" i="11"/>
  <c r="BK91"/>
  <c r="BK86"/>
  <c r="BK238" i="2"/>
  <c r="J215"/>
  <c r="J185"/>
  <c r="BK155"/>
  <c r="J121"/>
  <c r="BK103"/>
  <c r="BK132" i="3"/>
  <c r="BK123"/>
  <c r="J116"/>
  <c r="J94"/>
  <c r="J136"/>
  <c r="J123"/>
  <c r="BK94"/>
  <c r="J151" i="4"/>
  <c r="J129"/>
  <c r="J91"/>
  <c r="BK148"/>
  <c r="J116"/>
  <c r="J99"/>
  <c r="BK144" i="5"/>
  <c r="J123"/>
  <c r="J104"/>
  <c r="BK148"/>
  <c r="J132"/>
  <c r="J99"/>
  <c r="J160" i="6"/>
  <c r="BK144"/>
  <c r="J116"/>
  <c r="BK155"/>
  <c r="BK139"/>
  <c r="BK104"/>
  <c r="J91"/>
  <c r="J136" i="7"/>
  <c r="BK123"/>
  <c r="BK103"/>
  <c r="J160"/>
  <c r="J103"/>
  <c r="J114" i="8"/>
  <c r="J86"/>
  <c r="J103"/>
  <c r="BK91" i="9"/>
  <c r="J91"/>
  <c r="BK88" i="10"/>
  <c r="J98" i="11"/>
  <c r="J84"/>
  <c r="J238" i="2"/>
  <c r="BK231"/>
  <c r="BK221"/>
  <c r="BK212"/>
  <c r="BK196"/>
  <c r="BK185"/>
  <c r="BK167"/>
  <c r="BK146"/>
  <c r="BK132"/>
  <c r="BK121"/>
  <c r="BK107"/>
  <c r="BK100"/>
  <c r="BK91"/>
  <c r="J247"/>
  <c r="BK234"/>
  <c r="BK227"/>
  <c r="J204"/>
  <c r="BK193"/>
  <c r="BK151"/>
  <c r="J141"/>
  <c r="BK116"/>
  <c r="J100"/>
  <c r="J148" i="3"/>
  <c r="BK136"/>
  <c r="BK109"/>
  <c r="BK91"/>
  <c r="J132"/>
  <c r="J99"/>
  <c r="BK155" i="4"/>
  <c r="BK132"/>
  <c r="BK104"/>
  <c r="J160"/>
  <c r="BK136"/>
  <c r="BK109"/>
  <c r="BK156" i="5"/>
  <c r="BK129"/>
  <c r="J109"/>
  <c r="BK151"/>
  <c r="BK136"/>
  <c r="BK104"/>
  <c r="J148" i="6"/>
  <c r="BK136"/>
  <c r="BK109"/>
  <c r="J151"/>
  <c r="J136"/>
  <c r="J109"/>
  <c r="BK160" i="7"/>
  <c r="J133"/>
  <c r="BK98"/>
  <c r="J152"/>
  <c r="J140"/>
  <c r="BK120"/>
  <c r="BK91"/>
  <c r="BK98" i="8"/>
  <c r="J98"/>
  <c r="J103" i="9"/>
  <c r="J90" i="10"/>
  <c r="BK98" i="11"/>
  <c r="BK84"/>
  <c r="P90" i="2" l="1"/>
  <c r="P89" s="1"/>
  <c r="P88" s="1"/>
  <c r="AU56" i="1" s="1"/>
  <c r="T90" i="2"/>
  <c r="T89" s="1"/>
  <c r="T88" s="1"/>
  <c r="P90" i="3"/>
  <c r="P89"/>
  <c r="P88" s="1"/>
  <c r="AU57" i="1" s="1"/>
  <c r="T90" i="3"/>
  <c r="T89"/>
  <c r="T88" s="1"/>
  <c r="BK90" i="4"/>
  <c r="J90" s="1"/>
  <c r="J65" s="1"/>
  <c r="R90"/>
  <c r="R89" s="1"/>
  <c r="R88" s="1"/>
  <c r="BK90" i="5"/>
  <c r="J90" s="1"/>
  <c r="J65" s="1"/>
  <c r="T90"/>
  <c r="T89" s="1"/>
  <c r="T88" s="1"/>
  <c r="BK90" i="6"/>
  <c r="BK89" s="1"/>
  <c r="J89" s="1"/>
  <c r="J64" s="1"/>
  <c r="R90"/>
  <c r="R89"/>
  <c r="R88" s="1"/>
  <c r="BK90" i="7"/>
  <c r="J90" s="1"/>
  <c r="J65" s="1"/>
  <c r="T90"/>
  <c r="T89" s="1"/>
  <c r="T88" s="1"/>
  <c r="BK85" i="8"/>
  <c r="J85" s="1"/>
  <c r="J61" s="1"/>
  <c r="R85"/>
  <c r="BK92"/>
  <c r="J92" s="1"/>
  <c r="J62" s="1"/>
  <c r="T92"/>
  <c r="BK90" i="9"/>
  <c r="J90" s="1"/>
  <c r="J65" s="1"/>
  <c r="T90"/>
  <c r="P99"/>
  <c r="T99"/>
  <c r="P87" i="10"/>
  <c r="P86" s="1"/>
  <c r="AU65" i="1" s="1"/>
  <c r="R87" i="10"/>
  <c r="R86" s="1"/>
  <c r="BK90" i="11"/>
  <c r="J90"/>
  <c r="J61" s="1"/>
  <c r="T90"/>
  <c r="T83" s="1"/>
  <c r="T82" s="1"/>
  <c r="BK90" i="2"/>
  <c r="J90" s="1"/>
  <c r="J65" s="1"/>
  <c r="R90"/>
  <c r="R89" s="1"/>
  <c r="R88" s="1"/>
  <c r="BK90" i="3"/>
  <c r="BK89" s="1"/>
  <c r="BK88" s="1"/>
  <c r="J88" s="1"/>
  <c r="J63" s="1"/>
  <c r="R90"/>
  <c r="R89" s="1"/>
  <c r="R88" s="1"/>
  <c r="P90" i="4"/>
  <c r="P89"/>
  <c r="P88" s="1"/>
  <c r="AU58" i="1" s="1"/>
  <c r="T90" i="4"/>
  <c r="T89"/>
  <c r="T88" s="1"/>
  <c r="P90" i="5"/>
  <c r="P89" s="1"/>
  <c r="P88" s="1"/>
  <c r="AU59" i="1" s="1"/>
  <c r="R90" i="5"/>
  <c r="R89" s="1"/>
  <c r="R88" s="1"/>
  <c r="P90" i="6"/>
  <c r="P89" s="1"/>
  <c r="P88" s="1"/>
  <c r="AU60" i="1" s="1"/>
  <c r="T90" i="6"/>
  <c r="T89" s="1"/>
  <c r="T88" s="1"/>
  <c r="P90" i="7"/>
  <c r="P89" s="1"/>
  <c r="P88" s="1"/>
  <c r="AU61" i="1" s="1"/>
  <c r="R90" i="7"/>
  <c r="R89" s="1"/>
  <c r="R88" s="1"/>
  <c r="P85" i="8"/>
  <c r="T85"/>
  <c r="T84" s="1"/>
  <c r="T83" s="1"/>
  <c r="P92"/>
  <c r="R92"/>
  <c r="P90" i="9"/>
  <c r="P89" s="1"/>
  <c r="P88" s="1"/>
  <c r="AU64" i="1" s="1"/>
  <c r="R90" i="9"/>
  <c r="BK99"/>
  <c r="J99" s="1"/>
  <c r="J66" s="1"/>
  <c r="R99"/>
  <c r="BK87" i="10"/>
  <c r="J87" s="1"/>
  <c r="J64" s="1"/>
  <c r="T87"/>
  <c r="T86" s="1"/>
  <c r="P90" i="11"/>
  <c r="P83"/>
  <c r="P82" s="1"/>
  <c r="AU66" i="1" s="1"/>
  <c r="R90" i="11"/>
  <c r="R83"/>
  <c r="R82" s="1"/>
  <c r="BK159" i="4"/>
  <c r="J159" s="1"/>
  <c r="J66" s="1"/>
  <c r="BK159" i="6"/>
  <c r="J159" s="1"/>
  <c r="J66" s="1"/>
  <c r="BK246" i="2"/>
  <c r="J246" s="1"/>
  <c r="J66" s="1"/>
  <c r="BK151" i="3"/>
  <c r="J151"/>
  <c r="J66" s="1"/>
  <c r="BK155" i="5"/>
  <c r="J155" s="1"/>
  <c r="J66" s="1"/>
  <c r="BK159" i="7"/>
  <c r="J159" s="1"/>
  <c r="J66" s="1"/>
  <c r="BK113" i="8"/>
  <c r="J113" s="1"/>
  <c r="J63" s="1"/>
  <c r="BK102" i="11"/>
  <c r="J102"/>
  <c r="J62" s="1"/>
  <c r="E48"/>
  <c r="J52"/>
  <c r="F55"/>
  <c r="BE84"/>
  <c r="BE86"/>
  <c r="BE91"/>
  <c r="BE98"/>
  <c r="BE103"/>
  <c r="J56" i="10"/>
  <c r="F59"/>
  <c r="E74"/>
  <c r="BE90"/>
  <c r="BE88"/>
  <c r="J56" i="9"/>
  <c r="E76"/>
  <c r="F85"/>
  <c r="BE95"/>
  <c r="BE91"/>
  <c r="BE100"/>
  <c r="BE103"/>
  <c r="F55" i="8"/>
  <c r="E73"/>
  <c r="BE86"/>
  <c r="BE89"/>
  <c r="BE98"/>
  <c r="BE108"/>
  <c r="BE114"/>
  <c r="J52"/>
  <c r="BE93"/>
  <c r="BE103"/>
  <c r="E50" i="7"/>
  <c r="F59"/>
  <c r="J82"/>
  <c r="BE91"/>
  <c r="BE103"/>
  <c r="BE113"/>
  <c r="BE127"/>
  <c r="BE133"/>
  <c r="BE136"/>
  <c r="BE143"/>
  <c r="BE152"/>
  <c r="BE94"/>
  <c r="BE98"/>
  <c r="BE108"/>
  <c r="BE120"/>
  <c r="BE123"/>
  <c r="BE140"/>
  <c r="BE148"/>
  <c r="BE155"/>
  <c r="BE160"/>
  <c r="F59" i="6"/>
  <c r="E76"/>
  <c r="BE91"/>
  <c r="BE99"/>
  <c r="BE104"/>
  <c r="BE109"/>
  <c r="BE119"/>
  <c r="BE123"/>
  <c r="BE136"/>
  <c r="BE139"/>
  <c r="BE151"/>
  <c r="J56"/>
  <c r="BE94"/>
  <c r="BE116"/>
  <c r="BE129"/>
  <c r="BE132"/>
  <c r="BE144"/>
  <c r="BE148"/>
  <c r="BE155"/>
  <c r="BE160"/>
  <c r="BK89" i="4"/>
  <c r="BK88" s="1"/>
  <c r="J88" s="1"/>
  <c r="J63" s="1"/>
  <c r="E50" i="5"/>
  <c r="F59"/>
  <c r="J82"/>
  <c r="BE91"/>
  <c r="BE99"/>
  <c r="BE104"/>
  <c r="BE116"/>
  <c r="BE119"/>
  <c r="BE123"/>
  <c r="BE132"/>
  <c r="BE144"/>
  <c r="BE148"/>
  <c r="BE94"/>
  <c r="BE109"/>
  <c r="BE129"/>
  <c r="BE136"/>
  <c r="BE139"/>
  <c r="BE151"/>
  <c r="BE156"/>
  <c r="E50" i="4"/>
  <c r="J82"/>
  <c r="BE91"/>
  <c r="BE104"/>
  <c r="BE119"/>
  <c r="BE123"/>
  <c r="BE132"/>
  <c r="BE136"/>
  <c r="BE144"/>
  <c r="BE148"/>
  <c r="BE160"/>
  <c r="F59"/>
  <c r="BE94"/>
  <c r="BE99"/>
  <c r="BE109"/>
  <c r="BE116"/>
  <c r="BE129"/>
  <c r="BE139"/>
  <c r="BE151"/>
  <c r="BE155"/>
  <c r="F59" i="3"/>
  <c r="BE91"/>
  <c r="BE99"/>
  <c r="BE109"/>
  <c r="BE116"/>
  <c r="BE123"/>
  <c r="BE136"/>
  <c r="BE148"/>
  <c r="E50"/>
  <c r="J56"/>
  <c r="BE94"/>
  <c r="BE104"/>
  <c r="BE119"/>
  <c r="BE129"/>
  <c r="BE132"/>
  <c r="BE139"/>
  <c r="BE144"/>
  <c r="BE152"/>
  <c r="E50" i="2"/>
  <c r="F59"/>
  <c r="BE91"/>
  <c r="BE100"/>
  <c r="BE103"/>
  <c r="BE107"/>
  <c r="BE112"/>
  <c r="BE121"/>
  <c r="BE125"/>
  <c r="BE132"/>
  <c r="BE146"/>
  <c r="BE151"/>
  <c r="BE167"/>
  <c r="BE185"/>
  <c r="BE208"/>
  <c r="BE215"/>
  <c r="BE221"/>
  <c r="BE225"/>
  <c r="BE227"/>
  <c r="BE231"/>
  <c r="BE234"/>
  <c r="BE238"/>
  <c r="BE242"/>
  <c r="BE247"/>
  <c r="J56"/>
  <c r="BE95"/>
  <c r="BE116"/>
  <c r="BE128"/>
  <c r="BE136"/>
  <c r="BE141"/>
  <c r="BE155"/>
  <c r="BE171"/>
  <c r="BE181"/>
  <c r="BE193"/>
  <c r="BE196"/>
  <c r="BE200"/>
  <c r="BE204"/>
  <c r="BE212"/>
  <c r="BE218"/>
  <c r="F38"/>
  <c r="BC56" i="1" s="1"/>
  <c r="F36" i="2"/>
  <c r="BA56" i="1" s="1"/>
  <c r="F39" i="3"/>
  <c r="BD57" i="1" s="1"/>
  <c r="J36" i="4"/>
  <c r="AW58" i="1" s="1"/>
  <c r="F36" i="5"/>
  <c r="BA59" i="1" s="1"/>
  <c r="F39" i="5"/>
  <c r="BD59" i="1" s="1"/>
  <c r="J36" i="6"/>
  <c r="AW60" i="1" s="1"/>
  <c r="F36" i="7"/>
  <c r="BA61" i="1" s="1"/>
  <c r="F38" i="7"/>
  <c r="BC61" i="1" s="1"/>
  <c r="J34" i="8"/>
  <c r="AW62" i="1" s="1"/>
  <c r="F36" i="9"/>
  <c r="BA64" i="1" s="1"/>
  <c r="F37" i="10"/>
  <c r="BB65" i="1" s="1"/>
  <c r="F39" i="10"/>
  <c r="BD65" i="1" s="1"/>
  <c r="F34" i="11"/>
  <c r="BA66" i="1" s="1"/>
  <c r="F37" i="11"/>
  <c r="BD66" i="1" s="1"/>
  <c r="J36" i="2"/>
  <c r="AW56" i="1" s="1"/>
  <c r="AS54"/>
  <c r="J36" i="3"/>
  <c r="AW57" i="1"/>
  <c r="F37" i="3"/>
  <c r="BB57" i="1" s="1"/>
  <c r="F36" i="4"/>
  <c r="BA58" i="1"/>
  <c r="F39" i="4"/>
  <c r="BD58" i="1" s="1"/>
  <c r="J36" i="5"/>
  <c r="AW59" i="1"/>
  <c r="F37" i="5"/>
  <c r="BB59" i="1" s="1"/>
  <c r="F38" i="6"/>
  <c r="BC60" i="1"/>
  <c r="J36" i="7"/>
  <c r="AW61" i="1" s="1"/>
  <c r="F37" i="7"/>
  <c r="BB61" i="1"/>
  <c r="F35" i="8"/>
  <c r="BB62" i="1" s="1"/>
  <c r="J36" i="9"/>
  <c r="AW64" i="1"/>
  <c r="F37" i="9"/>
  <c r="BB64" i="1" s="1"/>
  <c r="F36" i="10"/>
  <c r="BA65" i="1"/>
  <c r="J34" i="11"/>
  <c r="AW66" i="1" s="1"/>
  <c r="F37" i="2"/>
  <c r="BB56" i="1" s="1"/>
  <c r="F36" i="3"/>
  <c r="BA57" i="1" s="1"/>
  <c r="F38" i="3"/>
  <c r="BC57" i="1"/>
  <c r="F37" i="4"/>
  <c r="BB58" i="1" s="1"/>
  <c r="F38" i="5"/>
  <c r="BC59" i="1"/>
  <c r="F37" i="6"/>
  <c r="BB60" i="1" s="1"/>
  <c r="F39" i="7"/>
  <c r="BD61" i="1"/>
  <c r="F36" i="8"/>
  <c r="BC62" i="1" s="1"/>
  <c r="F39" i="9"/>
  <c r="BD64" i="1"/>
  <c r="J36" i="10"/>
  <c r="AW65" i="1" s="1"/>
  <c r="F35" i="11"/>
  <c r="BB66" i="1"/>
  <c r="F39" i="2"/>
  <c r="BD56" i="1" s="1"/>
  <c r="F38" i="4"/>
  <c r="BC58" i="1"/>
  <c r="F36" i="6"/>
  <c r="BA60" i="1" s="1"/>
  <c r="F39" i="6"/>
  <c r="BD60" i="1"/>
  <c r="F34" i="8"/>
  <c r="BA62" i="1" s="1"/>
  <c r="F37" i="8"/>
  <c r="BD62" i="1"/>
  <c r="F38" i="9"/>
  <c r="BC64" i="1" s="1"/>
  <c r="F38" i="10"/>
  <c r="BC65" i="1"/>
  <c r="F36" i="11"/>
  <c r="BC66" i="1" s="1"/>
  <c r="J90" i="6" l="1"/>
  <c r="J65" s="1"/>
  <c r="BK89" i="7"/>
  <c r="J89" s="1"/>
  <c r="J64" s="1"/>
  <c r="J90" i="3"/>
  <c r="J65" s="1"/>
  <c r="T89" i="9"/>
  <c r="T88"/>
  <c r="R84" i="8"/>
  <c r="R83" s="1"/>
  <c r="BK89" i="5"/>
  <c r="J89"/>
  <c r="J64" s="1"/>
  <c r="R89" i="9"/>
  <c r="R88"/>
  <c r="P84" i="8"/>
  <c r="P83" s="1"/>
  <c r="AU62" i="1" s="1"/>
  <c r="BK89" i="2"/>
  <c r="J89" s="1"/>
  <c r="J64" s="1"/>
  <c r="BK83" i="11"/>
  <c r="J83"/>
  <c r="J60"/>
  <c r="BK84" i="8"/>
  <c r="J84" s="1"/>
  <c r="J60" s="1"/>
  <c r="BK89" i="9"/>
  <c r="J89" s="1"/>
  <c r="J64" s="1"/>
  <c r="BK86" i="10"/>
  <c r="J86"/>
  <c r="J63" s="1"/>
  <c r="BK88" i="6"/>
  <c r="J88" s="1"/>
  <c r="J63" s="1"/>
  <c r="J89" i="4"/>
  <c r="J64" s="1"/>
  <c r="J89" i="3"/>
  <c r="J64"/>
  <c r="AU55" i="1"/>
  <c r="J35" i="2"/>
  <c r="AV56" i="1" s="1"/>
  <c r="AT56" s="1"/>
  <c r="J35" i="3"/>
  <c r="AV57" i="1" s="1"/>
  <c r="AT57" s="1"/>
  <c r="J35" i="4"/>
  <c r="AV58" i="1"/>
  <c r="AT58" s="1"/>
  <c r="J35" i="5"/>
  <c r="AV59" i="1"/>
  <c r="AT59" s="1"/>
  <c r="J35" i="6"/>
  <c r="AV60" i="1" s="1"/>
  <c r="AT60" s="1"/>
  <c r="J35" i="7"/>
  <c r="AV61" i="1" s="1"/>
  <c r="AT61" s="1"/>
  <c r="BB55"/>
  <c r="AX55" s="1"/>
  <c r="F33" i="8"/>
  <c r="AZ62" i="1" s="1"/>
  <c r="F35" i="9"/>
  <c r="AZ64" i="1"/>
  <c r="BD63"/>
  <c r="J35" i="10"/>
  <c r="AV65" i="1"/>
  <c r="AT65" s="1"/>
  <c r="J33" i="11"/>
  <c r="AV66" i="1" s="1"/>
  <c r="AT66" s="1"/>
  <c r="AU63"/>
  <c r="F35" i="2"/>
  <c r="AZ56" i="1" s="1"/>
  <c r="F35" i="3"/>
  <c r="AZ57" i="1"/>
  <c r="J32" i="3"/>
  <c r="AG57" i="1" s="1"/>
  <c r="F35" i="4"/>
  <c r="AZ58" i="1"/>
  <c r="J32" i="4"/>
  <c r="AG58" i="1" s="1"/>
  <c r="F35" i="5"/>
  <c r="AZ59" i="1"/>
  <c r="F35" i="6"/>
  <c r="AZ60" i="1" s="1"/>
  <c r="F35" i="7"/>
  <c r="AZ61" i="1"/>
  <c r="BD55"/>
  <c r="BC55"/>
  <c r="AY55" s="1"/>
  <c r="BA55"/>
  <c r="J33" i="8"/>
  <c r="AV62" i="1" s="1"/>
  <c r="AT62" s="1"/>
  <c r="J35" i="9"/>
  <c r="AV64" i="1" s="1"/>
  <c r="AT64" s="1"/>
  <c r="BB63"/>
  <c r="AX63"/>
  <c r="BC63"/>
  <c r="AY63" s="1"/>
  <c r="BA63"/>
  <c r="AW63" s="1"/>
  <c r="F35" i="10"/>
  <c r="AZ65" i="1" s="1"/>
  <c r="F33" i="11"/>
  <c r="AZ66" i="1"/>
  <c r="BK88" i="7" l="1"/>
  <c r="J88" s="1"/>
  <c r="J63" s="1"/>
  <c r="BK88" i="5"/>
  <c r="J88" s="1"/>
  <c r="J63" s="1"/>
  <c r="BK88" i="9"/>
  <c r="J88" s="1"/>
  <c r="J32" s="1"/>
  <c r="AG64" i="1" s="1"/>
  <c r="BK82" i="11"/>
  <c r="J82"/>
  <c r="BK88" i="2"/>
  <c r="J88" s="1"/>
  <c r="J63" s="1"/>
  <c r="BK83" i="8"/>
  <c r="J83"/>
  <c r="AN58" i="1"/>
  <c r="AN57"/>
  <c r="J41" i="4"/>
  <c r="J41" i="3"/>
  <c r="AU54" i="1"/>
  <c r="J30" i="8"/>
  <c r="AG62" i="1" s="1"/>
  <c r="J32" i="10"/>
  <c r="AG65" i="1"/>
  <c r="BA54"/>
  <c r="AW54" s="1"/>
  <c r="AK30" s="1"/>
  <c r="AZ63"/>
  <c r="AV63" s="1"/>
  <c r="AT63" s="1"/>
  <c r="BC54"/>
  <c r="W32" s="1"/>
  <c r="J30" i="11"/>
  <c r="AG66" i="1" s="1"/>
  <c r="J32" i="6"/>
  <c r="AG60" i="1"/>
  <c r="AN60"/>
  <c r="AW55"/>
  <c r="BB54"/>
  <c r="AX54" s="1"/>
  <c r="AZ55"/>
  <c r="AV55" s="1"/>
  <c r="BD54"/>
  <c r="W33" s="1"/>
  <c r="J32" i="7" l="1"/>
  <c r="AG61" i="1" s="1"/>
  <c r="AN61" s="1"/>
  <c r="J39" i="11"/>
  <c r="J41" i="9"/>
  <c r="J39" i="8"/>
  <c r="J41" i="10"/>
  <c r="J63" i="9"/>
  <c r="J59" i="11"/>
  <c r="J59" i="8"/>
  <c r="J41" i="7"/>
  <c r="J41" i="6"/>
  <c r="AN62" i="1"/>
  <c r="AN64"/>
  <c r="AN65"/>
  <c r="AN66"/>
  <c r="AZ54"/>
  <c r="W29" s="1"/>
  <c r="W30"/>
  <c r="AY54"/>
  <c r="J32" i="5"/>
  <c r="AG59" i="1"/>
  <c r="AN59"/>
  <c r="J32" i="2"/>
  <c r="AG56" i="1" s="1"/>
  <c r="AN56" s="1"/>
  <c r="AG63"/>
  <c r="AT55"/>
  <c r="W31"/>
  <c r="J41" i="2" l="1"/>
  <c r="J41" i="5"/>
  <c r="AN63" i="1"/>
  <c r="AG55"/>
  <c r="AG54" s="1"/>
  <c r="AK26" s="1"/>
  <c r="AV54"/>
  <c r="AK29" s="1"/>
  <c r="AK35" l="1"/>
  <c r="AN55"/>
  <c r="AT54"/>
  <c r="AN54" l="1"/>
</calcChain>
</file>

<file path=xl/sharedStrings.xml><?xml version="1.0" encoding="utf-8"?>
<sst xmlns="http://schemas.openxmlformats.org/spreadsheetml/2006/main" count="6394" uniqueCount="810">
  <si>
    <t>Export Komplet</t>
  </si>
  <si>
    <t>VZ</t>
  </si>
  <si>
    <t>2.0</t>
  </si>
  <si>
    <t>ZAMOK</t>
  </si>
  <si>
    <t>False</t>
  </si>
  <si>
    <t>{be2e9bd1-33a7-4f78-82df-c749945b9640}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</si>
  <si>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</si>
  <si>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</si>
  <si>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</si>
  <si>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</si>
  <si>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</si>
  <si>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</si>
  <si>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</si>
  <si>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</si>
  <si>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22014_I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</si>
  <si>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</si>
  <si>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</si>
  <si>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Nebužely - výsadba LBK 72</t>
  </si>
  <si>
    <t>KSO:</t>
  </si>
  <si>
    <t/>
  </si>
  <si>
    <t>CC-CZ:</t>
  </si>
  <si>
    <t>Místo:</t>
  </si>
  <si>
    <t xml:space="preserve"> </t>
  </si>
  <si>
    <t>Datum:</t>
  </si>
  <si>
    <t>3. 11. 2022</t>
  </si>
  <si>
    <t>Zadavatel:</t>
  </si>
  <si>
    <t>IČ:</t>
  </si>
  <si>
    <t>ČR SPÚ, pobočka Mělník</t>
  </si>
  <si>
    <t>DIČ:</t>
  </si>
  <si>
    <t>Uchazeč:</t>
  </si>
  <si>
    <t>Vyplň údaj</t>
  </si>
  <si>
    <t>Projektant:</t>
  </si>
  <si>
    <t>ATELIER FONTES s.r.o.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</si>
  <si>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</si>
  <si>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</si>
  <si>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</si>
  <si>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</si>
  <si>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</si>
  <si>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</si>
  <si>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</si>
  <si>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</si>
  <si>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</si>
  <si>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</si>
  <si>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</si>
  <si>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</si>
  <si>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</si>
  <si>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</si>
  <si>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</si>
  <si>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</si>
  <si>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</si>
  <si>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</si>
  <si>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</si>
  <si>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</si>
  <si>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</si>
  <si>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</si>
  <si>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</si>
  <si>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</si>
  <si>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</si>
  <si>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</si>
  <si>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</si>
  <si>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</si>
  <si>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</si>
  <si>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</si>
  <si>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</si>
  <si>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</si>
  <si>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</si>
  <si>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</si>
  <si>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</si>
  <si>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</si>
  <si>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</si>
  <si>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</si>
  <si>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</si>
  <si>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</si>
  <si>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</si>
  <si>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</si>
  <si>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SO-01</t>
  </si>
  <si>
    <t>Vegetační úpravy</t>
  </si>
  <si>
    <t>STA</t>
  </si>
  <si>
    <t>1</t>
  </si>
  <si>
    <t>{caabfbdd-898c-4c95-96a8-3c850ee2922a}</t>
  </si>
  <si>
    <t>2</t>
  </si>
  <si>
    <t>/</t>
  </si>
  <si>
    <t>SO-01.1</t>
  </si>
  <si>
    <t>Vegetační úpravy - realizace</t>
  </si>
  <si>
    <t>Soupis</t>
  </si>
  <si>
    <t>{7bec4a77-23b1-4141-88c5-277e7fbeafad}</t>
  </si>
  <si>
    <t>SO-01.2</t>
  </si>
  <si>
    <t>Vegetační úpravy - následná péče v 1. roce</t>
  </si>
  <si>
    <t>{e1c8aac6-c513-4d98-a482-6af1fbedf4e2}</t>
  </si>
  <si>
    <t>SO-01.3</t>
  </si>
  <si>
    <t>Vegetační úpravy - následná péče ve 2. roce</t>
  </si>
  <si>
    <t>{2482d06a-6df3-43c3-9fa1-090cd900a685}</t>
  </si>
  <si>
    <t>SO-01.4</t>
  </si>
  <si>
    <t>Vegetační úpravy - následná péče ve 3. roce</t>
  </si>
  <si>
    <t>{f7543159-d510-4033-9f18-c009e4490ae4}</t>
  </si>
  <si>
    <t>SO-01.5</t>
  </si>
  <si>
    <t>Vegetační úpravy - následná péče ve 4. roce</t>
  </si>
  <si>
    <t>{f012147c-3364-451f-920f-c118d8c2d245}</t>
  </si>
  <si>
    <t>SO-01.6</t>
  </si>
  <si>
    <t>Vegetační úpravy - následná péče ve 5. roce</t>
  </si>
  <si>
    <t>{508ccc00-fa44-448b-8a2c-655ef3188068}</t>
  </si>
  <si>
    <t>SO-02</t>
  </si>
  <si>
    <t>Biotechnické objekty</t>
  </si>
  <si>
    <t>{51f13b7f-3e66-4e8f-b66f-087aecb56d59}</t>
  </si>
  <si>
    <t>SO-03</t>
  </si>
  <si>
    <t>Odpočinkové místo</t>
  </si>
  <si>
    <t>{b4481b1c-c435-4f77-94ad-fc839b7d0d07}</t>
  </si>
  <si>
    <t>SO-03.1</t>
  </si>
  <si>
    <t>Odpočinkové místo - realizace</t>
  </si>
  <si>
    <t>{55a7a8ef-2117-45f1-a514-b37d12e39056}</t>
  </si>
  <si>
    <t>SO-03.2</t>
  </si>
  <si>
    <t>Odpočinkové místo - péče v 5. roce následné péče</t>
  </si>
  <si>
    <t>{263bc9b3-5595-4dca-ae48-ffa27f906eb1}</t>
  </si>
  <si>
    <t>VRN</t>
  </si>
  <si>
    <t>Vedlejší rozpočtové náklady</t>
  </si>
  <si>
    <t>{30bca388-aee2-407e-b09e-7e64bbf23ec7}</t>
  </si>
  <si>
    <t>KRYCÍ LIST SOUPISU PRACÍ</t>
  </si>
  <si>
    <t>Objekt:</t>
  </si>
  <si>
    <t>SO-01 - Vegetační úpravy</t>
  </si>
  <si>
    <t>Soupis:</t>
  </si>
  <si>
    <t>SO-01.1 - Vegetační úpravy - realizace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</si>
  <si>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</si>
  <si>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</si>
  <si>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</si>
  <si>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</si>
  <si>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</si>
  <si>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</si>
  <si>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</si>
  <si>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</si>
  <si>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</si>
  <si>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</si>
  <si>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</si>
  <si>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</si>
  <si>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</si>
  <si>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</si>
  <si>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</si>
  <si>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</si>
  <si>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</si>
  <si>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</si>
  <si>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</si>
  <si>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</si>
  <si>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</si>
  <si>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</si>
  <si>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</si>
  <si>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</si>
  <si>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</si>
  <si>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112151511</t>
  </si>
  <si>
    <t>Řez a průklest stromů pomocí mobilní plošiny v do 10 m</t>
  </si>
  <si>
    <t>kus</t>
  </si>
  <si>
    <t>CS ÚRS 2022 01</t>
  </si>
  <si>
    <t>4</t>
  </si>
  <si>
    <t>-1032537620</t>
  </si>
  <si>
    <t>PP</t>
  </si>
  <si>
    <t>Řez a průklest stromů pomocí mobilní plošiny výšky stromu do 10 m</t>
  </si>
  <si>
    <t>Online PSC</t>
  </si>
  <si>
    <t>https://podminky.urs.cz/item/CS_URS_2022_01/112151511</t>
  </si>
  <si>
    <t>P</t>
  </si>
  <si>
    <t xml:space="preserve">Poznámka k položce:_x000D_
dle TZ, řez S-RZ </t>
  </si>
  <si>
    <t>119005131</t>
  </si>
  <si>
    <t>Vytyčení výsadeb zapojených nebo v záhonu pl přes 100 m2 s rozmístěním rostlin ve sponu</t>
  </si>
  <si>
    <t>m2</t>
  </si>
  <si>
    <t>353449823</t>
  </si>
  <si>
    <t>Vytyčení výsadeb s rozmístěním rostlin dle projektové dokumentace zapojených nebo v záhonu, plochy přes 100 m2 ve sponu</t>
  </si>
  <si>
    <t>https://podminky.urs.cz/item/CS_URS_2022_01/119005131</t>
  </si>
  <si>
    <t>Poznámka k položce:_x000D_
 plocha všech oplocenek</t>
  </si>
  <si>
    <t>VV</t>
  </si>
  <si>
    <t>7410+257</t>
  </si>
  <si>
    <t>3</t>
  </si>
  <si>
    <t>119005153</t>
  </si>
  <si>
    <t>Vytyčení výsadeb s rozmístěním solitérních rostlin přes 10 přes 30 do 50 kusů</t>
  </si>
  <si>
    <t>593597083</t>
  </si>
  <si>
    <t>Vytyčení výsadeb s rozmístěním rostlin dle projektové dokumentace solitérních přes 10 do 50 kusů</t>
  </si>
  <si>
    <t>https://podminky.urs.cz/item/CS_URS_2022_01/119005153</t>
  </si>
  <si>
    <t>183408252</t>
  </si>
  <si>
    <t>Orba střední na hl od 180 do 250 mm na plochách do 1 ha v půdě střední</t>
  </si>
  <si>
    <t>ha</t>
  </si>
  <si>
    <t>918667153</t>
  </si>
  <si>
    <t>Orba na plochách jednotlivě do 1 ha střední, na hloubku od 180 do 250 mm, v půdě střední</t>
  </si>
  <si>
    <t>https://podminky.urs.cz/item/CS_URS_2022_01/183408252</t>
  </si>
  <si>
    <t>Poznámka k položce:_x000D_
KN 2093 a 2094</t>
  </si>
  <si>
    <t>5</t>
  </si>
  <si>
    <t>183408322</t>
  </si>
  <si>
    <t>Smykování na plochách do 1 ha v půdě střední</t>
  </si>
  <si>
    <t>601474577</t>
  </si>
  <si>
    <t>Smykování na plochách jednotlivě do 1 ha, v půdě střední</t>
  </si>
  <si>
    <t>https://podminky.urs.cz/item/CS_URS_2022_01/183408322</t>
  </si>
  <si>
    <t>Poznámka k položce:_x000D_
KN 2093 a 2094, provádí se 2x</t>
  </si>
  <si>
    <t>1,432*2</t>
  </si>
  <si>
    <t>6</t>
  </si>
  <si>
    <t>183551413</t>
  </si>
  <si>
    <t>Úprava půdy rotačním kypřičem do 0,15 m ploch do 5 ha sklonu do 5</t>
  </si>
  <si>
    <t>470898890</t>
  </si>
  <si>
    <t>Úprava zemědělské půdy - orba rotačním kypřičem, hl. do 0,15 m, na ploše jednotlivě do 5 ha, o sklonu do 5°</t>
  </si>
  <si>
    <t>https://podminky.urs.cz/item/CS_URS_2022_01/183551413</t>
  </si>
  <si>
    <t>Poznámka k položce:_x000D_
 při  této operaci bude do půdy zapraven kondicionér na KN 2093</t>
  </si>
  <si>
    <t>7</t>
  </si>
  <si>
    <t>183552513</t>
  </si>
  <si>
    <t>Hnojení vápenatými hnojivy v množství do 2 t/ha ploch do 5 ha sklonu do 5°</t>
  </si>
  <si>
    <t>1987779009</t>
  </si>
  <si>
    <t>Úprava zemědělské půdy - hnojení vápennými hnojivy při dávce do 2 t/ha na ploše jednotlivě do 5 ha, o sklonu do 5°</t>
  </si>
  <si>
    <t>https://podminky.urs.cz/item/CS_URS_2022_01/183552513</t>
  </si>
  <si>
    <t>Poznámka k položce:_x000D_
celoplošná aplikace půdního kondicionéru na bázi silikátů</t>
  </si>
  <si>
    <t>"na KN 2093" 3986/10000</t>
  </si>
  <si>
    <t>8</t>
  </si>
  <si>
    <t>M</t>
  </si>
  <si>
    <t>026.R4</t>
  </si>
  <si>
    <t>Půdní kondicionér dle TZ</t>
  </si>
  <si>
    <t>kg</t>
  </si>
  <si>
    <t>-1143863083</t>
  </si>
  <si>
    <t>Poznámka k položce:_x000D_
typu Agrosil, celoplošná aplikace: 10kg/100m2 plochy</t>
  </si>
  <si>
    <t>"plošná aplikace" 398,6</t>
  </si>
  <si>
    <t>9</t>
  </si>
  <si>
    <t>181451121</t>
  </si>
  <si>
    <t>Založení lučního trávníku výsevem pl přes 1000 m2 v rovině a ve svahu do 1:5</t>
  </si>
  <si>
    <t>1695751289</t>
  </si>
  <si>
    <t>Založení trávníku na půdě předem připravené plochy přes 1000 m2 výsevem včetně utažení lučního v rovině nebo na svahu do 1:5</t>
  </si>
  <si>
    <t>https://podminky.urs.cz/item/CS_URS_2022_01/181451121</t>
  </si>
  <si>
    <t>10</t>
  </si>
  <si>
    <t>181411.R01</t>
  </si>
  <si>
    <t>Osivo travní dle TZ - sadové mezipásy</t>
  </si>
  <si>
    <t>-1339525950</t>
  </si>
  <si>
    <t>Poznámka k položce:_x000D_
plocha * výsevek,výsevová dávka 30g/m2, na KN 2094</t>
  </si>
  <si>
    <t>10326*30/1000</t>
  </si>
  <si>
    <t>11</t>
  </si>
  <si>
    <t>181411.R02</t>
  </si>
  <si>
    <t>Osivo travní dle TZ - druhově obohacená  jetelotravní směs</t>
  </si>
  <si>
    <t>-2098827633</t>
  </si>
  <si>
    <t>Poznámka k položce:_x000D_
plocha * výsevek (3g na m2), na KN 2093</t>
  </si>
  <si>
    <t>3986*3/1000</t>
  </si>
  <si>
    <t>12</t>
  </si>
  <si>
    <t>183101115</t>
  </si>
  <si>
    <t>Hloubení jamek bez výměny půdy zeminy tř 1 až 4 obj přes 0,125 do 0,4 m3 v rovině a svahu do 1:5</t>
  </si>
  <si>
    <t>-46051773</t>
  </si>
  <si>
    <t>Hloubení jamek pro vysazování rostlin v zemině tř.1 až 4 bez výměny půdy v rovině nebo na svahu do 1:5, objemu přes 0,125 do 0,40 m3</t>
  </si>
  <si>
    <t>https://podminky.urs.cz/item/CS_URS_2022_01/183101115</t>
  </si>
  <si>
    <t>Poznámka k položce:_x000D_
jamka 0,196 m3</t>
  </si>
  <si>
    <t>"pro výsadbu ovocných stromů" 20</t>
  </si>
  <si>
    <t>13</t>
  </si>
  <si>
    <t>183111114</t>
  </si>
  <si>
    <t>Hloubení jamek bez výměny půdy zeminy tř 1 až 4 obj přes 0,01 do 0,02 m3 v rovině a svahu do 1:5</t>
  </si>
  <si>
    <t>1978755547</t>
  </si>
  <si>
    <t>Hloubení jamek pro vysazování rostlin v zemině tř.1 až 4 bez výměny půdy v rovině nebo na svahu do 1:5, objemu přes 0,01 do 0,02 m3</t>
  </si>
  <si>
    <t>https://podminky.urs.cz/item/CS_URS_2022_01/183111114</t>
  </si>
  <si>
    <t>Poznámka k položce:_x000D_
jamka 0,016 m3</t>
  </si>
  <si>
    <t>"pro výsadbu keřů" 914</t>
  </si>
  <si>
    <t>14</t>
  </si>
  <si>
    <t>183101113</t>
  </si>
  <si>
    <t>Hloubení jamek bez výměny půdy zeminy tř 1 až 4 obj přes 0,02 do 0,05 m3 v rovině a svahu do 1:5</t>
  </si>
  <si>
    <t>866702692</t>
  </si>
  <si>
    <t>Hloubení jamek pro vysazování rostlin v zemině tř.1 až 4 bez výměny půdy v rovině nebo na svahu do 1:5, objemu přes 0,02 do 0,05 m3</t>
  </si>
  <si>
    <t>https://podminky.urs.cz/item/CS_URS_2022_01/183101113</t>
  </si>
  <si>
    <t>Poznámka k položce:_x000D_
jamka 0,037 m3</t>
  </si>
  <si>
    <t>"pro výsadbu poloodrostků" 906</t>
  </si>
  <si>
    <t>184102110</t>
  </si>
  <si>
    <t>Výsadba dřeviny s balem D do 0,1 m do jamky se zalitím v rovině a svahu do 1:5</t>
  </si>
  <si>
    <t>-177081888</t>
  </si>
  <si>
    <t>Výsadba dřeviny s balem do předem vyhloubené jamky se zalitím v rovině nebo na svahu do 1:5, při průměru balu do 100 mm</t>
  </si>
  <si>
    <t>https://podminky.urs.cz/item/CS_URS_2022_01/184102110</t>
  </si>
  <si>
    <t>"keře" 914</t>
  </si>
  <si>
    <t>16</t>
  </si>
  <si>
    <t>02608.R02</t>
  </si>
  <si>
    <t>Listnaté keře, kontejner, výška 60/100 cm</t>
  </si>
  <si>
    <t>-534598933</t>
  </si>
  <si>
    <t>"Růže šípková" 125</t>
  </si>
  <si>
    <t>"hlohy obecný / jednosemenný"  133</t>
  </si>
  <si>
    <t>"Slivoň trnka" 114</t>
  </si>
  <si>
    <t>"ptačí zob obecný" 121</t>
  </si>
  <si>
    <t>"brslen evropský " 135</t>
  </si>
  <si>
    <t xml:space="preserve">"líska obecná" 62 </t>
  </si>
  <si>
    <t>"řešetlák počistivý " 106</t>
  </si>
  <si>
    <t>"svída krvavá" 57</t>
  </si>
  <si>
    <t>"zimolez obecný" 61</t>
  </si>
  <si>
    <t>Součet</t>
  </si>
  <si>
    <t>17</t>
  </si>
  <si>
    <t>184102111</t>
  </si>
  <si>
    <t>Výsadba dřeviny s balem D přes 0,1 do 0,2 m do jamky se zalitím v rovině a svahu do 1:5</t>
  </si>
  <si>
    <t>1235068801</t>
  </si>
  <si>
    <t>Výsadba dřeviny s balem do předem vyhloubené jamky se zalitím v rovině nebo na svahu do 1:5, při průměru balu přes 100 do 200 mm</t>
  </si>
  <si>
    <t>https://podminky.urs.cz/item/CS_URS_2022_01/184102111</t>
  </si>
  <si>
    <t>"poloodrostky" 906</t>
  </si>
  <si>
    <t>18</t>
  </si>
  <si>
    <t>02601.R</t>
  </si>
  <si>
    <t>Sazenice dřevin listnaté, poloodrostky 0,8 - 1,2 m, obalované</t>
  </si>
  <si>
    <t>978306335</t>
  </si>
  <si>
    <t>"lípa malolistá" 165</t>
  </si>
  <si>
    <t>"habr obecný" 165</t>
  </si>
  <si>
    <t>"javor babyka" 175</t>
  </si>
  <si>
    <t>"javor mléč" 166</t>
  </si>
  <si>
    <t>"dub zimní" 125</t>
  </si>
  <si>
    <t>"topol osika" 46</t>
  </si>
  <si>
    <t>"třešeň ptačí" 64</t>
  </si>
  <si>
    <t>19</t>
  </si>
  <si>
    <t>184201112</t>
  </si>
  <si>
    <t>Výsadba stromu bez balu do jamky v kmene přes 1,8 do 2,5 m v rovině a svahu do 1:5</t>
  </si>
  <si>
    <t>1608334139</t>
  </si>
  <si>
    <t>Výsadba stromů bez balu do předem vyhloubené jamky se zalitím v rovině nebo na svahu do 1:5, při výšce kmene přes 1,8 do 2,5 m</t>
  </si>
  <si>
    <t>https://podminky.urs.cz/item/CS_URS_2022_01/184201112</t>
  </si>
  <si>
    <t>Poznámka k položce:_x000D_
ovocné vysokokmeny</t>
  </si>
  <si>
    <t>20</t>
  </si>
  <si>
    <t>02603.R</t>
  </si>
  <si>
    <t>Sazenice odrostků ovocných dřevin, vysokokmeny se zapěstovanou korunkou,  PK</t>
  </si>
  <si>
    <t>-1706596640</t>
  </si>
  <si>
    <t xml:space="preserve">Poznámka k položce:_x000D_
Prostokořenné vysokokmeny. Případné tvarové nebo druhé odchylky od PD podléhají předchozímu odsouhlasení zástupcem investora. </t>
  </si>
  <si>
    <t>včetně komparativního řezu při výsadbě</t>
  </si>
  <si>
    <t>"slivoň švestka" 5</t>
  </si>
  <si>
    <t>"jabloň domácí" 6</t>
  </si>
  <si>
    <t>"hrušeň obecná" 9</t>
  </si>
  <si>
    <t>184215412</t>
  </si>
  <si>
    <t>Zhotovení závlahové mísy dřevin D přes 0,5 do 1,0 m v rovině nebo na svahu do 1:5</t>
  </si>
  <si>
    <t>-1187888359</t>
  </si>
  <si>
    <t>Zhotovení závlahové mísy u solitérních dřevin v rovině nebo na svahu do 1:5, o průměru mísy přes 0,5 do 1 m</t>
  </si>
  <si>
    <t>https://podminky.urs.cz/item/CS_URS_2022_01/184215412</t>
  </si>
  <si>
    <t>22</t>
  </si>
  <si>
    <t>026.R3</t>
  </si>
  <si>
    <t>Aplikace půdního kondicionéru či pomocné půdní látky při výsadbě dřeviny</t>
  </si>
  <si>
    <t>-693264700</t>
  </si>
  <si>
    <t xml:space="preserve">Poznámka k položce:_x000D_
aplikace a promíšení se zeminou: _x000D_
- půdního kondicionéru na bázi silikátů_x000D_
- granulovaného hydrosorbentu_x000D_
- hydroabsorbentu do výsadbové jámy, _x000D_
</t>
  </si>
  <si>
    <t>"stromy, keře" 914+906+20</t>
  </si>
  <si>
    <t>23</t>
  </si>
  <si>
    <t>-1178642377</t>
  </si>
  <si>
    <t>Poznámka k položce:_x000D_
na bázi silikátů (typu Agrosil)</t>
  </si>
  <si>
    <t>"ke každé sazenici dle TZ,  15g ke keři, 40g ke stromu, 200g k solitéru" (200*20+15*914+40*906)/1000</t>
  </si>
  <si>
    <t>24</t>
  </si>
  <si>
    <t>026.R5</t>
  </si>
  <si>
    <t>Granulovaný hydroabsorbent do výsadbové jámy dle TZ</t>
  </si>
  <si>
    <t>1981600277</t>
  </si>
  <si>
    <t>Poznámka k položce:_x000D_
příčně zesíťovaný polyakrylát draselný (typu hydrogel)</t>
  </si>
  <si>
    <t>"HYDROABSORBENT : 10g ke keři, 30g ke stromu, 160g na soliter"(20*160+10*914+30*906)/1000</t>
  </si>
  <si>
    <t>25</t>
  </si>
  <si>
    <t>026.R06</t>
  </si>
  <si>
    <t>Aplikace kořenového hydrogelu namáčením kořenového systému sazenic</t>
  </si>
  <si>
    <t>-1931358056</t>
  </si>
  <si>
    <t>Poznámka k položce:_x000D_
včetně materiálu = ochranný kořenový hydrogel</t>
  </si>
  <si>
    <t>"ovocné vysokokmeny  PK" 20</t>
  </si>
  <si>
    <t>26</t>
  </si>
  <si>
    <t>348951270.R</t>
  </si>
  <si>
    <t>Oplocení lesních kultur dřevěnými kůly s pletivem, kůly průměru  120-150 mm, v osové vzdálenosti 3 m, oplocení výšky 1,6 m, dle TZ</t>
  </si>
  <si>
    <t>m</t>
  </si>
  <si>
    <t>678932594</t>
  </si>
  <si>
    <t>Oplocení lesních kultur dřevěnými kůly s pletivem, kůly průměru 120-150 mm, v osové vzdálenosti 3 m, oplocení výšky 1,6 m, dle TZ</t>
  </si>
  <si>
    <t>44+44+36+43+33+46+195+197+160+180+102+103+112+123</t>
  </si>
  <si>
    <t>27</t>
  </si>
  <si>
    <t>348951271.R</t>
  </si>
  <si>
    <t>Vrata do oplocení kultur pro vjezd techniky,šíře min. 2,5 m</t>
  </si>
  <si>
    <t>-291025060</t>
  </si>
  <si>
    <t>Vrata do oplocení kultur pro vjezd techniky, šíře min. 2,5 m</t>
  </si>
  <si>
    <t xml:space="preserve">Poznámka k položce:_x000D_
oplocenky 8-15, každá 2 vrata </t>
  </si>
  <si>
    <t>28</t>
  </si>
  <si>
    <t>184. R09</t>
  </si>
  <si>
    <t xml:space="preserve">Natření kmene dřeviny proti korní spále včetně materiálu (speciální nátěr) </t>
  </si>
  <si>
    <t>-1246312183</t>
  </si>
  <si>
    <t>Poznámka k položce:_x000D_
materiál: ochranný nátěr na kmeny proti korní spále způsobené teplotními vlivy</t>
  </si>
  <si>
    <t>29</t>
  </si>
  <si>
    <t>184215112.R</t>
  </si>
  <si>
    <t>Ukotvení kmene dřevin jedním kůlem D do 0,1 m dl přes 1 do 2 m</t>
  </si>
  <si>
    <t>-1712791202</t>
  </si>
  <si>
    <t>Ukotvení dřeviny kůly jedním kůlem, délky přes 1 do 2 m</t>
  </si>
  <si>
    <t>Poznámka k položce:_x000D_
bambucovým kůlem, včetně vyvázání dřeviny</t>
  </si>
  <si>
    <t>906</t>
  </si>
  <si>
    <t>30</t>
  </si>
  <si>
    <t>60591.R01</t>
  </si>
  <si>
    <t>Vyvazovací kůl ke dřevinám bambusový, délka 1,8 m, průměr 15-20mm</t>
  </si>
  <si>
    <t>590385978</t>
  </si>
  <si>
    <t>31</t>
  </si>
  <si>
    <t>184215133</t>
  </si>
  <si>
    <t>Ukotvení kmene dřevin třemi kůly D do 0,1 m dl přes 2 do 3 m</t>
  </si>
  <si>
    <t>1937164434</t>
  </si>
  <si>
    <t>Ukotvení dřeviny kůly třemi kůly, délky přes 2 do 3 m</t>
  </si>
  <si>
    <t>https://podminky.urs.cz/item/CS_URS_2022_01/184215133</t>
  </si>
  <si>
    <t xml:space="preserve">Poznámka k položce:_x000D_
bude navíc opatřeno pletivem 160/23/15 upevněný vně kůlů (samost. položka), dle TZ, stromy mimo oplocenky </t>
  </si>
  <si>
    <t>32</t>
  </si>
  <si>
    <t>60591255</t>
  </si>
  <si>
    <t>kůl vyvazovací dřevěný impregnovaný D 8cm dl 2,5m</t>
  </si>
  <si>
    <t>-1274188745</t>
  </si>
  <si>
    <t>3*20</t>
  </si>
  <si>
    <t>33</t>
  </si>
  <si>
    <t>184911431</t>
  </si>
  <si>
    <t>Mulčování rostlin kůrou tl přes 0,1 do 0,15 m v rovině a svahu do 1:5</t>
  </si>
  <si>
    <t>-940814436</t>
  </si>
  <si>
    <t>Mulčování vysazených rostlin mulčovací kůrou, tl. přes 100 do 150 mm v rovině nebo na svahu do 1:5</t>
  </si>
  <si>
    <t>https://podminky.urs.cz/item/CS_URS_2022_01/184911431</t>
  </si>
  <si>
    <t>257+702</t>
  </si>
  <si>
    <t>34</t>
  </si>
  <si>
    <t>103911.R</t>
  </si>
  <si>
    <t>Kůrodřevní hmota pro mulčování rostlin</t>
  </si>
  <si>
    <t>m3</t>
  </si>
  <si>
    <t>-1660344202</t>
  </si>
  <si>
    <t>Poznámka k položce:_x000D_
tloušťka vrstvy 15 cm, výpočet plocha*objem</t>
  </si>
  <si>
    <t>959*0.15</t>
  </si>
  <si>
    <t>35</t>
  </si>
  <si>
    <t>913312111</t>
  </si>
  <si>
    <t>Hraniční značka dřevěný kůl</t>
  </si>
  <si>
    <t>1788265101</t>
  </si>
  <si>
    <t>https://podminky.urs.cz/item/CS_URS_2022_01/913312111</t>
  </si>
  <si>
    <t>Poznámka k položce:_x000D_
materiál: hraniční značka železničný pražec dřevěný,  150x260x2600 - lze nahradit velkými kameny viz TZ</t>
  </si>
  <si>
    <t>998</t>
  </si>
  <si>
    <t>Přesun hmot</t>
  </si>
  <si>
    <t>36</t>
  </si>
  <si>
    <t>998231311</t>
  </si>
  <si>
    <t>Přesun hmot pro sadovnické a krajinářské úpravy vodorovně do 5000 m</t>
  </si>
  <si>
    <t>t</t>
  </si>
  <si>
    <t>1598038422</t>
  </si>
  <si>
    <t>Přesun hmot pro sadovnické a krajinářské úpravy - strojně dopravní vzdálenost do 5000 m</t>
  </si>
  <si>
    <t>https://podminky.urs.cz/item/CS_URS_2022_01/998231311</t>
  </si>
  <si>
    <t>SO-01.2 - Vegetační úpravy - následná péče v 1. roce</t>
  </si>
  <si>
    <t>184. R99</t>
  </si>
  <si>
    <t>Dosadba uhynulých dřevin 5% původního počtu</t>
  </si>
  <si>
    <t>-1099528284</t>
  </si>
  <si>
    <t>Poznámka k položce:_x000D_
- odstranění uhynulé rostliny_x000D_
- hloubení jamky pro výsadbu_x000D_
- výsadby dřeviny se zalitím_x000D_
- sadební materiál_x000D_
- znovu vyvázání dřeviny úvazkem ke stávajícímu kůlu_x000D_
-  vytvoření závlalhové mísy, přihrnutí mulčovací hmoty</t>
  </si>
  <si>
    <t>184851617</t>
  </si>
  <si>
    <t>Strojní ožínání sazenic v pruzích sklon do 1:5 při viditelnosti střední, výšky přes 60 cm</t>
  </si>
  <si>
    <t>-598968195</t>
  </si>
  <si>
    <t>https://podminky.urs.cz/item/CS_URS_2022_01/184851617</t>
  </si>
  <si>
    <t>Poznámka k položce:_x000D_
oplocenky 8-15, včetně přihrabání pokosené hmoty k sazenicím a vytvoření vrstvy mulče, 3x ročně</t>
  </si>
  <si>
    <t>(1260+1320+1048+1190+450+556+698+888)/10000*3</t>
  </si>
  <si>
    <t>185804213</t>
  </si>
  <si>
    <t>Vypletí záhonu dřevin soliterních s naložením a odvozem odpadu do 20 km v rovině a svahu do 1:5</t>
  </si>
  <si>
    <t>-1651587023</t>
  </si>
  <si>
    <t>Vypletí v rovině nebo na svahu do 1:5 dřevin solitérních</t>
  </si>
  <si>
    <t>https://podminky.urs.cz/item/CS_URS_2022_01/185804213</t>
  </si>
  <si>
    <t>Poznámka k položce:_x000D_
plochy 7 a 15, vypletí kořenových mís soliterních výsadeb, 2x ročně, s ponecháním hmoty na místě</t>
  </si>
  <si>
    <t>(16+4)*2</t>
  </si>
  <si>
    <t>185804214</t>
  </si>
  <si>
    <t>Vypletí záhonu dřevin ve skupinách s naložením a odvozem odpadu do 20 km v rovině a svahu do 1:5</t>
  </si>
  <si>
    <t>1124483583</t>
  </si>
  <si>
    <t>Vypletí v rovině nebo na svahu do 1:5 dřevin ve skupinách</t>
  </si>
  <si>
    <t>https://podminky.urs.cz/item/CS_URS_2022_01/185804214</t>
  </si>
  <si>
    <t>Poznámka k položce:_x000D_
v plochách 1-6,  ploch celoplošně zamulčovaných 2x ročně, s ponecháním hmoty na místě</t>
  </si>
  <si>
    <t xml:space="preserve"> (32+44+49+32+44+56)*2</t>
  </si>
  <si>
    <t>185804312</t>
  </si>
  <si>
    <t>Zalití rostlin vodou plocha přes 20 m2</t>
  </si>
  <si>
    <t>1039135089</t>
  </si>
  <si>
    <t>Zalití rostlin vodou plochy záhonů jednotlivě přes 20 m2</t>
  </si>
  <si>
    <t>https://podminky.urs.cz/item/CS_URS_2022_01/185804312</t>
  </si>
  <si>
    <t>"zálivka stromů 10 x ročně - 20l/strom" 10*906*20/1000</t>
  </si>
  <si>
    <t>"zálivka keřů 10 x ročně - 10l/keř" 10*914*10/1000</t>
  </si>
  <si>
    <t>"zálivka soliterů 10 x ročně - 25l/soliter" 10*20*25/1000</t>
  </si>
  <si>
    <t>185851121</t>
  </si>
  <si>
    <t>Dovoz vody pro zálivku rostlin za vzdálenost do 1000 m</t>
  </si>
  <si>
    <t>1754885581</t>
  </si>
  <si>
    <t>Dovoz vody pro zálivku rostlin na vzdálenost do 1000 m</t>
  </si>
  <si>
    <t>https://podminky.urs.cz/item/CS_URS_2022_01/185851121</t>
  </si>
  <si>
    <t>185851129</t>
  </si>
  <si>
    <t>Příplatek k dovozu vody pro zálivku rostlin do 1000 m ZKD 1000 m</t>
  </si>
  <si>
    <t>-279395399</t>
  </si>
  <si>
    <t>Dovoz vody pro zálivku rostlin Příplatek k ceně za každých dalších i započatých 1000 m</t>
  </si>
  <si>
    <t>https://podminky.urs.cz/item/CS_URS_2022_01/185851129</t>
  </si>
  <si>
    <t>10*277,6</t>
  </si>
  <si>
    <t>111151231</t>
  </si>
  <si>
    <t>Pokosení trávníku lučního pl do 10000 m2 s odvozem do 20 km v rovině a svahu do 1:5</t>
  </si>
  <si>
    <t>-1356182280</t>
  </si>
  <si>
    <t>Pokosení trávníku při souvislé ploše přes 1000 do 10000 m2 lučního v rovině nebo svahu do 1:5</t>
  </si>
  <si>
    <t>https://podminky.urs.cz/item/CS_URS_2022_01/111151231</t>
  </si>
  <si>
    <t>"plocha 7,  4x ročně s vyhrabáním a odvozem hmoty " (3986-32-44-49-32-44-56)*4</t>
  </si>
  <si>
    <t>"KN 2094, 3x ročně plochy mimo oplocenky s ponecháním hmoty" (10326-7410)*3</t>
  </si>
  <si>
    <t>184804119.R</t>
  </si>
  <si>
    <t>Měsiční kontrola a oprava individuální mechanické ochrany sazenic a kotvení</t>
  </si>
  <si>
    <t>-1940711607</t>
  </si>
  <si>
    <t>20*12</t>
  </si>
  <si>
    <t>184804120.R</t>
  </si>
  <si>
    <t>Měsíční kontrola a oprava oplocenek kolem výsadeb</t>
  </si>
  <si>
    <t>813802099</t>
  </si>
  <si>
    <t>Poznámka k položce:_x000D_
délka oplocenek * 12 měsíců</t>
  </si>
  <si>
    <t>1418 * 12</t>
  </si>
  <si>
    <t>184804121.R</t>
  </si>
  <si>
    <t>Kontrola a oprava vyvázání poloodrostků k bambusovým kůlům, 2x ročně včetně materiálu</t>
  </si>
  <si>
    <t>-1073514806</t>
  </si>
  <si>
    <t>906*2</t>
  </si>
  <si>
    <t>184911421</t>
  </si>
  <si>
    <t>Mulčování rostlin kůrou tl do 0,1 m v rovině a svahu do 1:5</t>
  </si>
  <si>
    <t>-565714660</t>
  </si>
  <si>
    <t>Mulčování vysazených rostlin mulčovací kůrou, tl. do 100 mm v rovině nebo na svahu do 1:5</t>
  </si>
  <si>
    <t>https://podminky.urs.cz/item/CS_URS_2022_01/184911421</t>
  </si>
  <si>
    <t>Poznámka k položce:_x000D_
tloušťka vrstvy 5 cm, individ. chráněné rostliny  mulč s průměrem 0.8m2 +mulč plošný u keřů plochy 7,8,9 +mulč individ. ostatních výsadeb s průměrem 0.4m2</t>
  </si>
  <si>
    <t>-1519939334</t>
  </si>
  <si>
    <t xml:space="preserve">Poznámka k položce:_x000D_
tloušťka vrstvy 5 cm, výpočet plocha*tloušťka_x000D_
</t>
  </si>
  <si>
    <t>959*0,05</t>
  </si>
  <si>
    <t>184852234</t>
  </si>
  <si>
    <t>Řez stromu zdravotní o ploše koruny přes 30 do 60 m2 lezeckou technikou</t>
  </si>
  <si>
    <t>-1496246896</t>
  </si>
  <si>
    <t>Řez stromů prováděný lezeckou technikou zdravotní (S-RZ), plocha koruny stromu přes 30 do 60 m2</t>
  </si>
  <si>
    <t>https://podminky.urs.cz/item/CS_URS_2022_01/184852234</t>
  </si>
  <si>
    <t>-1291443176</t>
  </si>
  <si>
    <t>SO-01.3 - Vegetační úpravy - následná péče ve 2. roce</t>
  </si>
  <si>
    <t>-1150020011</t>
  </si>
  <si>
    <t>Poznámka k položce:_x000D_
oplocenky 8-15, včetně přihrabání pokosené hmoty k sazenicím a vytvoření vrstvy mulče, 2x ročně</t>
  </si>
  <si>
    <t>(1260+1320+1048+1190+450+556+698+888)/10000*2</t>
  </si>
  <si>
    <t>"plocha 7,  3x ročně s vyhrabáním a odvozem hmoty " (3986-32-44-49-32-44-56)*3</t>
  </si>
  <si>
    <t>"KN 2094, 2x ročně plochy mimo oplocenky s ponecháním hmoty" (10326-7410)*2</t>
  </si>
  <si>
    <t>184852321</t>
  </si>
  <si>
    <t>Řez stromu výchovný špičáků a keřových stromů v do 4 m</t>
  </si>
  <si>
    <t>1611380977</t>
  </si>
  <si>
    <t>Řez stromů prováděný lezeckou technikou výchovný (S-RV) špičáky a keřové stromy, výšky do 4 m</t>
  </si>
  <si>
    <t>https://podminky.urs.cz/item/CS_URS_2022_01/184852321</t>
  </si>
  <si>
    <t>"výchovný řez ovocných dřevin" 20</t>
  </si>
  <si>
    <t>184806111</t>
  </si>
  <si>
    <t>Řez stromů netrnitých průklestem D koruny do 2 m</t>
  </si>
  <si>
    <t>364542593</t>
  </si>
  <si>
    <t>Řez stromů, keřů nebo růží průklestem stromů netrnitých, o průměru koruny do 2 m</t>
  </si>
  <si>
    <t>https://podminky.urs.cz/item/CS_URS_2022_01/184806111</t>
  </si>
  <si>
    <t>"výchovný řez poloodrostků" 906</t>
  </si>
  <si>
    <t>SO-01.4 - Vegetační úpravy - následná péče ve 3. roce</t>
  </si>
  <si>
    <t>1180018794</t>
  </si>
  <si>
    <t>"plocha 7,  2x ročně s vyhrabáním a odvozem hmoty " (3986-32-44-49-32-44-56)*2</t>
  </si>
  <si>
    <t>SO-01.5 - Vegetační úpravy - následná péče ve 4. roce</t>
  </si>
  <si>
    <t>-1540695833</t>
  </si>
  <si>
    <t>-1801354293</t>
  </si>
  <si>
    <t>SO-01.6 - Vegetační úpravy - následná péče ve 5. roce</t>
  </si>
  <si>
    <t>11559365</t>
  </si>
  <si>
    <t>18404100.R</t>
  </si>
  <si>
    <t>Revize a výměna vyhnívajících a vylomených částí oplocenek a individuálních ochran dřevin</t>
  </si>
  <si>
    <t>118207612</t>
  </si>
  <si>
    <t>Poznámka k položce:_x000D_
Provedení a komisionelní předání investorovi na podzim před  dokončením následné péče</t>
  </si>
  <si>
    <t>"všechny oplocenky v m" 1418</t>
  </si>
  <si>
    <t>SO-02 - Biotechnické objekty</t>
  </si>
  <si>
    <t xml:space="preserve">    1.1. - objekt na zpomalení povrchového odtoku</t>
  </si>
  <si>
    <t>184906.r01</t>
  </si>
  <si>
    <t>Objekt plazník</t>
  </si>
  <si>
    <t>ks</t>
  </si>
  <si>
    <t>-248759770</t>
  </si>
  <si>
    <t>Objekt plazník, biotechnický</t>
  </si>
  <si>
    <t xml:space="preserve">Poznámka k položce:_x000D_
Zřízení objektu včetně materiálu _x000D_
Plazník: _x000D_
- 4 x kulatina ze dřeva prům. 0,25 m a délce 4,8 m_x000D_
- 2 x kulatina ze dřeva prům. 0,25m a délce 2,8 m_x000D_
- 4 x kůl prům. 0,15 m a délce 1,4 m_x000D_
- větve (klest) o prům do 10 cm a délce od 4 m ve vrstvě do výšky 2 - 3 m přitížené ornicí dv objemu cca 0,25 m3/m2 (lze použít zeminu pro rekultivaci)_x000D_
</t>
  </si>
  <si>
    <t>184910.R</t>
  </si>
  <si>
    <t>Dosedací berlička pro ptactvo</t>
  </si>
  <si>
    <t>-348065129</t>
  </si>
  <si>
    <t xml:space="preserve">Poznámka k položce:_x000D_
bidýlko ve tvaru psímene T:_x000D_
- dřevěnná dosedací ploška délky 300mm, tvrdé dřevo ošetřená olejovou lazurou_x000D_
- nosná kovová trubka z pozinkované oceli S235JR průměru 32mm s patkou o délce 800mm _x000D_
- patka zatlučena do země_x000D_
- spojení tyče a dosedací části dvěma vruty_x000D_
</t>
  </si>
  <si>
    <t>1.1.</t>
  </si>
  <si>
    <t>objekt na zpomalení povrchového odtoku</t>
  </si>
  <si>
    <t>162251101</t>
  </si>
  <si>
    <t>Vodorovné přemístění do 20 m výkopku/sypaniny z horniny třídy těžitelnosti I skupiny 1 až 3</t>
  </si>
  <si>
    <t>493711560</t>
  </si>
  <si>
    <t>Vodorovné přemístění výkopku nebo sypaniny po suchu na obvyklém dopravním prostředku, bez naložení výkopku, avšak se složením bez rozhrnutí z horniny třídy těžitelnosti I skupiny 1 až 3 na vzdálenost do 20 m</t>
  </si>
  <si>
    <t>https://podminky.urs.cz/item/CS_URS_2022_01/162251101</t>
  </si>
  <si>
    <t>Poznámka k položce:_x000D_
2 objekty pro zpomalení povrchového odtoku vody</t>
  </si>
  <si>
    <t>2*40</t>
  </si>
  <si>
    <t>131151103</t>
  </si>
  <si>
    <t>Hloubení jam nezapažených v hornině třídy těžitelnosti I skupiny 1 a 2 objem do 100 m3 strojně</t>
  </si>
  <si>
    <t>-2083972254</t>
  </si>
  <si>
    <t>Hloubení nezapažených jam a zářezů strojně s urovnáním dna do předepsaného profilu a spádu v hornině třídy těžitelnosti I skupiny 1 a 2 přes 50 do 100 m3</t>
  </si>
  <si>
    <t>https://podminky.urs.cz/item/CS_URS_2022_01/131151103</t>
  </si>
  <si>
    <t>171151103</t>
  </si>
  <si>
    <t>Uložení sypaniny z hornin soudržných do násypů zhutněných strojně</t>
  </si>
  <si>
    <t>1770369301</t>
  </si>
  <si>
    <t>Uložení sypanin do násypů strojně s rozprostřením sypaniny ve vrstvách a s hrubým urovnáním zhutněných z hornin soudržných jakékoliv třídy těžitelnosti</t>
  </si>
  <si>
    <t>https://podminky.urs.cz/item/CS_URS_2022_01/171151103</t>
  </si>
  <si>
    <t>Poznámka k položce:_x000D_
hutnění pojezdem, 2 objekty pro zpomalení povrchového odtoku vody</t>
  </si>
  <si>
    <t>182211121</t>
  </si>
  <si>
    <t>Svahování násypů ručně</t>
  </si>
  <si>
    <t>1610050380</t>
  </si>
  <si>
    <t>Svahování trvalých svahů do projektovaných profilů ručně s potřebným přemístěním výkopku při svahování násypů v jakékoliv hornině</t>
  </si>
  <si>
    <t>https://podminky.urs.cz/item/CS_URS_2022_01/182211121</t>
  </si>
  <si>
    <t>75*2</t>
  </si>
  <si>
    <t>-482942328</t>
  </si>
  <si>
    <t>SO-03 - Odpočinkové místo</t>
  </si>
  <si>
    <t>SO-03.1 - Odpočinkové místo - realizace</t>
  </si>
  <si>
    <t xml:space="preserve">    9 - Ostatní konstrukce a práce, bourání</t>
  </si>
  <si>
    <t>111151131</t>
  </si>
  <si>
    <t>Pokosení trávníku lučního pl do 1000 m2 s odvozem do 20 km v rovině a svahu do 1:5</t>
  </si>
  <si>
    <t>1943809784</t>
  </si>
  <si>
    <t>Pokosení trávníku při souvislé ploše do 1000 m2 lučního v rovině nebo svahu do 1:5</t>
  </si>
  <si>
    <t>https://podminky.urs.cz/item/CS_URS_2022_01/111151131</t>
  </si>
  <si>
    <t>Poznámka k položce:_x000D_
příprava plochy pro lavičky</t>
  </si>
  <si>
    <t>181951111</t>
  </si>
  <si>
    <t>Úprava pláně v hornině třídy těžitelnosti I skupiny 1 až 3 bez zhutnění strojně</t>
  </si>
  <si>
    <t>686505760</t>
  </si>
  <si>
    <t>Úprava pláně vyrovnáním výškových rozdílů strojně v hornině třídy těžitelnosti I, skupiny 1 až 3 bez zhutnění</t>
  </si>
  <si>
    <t>https://podminky.urs.cz/item/CS_URS_2022_01/181951111</t>
  </si>
  <si>
    <t>Ostatní konstrukce a práce, bourání</t>
  </si>
  <si>
    <t>936124111</t>
  </si>
  <si>
    <t>Montáž lavičky stabilní parkové přichycené šrouby bez zabetonování noh</t>
  </si>
  <si>
    <t>-856237689</t>
  </si>
  <si>
    <t>Montáž lavičky parkové stabilní bez zabetonování noh s udusáním sypaniny</t>
  </si>
  <si>
    <t>https://podminky.urs.cz/item/CS_URS_2022_01/936124111</t>
  </si>
  <si>
    <t>749.R01</t>
  </si>
  <si>
    <t>-2122330282</t>
  </si>
  <si>
    <t>Lavice dřevěná celodřevěná - modřín lepený šířka 1600 mm, krycí nátěr</t>
  </si>
  <si>
    <t>SO-03.2 - Odpočinkové místo - péče v 5. roce následné péče</t>
  </si>
  <si>
    <t>HZS - Hodinové zúčtovací sazby</t>
  </si>
  <si>
    <t>HZS</t>
  </si>
  <si>
    <t>Hodinové zúčtovací sazby</t>
  </si>
  <si>
    <t>93.R01</t>
  </si>
  <si>
    <t>Údržba - nebytné opravy lavičky</t>
  </si>
  <si>
    <t>512</t>
  </si>
  <si>
    <t>1701007330</t>
  </si>
  <si>
    <t>HZS2311</t>
  </si>
  <si>
    <t>Hodinová zúčtovací sazba malíř, natěrač, lakýrník</t>
  </si>
  <si>
    <t>hod</t>
  </si>
  <si>
    <t>340329266</t>
  </si>
  <si>
    <t>Hodinové zúčtovací sazby profesí PSV úpravy povrchů a podlahy malíř, natěrač, lakýrník</t>
  </si>
  <si>
    <t>https://podminky.urs.cz/item/CS_URS_2022_01/HZS2311</t>
  </si>
  <si>
    <t xml:space="preserve">Poznámka k položce:_x000D_
nátěr lavičky </t>
  </si>
  <si>
    <t>VRN - Vedlejší rozpočtové náklady</t>
  </si>
  <si>
    <t xml:space="preserve">    VRN1 - Průzkumné, geodetické a projektové práce</t>
  </si>
  <si>
    <t xml:space="preserve">    VRN3 - Zařízení staveniště</t>
  </si>
  <si>
    <t>0345.R02</t>
  </si>
  <si>
    <t>Povinná publicita dle zadání investora</t>
  </si>
  <si>
    <t>soubor</t>
  </si>
  <si>
    <t>1024</t>
  </si>
  <si>
    <t>-927677904</t>
  </si>
  <si>
    <t>034503000</t>
  </si>
  <si>
    <t>Informační tabule na staveništi</t>
  </si>
  <si>
    <t>1183177343</t>
  </si>
  <si>
    <t>https://podminky.urs.cz/item/CS_URS_2022_01/034503000</t>
  </si>
  <si>
    <t>Poznámka k položce:_x000D_
Montáž pevných informačních panelů (značek) dle zadání investora (umístění z přírodního materiálu, kámen dřevo)</t>
  </si>
  <si>
    <t>VRN1</t>
  </si>
  <si>
    <t>Průzkumné, geodetické a projektové práce</t>
  </si>
  <si>
    <t>012103000</t>
  </si>
  <si>
    <t>Geodetické práce před výstavbou</t>
  </si>
  <si>
    <t>bod</t>
  </si>
  <si>
    <t>186907414</t>
  </si>
  <si>
    <t>https://podminky.urs.cz/item/CS_URS_2022_01/012103000</t>
  </si>
  <si>
    <t>"vytýčení stavby (hranice+oplocenky" 84+23</t>
  </si>
  <si>
    <t>"vytýčení sítí -cetin 250" 25</t>
  </si>
  <si>
    <t>"vytýčení sítí - vodovod120m" 12</t>
  </si>
  <si>
    <t>013254000</t>
  </si>
  <si>
    <t>Dokumentace skutečného provedení stavby</t>
  </si>
  <si>
    <t>-1902188112</t>
  </si>
  <si>
    <t>https://podminky.urs.cz/item/CS_URS_2022_01/013254000</t>
  </si>
  <si>
    <t>Poznámka k položce:_x000D_
včetně zaměření oplocenek a hlavní nebo středové řady stromů</t>
  </si>
  <si>
    <t>VRN3</t>
  </si>
  <si>
    <t>Zařízení staveniště</t>
  </si>
  <si>
    <t>030001000</t>
  </si>
  <si>
    <t>508690756</t>
  </si>
  <si>
    <t xml:space="preserve">Zařízení staveniště - stavební buňka - zařízení a odstranění po dokončení stavby, související urovnání terénu
</t>
  </si>
  <si>
    <t>https://podminky.urs.cz/item/CS_URS_2022_01/030001000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</si>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</sst>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8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28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25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horizontal="left" vertical="center" wrapText="1"/>
    </xf>
    <xf numFmtId="0" fontId="21" fillId="4" borderId="8" xfId="0" applyFont="1" applyFill="1" applyBorder="1" applyAlignment="1" applyProtection="1">
      <alignment horizontal="center"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7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8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4" fontId="7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righ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4" fontId="23" fillId="0" borderId="0" xfId="0" applyNumberFormat="1" applyFont="1" applyAlignment="1" applyProtection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42" fillId="0" borderId="1" xfId="0" applyFont="1" applyBorder="1" applyAlignment="1">
      <alignment horizontal="center" vertical="center"/>
    </xf>
    <xf numFmtId="0" fontId="42" fillId="0" borderId="1" xfId="0" applyFont="1" applyBorder="1" applyAlignment="1">
      <alignment horizontal="center" vertical="center" wrapText="1"/>
    </xf>
    <xf numFmtId="0" fontId="43" fillId="0" borderId="29" xfId="0" applyFont="1" applyBorder="1" applyAlignment="1">
      <alignment horizontal="left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wrapText="1"/>
    </xf>
    <xf numFmtId="49" fontId="4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0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1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8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9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0.xml"/><Relationship Id="rId2" Type="http://schemas.openxmlformats.org/officeDocument/2006/relationships/printerSettings" Target="../printerSettings/printerSettings10.bin"/><Relationship Id="rId1" Type="http://schemas.openxmlformats.org/officeDocument/2006/relationships/hyperlink" Target="https://podminky.urs.cz/item/CS_URS_2022_01/HZS2311" TargetMode="External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013254000" TargetMode="External"/><Relationship Id="rId2" Type="http://schemas.openxmlformats.org/officeDocument/2006/relationships/hyperlink" Target="https://podminky.urs.cz/item/CS_URS_2022_01/012103000" TargetMode="External"/><Relationship Id="rId1" Type="http://schemas.openxmlformats.org/officeDocument/2006/relationships/hyperlink" Target="https://podminky.urs.cz/item/CS_URS_2022_01/034503000" TargetMode="External"/><Relationship Id="rId6" Type="http://schemas.openxmlformats.org/officeDocument/2006/relationships/drawing" Target="../drawings/drawing11.xml"/><Relationship Id="rId5" Type="http://schemas.openxmlformats.org/officeDocument/2006/relationships/printerSettings" Target="../printerSettings/printerSettings11.bin"/><Relationship Id="rId4" Type="http://schemas.openxmlformats.org/officeDocument/2006/relationships/hyperlink" Target="https://podminky.urs.cz/item/CS_URS_2022_01/030001000" TargetMode="External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1451121" TargetMode="External"/><Relationship Id="rId13" Type="http://schemas.openxmlformats.org/officeDocument/2006/relationships/hyperlink" Target="https://podminky.urs.cz/item/CS_URS_2022_01/184102111" TargetMode="External"/><Relationship Id="rId18" Type="http://schemas.openxmlformats.org/officeDocument/2006/relationships/hyperlink" Target="https://podminky.urs.cz/item/CS_URS_2022_01/913312111" TargetMode="External"/><Relationship Id="rId3" Type="http://schemas.openxmlformats.org/officeDocument/2006/relationships/hyperlink" Target="https://podminky.urs.cz/item/CS_URS_2022_01/119005153" TargetMode="External"/><Relationship Id="rId21" Type="http://schemas.openxmlformats.org/officeDocument/2006/relationships/drawing" Target="../drawings/drawing2.xml"/><Relationship Id="rId7" Type="http://schemas.openxmlformats.org/officeDocument/2006/relationships/hyperlink" Target="https://podminky.urs.cz/item/CS_URS_2022_01/183552513" TargetMode="External"/><Relationship Id="rId12" Type="http://schemas.openxmlformats.org/officeDocument/2006/relationships/hyperlink" Target="https://podminky.urs.cz/item/CS_URS_2022_01/184102110" TargetMode="External"/><Relationship Id="rId17" Type="http://schemas.openxmlformats.org/officeDocument/2006/relationships/hyperlink" Target="https://podminky.urs.cz/item/CS_URS_2022_01/184911431" TargetMode="External"/><Relationship Id="rId2" Type="http://schemas.openxmlformats.org/officeDocument/2006/relationships/hyperlink" Target="https://podminky.urs.cz/item/CS_URS_2022_01/119005131" TargetMode="External"/><Relationship Id="rId16" Type="http://schemas.openxmlformats.org/officeDocument/2006/relationships/hyperlink" Target="https://podminky.urs.cz/item/CS_URS_2022_01/184215133" TargetMode="External"/><Relationship Id="rId20" Type="http://schemas.openxmlformats.org/officeDocument/2006/relationships/printerSettings" Target="../printerSettings/printerSettings2.bin"/><Relationship Id="rId1" Type="http://schemas.openxmlformats.org/officeDocument/2006/relationships/hyperlink" Target="https://podminky.urs.cz/item/CS_URS_2022_01/112151511" TargetMode="External"/><Relationship Id="rId6" Type="http://schemas.openxmlformats.org/officeDocument/2006/relationships/hyperlink" Target="https://podminky.urs.cz/item/CS_URS_2022_01/183551413" TargetMode="External"/><Relationship Id="rId11" Type="http://schemas.openxmlformats.org/officeDocument/2006/relationships/hyperlink" Target="https://podminky.urs.cz/item/CS_URS_2022_01/183101113" TargetMode="External"/><Relationship Id="rId5" Type="http://schemas.openxmlformats.org/officeDocument/2006/relationships/hyperlink" Target="https://podminky.urs.cz/item/CS_URS_2022_01/183408322" TargetMode="External"/><Relationship Id="rId15" Type="http://schemas.openxmlformats.org/officeDocument/2006/relationships/hyperlink" Target="https://podminky.urs.cz/item/CS_URS_2022_01/184215412" TargetMode="External"/><Relationship Id="rId10" Type="http://schemas.openxmlformats.org/officeDocument/2006/relationships/hyperlink" Target="https://podminky.urs.cz/item/CS_URS_2022_01/183111114" TargetMode="External"/><Relationship Id="rId19" Type="http://schemas.openxmlformats.org/officeDocument/2006/relationships/hyperlink" Target="https://podminky.urs.cz/item/CS_URS_2022_01/998231311" TargetMode="External"/><Relationship Id="rId4" Type="http://schemas.openxmlformats.org/officeDocument/2006/relationships/hyperlink" Target="https://podminky.urs.cz/item/CS_URS_2022_01/183408252" TargetMode="External"/><Relationship Id="rId9" Type="http://schemas.openxmlformats.org/officeDocument/2006/relationships/hyperlink" Target="https://podminky.urs.cz/item/CS_URS_2022_01/183101115" TargetMode="External"/><Relationship Id="rId14" Type="http://schemas.openxmlformats.org/officeDocument/2006/relationships/hyperlink" Target="https://podminky.urs.cz/item/CS_URS_2022_01/184201112" TargetMode="Externa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911421" TargetMode="External"/><Relationship Id="rId3" Type="http://schemas.openxmlformats.org/officeDocument/2006/relationships/hyperlink" Target="https://podminky.urs.cz/item/CS_URS_2022_01/185804214" TargetMode="External"/><Relationship Id="rId7" Type="http://schemas.openxmlformats.org/officeDocument/2006/relationships/hyperlink" Target="https://podminky.urs.cz/item/CS_URS_2022_01/111151231" TargetMode="External"/><Relationship Id="rId12" Type="http://schemas.openxmlformats.org/officeDocument/2006/relationships/drawing" Target="../drawings/drawing3.xml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85851129" TargetMode="External"/><Relationship Id="rId11" Type="http://schemas.openxmlformats.org/officeDocument/2006/relationships/printerSettings" Target="../printerSettings/printerSettings3.bin"/><Relationship Id="rId5" Type="http://schemas.openxmlformats.org/officeDocument/2006/relationships/hyperlink" Target="https://podminky.urs.cz/item/CS_URS_2022_01/185851121" TargetMode="External"/><Relationship Id="rId10" Type="http://schemas.openxmlformats.org/officeDocument/2006/relationships/hyperlink" Target="https://podminky.urs.cz/item/CS_URS_2022_01/998231311" TargetMode="External"/><Relationship Id="rId4" Type="http://schemas.openxmlformats.org/officeDocument/2006/relationships/hyperlink" Target="https://podminky.urs.cz/item/CS_URS_2022_01/185804312" TargetMode="External"/><Relationship Id="rId9" Type="http://schemas.openxmlformats.org/officeDocument/2006/relationships/hyperlink" Target="https://podminky.urs.cz/item/CS_URS_2022_01/184852234" TargetMode="Externa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911421" TargetMode="External"/><Relationship Id="rId13" Type="http://schemas.openxmlformats.org/officeDocument/2006/relationships/printerSettings" Target="../printerSettings/printerSettings4.bin"/><Relationship Id="rId3" Type="http://schemas.openxmlformats.org/officeDocument/2006/relationships/hyperlink" Target="https://podminky.urs.cz/item/CS_URS_2022_01/185804214" TargetMode="External"/><Relationship Id="rId7" Type="http://schemas.openxmlformats.org/officeDocument/2006/relationships/hyperlink" Target="https://podminky.urs.cz/item/CS_URS_2022_01/111151231" TargetMode="External"/><Relationship Id="rId12" Type="http://schemas.openxmlformats.org/officeDocument/2006/relationships/hyperlink" Target="https://podminky.urs.cz/item/CS_URS_2022_01/998231311" TargetMode="External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85851129" TargetMode="External"/><Relationship Id="rId11" Type="http://schemas.openxmlformats.org/officeDocument/2006/relationships/hyperlink" Target="https://podminky.urs.cz/item/CS_URS_2022_01/184806111" TargetMode="External"/><Relationship Id="rId5" Type="http://schemas.openxmlformats.org/officeDocument/2006/relationships/hyperlink" Target="https://podminky.urs.cz/item/CS_URS_2022_01/185851121" TargetMode="External"/><Relationship Id="rId10" Type="http://schemas.openxmlformats.org/officeDocument/2006/relationships/hyperlink" Target="https://podminky.urs.cz/item/CS_URS_2022_01/184852321" TargetMode="External"/><Relationship Id="rId4" Type="http://schemas.openxmlformats.org/officeDocument/2006/relationships/hyperlink" Target="https://podminky.urs.cz/item/CS_URS_2022_01/185804312" TargetMode="External"/><Relationship Id="rId9" Type="http://schemas.openxmlformats.org/officeDocument/2006/relationships/hyperlink" Target="https://podminky.urs.cz/item/CS_URS_2022_01/184852234" TargetMode="External"/><Relationship Id="rId14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911421" TargetMode="External"/><Relationship Id="rId13" Type="http://schemas.openxmlformats.org/officeDocument/2006/relationships/drawing" Target="../drawings/drawing5.xml"/><Relationship Id="rId3" Type="http://schemas.openxmlformats.org/officeDocument/2006/relationships/hyperlink" Target="https://podminky.urs.cz/item/CS_URS_2022_01/185804214" TargetMode="External"/><Relationship Id="rId7" Type="http://schemas.openxmlformats.org/officeDocument/2006/relationships/hyperlink" Target="https://podminky.urs.cz/item/CS_URS_2022_01/111151231" TargetMode="External"/><Relationship Id="rId12" Type="http://schemas.openxmlformats.org/officeDocument/2006/relationships/printerSettings" Target="../printerSettings/printerSettings5.bin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85851129" TargetMode="External"/><Relationship Id="rId11" Type="http://schemas.openxmlformats.org/officeDocument/2006/relationships/hyperlink" Target="https://podminky.urs.cz/item/CS_URS_2022_01/998231311" TargetMode="External"/><Relationship Id="rId5" Type="http://schemas.openxmlformats.org/officeDocument/2006/relationships/hyperlink" Target="https://podminky.urs.cz/item/CS_URS_2022_01/185851121" TargetMode="External"/><Relationship Id="rId10" Type="http://schemas.openxmlformats.org/officeDocument/2006/relationships/hyperlink" Target="https://podminky.urs.cz/item/CS_URS_2022_01/184852321" TargetMode="External"/><Relationship Id="rId4" Type="http://schemas.openxmlformats.org/officeDocument/2006/relationships/hyperlink" Target="https://podminky.urs.cz/item/CS_URS_2022_01/185804312" TargetMode="External"/><Relationship Id="rId9" Type="http://schemas.openxmlformats.org/officeDocument/2006/relationships/hyperlink" Target="https://podminky.urs.cz/item/CS_URS_2022_01/184852234" TargetMode="Externa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911421" TargetMode="External"/><Relationship Id="rId13" Type="http://schemas.openxmlformats.org/officeDocument/2006/relationships/printerSettings" Target="../printerSettings/printerSettings6.bin"/><Relationship Id="rId3" Type="http://schemas.openxmlformats.org/officeDocument/2006/relationships/hyperlink" Target="https://podminky.urs.cz/item/CS_URS_2022_01/185804214" TargetMode="External"/><Relationship Id="rId7" Type="http://schemas.openxmlformats.org/officeDocument/2006/relationships/hyperlink" Target="https://podminky.urs.cz/item/CS_URS_2022_01/111151231" TargetMode="External"/><Relationship Id="rId12" Type="http://schemas.openxmlformats.org/officeDocument/2006/relationships/hyperlink" Target="https://podminky.urs.cz/item/CS_URS_2022_01/998231311" TargetMode="External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85851129" TargetMode="External"/><Relationship Id="rId11" Type="http://schemas.openxmlformats.org/officeDocument/2006/relationships/hyperlink" Target="https://podminky.urs.cz/item/CS_URS_2022_01/184806111" TargetMode="External"/><Relationship Id="rId5" Type="http://schemas.openxmlformats.org/officeDocument/2006/relationships/hyperlink" Target="https://podminky.urs.cz/item/CS_URS_2022_01/185851121" TargetMode="External"/><Relationship Id="rId10" Type="http://schemas.openxmlformats.org/officeDocument/2006/relationships/hyperlink" Target="https://podminky.urs.cz/item/CS_URS_2022_01/184852321" TargetMode="External"/><Relationship Id="rId4" Type="http://schemas.openxmlformats.org/officeDocument/2006/relationships/hyperlink" Target="https://podminky.urs.cz/item/CS_URS_2022_01/185804312" TargetMode="External"/><Relationship Id="rId9" Type="http://schemas.openxmlformats.org/officeDocument/2006/relationships/hyperlink" Target="https://podminky.urs.cz/item/CS_URS_2022_01/184852234" TargetMode="External"/><Relationship Id="rId14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hyperlink" Target="https://podminky.urs.cz/item/CS_URS_2022_01/184911421" TargetMode="External"/><Relationship Id="rId13" Type="http://schemas.openxmlformats.org/officeDocument/2006/relationships/drawing" Target="../drawings/drawing7.xml"/><Relationship Id="rId3" Type="http://schemas.openxmlformats.org/officeDocument/2006/relationships/hyperlink" Target="https://podminky.urs.cz/item/CS_URS_2022_01/185804214" TargetMode="External"/><Relationship Id="rId7" Type="http://schemas.openxmlformats.org/officeDocument/2006/relationships/hyperlink" Target="https://podminky.urs.cz/item/CS_URS_2022_01/111151231" TargetMode="External"/><Relationship Id="rId12" Type="http://schemas.openxmlformats.org/officeDocument/2006/relationships/printerSettings" Target="../printerSettings/printerSettings7.bin"/><Relationship Id="rId2" Type="http://schemas.openxmlformats.org/officeDocument/2006/relationships/hyperlink" Target="https://podminky.urs.cz/item/CS_URS_2022_01/185804213" TargetMode="External"/><Relationship Id="rId1" Type="http://schemas.openxmlformats.org/officeDocument/2006/relationships/hyperlink" Target="https://podminky.urs.cz/item/CS_URS_2022_01/184851617" TargetMode="External"/><Relationship Id="rId6" Type="http://schemas.openxmlformats.org/officeDocument/2006/relationships/hyperlink" Target="https://podminky.urs.cz/item/CS_URS_2022_01/185851129" TargetMode="External"/><Relationship Id="rId11" Type="http://schemas.openxmlformats.org/officeDocument/2006/relationships/hyperlink" Target="https://podminky.urs.cz/item/CS_URS_2022_01/998231311" TargetMode="External"/><Relationship Id="rId5" Type="http://schemas.openxmlformats.org/officeDocument/2006/relationships/hyperlink" Target="https://podminky.urs.cz/item/CS_URS_2022_01/185851121" TargetMode="External"/><Relationship Id="rId10" Type="http://schemas.openxmlformats.org/officeDocument/2006/relationships/hyperlink" Target="https://podminky.urs.cz/item/CS_URS_2022_01/184852321" TargetMode="External"/><Relationship Id="rId4" Type="http://schemas.openxmlformats.org/officeDocument/2006/relationships/hyperlink" Target="https://podminky.urs.cz/item/CS_URS_2022_01/185804312" TargetMode="External"/><Relationship Id="rId9" Type="http://schemas.openxmlformats.org/officeDocument/2006/relationships/hyperlink" Target="https://podminky.urs.cz/item/CS_URS_2022_01/184852234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171151103" TargetMode="External"/><Relationship Id="rId7" Type="http://schemas.openxmlformats.org/officeDocument/2006/relationships/drawing" Target="../drawings/drawing8.xml"/><Relationship Id="rId2" Type="http://schemas.openxmlformats.org/officeDocument/2006/relationships/hyperlink" Target="https://podminky.urs.cz/item/CS_URS_2022_01/131151103" TargetMode="External"/><Relationship Id="rId1" Type="http://schemas.openxmlformats.org/officeDocument/2006/relationships/hyperlink" Target="https://podminky.urs.cz/item/CS_URS_2022_01/162251101" TargetMode="External"/><Relationship Id="rId6" Type="http://schemas.openxmlformats.org/officeDocument/2006/relationships/printerSettings" Target="../printerSettings/printerSettings8.bin"/><Relationship Id="rId5" Type="http://schemas.openxmlformats.org/officeDocument/2006/relationships/hyperlink" Target="https://podminky.urs.cz/item/CS_URS_2022_01/998231311" TargetMode="External"/><Relationship Id="rId4" Type="http://schemas.openxmlformats.org/officeDocument/2006/relationships/hyperlink" Target="https://podminky.urs.cz/item/CS_URS_2022_01/182211121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hyperlink" Target="https://podminky.urs.cz/item/CS_URS_2022_01/936124111" TargetMode="External"/><Relationship Id="rId2" Type="http://schemas.openxmlformats.org/officeDocument/2006/relationships/hyperlink" Target="https://podminky.urs.cz/item/CS_URS_2022_01/181951111" TargetMode="External"/><Relationship Id="rId1" Type="http://schemas.openxmlformats.org/officeDocument/2006/relationships/hyperlink" Target="https://podminky.urs.cz/item/CS_URS_2022_01/111151131" TargetMode="External"/><Relationship Id="rId5" Type="http://schemas.openxmlformats.org/officeDocument/2006/relationships/drawing" Target="../drawings/drawing9.xml"/><Relationship Id="rId4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M68"/>
  <sheetViews>
    <sheetView showGridLines="0" tabSelected="1" topLeftCell="A13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pans="1:74" s="1" customFormat="1" ht="36.950000000000003" customHeight="1">
      <c r="AR2" s="354"/>
      <c r="AS2" s="354"/>
      <c r="AT2" s="354"/>
      <c r="AU2" s="354"/>
      <c r="AV2" s="354"/>
      <c r="AW2" s="354"/>
      <c r="AX2" s="354"/>
      <c r="AY2" s="354"/>
      <c r="AZ2" s="354"/>
      <c r="BA2" s="354"/>
      <c r="BB2" s="354"/>
      <c r="BC2" s="354"/>
      <c r="BD2" s="354"/>
      <c r="BE2" s="354"/>
      <c r="BS2" s="18" t="s">
        <v>6</v>
      </c>
      <c r="BT2" s="18" t="s">
        <v>7</v>
      </c>
    </row>
    <row r="3" spans="1:74" s="1" customFormat="1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pans="1:74" s="1" customFormat="1" ht="24.95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pans="1:74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338" t="s">
        <v>14</v>
      </c>
      <c r="L5" s="339"/>
      <c r="M5" s="339"/>
      <c r="N5" s="339"/>
      <c r="O5" s="339"/>
      <c r="P5" s="339"/>
      <c r="Q5" s="339"/>
      <c r="R5" s="339"/>
      <c r="S5" s="339"/>
      <c r="T5" s="339"/>
      <c r="U5" s="339"/>
      <c r="V5" s="339"/>
      <c r="W5" s="339"/>
      <c r="X5" s="339"/>
      <c r="Y5" s="339"/>
      <c r="Z5" s="339"/>
      <c r="AA5" s="339"/>
      <c r="AB5" s="339"/>
      <c r="AC5" s="339"/>
      <c r="AD5" s="339"/>
      <c r="AE5" s="339"/>
      <c r="AF5" s="339"/>
      <c r="AG5" s="339"/>
      <c r="AH5" s="339"/>
      <c r="AI5" s="339"/>
      <c r="AJ5" s="339"/>
      <c r="AK5" s="339"/>
      <c r="AL5" s="339"/>
      <c r="AM5" s="339"/>
      <c r="AN5" s="339"/>
      <c r="AO5" s="339"/>
      <c r="AP5" s="23"/>
      <c r="AQ5" s="23"/>
      <c r="AR5" s="21"/>
      <c r="BE5" s="335" t="s">
        <v>15</v>
      </c>
      <c r="BS5" s="18" t="s">
        <v>6</v>
      </c>
    </row>
    <row r="6" spans="1:74" s="1" customFormat="1" ht="36.950000000000003" customHeight="1">
      <c r="B6" s="22"/>
      <c r="C6" s="23"/>
      <c r="D6" s="29" t="s">
        <v>16</v>
      </c>
      <c r="E6" s="23"/>
      <c r="F6" s="23"/>
      <c r="G6" s="23"/>
      <c r="H6" s="23"/>
      <c r="I6" s="23"/>
      <c r="J6" s="23"/>
      <c r="K6" s="340" t="s">
        <v>17</v>
      </c>
      <c r="L6" s="339"/>
      <c r="M6" s="339"/>
      <c r="N6" s="339"/>
      <c r="O6" s="339"/>
      <c r="P6" s="339"/>
      <c r="Q6" s="339"/>
      <c r="R6" s="339"/>
      <c r="S6" s="339"/>
      <c r="T6" s="339"/>
      <c r="U6" s="339"/>
      <c r="V6" s="339"/>
      <c r="W6" s="339"/>
      <c r="X6" s="339"/>
      <c r="Y6" s="339"/>
      <c r="Z6" s="339"/>
      <c r="AA6" s="339"/>
      <c r="AB6" s="339"/>
      <c r="AC6" s="339"/>
      <c r="AD6" s="339"/>
      <c r="AE6" s="339"/>
      <c r="AF6" s="339"/>
      <c r="AG6" s="339"/>
      <c r="AH6" s="339"/>
      <c r="AI6" s="339"/>
      <c r="AJ6" s="339"/>
      <c r="AK6" s="339"/>
      <c r="AL6" s="339"/>
      <c r="AM6" s="339"/>
      <c r="AN6" s="339"/>
      <c r="AO6" s="339"/>
      <c r="AP6" s="23"/>
      <c r="AQ6" s="23"/>
      <c r="AR6" s="21"/>
      <c r="BE6" s="336"/>
      <c r="BS6" s="18" t="s">
        <v>6</v>
      </c>
    </row>
    <row r="7" spans="1:74" s="1" customFormat="1" ht="12" customHeight="1">
      <c r="B7" s="22"/>
      <c r="C7" s="23"/>
      <c r="D7" s="30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0" t="s">
        <v>20</v>
      </c>
      <c r="AL7" s="23"/>
      <c r="AM7" s="23"/>
      <c r="AN7" s="28" t="s">
        <v>19</v>
      </c>
      <c r="AO7" s="23"/>
      <c r="AP7" s="23"/>
      <c r="AQ7" s="23"/>
      <c r="AR7" s="21"/>
      <c r="BE7" s="336"/>
      <c r="BS7" s="18" t="s">
        <v>6</v>
      </c>
    </row>
    <row r="8" spans="1:74" s="1" customFormat="1" ht="12" customHeight="1">
      <c r="B8" s="22"/>
      <c r="C8" s="23"/>
      <c r="D8" s="30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0" t="s">
        <v>23</v>
      </c>
      <c r="AL8" s="23"/>
      <c r="AM8" s="23"/>
      <c r="AN8" s="31" t="s">
        <v>24</v>
      </c>
      <c r="AO8" s="23"/>
      <c r="AP8" s="23"/>
      <c r="AQ8" s="23"/>
      <c r="AR8" s="21"/>
      <c r="BE8" s="336"/>
      <c r="BS8" s="18" t="s">
        <v>6</v>
      </c>
    </row>
    <row r="9" spans="1:74" s="1" customFormat="1" ht="14.45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36"/>
      <c r="BS9" s="18" t="s">
        <v>6</v>
      </c>
    </row>
    <row r="10" spans="1:74" s="1" customFormat="1" ht="12" customHeight="1">
      <c r="B10" s="22"/>
      <c r="C10" s="23"/>
      <c r="D10" s="30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0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36"/>
      <c r="BS10" s="18" t="s">
        <v>6</v>
      </c>
    </row>
    <row r="11" spans="1:74" s="1" customFormat="1" ht="18.399999999999999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0" t="s">
        <v>28</v>
      </c>
      <c r="AL11" s="23"/>
      <c r="AM11" s="23"/>
      <c r="AN11" s="28" t="s">
        <v>19</v>
      </c>
      <c r="AO11" s="23"/>
      <c r="AP11" s="23"/>
      <c r="AQ11" s="23"/>
      <c r="AR11" s="21"/>
      <c r="BE11" s="336"/>
      <c r="BS11" s="18" t="s">
        <v>6</v>
      </c>
    </row>
    <row r="12" spans="1:74" s="1" customFormat="1" ht="6.95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36"/>
      <c r="BS12" s="18" t="s">
        <v>6</v>
      </c>
    </row>
    <row r="13" spans="1:74" s="1" customFormat="1" ht="12" customHeight="1">
      <c r="B13" s="22"/>
      <c r="C13" s="23"/>
      <c r="D13" s="30" t="s">
        <v>29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0" t="s">
        <v>26</v>
      </c>
      <c r="AL13" s="23"/>
      <c r="AM13" s="23"/>
      <c r="AN13" s="32" t="s">
        <v>30</v>
      </c>
      <c r="AO13" s="23"/>
      <c r="AP13" s="23"/>
      <c r="AQ13" s="23"/>
      <c r="AR13" s="21"/>
      <c r="BE13" s="336"/>
      <c r="BS13" s="18" t="s">
        <v>6</v>
      </c>
    </row>
    <row r="14" spans="1:74" ht="12.75">
      <c r="B14" s="22"/>
      <c r="C14" s="23"/>
      <c r="D14" s="23"/>
      <c r="E14" s="341" t="s">
        <v>30</v>
      </c>
      <c r="F14" s="342"/>
      <c r="G14" s="342"/>
      <c r="H14" s="342"/>
      <c r="I14" s="342"/>
      <c r="J14" s="342"/>
      <c r="K14" s="342"/>
      <c r="L14" s="342"/>
      <c r="M14" s="342"/>
      <c r="N14" s="342"/>
      <c r="O14" s="342"/>
      <c r="P14" s="342"/>
      <c r="Q14" s="342"/>
      <c r="R14" s="342"/>
      <c r="S14" s="342"/>
      <c r="T14" s="342"/>
      <c r="U14" s="342"/>
      <c r="V14" s="342"/>
      <c r="W14" s="342"/>
      <c r="X14" s="342"/>
      <c r="Y14" s="342"/>
      <c r="Z14" s="342"/>
      <c r="AA14" s="342"/>
      <c r="AB14" s="342"/>
      <c r="AC14" s="342"/>
      <c r="AD14" s="342"/>
      <c r="AE14" s="342"/>
      <c r="AF14" s="342"/>
      <c r="AG14" s="342"/>
      <c r="AH14" s="342"/>
      <c r="AI14" s="342"/>
      <c r="AJ14" s="342"/>
      <c r="AK14" s="30" t="s">
        <v>28</v>
      </c>
      <c r="AL14" s="23"/>
      <c r="AM14" s="23"/>
      <c r="AN14" s="32" t="s">
        <v>30</v>
      </c>
      <c r="AO14" s="23"/>
      <c r="AP14" s="23"/>
      <c r="AQ14" s="23"/>
      <c r="AR14" s="21"/>
      <c r="BE14" s="336"/>
      <c r="BS14" s="18" t="s">
        <v>6</v>
      </c>
    </row>
    <row r="15" spans="1:74" s="1" customFormat="1" ht="6.95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36"/>
      <c r="BS15" s="18" t="s">
        <v>4</v>
      </c>
    </row>
    <row r="16" spans="1:74" s="1" customFormat="1" ht="12" customHeight="1">
      <c r="B16" s="22"/>
      <c r="C16" s="23"/>
      <c r="D16" s="30" t="s">
        <v>31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0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36"/>
      <c r="BS16" s="18" t="s">
        <v>4</v>
      </c>
    </row>
    <row r="17" spans="1:71" s="1" customFormat="1" ht="18.399999999999999" customHeight="1">
      <c r="B17" s="22"/>
      <c r="C17" s="23"/>
      <c r="D17" s="23"/>
      <c r="E17" s="28" t="s">
        <v>32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0" t="s">
        <v>28</v>
      </c>
      <c r="AL17" s="23"/>
      <c r="AM17" s="23"/>
      <c r="AN17" s="28" t="s">
        <v>19</v>
      </c>
      <c r="AO17" s="23"/>
      <c r="AP17" s="23"/>
      <c r="AQ17" s="23"/>
      <c r="AR17" s="21"/>
      <c r="BE17" s="336"/>
      <c r="BS17" s="18" t="s">
        <v>33</v>
      </c>
    </row>
    <row r="18" spans="1:71" s="1" customFormat="1" ht="6.95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36"/>
      <c r="BS18" s="18" t="s">
        <v>6</v>
      </c>
    </row>
    <row r="19" spans="1:71" s="1" customFormat="1" ht="12" customHeight="1">
      <c r="B19" s="22"/>
      <c r="C19" s="23"/>
      <c r="D19" s="30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0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36"/>
      <c r="BS19" s="18" t="s">
        <v>6</v>
      </c>
    </row>
    <row r="20" spans="1:71" s="1" customFormat="1" ht="18.399999999999999" customHeight="1">
      <c r="B20" s="22"/>
      <c r="C20" s="23"/>
      <c r="D20" s="23"/>
      <c r="E20" s="28" t="s">
        <v>32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0" t="s">
        <v>28</v>
      </c>
      <c r="AL20" s="23"/>
      <c r="AM20" s="23"/>
      <c r="AN20" s="28" t="s">
        <v>19</v>
      </c>
      <c r="AO20" s="23"/>
      <c r="AP20" s="23"/>
      <c r="AQ20" s="23"/>
      <c r="AR20" s="21"/>
      <c r="BE20" s="336"/>
      <c r="BS20" s="18" t="s">
        <v>33</v>
      </c>
    </row>
    <row r="21" spans="1:71" s="1" customFormat="1" ht="6.95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36"/>
    </row>
    <row r="22" spans="1:71" s="1" customFormat="1" ht="12" customHeight="1">
      <c r="B22" s="22"/>
      <c r="C22" s="23"/>
      <c r="D22" s="30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36"/>
    </row>
    <row r="23" spans="1:71" s="1" customFormat="1" ht="47.25" customHeight="1">
      <c r="B23" s="22"/>
      <c r="C23" s="23"/>
      <c r="D23" s="23"/>
      <c r="E23" s="343" t="s">
        <v>36</v>
      </c>
      <c r="F23" s="343"/>
      <c r="G23" s="343"/>
      <c r="H23" s="343"/>
      <c r="I23" s="343"/>
      <c r="J23" s="343"/>
      <c r="K23" s="343"/>
      <c r="L23" s="343"/>
      <c r="M23" s="343"/>
      <c r="N23" s="343"/>
      <c r="O23" s="343"/>
      <c r="P23" s="343"/>
      <c r="Q23" s="343"/>
      <c r="R23" s="343"/>
      <c r="S23" s="343"/>
      <c r="T23" s="343"/>
      <c r="U23" s="343"/>
      <c r="V23" s="343"/>
      <c r="W23" s="343"/>
      <c r="X23" s="343"/>
      <c r="Y23" s="343"/>
      <c r="Z23" s="343"/>
      <c r="AA23" s="343"/>
      <c r="AB23" s="343"/>
      <c r="AC23" s="343"/>
      <c r="AD23" s="343"/>
      <c r="AE23" s="343"/>
      <c r="AF23" s="343"/>
      <c r="AG23" s="343"/>
      <c r="AH23" s="343"/>
      <c r="AI23" s="343"/>
      <c r="AJ23" s="343"/>
      <c r="AK23" s="343"/>
      <c r="AL23" s="343"/>
      <c r="AM23" s="343"/>
      <c r="AN23" s="343"/>
      <c r="AO23" s="23"/>
      <c r="AP23" s="23"/>
      <c r="AQ23" s="23"/>
      <c r="AR23" s="21"/>
      <c r="BE23" s="336"/>
    </row>
    <row r="24" spans="1:71" s="1" customFormat="1" ht="6.95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36"/>
    </row>
    <row r="25" spans="1:71" s="1" customFormat="1" ht="6.95" customHeight="1">
      <c r="B25" s="22"/>
      <c r="C25" s="23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3"/>
      <c r="AQ25" s="23"/>
      <c r="AR25" s="21"/>
      <c r="BE25" s="336"/>
    </row>
    <row r="26" spans="1:71" s="2" customFormat="1" ht="25.9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344">
        <f>ROUND(AG54,2)</f>
        <v>0</v>
      </c>
      <c r="AL26" s="345"/>
      <c r="AM26" s="345"/>
      <c r="AN26" s="345"/>
      <c r="AO26" s="345"/>
      <c r="AP26" s="37"/>
      <c r="AQ26" s="37"/>
      <c r="AR26" s="40"/>
      <c r="BE26" s="336"/>
    </row>
    <row r="27" spans="1:71" s="2" customFormat="1" ht="6.95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0"/>
      <c r="BE27" s="336"/>
    </row>
    <row r="28" spans="1:71" s="2" customFormat="1" ht="12.75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46" t="s">
        <v>38</v>
      </c>
      <c r="M28" s="346"/>
      <c r="N28" s="346"/>
      <c r="O28" s="346"/>
      <c r="P28" s="346"/>
      <c r="Q28" s="37"/>
      <c r="R28" s="37"/>
      <c r="S28" s="37"/>
      <c r="T28" s="37"/>
      <c r="U28" s="37"/>
      <c r="V28" s="37"/>
      <c r="W28" s="346" t="s">
        <v>39</v>
      </c>
      <c r="X28" s="346"/>
      <c r="Y28" s="346"/>
      <c r="Z28" s="346"/>
      <c r="AA28" s="346"/>
      <c r="AB28" s="346"/>
      <c r="AC28" s="346"/>
      <c r="AD28" s="346"/>
      <c r="AE28" s="346"/>
      <c r="AF28" s="37"/>
      <c r="AG28" s="37"/>
      <c r="AH28" s="37"/>
      <c r="AI28" s="37"/>
      <c r="AJ28" s="37"/>
      <c r="AK28" s="346" t="s">
        <v>40</v>
      </c>
      <c r="AL28" s="346"/>
      <c r="AM28" s="346"/>
      <c r="AN28" s="346"/>
      <c r="AO28" s="346"/>
      <c r="AP28" s="37"/>
      <c r="AQ28" s="37"/>
      <c r="AR28" s="40"/>
      <c r="BE28" s="336"/>
    </row>
    <row r="29" spans="1:71" s="3" customFormat="1" ht="14.45" customHeight="1">
      <c r="B29" s="41"/>
      <c r="C29" s="42"/>
      <c r="D29" s="30" t="s">
        <v>41</v>
      </c>
      <c r="E29" s="42"/>
      <c r="F29" s="30" t="s">
        <v>42</v>
      </c>
      <c r="G29" s="42"/>
      <c r="H29" s="42"/>
      <c r="I29" s="42"/>
      <c r="J29" s="42"/>
      <c r="K29" s="42"/>
      <c r="L29" s="349">
        <v>0.21</v>
      </c>
      <c r="M29" s="348"/>
      <c r="N29" s="348"/>
      <c r="O29" s="348"/>
      <c r="P29" s="348"/>
      <c r="Q29" s="42"/>
      <c r="R29" s="42"/>
      <c r="S29" s="42"/>
      <c r="T29" s="42"/>
      <c r="U29" s="42"/>
      <c r="V29" s="42"/>
      <c r="W29" s="347">
        <f>ROUND(AZ54, 2)</f>
        <v>0</v>
      </c>
      <c r="X29" s="348"/>
      <c r="Y29" s="348"/>
      <c r="Z29" s="348"/>
      <c r="AA29" s="348"/>
      <c r="AB29" s="348"/>
      <c r="AC29" s="348"/>
      <c r="AD29" s="348"/>
      <c r="AE29" s="348"/>
      <c r="AF29" s="42"/>
      <c r="AG29" s="42"/>
      <c r="AH29" s="42"/>
      <c r="AI29" s="42"/>
      <c r="AJ29" s="42"/>
      <c r="AK29" s="347">
        <f>ROUND(AV54, 2)</f>
        <v>0</v>
      </c>
      <c r="AL29" s="348"/>
      <c r="AM29" s="348"/>
      <c r="AN29" s="348"/>
      <c r="AO29" s="348"/>
      <c r="AP29" s="42"/>
      <c r="AQ29" s="42"/>
      <c r="AR29" s="43"/>
      <c r="BE29" s="337"/>
    </row>
    <row r="30" spans="1:71" s="3" customFormat="1" ht="14.45" customHeight="1">
      <c r="B30" s="41"/>
      <c r="C30" s="42"/>
      <c r="D30" s="42"/>
      <c r="E30" s="42"/>
      <c r="F30" s="30" t="s">
        <v>43</v>
      </c>
      <c r="G30" s="42"/>
      <c r="H30" s="42"/>
      <c r="I30" s="42"/>
      <c r="J30" s="42"/>
      <c r="K30" s="42"/>
      <c r="L30" s="349">
        <v>0.15</v>
      </c>
      <c r="M30" s="348"/>
      <c r="N30" s="348"/>
      <c r="O30" s="348"/>
      <c r="P30" s="348"/>
      <c r="Q30" s="42"/>
      <c r="R30" s="42"/>
      <c r="S30" s="42"/>
      <c r="T30" s="42"/>
      <c r="U30" s="42"/>
      <c r="V30" s="42"/>
      <c r="W30" s="347">
        <f>ROUND(BA54, 2)</f>
        <v>0</v>
      </c>
      <c r="X30" s="348"/>
      <c r="Y30" s="348"/>
      <c r="Z30" s="348"/>
      <c r="AA30" s="348"/>
      <c r="AB30" s="348"/>
      <c r="AC30" s="348"/>
      <c r="AD30" s="348"/>
      <c r="AE30" s="348"/>
      <c r="AF30" s="42"/>
      <c r="AG30" s="42"/>
      <c r="AH30" s="42"/>
      <c r="AI30" s="42"/>
      <c r="AJ30" s="42"/>
      <c r="AK30" s="347">
        <f>ROUND(AW54, 2)</f>
        <v>0</v>
      </c>
      <c r="AL30" s="348"/>
      <c r="AM30" s="348"/>
      <c r="AN30" s="348"/>
      <c r="AO30" s="348"/>
      <c r="AP30" s="42"/>
      <c r="AQ30" s="42"/>
      <c r="AR30" s="43"/>
      <c r="BE30" s="337"/>
    </row>
    <row r="31" spans="1:71" s="3" customFormat="1" ht="14.45" hidden="1" customHeight="1">
      <c r="B31" s="41"/>
      <c r="C31" s="42"/>
      <c r="D31" s="42"/>
      <c r="E31" s="42"/>
      <c r="F31" s="30" t="s">
        <v>44</v>
      </c>
      <c r="G31" s="42"/>
      <c r="H31" s="42"/>
      <c r="I31" s="42"/>
      <c r="J31" s="42"/>
      <c r="K31" s="42"/>
      <c r="L31" s="349">
        <v>0.21</v>
      </c>
      <c r="M31" s="348"/>
      <c r="N31" s="348"/>
      <c r="O31" s="348"/>
      <c r="P31" s="348"/>
      <c r="Q31" s="42"/>
      <c r="R31" s="42"/>
      <c r="S31" s="42"/>
      <c r="T31" s="42"/>
      <c r="U31" s="42"/>
      <c r="V31" s="42"/>
      <c r="W31" s="347">
        <f>ROUND(BB54, 2)</f>
        <v>0</v>
      </c>
      <c r="X31" s="348"/>
      <c r="Y31" s="348"/>
      <c r="Z31" s="348"/>
      <c r="AA31" s="348"/>
      <c r="AB31" s="348"/>
      <c r="AC31" s="348"/>
      <c r="AD31" s="348"/>
      <c r="AE31" s="348"/>
      <c r="AF31" s="42"/>
      <c r="AG31" s="42"/>
      <c r="AH31" s="42"/>
      <c r="AI31" s="42"/>
      <c r="AJ31" s="42"/>
      <c r="AK31" s="347">
        <v>0</v>
      </c>
      <c r="AL31" s="348"/>
      <c r="AM31" s="348"/>
      <c r="AN31" s="348"/>
      <c r="AO31" s="348"/>
      <c r="AP31" s="42"/>
      <c r="AQ31" s="42"/>
      <c r="AR31" s="43"/>
      <c r="BE31" s="337"/>
    </row>
    <row r="32" spans="1:71" s="3" customFormat="1" ht="14.45" hidden="1" customHeight="1">
      <c r="B32" s="41"/>
      <c r="C32" s="42"/>
      <c r="D32" s="42"/>
      <c r="E32" s="42"/>
      <c r="F32" s="30" t="s">
        <v>45</v>
      </c>
      <c r="G32" s="42"/>
      <c r="H32" s="42"/>
      <c r="I32" s="42"/>
      <c r="J32" s="42"/>
      <c r="K32" s="42"/>
      <c r="L32" s="349">
        <v>0.15</v>
      </c>
      <c r="M32" s="348"/>
      <c r="N32" s="348"/>
      <c r="O32" s="348"/>
      <c r="P32" s="348"/>
      <c r="Q32" s="42"/>
      <c r="R32" s="42"/>
      <c r="S32" s="42"/>
      <c r="T32" s="42"/>
      <c r="U32" s="42"/>
      <c r="V32" s="42"/>
      <c r="W32" s="347">
        <f>ROUND(BC54, 2)</f>
        <v>0</v>
      </c>
      <c r="X32" s="348"/>
      <c r="Y32" s="348"/>
      <c r="Z32" s="348"/>
      <c r="AA32" s="348"/>
      <c r="AB32" s="348"/>
      <c r="AC32" s="348"/>
      <c r="AD32" s="348"/>
      <c r="AE32" s="348"/>
      <c r="AF32" s="42"/>
      <c r="AG32" s="42"/>
      <c r="AH32" s="42"/>
      <c r="AI32" s="42"/>
      <c r="AJ32" s="42"/>
      <c r="AK32" s="347">
        <v>0</v>
      </c>
      <c r="AL32" s="348"/>
      <c r="AM32" s="348"/>
      <c r="AN32" s="348"/>
      <c r="AO32" s="348"/>
      <c r="AP32" s="42"/>
      <c r="AQ32" s="42"/>
      <c r="AR32" s="43"/>
      <c r="BE32" s="337"/>
    </row>
    <row r="33" spans="1:57" s="3" customFormat="1" ht="14.45" hidden="1" customHeight="1">
      <c r="B33" s="41"/>
      <c r="C33" s="42"/>
      <c r="D33" s="42"/>
      <c r="E33" s="42"/>
      <c r="F33" s="30" t="s">
        <v>46</v>
      </c>
      <c r="G33" s="42"/>
      <c r="H33" s="42"/>
      <c r="I33" s="42"/>
      <c r="J33" s="42"/>
      <c r="K33" s="42"/>
      <c r="L33" s="349">
        <v>0</v>
      </c>
      <c r="M33" s="348"/>
      <c r="N33" s="348"/>
      <c r="O33" s="348"/>
      <c r="P33" s="348"/>
      <c r="Q33" s="42"/>
      <c r="R33" s="42"/>
      <c r="S33" s="42"/>
      <c r="T33" s="42"/>
      <c r="U33" s="42"/>
      <c r="V33" s="42"/>
      <c r="W33" s="347">
        <f>ROUND(BD54, 2)</f>
        <v>0</v>
      </c>
      <c r="X33" s="348"/>
      <c r="Y33" s="348"/>
      <c r="Z33" s="348"/>
      <c r="AA33" s="348"/>
      <c r="AB33" s="348"/>
      <c r="AC33" s="348"/>
      <c r="AD33" s="348"/>
      <c r="AE33" s="348"/>
      <c r="AF33" s="42"/>
      <c r="AG33" s="42"/>
      <c r="AH33" s="42"/>
      <c r="AI33" s="42"/>
      <c r="AJ33" s="42"/>
      <c r="AK33" s="347">
        <v>0</v>
      </c>
      <c r="AL33" s="348"/>
      <c r="AM33" s="348"/>
      <c r="AN33" s="348"/>
      <c r="AO33" s="348"/>
      <c r="AP33" s="42"/>
      <c r="AQ33" s="42"/>
      <c r="AR33" s="43"/>
    </row>
    <row r="34" spans="1:57" s="2" customFormat="1" ht="6.95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0"/>
      <c r="BE34" s="35"/>
    </row>
    <row r="35" spans="1:57" s="2" customFormat="1" ht="25.9" customHeight="1">
      <c r="A35" s="35"/>
      <c r="B35" s="36"/>
      <c r="C35" s="44"/>
      <c r="D35" s="45" t="s">
        <v>47</v>
      </c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  <c r="R35" s="46"/>
      <c r="S35" s="46"/>
      <c r="T35" s="47" t="s">
        <v>48</v>
      </c>
      <c r="U35" s="46"/>
      <c r="V35" s="46"/>
      <c r="W35" s="46"/>
      <c r="X35" s="353" t="s">
        <v>49</v>
      </c>
      <c r="Y35" s="351"/>
      <c r="Z35" s="351"/>
      <c r="AA35" s="351"/>
      <c r="AB35" s="351"/>
      <c r="AC35" s="46"/>
      <c r="AD35" s="46"/>
      <c r="AE35" s="46"/>
      <c r="AF35" s="46"/>
      <c r="AG35" s="46"/>
      <c r="AH35" s="46"/>
      <c r="AI35" s="46"/>
      <c r="AJ35" s="46"/>
      <c r="AK35" s="350">
        <f>SUM(AK26:AK33)</f>
        <v>0</v>
      </c>
      <c r="AL35" s="351"/>
      <c r="AM35" s="351"/>
      <c r="AN35" s="351"/>
      <c r="AO35" s="352"/>
      <c r="AP35" s="44"/>
      <c r="AQ35" s="44"/>
      <c r="AR35" s="40"/>
      <c r="BE35" s="35"/>
    </row>
    <row r="36" spans="1:57" s="2" customFormat="1" ht="6.95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0"/>
      <c r="BE36" s="35"/>
    </row>
    <row r="37" spans="1:57" s="2" customFormat="1" ht="6.95" customHeight="1">
      <c r="A37" s="35"/>
      <c r="B37" s="48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49"/>
      <c r="U37" s="49"/>
      <c r="V37" s="49"/>
      <c r="W37" s="49"/>
      <c r="X37" s="49"/>
      <c r="Y37" s="49"/>
      <c r="Z37" s="49"/>
      <c r="AA37" s="49"/>
      <c r="AB37" s="49"/>
      <c r="AC37" s="49"/>
      <c r="AD37" s="49"/>
      <c r="AE37" s="49"/>
      <c r="AF37" s="49"/>
      <c r="AG37" s="49"/>
      <c r="AH37" s="49"/>
      <c r="AI37" s="49"/>
      <c r="AJ37" s="49"/>
      <c r="AK37" s="49"/>
      <c r="AL37" s="49"/>
      <c r="AM37" s="49"/>
      <c r="AN37" s="49"/>
      <c r="AO37" s="49"/>
      <c r="AP37" s="49"/>
      <c r="AQ37" s="49"/>
      <c r="AR37" s="40"/>
      <c r="BE37" s="35"/>
    </row>
    <row r="41" spans="1:57" s="2" customFormat="1" ht="6.95" customHeight="1">
      <c r="A41" s="35"/>
      <c r="B41" s="50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51"/>
      <c r="V41" s="51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40"/>
      <c r="BE41" s="35"/>
    </row>
    <row r="42" spans="1:57" s="2" customFormat="1" ht="24.95" customHeight="1">
      <c r="A42" s="35"/>
      <c r="B42" s="36"/>
      <c r="C42" s="24" t="s">
        <v>50</v>
      </c>
      <c r="D42" s="37"/>
      <c r="E42" s="37"/>
      <c r="F42" s="37"/>
      <c r="G42" s="37"/>
      <c r="H42" s="37"/>
      <c r="I42" s="37"/>
      <c r="J42" s="37"/>
      <c r="K42" s="37"/>
      <c r="L42" s="37"/>
      <c r="M42" s="37"/>
      <c r="N42" s="37"/>
      <c r="O42" s="37"/>
      <c r="P42" s="37"/>
      <c r="Q42" s="37"/>
      <c r="R42" s="37"/>
      <c r="S42" s="37"/>
      <c r="T42" s="37"/>
      <c r="U42" s="37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40"/>
      <c r="BE42" s="35"/>
    </row>
    <row r="43" spans="1:57" s="2" customFormat="1" ht="6.95" customHeight="1">
      <c r="A43" s="35"/>
      <c r="B43" s="36"/>
      <c r="C43" s="37"/>
      <c r="D43" s="37"/>
      <c r="E43" s="37"/>
      <c r="F43" s="37"/>
      <c r="G43" s="37"/>
      <c r="H43" s="37"/>
      <c r="I43" s="37"/>
      <c r="J43" s="37"/>
      <c r="K43" s="37"/>
      <c r="L43" s="37"/>
      <c r="M43" s="37"/>
      <c r="N43" s="37"/>
      <c r="O43" s="37"/>
      <c r="P43" s="37"/>
      <c r="Q43" s="37"/>
      <c r="R43" s="37"/>
      <c r="S43" s="37"/>
      <c r="T43" s="37"/>
      <c r="U43" s="37"/>
      <c r="V43" s="37"/>
      <c r="W43" s="37"/>
      <c r="X43" s="37"/>
      <c r="Y43" s="37"/>
      <c r="Z43" s="37"/>
      <c r="AA43" s="37"/>
      <c r="AB43" s="37"/>
      <c r="AC43" s="37"/>
      <c r="AD43" s="37"/>
      <c r="AE43" s="37"/>
      <c r="AF43" s="37"/>
      <c r="AG43" s="37"/>
      <c r="AH43" s="37"/>
      <c r="AI43" s="37"/>
      <c r="AJ43" s="37"/>
      <c r="AK43" s="37"/>
      <c r="AL43" s="37"/>
      <c r="AM43" s="37"/>
      <c r="AN43" s="37"/>
      <c r="AO43" s="37"/>
      <c r="AP43" s="37"/>
      <c r="AQ43" s="37"/>
      <c r="AR43" s="40"/>
      <c r="BE43" s="35"/>
    </row>
    <row r="44" spans="1:57" s="4" customFormat="1" ht="12" customHeight="1">
      <c r="B44" s="52"/>
      <c r="C44" s="30" t="s">
        <v>13</v>
      </c>
      <c r="D44" s="53"/>
      <c r="E44" s="53"/>
      <c r="F44" s="53"/>
      <c r="G44" s="53"/>
      <c r="H44" s="53"/>
      <c r="I44" s="53"/>
      <c r="J44" s="53"/>
      <c r="K44" s="53"/>
      <c r="L44" s="53" t="str">
        <f>K5</f>
        <v>22014_I</v>
      </c>
      <c r="M44" s="53"/>
      <c r="N44" s="53"/>
      <c r="O44" s="53"/>
      <c r="P44" s="53"/>
      <c r="Q44" s="53"/>
      <c r="R44" s="53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3"/>
      <c r="AE44" s="53"/>
      <c r="AF44" s="53"/>
      <c r="AG44" s="53"/>
      <c r="AH44" s="53"/>
      <c r="AI44" s="53"/>
      <c r="AJ44" s="53"/>
      <c r="AK44" s="53"/>
      <c r="AL44" s="53"/>
      <c r="AM44" s="53"/>
      <c r="AN44" s="53"/>
      <c r="AO44" s="53"/>
      <c r="AP44" s="53"/>
      <c r="AQ44" s="53"/>
      <c r="AR44" s="54"/>
    </row>
    <row r="45" spans="1:57" s="5" customFormat="1" ht="36.950000000000003" customHeight="1">
      <c r="B45" s="55"/>
      <c r="C45" s="56" t="s">
        <v>16</v>
      </c>
      <c r="D45" s="57"/>
      <c r="E45" s="57"/>
      <c r="F45" s="57"/>
      <c r="G45" s="57"/>
      <c r="H45" s="57"/>
      <c r="I45" s="57"/>
      <c r="J45" s="57"/>
      <c r="K45" s="57"/>
      <c r="L45" s="332" t="str">
        <f>K6</f>
        <v>Nebužely - výsadba LBK 72</v>
      </c>
      <c r="M45" s="333"/>
      <c r="N45" s="333"/>
      <c r="O45" s="333"/>
      <c r="P45" s="333"/>
      <c r="Q45" s="333"/>
      <c r="R45" s="333"/>
      <c r="S45" s="333"/>
      <c r="T45" s="333"/>
      <c r="U45" s="333"/>
      <c r="V45" s="333"/>
      <c r="W45" s="333"/>
      <c r="X45" s="333"/>
      <c r="Y45" s="333"/>
      <c r="Z45" s="333"/>
      <c r="AA45" s="333"/>
      <c r="AB45" s="333"/>
      <c r="AC45" s="333"/>
      <c r="AD45" s="333"/>
      <c r="AE45" s="333"/>
      <c r="AF45" s="333"/>
      <c r="AG45" s="333"/>
      <c r="AH45" s="333"/>
      <c r="AI45" s="333"/>
      <c r="AJ45" s="333"/>
      <c r="AK45" s="333"/>
      <c r="AL45" s="333"/>
      <c r="AM45" s="333"/>
      <c r="AN45" s="333"/>
      <c r="AO45" s="333"/>
      <c r="AP45" s="57"/>
      <c r="AQ45" s="57"/>
      <c r="AR45" s="58"/>
    </row>
    <row r="46" spans="1:57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37"/>
      <c r="M46" s="37"/>
      <c r="N46" s="37"/>
      <c r="O46" s="37"/>
      <c r="P46" s="37"/>
      <c r="Q46" s="37"/>
      <c r="R46" s="37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  <c r="AF46" s="37"/>
      <c r="AG46" s="37"/>
      <c r="AH46" s="37"/>
      <c r="AI46" s="37"/>
      <c r="AJ46" s="37"/>
      <c r="AK46" s="37"/>
      <c r="AL46" s="37"/>
      <c r="AM46" s="37"/>
      <c r="AN46" s="37"/>
      <c r="AO46" s="37"/>
      <c r="AP46" s="37"/>
      <c r="AQ46" s="37"/>
      <c r="AR46" s="40"/>
      <c r="BE46" s="35"/>
    </row>
    <row r="47" spans="1:57" s="2" customFormat="1" ht="12" customHeight="1">
      <c r="A47" s="35"/>
      <c r="B47" s="36"/>
      <c r="C47" s="30" t="s">
        <v>21</v>
      </c>
      <c r="D47" s="37"/>
      <c r="E47" s="37"/>
      <c r="F47" s="37"/>
      <c r="G47" s="37"/>
      <c r="H47" s="37"/>
      <c r="I47" s="37"/>
      <c r="J47" s="37"/>
      <c r="K47" s="37"/>
      <c r="L47" s="59" t="str">
        <f>IF(K8="","",K8)</f>
        <v xml:space="preserve"> </v>
      </c>
      <c r="M47" s="37"/>
      <c r="N47" s="37"/>
      <c r="O47" s="37"/>
      <c r="P47" s="37"/>
      <c r="Q47" s="37"/>
      <c r="R47" s="37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  <c r="AF47" s="37"/>
      <c r="AG47" s="37"/>
      <c r="AH47" s="37"/>
      <c r="AI47" s="30" t="s">
        <v>23</v>
      </c>
      <c r="AJ47" s="37"/>
      <c r="AK47" s="37"/>
      <c r="AL47" s="37"/>
      <c r="AM47" s="361" t="str">
        <f>IF(AN8= "","",AN8)</f>
        <v>3. 11. 2022</v>
      </c>
      <c r="AN47" s="361"/>
      <c r="AO47" s="37"/>
      <c r="AP47" s="37"/>
      <c r="AQ47" s="37"/>
      <c r="AR47" s="40"/>
      <c r="BE47" s="35"/>
    </row>
    <row r="48" spans="1:57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37"/>
      <c r="M48" s="37"/>
      <c r="N48" s="37"/>
      <c r="O48" s="37"/>
      <c r="P48" s="37"/>
      <c r="Q48" s="37"/>
      <c r="R48" s="37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  <c r="AF48" s="37"/>
      <c r="AG48" s="37"/>
      <c r="AH48" s="37"/>
      <c r="AI48" s="37"/>
      <c r="AJ48" s="37"/>
      <c r="AK48" s="37"/>
      <c r="AL48" s="37"/>
      <c r="AM48" s="37"/>
      <c r="AN48" s="37"/>
      <c r="AO48" s="37"/>
      <c r="AP48" s="37"/>
      <c r="AQ48" s="37"/>
      <c r="AR48" s="40"/>
      <c r="BE48" s="35"/>
    </row>
    <row r="49" spans="1:91" s="2" customFormat="1" ht="15.2" customHeight="1">
      <c r="A49" s="35"/>
      <c r="B49" s="36"/>
      <c r="C49" s="30" t="s">
        <v>25</v>
      </c>
      <c r="D49" s="37"/>
      <c r="E49" s="37"/>
      <c r="F49" s="37"/>
      <c r="G49" s="37"/>
      <c r="H49" s="37"/>
      <c r="I49" s="37"/>
      <c r="J49" s="37"/>
      <c r="K49" s="37"/>
      <c r="L49" s="53" t="str">
        <f>IF(E11= "","",E11)</f>
        <v>ČR SPÚ, pobočka Mělník</v>
      </c>
      <c r="M49" s="37"/>
      <c r="N49" s="37"/>
      <c r="O49" s="37"/>
      <c r="P49" s="37"/>
      <c r="Q49" s="37"/>
      <c r="R49" s="37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  <c r="AF49" s="37"/>
      <c r="AG49" s="37"/>
      <c r="AH49" s="37"/>
      <c r="AI49" s="30" t="s">
        <v>31</v>
      </c>
      <c r="AJ49" s="37"/>
      <c r="AK49" s="37"/>
      <c r="AL49" s="37"/>
      <c r="AM49" s="362" t="str">
        <f>IF(E17="","",E17)</f>
        <v>ATELIER FONTES s.r.o.</v>
      </c>
      <c r="AN49" s="363"/>
      <c r="AO49" s="363"/>
      <c r="AP49" s="363"/>
      <c r="AQ49" s="37"/>
      <c r="AR49" s="40"/>
      <c r="AS49" s="364" t="s">
        <v>51</v>
      </c>
      <c r="AT49" s="365"/>
      <c r="AU49" s="61"/>
      <c r="AV49" s="61"/>
      <c r="AW49" s="61"/>
      <c r="AX49" s="61"/>
      <c r="AY49" s="61"/>
      <c r="AZ49" s="61"/>
      <c r="BA49" s="61"/>
      <c r="BB49" s="61"/>
      <c r="BC49" s="61"/>
      <c r="BD49" s="62"/>
      <c r="BE49" s="35"/>
    </row>
    <row r="50" spans="1:91" s="2" customFormat="1" ht="15.2" customHeight="1">
      <c r="A50" s="35"/>
      <c r="B50" s="36"/>
      <c r="C50" s="30" t="s">
        <v>29</v>
      </c>
      <c r="D50" s="37"/>
      <c r="E50" s="37"/>
      <c r="F50" s="37"/>
      <c r="G50" s="37"/>
      <c r="H50" s="37"/>
      <c r="I50" s="37"/>
      <c r="J50" s="37"/>
      <c r="K50" s="37"/>
      <c r="L50" s="53" t="str">
        <f>IF(E14= "Vyplň údaj","",E14)</f>
        <v/>
      </c>
      <c r="M50" s="37"/>
      <c r="N50" s="37"/>
      <c r="O50" s="37"/>
      <c r="P50" s="37"/>
      <c r="Q50" s="37"/>
      <c r="R50" s="37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  <c r="AF50" s="37"/>
      <c r="AG50" s="37"/>
      <c r="AH50" s="37"/>
      <c r="AI50" s="30" t="s">
        <v>34</v>
      </c>
      <c r="AJ50" s="37"/>
      <c r="AK50" s="37"/>
      <c r="AL50" s="37"/>
      <c r="AM50" s="362" t="str">
        <f>IF(E20="","",E20)</f>
        <v>ATELIER FONTES s.r.o.</v>
      </c>
      <c r="AN50" s="363"/>
      <c r="AO50" s="363"/>
      <c r="AP50" s="363"/>
      <c r="AQ50" s="37"/>
      <c r="AR50" s="40"/>
      <c r="AS50" s="366"/>
      <c r="AT50" s="367"/>
      <c r="AU50" s="63"/>
      <c r="AV50" s="63"/>
      <c r="AW50" s="63"/>
      <c r="AX50" s="63"/>
      <c r="AY50" s="63"/>
      <c r="AZ50" s="63"/>
      <c r="BA50" s="63"/>
      <c r="BB50" s="63"/>
      <c r="BC50" s="63"/>
      <c r="BD50" s="64"/>
      <c r="BE50" s="35"/>
    </row>
    <row r="51" spans="1:91" s="2" customFormat="1" ht="10.9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37"/>
      <c r="M51" s="37"/>
      <c r="N51" s="37"/>
      <c r="O51" s="37"/>
      <c r="P51" s="37"/>
      <c r="Q51" s="37"/>
      <c r="R51" s="37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  <c r="AF51" s="37"/>
      <c r="AG51" s="37"/>
      <c r="AH51" s="37"/>
      <c r="AI51" s="37"/>
      <c r="AJ51" s="37"/>
      <c r="AK51" s="37"/>
      <c r="AL51" s="37"/>
      <c r="AM51" s="37"/>
      <c r="AN51" s="37"/>
      <c r="AO51" s="37"/>
      <c r="AP51" s="37"/>
      <c r="AQ51" s="37"/>
      <c r="AR51" s="40"/>
      <c r="AS51" s="368"/>
      <c r="AT51" s="369"/>
      <c r="AU51" s="65"/>
      <c r="AV51" s="65"/>
      <c r="AW51" s="65"/>
      <c r="AX51" s="65"/>
      <c r="AY51" s="65"/>
      <c r="AZ51" s="65"/>
      <c r="BA51" s="65"/>
      <c r="BB51" s="65"/>
      <c r="BC51" s="65"/>
      <c r="BD51" s="66"/>
      <c r="BE51" s="35"/>
    </row>
    <row r="52" spans="1:91" s="2" customFormat="1" ht="29.25" customHeight="1">
      <c r="A52" s="35"/>
      <c r="B52" s="36"/>
      <c r="C52" s="327" t="s">
        <v>52</v>
      </c>
      <c r="D52" s="328"/>
      <c r="E52" s="328"/>
      <c r="F52" s="328"/>
      <c r="G52" s="328"/>
      <c r="H52" s="67"/>
      <c r="I52" s="331" t="s">
        <v>53</v>
      </c>
      <c r="J52" s="328"/>
      <c r="K52" s="328"/>
      <c r="L52" s="328"/>
      <c r="M52" s="328"/>
      <c r="N52" s="328"/>
      <c r="O52" s="328"/>
      <c r="P52" s="328"/>
      <c r="Q52" s="328"/>
      <c r="R52" s="328"/>
      <c r="S52" s="328"/>
      <c r="T52" s="328"/>
      <c r="U52" s="328"/>
      <c r="V52" s="328"/>
      <c r="W52" s="328"/>
      <c r="X52" s="328"/>
      <c r="Y52" s="328"/>
      <c r="Z52" s="328"/>
      <c r="AA52" s="328"/>
      <c r="AB52" s="328"/>
      <c r="AC52" s="328"/>
      <c r="AD52" s="328"/>
      <c r="AE52" s="328"/>
      <c r="AF52" s="328"/>
      <c r="AG52" s="360" t="s">
        <v>54</v>
      </c>
      <c r="AH52" s="328"/>
      <c r="AI52" s="328"/>
      <c r="AJ52" s="328"/>
      <c r="AK52" s="328"/>
      <c r="AL52" s="328"/>
      <c r="AM52" s="328"/>
      <c r="AN52" s="331" t="s">
        <v>55</v>
      </c>
      <c r="AO52" s="328"/>
      <c r="AP52" s="328"/>
      <c r="AQ52" s="68" t="s">
        <v>56</v>
      </c>
      <c r="AR52" s="40"/>
      <c r="AS52" s="69" t="s">
        <v>57</v>
      </c>
      <c r="AT52" s="70" t="s">
        <v>58</v>
      </c>
      <c r="AU52" s="70" t="s">
        <v>59</v>
      </c>
      <c r="AV52" s="70" t="s">
        <v>60</v>
      </c>
      <c r="AW52" s="70" t="s">
        <v>61</v>
      </c>
      <c r="AX52" s="70" t="s">
        <v>62</v>
      </c>
      <c r="AY52" s="70" t="s">
        <v>63</v>
      </c>
      <c r="AZ52" s="70" t="s">
        <v>64</v>
      </c>
      <c r="BA52" s="70" t="s">
        <v>65</v>
      </c>
      <c r="BB52" s="70" t="s">
        <v>66</v>
      </c>
      <c r="BC52" s="70" t="s">
        <v>67</v>
      </c>
      <c r="BD52" s="71" t="s">
        <v>68</v>
      </c>
      <c r="BE52" s="35"/>
    </row>
    <row r="53" spans="1:91" s="2" customFormat="1" ht="10.9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37"/>
      <c r="M53" s="37"/>
      <c r="N53" s="37"/>
      <c r="O53" s="37"/>
      <c r="P53" s="37"/>
      <c r="Q53" s="37"/>
      <c r="R53" s="37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  <c r="AF53" s="37"/>
      <c r="AG53" s="37"/>
      <c r="AH53" s="37"/>
      <c r="AI53" s="37"/>
      <c r="AJ53" s="37"/>
      <c r="AK53" s="37"/>
      <c r="AL53" s="37"/>
      <c r="AM53" s="37"/>
      <c r="AN53" s="37"/>
      <c r="AO53" s="37"/>
      <c r="AP53" s="37"/>
      <c r="AQ53" s="37"/>
      <c r="AR53" s="40"/>
      <c r="AS53" s="72"/>
      <c r="AT53" s="73"/>
      <c r="AU53" s="73"/>
      <c r="AV53" s="73"/>
      <c r="AW53" s="73"/>
      <c r="AX53" s="73"/>
      <c r="AY53" s="73"/>
      <c r="AZ53" s="73"/>
      <c r="BA53" s="73"/>
      <c r="BB53" s="73"/>
      <c r="BC53" s="73"/>
      <c r="BD53" s="74"/>
      <c r="BE53" s="35"/>
    </row>
    <row r="54" spans="1:91" s="6" customFormat="1" ht="32.450000000000003" customHeight="1">
      <c r="B54" s="75"/>
      <c r="C54" s="76" t="s">
        <v>69</v>
      </c>
      <c r="D54" s="77"/>
      <c r="E54" s="77"/>
      <c r="F54" s="77"/>
      <c r="G54" s="77"/>
      <c r="H54" s="77"/>
      <c r="I54" s="77"/>
      <c r="J54" s="77"/>
      <c r="K54" s="77"/>
      <c r="L54" s="77"/>
      <c r="M54" s="77"/>
      <c r="N54" s="77"/>
      <c r="O54" s="77"/>
      <c r="P54" s="77"/>
      <c r="Q54" s="77"/>
      <c r="R54" s="77"/>
      <c r="S54" s="77"/>
      <c r="T54" s="77"/>
      <c r="U54" s="77"/>
      <c r="V54" s="77"/>
      <c r="W54" s="77"/>
      <c r="X54" s="77"/>
      <c r="Y54" s="77"/>
      <c r="Z54" s="77"/>
      <c r="AA54" s="77"/>
      <c r="AB54" s="77"/>
      <c r="AC54" s="77"/>
      <c r="AD54" s="77"/>
      <c r="AE54" s="77"/>
      <c r="AF54" s="77"/>
      <c r="AG54" s="334">
        <f>ROUND(AG55+AG62+AG63+AG66,2)</f>
        <v>0</v>
      </c>
      <c r="AH54" s="334"/>
      <c r="AI54" s="334"/>
      <c r="AJ54" s="334"/>
      <c r="AK54" s="334"/>
      <c r="AL54" s="334"/>
      <c r="AM54" s="334"/>
      <c r="AN54" s="370">
        <f t="shared" ref="AN54:AN66" si="0">SUM(AG54,AT54)</f>
        <v>0</v>
      </c>
      <c r="AO54" s="370"/>
      <c r="AP54" s="370"/>
      <c r="AQ54" s="79" t="s">
        <v>19</v>
      </c>
      <c r="AR54" s="80"/>
      <c r="AS54" s="81">
        <f>ROUND(AS55+AS62+AS63+AS66,2)</f>
        <v>0</v>
      </c>
      <c r="AT54" s="82">
        <f t="shared" ref="AT54:AT66" si="1">ROUND(SUM(AV54:AW54),2)</f>
        <v>0</v>
      </c>
      <c r="AU54" s="83">
        <f>ROUND(AU55+AU62+AU63+AU66,5)</f>
        <v>0</v>
      </c>
      <c r="AV54" s="82">
        <f>ROUND(AZ54*L29,2)</f>
        <v>0</v>
      </c>
      <c r="AW54" s="82">
        <f>ROUND(BA54*L30,2)</f>
        <v>0</v>
      </c>
      <c r="AX54" s="82">
        <f>ROUND(BB54*L29,2)</f>
        <v>0</v>
      </c>
      <c r="AY54" s="82">
        <f>ROUND(BC54*L30,2)</f>
        <v>0</v>
      </c>
      <c r="AZ54" s="82">
        <f>ROUND(AZ55+AZ62+AZ63+AZ66,2)</f>
        <v>0</v>
      </c>
      <c r="BA54" s="82">
        <f>ROUND(BA55+BA62+BA63+BA66,2)</f>
        <v>0</v>
      </c>
      <c r="BB54" s="82">
        <f>ROUND(BB55+BB62+BB63+BB66,2)</f>
        <v>0</v>
      </c>
      <c r="BC54" s="82">
        <f>ROUND(BC55+BC62+BC63+BC66,2)</f>
        <v>0</v>
      </c>
      <c r="BD54" s="84">
        <f>ROUND(BD55+BD62+BD63+BD66,2)</f>
        <v>0</v>
      </c>
      <c r="BS54" s="85" t="s">
        <v>70</v>
      </c>
      <c r="BT54" s="85" t="s">
        <v>71</v>
      </c>
      <c r="BU54" s="86" t="s">
        <v>72</v>
      </c>
      <c r="BV54" s="85" t="s">
        <v>73</v>
      </c>
      <c r="BW54" s="85" t="s">
        <v>5</v>
      </c>
      <c r="BX54" s="85" t="s">
        <v>74</v>
      </c>
      <c r="CL54" s="85" t="s">
        <v>19</v>
      </c>
    </row>
    <row r="55" spans="1:91" s="7" customFormat="1" ht="16.5" customHeight="1">
      <c r="B55" s="87"/>
      <c r="C55" s="88"/>
      <c r="D55" s="329" t="s">
        <v>75</v>
      </c>
      <c r="E55" s="329"/>
      <c r="F55" s="329"/>
      <c r="G55" s="329"/>
      <c r="H55" s="329"/>
      <c r="I55" s="89"/>
      <c r="J55" s="329" t="s">
        <v>76</v>
      </c>
      <c r="K55" s="329"/>
      <c r="L55" s="329"/>
      <c r="M55" s="329"/>
      <c r="N55" s="329"/>
      <c r="O55" s="329"/>
      <c r="P55" s="329"/>
      <c r="Q55" s="329"/>
      <c r="R55" s="329"/>
      <c r="S55" s="329"/>
      <c r="T55" s="329"/>
      <c r="U55" s="329"/>
      <c r="V55" s="329"/>
      <c r="W55" s="329"/>
      <c r="X55" s="329"/>
      <c r="Y55" s="329"/>
      <c r="Z55" s="329"/>
      <c r="AA55" s="329"/>
      <c r="AB55" s="329"/>
      <c r="AC55" s="329"/>
      <c r="AD55" s="329"/>
      <c r="AE55" s="329"/>
      <c r="AF55" s="329"/>
      <c r="AG55" s="359">
        <f>ROUND(SUM(AG56:AG61),2)</f>
        <v>0</v>
      </c>
      <c r="AH55" s="358"/>
      <c r="AI55" s="358"/>
      <c r="AJ55" s="358"/>
      <c r="AK55" s="358"/>
      <c r="AL55" s="358"/>
      <c r="AM55" s="358"/>
      <c r="AN55" s="357">
        <f t="shared" si="0"/>
        <v>0</v>
      </c>
      <c r="AO55" s="358"/>
      <c r="AP55" s="358"/>
      <c r="AQ55" s="90" t="s">
        <v>77</v>
      </c>
      <c r="AR55" s="91"/>
      <c r="AS55" s="92">
        <f>ROUND(SUM(AS56:AS61),2)</f>
        <v>0</v>
      </c>
      <c r="AT55" s="93">
        <f t="shared" si="1"/>
        <v>0</v>
      </c>
      <c r="AU55" s="94">
        <f>ROUND(SUM(AU56:AU61),5)</f>
        <v>0</v>
      </c>
      <c r="AV55" s="93">
        <f>ROUND(AZ55*L29,2)</f>
        <v>0</v>
      </c>
      <c r="AW55" s="93">
        <f>ROUND(BA55*L30,2)</f>
        <v>0</v>
      </c>
      <c r="AX55" s="93">
        <f>ROUND(BB55*L29,2)</f>
        <v>0</v>
      </c>
      <c r="AY55" s="93">
        <f>ROUND(BC55*L30,2)</f>
        <v>0</v>
      </c>
      <c r="AZ55" s="93">
        <f>ROUND(SUM(AZ56:AZ61),2)</f>
        <v>0</v>
      </c>
      <c r="BA55" s="93">
        <f>ROUND(SUM(BA56:BA61),2)</f>
        <v>0</v>
      </c>
      <c r="BB55" s="93">
        <f>ROUND(SUM(BB56:BB61),2)</f>
        <v>0</v>
      </c>
      <c r="BC55" s="93">
        <f>ROUND(SUM(BC56:BC61),2)</f>
        <v>0</v>
      </c>
      <c r="BD55" s="95">
        <f>ROUND(SUM(BD56:BD61),2)</f>
        <v>0</v>
      </c>
      <c r="BS55" s="96" t="s">
        <v>70</v>
      </c>
      <c r="BT55" s="96" t="s">
        <v>78</v>
      </c>
      <c r="BU55" s="96" t="s">
        <v>72</v>
      </c>
      <c r="BV55" s="96" t="s">
        <v>73</v>
      </c>
      <c r="BW55" s="96" t="s">
        <v>79</v>
      </c>
      <c r="BX55" s="96" t="s">
        <v>5</v>
      </c>
      <c r="CL55" s="96" t="s">
        <v>19</v>
      </c>
      <c r="CM55" s="96" t="s">
        <v>80</v>
      </c>
    </row>
    <row r="56" spans="1:91" s="4" customFormat="1" ht="16.5" customHeight="1">
      <c r="A56" s="97" t="s">
        <v>81</v>
      </c>
      <c r="B56" s="52"/>
      <c r="C56" s="98"/>
      <c r="D56" s="98"/>
      <c r="E56" s="330" t="s">
        <v>82</v>
      </c>
      <c r="F56" s="330"/>
      <c r="G56" s="330"/>
      <c r="H56" s="330"/>
      <c r="I56" s="330"/>
      <c r="J56" s="98"/>
      <c r="K56" s="330" t="s">
        <v>83</v>
      </c>
      <c r="L56" s="330"/>
      <c r="M56" s="330"/>
      <c r="N56" s="330"/>
      <c r="O56" s="330"/>
      <c r="P56" s="330"/>
      <c r="Q56" s="330"/>
      <c r="R56" s="330"/>
      <c r="S56" s="330"/>
      <c r="T56" s="330"/>
      <c r="U56" s="330"/>
      <c r="V56" s="330"/>
      <c r="W56" s="330"/>
      <c r="X56" s="330"/>
      <c r="Y56" s="330"/>
      <c r="Z56" s="330"/>
      <c r="AA56" s="330"/>
      <c r="AB56" s="330"/>
      <c r="AC56" s="330"/>
      <c r="AD56" s="330"/>
      <c r="AE56" s="330"/>
      <c r="AF56" s="330"/>
      <c r="AG56" s="355">
        <f>'SO-01.1 - Vegetační úprav...'!J32</f>
        <v>0</v>
      </c>
      <c r="AH56" s="356"/>
      <c r="AI56" s="356"/>
      <c r="AJ56" s="356"/>
      <c r="AK56" s="356"/>
      <c r="AL56" s="356"/>
      <c r="AM56" s="356"/>
      <c r="AN56" s="355">
        <f t="shared" si="0"/>
        <v>0</v>
      </c>
      <c r="AO56" s="356"/>
      <c r="AP56" s="356"/>
      <c r="AQ56" s="99" t="s">
        <v>84</v>
      </c>
      <c r="AR56" s="54"/>
      <c r="AS56" s="100">
        <v>0</v>
      </c>
      <c r="AT56" s="101">
        <f t="shared" si="1"/>
        <v>0</v>
      </c>
      <c r="AU56" s="102">
        <f>'SO-01.1 - Vegetační úprav...'!P88</f>
        <v>0</v>
      </c>
      <c r="AV56" s="101">
        <f>'SO-01.1 - Vegetační úprav...'!J35</f>
        <v>0</v>
      </c>
      <c r="AW56" s="101">
        <f>'SO-01.1 - Vegetační úprav...'!J36</f>
        <v>0</v>
      </c>
      <c r="AX56" s="101">
        <f>'SO-01.1 - Vegetační úprav...'!J37</f>
        <v>0</v>
      </c>
      <c r="AY56" s="101">
        <f>'SO-01.1 - Vegetační úprav...'!J38</f>
        <v>0</v>
      </c>
      <c r="AZ56" s="101">
        <f>'SO-01.1 - Vegetační úprav...'!F35</f>
        <v>0</v>
      </c>
      <c r="BA56" s="101">
        <f>'SO-01.1 - Vegetační úprav...'!F36</f>
        <v>0</v>
      </c>
      <c r="BB56" s="101">
        <f>'SO-01.1 - Vegetační úprav...'!F37</f>
        <v>0</v>
      </c>
      <c r="BC56" s="101">
        <f>'SO-01.1 - Vegetační úprav...'!F38</f>
        <v>0</v>
      </c>
      <c r="BD56" s="103">
        <f>'SO-01.1 - Vegetační úprav...'!F39</f>
        <v>0</v>
      </c>
      <c r="BT56" s="104" t="s">
        <v>80</v>
      </c>
      <c r="BV56" s="104" t="s">
        <v>73</v>
      </c>
      <c r="BW56" s="104" t="s">
        <v>85</v>
      </c>
      <c r="BX56" s="104" t="s">
        <v>79</v>
      </c>
      <c r="CL56" s="104" t="s">
        <v>19</v>
      </c>
    </row>
    <row r="57" spans="1:91" s="4" customFormat="1" ht="23.25" customHeight="1">
      <c r="A57" s="97" t="s">
        <v>81</v>
      </c>
      <c r="B57" s="52"/>
      <c r="C57" s="98"/>
      <c r="D57" s="98"/>
      <c r="E57" s="330" t="s">
        <v>86</v>
      </c>
      <c r="F57" s="330"/>
      <c r="G57" s="330"/>
      <c r="H57" s="330"/>
      <c r="I57" s="330"/>
      <c r="J57" s="98"/>
      <c r="K57" s="330" t="s">
        <v>87</v>
      </c>
      <c r="L57" s="330"/>
      <c r="M57" s="330"/>
      <c r="N57" s="330"/>
      <c r="O57" s="330"/>
      <c r="P57" s="330"/>
      <c r="Q57" s="330"/>
      <c r="R57" s="330"/>
      <c r="S57" s="330"/>
      <c r="T57" s="330"/>
      <c r="U57" s="330"/>
      <c r="V57" s="330"/>
      <c r="W57" s="330"/>
      <c r="X57" s="330"/>
      <c r="Y57" s="330"/>
      <c r="Z57" s="330"/>
      <c r="AA57" s="330"/>
      <c r="AB57" s="330"/>
      <c r="AC57" s="330"/>
      <c r="AD57" s="330"/>
      <c r="AE57" s="330"/>
      <c r="AF57" s="330"/>
      <c r="AG57" s="355">
        <f>'SO-01.2 - Vegetační úprav...'!J32</f>
        <v>0</v>
      </c>
      <c r="AH57" s="356"/>
      <c r="AI57" s="356"/>
      <c r="AJ57" s="356"/>
      <c r="AK57" s="356"/>
      <c r="AL57" s="356"/>
      <c r="AM57" s="356"/>
      <c r="AN57" s="355">
        <f t="shared" si="0"/>
        <v>0</v>
      </c>
      <c r="AO57" s="356"/>
      <c r="AP57" s="356"/>
      <c r="AQ57" s="99" t="s">
        <v>84</v>
      </c>
      <c r="AR57" s="54"/>
      <c r="AS57" s="100">
        <v>0</v>
      </c>
      <c r="AT57" s="101">
        <f t="shared" si="1"/>
        <v>0</v>
      </c>
      <c r="AU57" s="102">
        <f>'SO-01.2 - Vegetační úprav...'!P88</f>
        <v>0</v>
      </c>
      <c r="AV57" s="101">
        <f>'SO-01.2 - Vegetační úprav...'!J35</f>
        <v>0</v>
      </c>
      <c r="AW57" s="101">
        <f>'SO-01.2 - Vegetační úprav...'!J36</f>
        <v>0</v>
      </c>
      <c r="AX57" s="101">
        <f>'SO-01.2 - Vegetační úprav...'!J37</f>
        <v>0</v>
      </c>
      <c r="AY57" s="101">
        <f>'SO-01.2 - Vegetační úprav...'!J38</f>
        <v>0</v>
      </c>
      <c r="AZ57" s="101">
        <f>'SO-01.2 - Vegetační úprav...'!F35</f>
        <v>0</v>
      </c>
      <c r="BA57" s="101">
        <f>'SO-01.2 - Vegetační úprav...'!F36</f>
        <v>0</v>
      </c>
      <c r="BB57" s="101">
        <f>'SO-01.2 - Vegetační úprav...'!F37</f>
        <v>0</v>
      </c>
      <c r="BC57" s="101">
        <f>'SO-01.2 - Vegetační úprav...'!F38</f>
        <v>0</v>
      </c>
      <c r="BD57" s="103">
        <f>'SO-01.2 - Vegetační úprav...'!F39</f>
        <v>0</v>
      </c>
      <c r="BT57" s="104" t="s">
        <v>80</v>
      </c>
      <c r="BV57" s="104" t="s">
        <v>73</v>
      </c>
      <c r="BW57" s="104" t="s">
        <v>88</v>
      </c>
      <c r="BX57" s="104" t="s">
        <v>79</v>
      </c>
      <c r="CL57" s="104" t="s">
        <v>19</v>
      </c>
    </row>
    <row r="58" spans="1:91" s="4" customFormat="1" ht="23.25" customHeight="1">
      <c r="A58" s="97" t="s">
        <v>81</v>
      </c>
      <c r="B58" s="52"/>
      <c r="C58" s="98"/>
      <c r="D58" s="98"/>
      <c r="E58" s="330" t="s">
        <v>89</v>
      </c>
      <c r="F58" s="330"/>
      <c r="G58" s="330"/>
      <c r="H58" s="330"/>
      <c r="I58" s="330"/>
      <c r="J58" s="98"/>
      <c r="K58" s="330" t="s">
        <v>90</v>
      </c>
      <c r="L58" s="330"/>
      <c r="M58" s="330"/>
      <c r="N58" s="330"/>
      <c r="O58" s="330"/>
      <c r="P58" s="330"/>
      <c r="Q58" s="330"/>
      <c r="R58" s="330"/>
      <c r="S58" s="330"/>
      <c r="T58" s="330"/>
      <c r="U58" s="330"/>
      <c r="V58" s="330"/>
      <c r="W58" s="330"/>
      <c r="X58" s="330"/>
      <c r="Y58" s="330"/>
      <c r="Z58" s="330"/>
      <c r="AA58" s="330"/>
      <c r="AB58" s="330"/>
      <c r="AC58" s="330"/>
      <c r="AD58" s="330"/>
      <c r="AE58" s="330"/>
      <c r="AF58" s="330"/>
      <c r="AG58" s="355">
        <f>'SO-01.3 - Vegetační úprav...'!J32</f>
        <v>0</v>
      </c>
      <c r="AH58" s="356"/>
      <c r="AI58" s="356"/>
      <c r="AJ58" s="356"/>
      <c r="AK58" s="356"/>
      <c r="AL58" s="356"/>
      <c r="AM58" s="356"/>
      <c r="AN58" s="355">
        <f t="shared" si="0"/>
        <v>0</v>
      </c>
      <c r="AO58" s="356"/>
      <c r="AP58" s="356"/>
      <c r="AQ58" s="99" t="s">
        <v>84</v>
      </c>
      <c r="AR58" s="54"/>
      <c r="AS58" s="100">
        <v>0</v>
      </c>
      <c r="AT58" s="101">
        <f t="shared" si="1"/>
        <v>0</v>
      </c>
      <c r="AU58" s="102">
        <f>'SO-01.3 - Vegetační úprav...'!P88</f>
        <v>0</v>
      </c>
      <c r="AV58" s="101">
        <f>'SO-01.3 - Vegetační úprav...'!J35</f>
        <v>0</v>
      </c>
      <c r="AW58" s="101">
        <f>'SO-01.3 - Vegetační úprav...'!J36</f>
        <v>0</v>
      </c>
      <c r="AX58" s="101">
        <f>'SO-01.3 - Vegetační úprav...'!J37</f>
        <v>0</v>
      </c>
      <c r="AY58" s="101">
        <f>'SO-01.3 - Vegetační úprav...'!J38</f>
        <v>0</v>
      </c>
      <c r="AZ58" s="101">
        <f>'SO-01.3 - Vegetační úprav...'!F35</f>
        <v>0</v>
      </c>
      <c r="BA58" s="101">
        <f>'SO-01.3 - Vegetační úprav...'!F36</f>
        <v>0</v>
      </c>
      <c r="BB58" s="101">
        <f>'SO-01.3 - Vegetační úprav...'!F37</f>
        <v>0</v>
      </c>
      <c r="BC58" s="101">
        <f>'SO-01.3 - Vegetační úprav...'!F38</f>
        <v>0</v>
      </c>
      <c r="BD58" s="103">
        <f>'SO-01.3 - Vegetační úprav...'!F39</f>
        <v>0</v>
      </c>
      <c r="BT58" s="104" t="s">
        <v>80</v>
      </c>
      <c r="BV58" s="104" t="s">
        <v>73</v>
      </c>
      <c r="BW58" s="104" t="s">
        <v>91</v>
      </c>
      <c r="BX58" s="104" t="s">
        <v>79</v>
      </c>
      <c r="CL58" s="104" t="s">
        <v>19</v>
      </c>
    </row>
    <row r="59" spans="1:91" s="4" customFormat="1" ht="23.25" customHeight="1">
      <c r="A59" s="97" t="s">
        <v>81</v>
      </c>
      <c r="B59" s="52"/>
      <c r="C59" s="98"/>
      <c r="D59" s="98"/>
      <c r="E59" s="330" t="s">
        <v>92</v>
      </c>
      <c r="F59" s="330"/>
      <c r="G59" s="330"/>
      <c r="H59" s="330"/>
      <c r="I59" s="330"/>
      <c r="J59" s="98"/>
      <c r="K59" s="330" t="s">
        <v>93</v>
      </c>
      <c r="L59" s="330"/>
      <c r="M59" s="330"/>
      <c r="N59" s="330"/>
      <c r="O59" s="330"/>
      <c r="P59" s="330"/>
      <c r="Q59" s="330"/>
      <c r="R59" s="330"/>
      <c r="S59" s="330"/>
      <c r="T59" s="330"/>
      <c r="U59" s="330"/>
      <c r="V59" s="330"/>
      <c r="W59" s="330"/>
      <c r="X59" s="330"/>
      <c r="Y59" s="330"/>
      <c r="Z59" s="330"/>
      <c r="AA59" s="330"/>
      <c r="AB59" s="330"/>
      <c r="AC59" s="330"/>
      <c r="AD59" s="330"/>
      <c r="AE59" s="330"/>
      <c r="AF59" s="330"/>
      <c r="AG59" s="355">
        <f>'SO-01.4 - Vegetační úprav...'!J32</f>
        <v>0</v>
      </c>
      <c r="AH59" s="356"/>
      <c r="AI59" s="356"/>
      <c r="AJ59" s="356"/>
      <c r="AK59" s="356"/>
      <c r="AL59" s="356"/>
      <c r="AM59" s="356"/>
      <c r="AN59" s="355">
        <f t="shared" si="0"/>
        <v>0</v>
      </c>
      <c r="AO59" s="356"/>
      <c r="AP59" s="356"/>
      <c r="AQ59" s="99" t="s">
        <v>84</v>
      </c>
      <c r="AR59" s="54"/>
      <c r="AS59" s="100">
        <v>0</v>
      </c>
      <c r="AT59" s="101">
        <f t="shared" si="1"/>
        <v>0</v>
      </c>
      <c r="AU59" s="102">
        <f>'SO-01.4 - Vegetační úprav...'!P88</f>
        <v>0</v>
      </c>
      <c r="AV59" s="101">
        <f>'SO-01.4 - Vegetační úprav...'!J35</f>
        <v>0</v>
      </c>
      <c r="AW59" s="101">
        <f>'SO-01.4 - Vegetační úprav...'!J36</f>
        <v>0</v>
      </c>
      <c r="AX59" s="101">
        <f>'SO-01.4 - Vegetační úprav...'!J37</f>
        <v>0</v>
      </c>
      <c r="AY59" s="101">
        <f>'SO-01.4 - Vegetační úprav...'!J38</f>
        <v>0</v>
      </c>
      <c r="AZ59" s="101">
        <f>'SO-01.4 - Vegetační úprav...'!F35</f>
        <v>0</v>
      </c>
      <c r="BA59" s="101">
        <f>'SO-01.4 - Vegetační úprav...'!F36</f>
        <v>0</v>
      </c>
      <c r="BB59" s="101">
        <f>'SO-01.4 - Vegetační úprav...'!F37</f>
        <v>0</v>
      </c>
      <c r="BC59" s="101">
        <f>'SO-01.4 - Vegetační úprav...'!F38</f>
        <v>0</v>
      </c>
      <c r="BD59" s="103">
        <f>'SO-01.4 - Vegetační úprav...'!F39</f>
        <v>0</v>
      </c>
      <c r="BT59" s="104" t="s">
        <v>80</v>
      </c>
      <c r="BV59" s="104" t="s">
        <v>73</v>
      </c>
      <c r="BW59" s="104" t="s">
        <v>94</v>
      </c>
      <c r="BX59" s="104" t="s">
        <v>79</v>
      </c>
      <c r="CL59" s="104" t="s">
        <v>19</v>
      </c>
    </row>
    <row r="60" spans="1:91" s="4" customFormat="1" ht="23.25" customHeight="1">
      <c r="A60" s="97" t="s">
        <v>81</v>
      </c>
      <c r="B60" s="52"/>
      <c r="C60" s="98"/>
      <c r="D60" s="98"/>
      <c r="E60" s="330" t="s">
        <v>95</v>
      </c>
      <c r="F60" s="330"/>
      <c r="G60" s="330"/>
      <c r="H60" s="330"/>
      <c r="I60" s="330"/>
      <c r="J60" s="98"/>
      <c r="K60" s="330" t="s">
        <v>96</v>
      </c>
      <c r="L60" s="330"/>
      <c r="M60" s="330"/>
      <c r="N60" s="330"/>
      <c r="O60" s="330"/>
      <c r="P60" s="330"/>
      <c r="Q60" s="330"/>
      <c r="R60" s="330"/>
      <c r="S60" s="330"/>
      <c r="T60" s="330"/>
      <c r="U60" s="330"/>
      <c r="V60" s="330"/>
      <c r="W60" s="330"/>
      <c r="X60" s="330"/>
      <c r="Y60" s="330"/>
      <c r="Z60" s="330"/>
      <c r="AA60" s="330"/>
      <c r="AB60" s="330"/>
      <c r="AC60" s="330"/>
      <c r="AD60" s="330"/>
      <c r="AE60" s="330"/>
      <c r="AF60" s="330"/>
      <c r="AG60" s="355">
        <f>'SO-01.5 - Vegetační úprav...'!J32</f>
        <v>0</v>
      </c>
      <c r="AH60" s="356"/>
      <c r="AI60" s="356"/>
      <c r="AJ60" s="356"/>
      <c r="AK60" s="356"/>
      <c r="AL60" s="356"/>
      <c r="AM60" s="356"/>
      <c r="AN60" s="355">
        <f t="shared" si="0"/>
        <v>0</v>
      </c>
      <c r="AO60" s="356"/>
      <c r="AP60" s="356"/>
      <c r="AQ60" s="99" t="s">
        <v>84</v>
      </c>
      <c r="AR60" s="54"/>
      <c r="AS60" s="100">
        <v>0</v>
      </c>
      <c r="AT60" s="101">
        <f t="shared" si="1"/>
        <v>0</v>
      </c>
      <c r="AU60" s="102">
        <f>'SO-01.5 - Vegetační úprav...'!P88</f>
        <v>0</v>
      </c>
      <c r="AV60" s="101">
        <f>'SO-01.5 - Vegetační úprav...'!J35</f>
        <v>0</v>
      </c>
      <c r="AW60" s="101">
        <f>'SO-01.5 - Vegetační úprav...'!J36</f>
        <v>0</v>
      </c>
      <c r="AX60" s="101">
        <f>'SO-01.5 - Vegetační úprav...'!J37</f>
        <v>0</v>
      </c>
      <c r="AY60" s="101">
        <f>'SO-01.5 - Vegetační úprav...'!J38</f>
        <v>0</v>
      </c>
      <c r="AZ60" s="101">
        <f>'SO-01.5 - Vegetační úprav...'!F35</f>
        <v>0</v>
      </c>
      <c r="BA60" s="101">
        <f>'SO-01.5 - Vegetační úprav...'!F36</f>
        <v>0</v>
      </c>
      <c r="BB60" s="101">
        <f>'SO-01.5 - Vegetační úprav...'!F37</f>
        <v>0</v>
      </c>
      <c r="BC60" s="101">
        <f>'SO-01.5 - Vegetační úprav...'!F38</f>
        <v>0</v>
      </c>
      <c r="BD60" s="103">
        <f>'SO-01.5 - Vegetační úprav...'!F39</f>
        <v>0</v>
      </c>
      <c r="BT60" s="104" t="s">
        <v>80</v>
      </c>
      <c r="BV60" s="104" t="s">
        <v>73</v>
      </c>
      <c r="BW60" s="104" t="s">
        <v>97</v>
      </c>
      <c r="BX60" s="104" t="s">
        <v>79</v>
      </c>
      <c r="CL60" s="104" t="s">
        <v>19</v>
      </c>
    </row>
    <row r="61" spans="1:91" s="4" customFormat="1" ht="23.25" customHeight="1">
      <c r="A61" s="97" t="s">
        <v>81</v>
      </c>
      <c r="B61" s="52"/>
      <c r="C61" s="98"/>
      <c r="D61" s="98"/>
      <c r="E61" s="330" t="s">
        <v>98</v>
      </c>
      <c r="F61" s="330"/>
      <c r="G61" s="330"/>
      <c r="H61" s="330"/>
      <c r="I61" s="330"/>
      <c r="J61" s="98"/>
      <c r="K61" s="330" t="s">
        <v>99</v>
      </c>
      <c r="L61" s="330"/>
      <c r="M61" s="330"/>
      <c r="N61" s="330"/>
      <c r="O61" s="330"/>
      <c r="P61" s="330"/>
      <c r="Q61" s="330"/>
      <c r="R61" s="330"/>
      <c r="S61" s="330"/>
      <c r="T61" s="330"/>
      <c r="U61" s="330"/>
      <c r="V61" s="330"/>
      <c r="W61" s="330"/>
      <c r="X61" s="330"/>
      <c r="Y61" s="330"/>
      <c r="Z61" s="330"/>
      <c r="AA61" s="330"/>
      <c r="AB61" s="330"/>
      <c r="AC61" s="330"/>
      <c r="AD61" s="330"/>
      <c r="AE61" s="330"/>
      <c r="AF61" s="330"/>
      <c r="AG61" s="355">
        <f>'SO-01.6 - Vegetační úprav...'!J32</f>
        <v>0</v>
      </c>
      <c r="AH61" s="356"/>
      <c r="AI61" s="356"/>
      <c r="AJ61" s="356"/>
      <c r="AK61" s="356"/>
      <c r="AL61" s="356"/>
      <c r="AM61" s="356"/>
      <c r="AN61" s="355">
        <f t="shared" si="0"/>
        <v>0</v>
      </c>
      <c r="AO61" s="356"/>
      <c r="AP61" s="356"/>
      <c r="AQ61" s="99" t="s">
        <v>84</v>
      </c>
      <c r="AR61" s="54"/>
      <c r="AS61" s="100">
        <v>0</v>
      </c>
      <c r="AT61" s="101">
        <f t="shared" si="1"/>
        <v>0</v>
      </c>
      <c r="AU61" s="102">
        <f>'SO-01.6 - Vegetační úprav...'!P88</f>
        <v>0</v>
      </c>
      <c r="AV61" s="101">
        <f>'SO-01.6 - Vegetační úprav...'!J35</f>
        <v>0</v>
      </c>
      <c r="AW61" s="101">
        <f>'SO-01.6 - Vegetační úprav...'!J36</f>
        <v>0</v>
      </c>
      <c r="AX61" s="101">
        <f>'SO-01.6 - Vegetační úprav...'!J37</f>
        <v>0</v>
      </c>
      <c r="AY61" s="101">
        <f>'SO-01.6 - Vegetační úprav...'!J38</f>
        <v>0</v>
      </c>
      <c r="AZ61" s="101">
        <f>'SO-01.6 - Vegetační úprav...'!F35</f>
        <v>0</v>
      </c>
      <c r="BA61" s="101">
        <f>'SO-01.6 - Vegetační úprav...'!F36</f>
        <v>0</v>
      </c>
      <c r="BB61" s="101">
        <f>'SO-01.6 - Vegetační úprav...'!F37</f>
        <v>0</v>
      </c>
      <c r="BC61" s="101">
        <f>'SO-01.6 - Vegetační úprav...'!F38</f>
        <v>0</v>
      </c>
      <c r="BD61" s="103">
        <f>'SO-01.6 - Vegetační úprav...'!F39</f>
        <v>0</v>
      </c>
      <c r="BT61" s="104" t="s">
        <v>80</v>
      </c>
      <c r="BV61" s="104" t="s">
        <v>73</v>
      </c>
      <c r="BW61" s="104" t="s">
        <v>100</v>
      </c>
      <c r="BX61" s="104" t="s">
        <v>79</v>
      </c>
      <c r="CL61" s="104" t="s">
        <v>19</v>
      </c>
    </row>
    <row r="62" spans="1:91" s="7" customFormat="1" ht="16.5" customHeight="1">
      <c r="A62" s="97" t="s">
        <v>81</v>
      </c>
      <c r="B62" s="87"/>
      <c r="C62" s="88"/>
      <c r="D62" s="329" t="s">
        <v>101</v>
      </c>
      <c r="E62" s="329"/>
      <c r="F62" s="329"/>
      <c r="G62" s="329"/>
      <c r="H62" s="329"/>
      <c r="I62" s="89"/>
      <c r="J62" s="329" t="s">
        <v>102</v>
      </c>
      <c r="K62" s="329"/>
      <c r="L62" s="329"/>
      <c r="M62" s="329"/>
      <c r="N62" s="329"/>
      <c r="O62" s="329"/>
      <c r="P62" s="329"/>
      <c r="Q62" s="329"/>
      <c r="R62" s="329"/>
      <c r="S62" s="329"/>
      <c r="T62" s="329"/>
      <c r="U62" s="329"/>
      <c r="V62" s="329"/>
      <c r="W62" s="329"/>
      <c r="X62" s="329"/>
      <c r="Y62" s="329"/>
      <c r="Z62" s="329"/>
      <c r="AA62" s="329"/>
      <c r="AB62" s="329"/>
      <c r="AC62" s="329"/>
      <c r="AD62" s="329"/>
      <c r="AE62" s="329"/>
      <c r="AF62" s="329"/>
      <c r="AG62" s="357">
        <f>'SO-02 - Biotechnické objekty'!J30</f>
        <v>0</v>
      </c>
      <c r="AH62" s="358"/>
      <c r="AI62" s="358"/>
      <c r="AJ62" s="358"/>
      <c r="AK62" s="358"/>
      <c r="AL62" s="358"/>
      <c r="AM62" s="358"/>
      <c r="AN62" s="357">
        <f t="shared" si="0"/>
        <v>0</v>
      </c>
      <c r="AO62" s="358"/>
      <c r="AP62" s="358"/>
      <c r="AQ62" s="90" t="s">
        <v>77</v>
      </c>
      <c r="AR62" s="91"/>
      <c r="AS62" s="92">
        <v>0</v>
      </c>
      <c r="AT62" s="93">
        <f t="shared" si="1"/>
        <v>0</v>
      </c>
      <c r="AU62" s="94">
        <f>'SO-02 - Biotechnické objekty'!P83</f>
        <v>0</v>
      </c>
      <c r="AV62" s="93">
        <f>'SO-02 - Biotechnické objekty'!J33</f>
        <v>0</v>
      </c>
      <c r="AW62" s="93">
        <f>'SO-02 - Biotechnické objekty'!J34</f>
        <v>0</v>
      </c>
      <c r="AX62" s="93">
        <f>'SO-02 - Biotechnické objekty'!J35</f>
        <v>0</v>
      </c>
      <c r="AY62" s="93">
        <f>'SO-02 - Biotechnické objekty'!J36</f>
        <v>0</v>
      </c>
      <c r="AZ62" s="93">
        <f>'SO-02 - Biotechnické objekty'!F33</f>
        <v>0</v>
      </c>
      <c r="BA62" s="93">
        <f>'SO-02 - Biotechnické objekty'!F34</f>
        <v>0</v>
      </c>
      <c r="BB62" s="93">
        <f>'SO-02 - Biotechnické objekty'!F35</f>
        <v>0</v>
      </c>
      <c r="BC62" s="93">
        <f>'SO-02 - Biotechnické objekty'!F36</f>
        <v>0</v>
      </c>
      <c r="BD62" s="95">
        <f>'SO-02 - Biotechnické objekty'!F37</f>
        <v>0</v>
      </c>
      <c r="BT62" s="96" t="s">
        <v>78</v>
      </c>
      <c r="BV62" s="96" t="s">
        <v>73</v>
      </c>
      <c r="BW62" s="96" t="s">
        <v>103</v>
      </c>
      <c r="BX62" s="96" t="s">
        <v>5</v>
      </c>
      <c r="CL62" s="96" t="s">
        <v>19</v>
      </c>
      <c r="CM62" s="96" t="s">
        <v>80</v>
      </c>
    </row>
    <row r="63" spans="1:91" s="7" customFormat="1" ht="16.5" customHeight="1">
      <c r="B63" s="87"/>
      <c r="C63" s="88"/>
      <c r="D63" s="329" t="s">
        <v>104</v>
      </c>
      <c r="E63" s="329"/>
      <c r="F63" s="329"/>
      <c r="G63" s="329"/>
      <c r="H63" s="329"/>
      <c r="I63" s="89"/>
      <c r="J63" s="329" t="s">
        <v>105</v>
      </c>
      <c r="K63" s="329"/>
      <c r="L63" s="329"/>
      <c r="M63" s="329"/>
      <c r="N63" s="329"/>
      <c r="O63" s="329"/>
      <c r="P63" s="329"/>
      <c r="Q63" s="329"/>
      <c r="R63" s="329"/>
      <c r="S63" s="329"/>
      <c r="T63" s="329"/>
      <c r="U63" s="329"/>
      <c r="V63" s="329"/>
      <c r="W63" s="329"/>
      <c r="X63" s="329"/>
      <c r="Y63" s="329"/>
      <c r="Z63" s="329"/>
      <c r="AA63" s="329"/>
      <c r="AB63" s="329"/>
      <c r="AC63" s="329"/>
      <c r="AD63" s="329"/>
      <c r="AE63" s="329"/>
      <c r="AF63" s="329"/>
      <c r="AG63" s="359">
        <f>ROUND(SUM(AG64:AG65),2)</f>
        <v>0</v>
      </c>
      <c r="AH63" s="358"/>
      <c r="AI63" s="358"/>
      <c r="AJ63" s="358"/>
      <c r="AK63" s="358"/>
      <c r="AL63" s="358"/>
      <c r="AM63" s="358"/>
      <c r="AN63" s="357">
        <f t="shared" si="0"/>
        <v>0</v>
      </c>
      <c r="AO63" s="358"/>
      <c r="AP63" s="358"/>
      <c r="AQ63" s="90" t="s">
        <v>77</v>
      </c>
      <c r="AR63" s="91"/>
      <c r="AS63" s="92">
        <f>ROUND(SUM(AS64:AS65),2)</f>
        <v>0</v>
      </c>
      <c r="AT63" s="93">
        <f t="shared" si="1"/>
        <v>0</v>
      </c>
      <c r="AU63" s="94">
        <f>ROUND(SUM(AU64:AU65),5)</f>
        <v>0</v>
      </c>
      <c r="AV63" s="93">
        <f>ROUND(AZ63*L29,2)</f>
        <v>0</v>
      </c>
      <c r="AW63" s="93">
        <f>ROUND(BA63*L30,2)</f>
        <v>0</v>
      </c>
      <c r="AX63" s="93">
        <f>ROUND(BB63*L29,2)</f>
        <v>0</v>
      </c>
      <c r="AY63" s="93">
        <f>ROUND(BC63*L30,2)</f>
        <v>0</v>
      </c>
      <c r="AZ63" s="93">
        <f>ROUND(SUM(AZ64:AZ65),2)</f>
        <v>0</v>
      </c>
      <c r="BA63" s="93">
        <f>ROUND(SUM(BA64:BA65),2)</f>
        <v>0</v>
      </c>
      <c r="BB63" s="93">
        <f>ROUND(SUM(BB64:BB65),2)</f>
        <v>0</v>
      </c>
      <c r="BC63" s="93">
        <f>ROUND(SUM(BC64:BC65),2)</f>
        <v>0</v>
      </c>
      <c r="BD63" s="95">
        <f>ROUND(SUM(BD64:BD65),2)</f>
        <v>0</v>
      </c>
      <c r="BS63" s="96" t="s">
        <v>70</v>
      </c>
      <c r="BT63" s="96" t="s">
        <v>78</v>
      </c>
      <c r="BU63" s="96" t="s">
        <v>72</v>
      </c>
      <c r="BV63" s="96" t="s">
        <v>73</v>
      </c>
      <c r="BW63" s="96" t="s">
        <v>106</v>
      </c>
      <c r="BX63" s="96" t="s">
        <v>5</v>
      </c>
      <c r="CL63" s="96" t="s">
        <v>19</v>
      </c>
      <c r="CM63" s="96" t="s">
        <v>80</v>
      </c>
    </row>
    <row r="64" spans="1:91" s="4" customFormat="1" ht="16.5" customHeight="1">
      <c r="A64" s="97" t="s">
        <v>81</v>
      </c>
      <c r="B64" s="52"/>
      <c r="C64" s="98"/>
      <c r="D64" s="98"/>
      <c r="E64" s="330" t="s">
        <v>107</v>
      </c>
      <c r="F64" s="330"/>
      <c r="G64" s="330"/>
      <c r="H64" s="330"/>
      <c r="I64" s="330"/>
      <c r="J64" s="98"/>
      <c r="K64" s="330" t="s">
        <v>108</v>
      </c>
      <c r="L64" s="330"/>
      <c r="M64" s="330"/>
      <c r="N64" s="330"/>
      <c r="O64" s="330"/>
      <c r="P64" s="330"/>
      <c r="Q64" s="330"/>
      <c r="R64" s="330"/>
      <c r="S64" s="330"/>
      <c r="T64" s="330"/>
      <c r="U64" s="330"/>
      <c r="V64" s="330"/>
      <c r="W64" s="330"/>
      <c r="X64" s="330"/>
      <c r="Y64" s="330"/>
      <c r="Z64" s="330"/>
      <c r="AA64" s="330"/>
      <c r="AB64" s="330"/>
      <c r="AC64" s="330"/>
      <c r="AD64" s="330"/>
      <c r="AE64" s="330"/>
      <c r="AF64" s="330"/>
      <c r="AG64" s="355">
        <f>'SO-03.1 - Odpočinkové mís...'!J32</f>
        <v>0</v>
      </c>
      <c r="AH64" s="356"/>
      <c r="AI64" s="356"/>
      <c r="AJ64" s="356"/>
      <c r="AK64" s="356"/>
      <c r="AL64" s="356"/>
      <c r="AM64" s="356"/>
      <c r="AN64" s="355">
        <f t="shared" si="0"/>
        <v>0</v>
      </c>
      <c r="AO64" s="356"/>
      <c r="AP64" s="356"/>
      <c r="AQ64" s="99" t="s">
        <v>84</v>
      </c>
      <c r="AR64" s="54"/>
      <c r="AS64" s="100">
        <v>0</v>
      </c>
      <c r="AT64" s="101">
        <f t="shared" si="1"/>
        <v>0</v>
      </c>
      <c r="AU64" s="102">
        <f>'SO-03.1 - Odpočinkové mís...'!P88</f>
        <v>0</v>
      </c>
      <c r="AV64" s="101">
        <f>'SO-03.1 - Odpočinkové mís...'!J35</f>
        <v>0</v>
      </c>
      <c r="AW64" s="101">
        <f>'SO-03.1 - Odpočinkové mís...'!J36</f>
        <v>0</v>
      </c>
      <c r="AX64" s="101">
        <f>'SO-03.1 - Odpočinkové mís...'!J37</f>
        <v>0</v>
      </c>
      <c r="AY64" s="101">
        <f>'SO-03.1 - Odpočinkové mís...'!J38</f>
        <v>0</v>
      </c>
      <c r="AZ64" s="101">
        <f>'SO-03.1 - Odpočinkové mís...'!F35</f>
        <v>0</v>
      </c>
      <c r="BA64" s="101">
        <f>'SO-03.1 - Odpočinkové mís...'!F36</f>
        <v>0</v>
      </c>
      <c r="BB64" s="101">
        <f>'SO-03.1 - Odpočinkové mís...'!F37</f>
        <v>0</v>
      </c>
      <c r="BC64" s="101">
        <f>'SO-03.1 - Odpočinkové mís...'!F38</f>
        <v>0</v>
      </c>
      <c r="BD64" s="103">
        <f>'SO-03.1 - Odpočinkové mís...'!F39</f>
        <v>0</v>
      </c>
      <c r="BT64" s="104" t="s">
        <v>80</v>
      </c>
      <c r="BV64" s="104" t="s">
        <v>73</v>
      </c>
      <c r="BW64" s="104" t="s">
        <v>109</v>
      </c>
      <c r="BX64" s="104" t="s">
        <v>106</v>
      </c>
      <c r="CL64" s="104" t="s">
        <v>19</v>
      </c>
    </row>
    <row r="65" spans="1:91" s="4" customFormat="1" ht="23.25" customHeight="1">
      <c r="A65" s="97" t="s">
        <v>81</v>
      </c>
      <c r="B65" s="52"/>
      <c r="C65" s="98"/>
      <c r="D65" s="98"/>
      <c r="E65" s="330" t="s">
        <v>110</v>
      </c>
      <c r="F65" s="330"/>
      <c r="G65" s="330"/>
      <c r="H65" s="330"/>
      <c r="I65" s="330"/>
      <c r="J65" s="98"/>
      <c r="K65" s="330" t="s">
        <v>111</v>
      </c>
      <c r="L65" s="330"/>
      <c r="M65" s="330"/>
      <c r="N65" s="330"/>
      <c r="O65" s="330"/>
      <c r="P65" s="330"/>
      <c r="Q65" s="330"/>
      <c r="R65" s="330"/>
      <c r="S65" s="330"/>
      <c r="T65" s="330"/>
      <c r="U65" s="330"/>
      <c r="V65" s="330"/>
      <c r="W65" s="330"/>
      <c r="X65" s="330"/>
      <c r="Y65" s="330"/>
      <c r="Z65" s="330"/>
      <c r="AA65" s="330"/>
      <c r="AB65" s="330"/>
      <c r="AC65" s="330"/>
      <c r="AD65" s="330"/>
      <c r="AE65" s="330"/>
      <c r="AF65" s="330"/>
      <c r="AG65" s="355">
        <f>'SO-03.2 - Odpočinkové mís...'!J32</f>
        <v>0</v>
      </c>
      <c r="AH65" s="356"/>
      <c r="AI65" s="356"/>
      <c r="AJ65" s="356"/>
      <c r="AK65" s="356"/>
      <c r="AL65" s="356"/>
      <c r="AM65" s="356"/>
      <c r="AN65" s="355">
        <f t="shared" si="0"/>
        <v>0</v>
      </c>
      <c r="AO65" s="356"/>
      <c r="AP65" s="356"/>
      <c r="AQ65" s="99" t="s">
        <v>84</v>
      </c>
      <c r="AR65" s="54"/>
      <c r="AS65" s="100">
        <v>0</v>
      </c>
      <c r="AT65" s="101">
        <f t="shared" si="1"/>
        <v>0</v>
      </c>
      <c r="AU65" s="102">
        <f>'SO-03.2 - Odpočinkové mís...'!P86</f>
        <v>0</v>
      </c>
      <c r="AV65" s="101">
        <f>'SO-03.2 - Odpočinkové mís...'!J35</f>
        <v>0</v>
      </c>
      <c r="AW65" s="101">
        <f>'SO-03.2 - Odpočinkové mís...'!J36</f>
        <v>0</v>
      </c>
      <c r="AX65" s="101">
        <f>'SO-03.2 - Odpočinkové mís...'!J37</f>
        <v>0</v>
      </c>
      <c r="AY65" s="101">
        <f>'SO-03.2 - Odpočinkové mís...'!J38</f>
        <v>0</v>
      </c>
      <c r="AZ65" s="101">
        <f>'SO-03.2 - Odpočinkové mís...'!F35</f>
        <v>0</v>
      </c>
      <c r="BA65" s="101">
        <f>'SO-03.2 - Odpočinkové mís...'!F36</f>
        <v>0</v>
      </c>
      <c r="BB65" s="101">
        <f>'SO-03.2 - Odpočinkové mís...'!F37</f>
        <v>0</v>
      </c>
      <c r="BC65" s="101">
        <f>'SO-03.2 - Odpočinkové mís...'!F38</f>
        <v>0</v>
      </c>
      <c r="BD65" s="103">
        <f>'SO-03.2 - Odpočinkové mís...'!F39</f>
        <v>0</v>
      </c>
      <c r="BT65" s="104" t="s">
        <v>80</v>
      </c>
      <c r="BV65" s="104" t="s">
        <v>73</v>
      </c>
      <c r="BW65" s="104" t="s">
        <v>112</v>
      </c>
      <c r="BX65" s="104" t="s">
        <v>106</v>
      </c>
      <c r="CL65" s="104" t="s">
        <v>19</v>
      </c>
    </row>
    <row r="66" spans="1:91" s="7" customFormat="1" ht="16.5" customHeight="1">
      <c r="A66" s="97" t="s">
        <v>81</v>
      </c>
      <c r="B66" s="87"/>
      <c r="C66" s="88"/>
      <c r="D66" s="329" t="s">
        <v>113</v>
      </c>
      <c r="E66" s="329"/>
      <c r="F66" s="329"/>
      <c r="G66" s="329"/>
      <c r="H66" s="329"/>
      <c r="I66" s="89"/>
      <c r="J66" s="329" t="s">
        <v>114</v>
      </c>
      <c r="K66" s="329"/>
      <c r="L66" s="329"/>
      <c r="M66" s="329"/>
      <c r="N66" s="329"/>
      <c r="O66" s="329"/>
      <c r="P66" s="329"/>
      <c r="Q66" s="329"/>
      <c r="R66" s="329"/>
      <c r="S66" s="329"/>
      <c r="T66" s="329"/>
      <c r="U66" s="329"/>
      <c r="V66" s="329"/>
      <c r="W66" s="329"/>
      <c r="X66" s="329"/>
      <c r="Y66" s="329"/>
      <c r="Z66" s="329"/>
      <c r="AA66" s="329"/>
      <c r="AB66" s="329"/>
      <c r="AC66" s="329"/>
      <c r="AD66" s="329"/>
      <c r="AE66" s="329"/>
      <c r="AF66" s="329"/>
      <c r="AG66" s="357">
        <f>'VRN - Vedlejší rozpočtové...'!J30</f>
        <v>0</v>
      </c>
      <c r="AH66" s="358"/>
      <c r="AI66" s="358"/>
      <c r="AJ66" s="358"/>
      <c r="AK66" s="358"/>
      <c r="AL66" s="358"/>
      <c r="AM66" s="358"/>
      <c r="AN66" s="357">
        <f t="shared" si="0"/>
        <v>0</v>
      </c>
      <c r="AO66" s="358"/>
      <c r="AP66" s="358"/>
      <c r="AQ66" s="90" t="s">
        <v>77</v>
      </c>
      <c r="AR66" s="91"/>
      <c r="AS66" s="105">
        <v>0</v>
      </c>
      <c r="AT66" s="106">
        <f t="shared" si="1"/>
        <v>0</v>
      </c>
      <c r="AU66" s="107">
        <f>'VRN - Vedlejší rozpočtové...'!P82</f>
        <v>0</v>
      </c>
      <c r="AV66" s="106">
        <f>'VRN - Vedlejší rozpočtové...'!J33</f>
        <v>0</v>
      </c>
      <c r="AW66" s="106">
        <f>'VRN - Vedlejší rozpočtové...'!J34</f>
        <v>0</v>
      </c>
      <c r="AX66" s="106">
        <f>'VRN - Vedlejší rozpočtové...'!J35</f>
        <v>0</v>
      </c>
      <c r="AY66" s="106">
        <f>'VRN - Vedlejší rozpočtové...'!J36</f>
        <v>0</v>
      </c>
      <c r="AZ66" s="106">
        <f>'VRN - Vedlejší rozpočtové...'!F33</f>
        <v>0</v>
      </c>
      <c r="BA66" s="106">
        <f>'VRN - Vedlejší rozpočtové...'!F34</f>
        <v>0</v>
      </c>
      <c r="BB66" s="106">
        <f>'VRN - Vedlejší rozpočtové...'!F35</f>
        <v>0</v>
      </c>
      <c r="BC66" s="106">
        <f>'VRN - Vedlejší rozpočtové...'!F36</f>
        <v>0</v>
      </c>
      <c r="BD66" s="108">
        <f>'VRN - Vedlejší rozpočtové...'!F37</f>
        <v>0</v>
      </c>
      <c r="BT66" s="96" t="s">
        <v>78</v>
      </c>
      <c r="BV66" s="96" t="s">
        <v>73</v>
      </c>
      <c r="BW66" s="96" t="s">
        <v>115</v>
      </c>
      <c r="BX66" s="96" t="s">
        <v>5</v>
      </c>
      <c r="CL66" s="96" t="s">
        <v>19</v>
      </c>
      <c r="CM66" s="96" t="s">
        <v>80</v>
      </c>
    </row>
    <row r="67" spans="1:91" s="2" customFormat="1" ht="30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37"/>
      <c r="M67" s="37"/>
      <c r="N67" s="37"/>
      <c r="O67" s="37"/>
      <c r="P67" s="37"/>
      <c r="Q67" s="37"/>
      <c r="R67" s="37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  <c r="AF67" s="37"/>
      <c r="AG67" s="37"/>
      <c r="AH67" s="37"/>
      <c r="AI67" s="37"/>
      <c r="AJ67" s="37"/>
      <c r="AK67" s="37"/>
      <c r="AL67" s="37"/>
      <c r="AM67" s="37"/>
      <c r="AN67" s="37"/>
      <c r="AO67" s="37"/>
      <c r="AP67" s="37"/>
      <c r="AQ67" s="37"/>
      <c r="AR67" s="40"/>
      <c r="AS67" s="35"/>
      <c r="AT67" s="35"/>
      <c r="AU67" s="35"/>
      <c r="AV67" s="35"/>
      <c r="AW67" s="35"/>
      <c r="AX67" s="35"/>
      <c r="AY67" s="35"/>
      <c r="AZ67" s="35"/>
      <c r="BA67" s="35"/>
      <c r="BB67" s="35"/>
      <c r="BC67" s="35"/>
      <c r="BD67" s="35"/>
      <c r="BE67" s="35"/>
    </row>
    <row r="68" spans="1:9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49"/>
      <c r="M68" s="49"/>
      <c r="N68" s="49"/>
      <c r="O68" s="49"/>
      <c r="P68" s="49"/>
      <c r="Q68" s="49"/>
      <c r="R68" s="49"/>
      <c r="S68" s="49"/>
      <c r="T68" s="49"/>
      <c r="U68" s="49"/>
      <c r="V68" s="49"/>
      <c r="W68" s="49"/>
      <c r="X68" s="49"/>
      <c r="Y68" s="49"/>
      <c r="Z68" s="49"/>
      <c r="AA68" s="49"/>
      <c r="AB68" s="49"/>
      <c r="AC68" s="49"/>
      <c r="AD68" s="49"/>
      <c r="AE68" s="49"/>
      <c r="AF68" s="49"/>
      <c r="AG68" s="49"/>
      <c r="AH68" s="49"/>
      <c r="AI68" s="49"/>
      <c r="AJ68" s="49"/>
      <c r="AK68" s="49"/>
      <c r="AL68" s="49"/>
      <c r="AM68" s="49"/>
      <c r="AN68" s="49"/>
      <c r="AO68" s="49"/>
      <c r="AP68" s="49"/>
      <c r="AQ68" s="49"/>
      <c r="AR68" s="40"/>
      <c r="AS68" s="35"/>
      <c r="AT68" s="35"/>
      <c r="AU68" s="35"/>
      <c r="AV68" s="35"/>
      <c r="AW68" s="35"/>
      <c r="AX68" s="35"/>
      <c r="AY68" s="35"/>
      <c r="AZ68" s="35"/>
      <c r="BA68" s="35"/>
      <c r="BB68" s="35"/>
      <c r="BC68" s="35"/>
      <c r="BD68" s="35"/>
      <c r="BE68" s="35"/>
    </row>
  </sheetData>
  <sheetProtection algorithmName="SHA-512" hashValue="v34VmkKutUV81/NLKOl19Z4TZi0qCzBdZJF4xmV0zh3Txon4z3Fhn+1uw6mS5AU6pyCpKXeO8ENDQFU8mSnm2g==" saltValue="vUWemVc5hU+qV7Viq9EqKrauxCAcqIVNv8ERH3oHCCUPA2RgDKV9CuvoxmlAxyN8csCmHfRZPGgOCUam9uicJw==" spinCount="100000" sheet="1" objects="1" scenarios="1" formatColumns="0" formatRows="0"/>
  <mergeCells count="86">
    <mergeCell ref="AN66:AP66"/>
    <mergeCell ref="AG66:AM66"/>
    <mergeCell ref="AN54:AP54"/>
    <mergeCell ref="AN62:AP62"/>
    <mergeCell ref="AN58:AP58"/>
    <mergeCell ref="AS49:AT51"/>
    <mergeCell ref="AN65:AP65"/>
    <mergeCell ref="AG65:AM65"/>
    <mergeCell ref="AK35:AO35"/>
    <mergeCell ref="X35:AB35"/>
    <mergeCell ref="AR2:BE2"/>
    <mergeCell ref="AG60:AM60"/>
    <mergeCell ref="AG62:AM62"/>
    <mergeCell ref="AG59:AM59"/>
    <mergeCell ref="AG61:AM61"/>
    <mergeCell ref="AG57:AM57"/>
    <mergeCell ref="AG56:AM56"/>
    <mergeCell ref="AG55:AM55"/>
    <mergeCell ref="AG58:AM58"/>
    <mergeCell ref="AG52:AM52"/>
    <mergeCell ref="AM47:AN47"/>
    <mergeCell ref="AM49:AP49"/>
    <mergeCell ref="AM50:AP50"/>
    <mergeCell ref="AN52:AP52"/>
    <mergeCell ref="L32:P32"/>
    <mergeCell ref="W32:AE32"/>
    <mergeCell ref="AK32:AO32"/>
    <mergeCell ref="L33:P33"/>
    <mergeCell ref="AK33:AO33"/>
    <mergeCell ref="W33:AE33"/>
    <mergeCell ref="AK30:AO30"/>
    <mergeCell ref="L30:P30"/>
    <mergeCell ref="AK31:AO31"/>
    <mergeCell ref="W31:AE31"/>
    <mergeCell ref="L31:P31"/>
    <mergeCell ref="D66:H66"/>
    <mergeCell ref="J66:AF66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K64:AF64"/>
    <mergeCell ref="K60:AF60"/>
    <mergeCell ref="K57:AF57"/>
    <mergeCell ref="L45:AO45"/>
    <mergeCell ref="E65:I65"/>
    <mergeCell ref="K65:AF65"/>
    <mergeCell ref="AG63:AM63"/>
    <mergeCell ref="AG64:AM64"/>
    <mergeCell ref="AN64:AP64"/>
    <mergeCell ref="AN63:AP63"/>
    <mergeCell ref="AN59:AP59"/>
    <mergeCell ref="AN61:AP61"/>
    <mergeCell ref="AN55:AP55"/>
    <mergeCell ref="AN56:AP56"/>
    <mergeCell ref="AN57:AP57"/>
    <mergeCell ref="AN60:AP60"/>
    <mergeCell ref="E64:I64"/>
    <mergeCell ref="E57:I57"/>
    <mergeCell ref="E58:I58"/>
    <mergeCell ref="E61:I61"/>
    <mergeCell ref="E56:I56"/>
    <mergeCell ref="E60:I60"/>
    <mergeCell ref="C52:G52"/>
    <mergeCell ref="D63:H63"/>
    <mergeCell ref="D62:H62"/>
    <mergeCell ref="D55:H55"/>
    <mergeCell ref="E59:I59"/>
    <mergeCell ref="I52:AF52"/>
    <mergeCell ref="J63:AF63"/>
    <mergeCell ref="J62:AF62"/>
    <mergeCell ref="J55:AF55"/>
    <mergeCell ref="K56:AF56"/>
    <mergeCell ref="K61:AF61"/>
    <mergeCell ref="K59:AF59"/>
    <mergeCell ref="K58:AF58"/>
  </mergeCells>
  <hyperlinks>
    <hyperlink ref="A56" location="'SO-01.1 - Vegetační úprav...'!C2" display="/"/>
    <hyperlink ref="A57" location="'SO-01.2 - Vegetační úprav...'!C2" display="/"/>
    <hyperlink ref="A58" location="'SO-01.3 - Vegetační úprav...'!C2" display="/"/>
    <hyperlink ref="A59" location="'SO-01.4 - Vegetační úprav...'!C2" display="/"/>
    <hyperlink ref="A60" location="'SO-01.5 - Vegetační úprav...'!C2" display="/"/>
    <hyperlink ref="A61" location="'SO-01.6 - Vegetační úprav...'!C2" display="/"/>
    <hyperlink ref="A62" location="'SO-02 - Biotechnické objekty'!C2" display="/"/>
    <hyperlink ref="A64" location="'SO-03.1 - Odpočinkové mís...'!C2" display="/"/>
    <hyperlink ref="A65" location="'SO-03.2 - Odpočinkové mís...'!C2" display="/"/>
    <hyperlink ref="A66" location="'VRN - Vedlejší rozpočtové...'!C2" display="/"/>
  </hyperlinks>
  <pageMargins left="0.39370078740157483" right="0.39370078740157483" top="0.39370078740157483" bottom="0.39370078740157483" header="0" footer="0.19685039370078741"/>
  <pageSetup paperSize="9" scale="98" fitToHeight="100" orientation="landscape" blackAndWhite="1" r:id="rId1"/>
  <headerFooter>
    <oddFooter>&amp;CStrana &amp;P z &amp;N</oddFooter>
  </headerFooter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94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112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1" customFormat="1" ht="12" customHeight="1">
      <c r="B8" s="21"/>
      <c r="D8" s="113" t="s">
        <v>117</v>
      </c>
      <c r="L8" s="21"/>
    </row>
    <row r="9" spans="1:46" s="2" customFormat="1" ht="16.5" customHeight="1">
      <c r="A9" s="35"/>
      <c r="B9" s="40"/>
      <c r="C9" s="35"/>
      <c r="D9" s="35"/>
      <c r="E9" s="371" t="s">
        <v>553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576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ROUND(J86,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ROUND((SUM(BE86:BE93)),  2)</f>
        <v>0</v>
      </c>
      <c r="G35" s="35"/>
      <c r="H35" s="35"/>
      <c r="I35" s="125">
        <v>0.21</v>
      </c>
      <c r="J35" s="124">
        <f>ROUND(((SUM(BE86:BE93))*I35),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ROUND((SUM(BF86:BF93)),  2)</f>
        <v>0</v>
      </c>
      <c r="G36" s="35"/>
      <c r="H36" s="35"/>
      <c r="I36" s="125">
        <v>0.15</v>
      </c>
      <c r="J36" s="124">
        <f>ROUND(((SUM(BF86:BF93))*I36),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ROUND((SUM(BG86:BG93)),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ROUND((SUM(BH86:BH93)),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ROUND((SUM(BI86:BI93)),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Nebužely - výsadba LBK 72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553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SO-03.2 - Odpočinkové místo - péče v 5. roce následné péče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122</v>
      </c>
      <c r="D61" s="138"/>
      <c r="E61" s="138"/>
      <c r="F61" s="138"/>
      <c r="G61" s="138"/>
      <c r="H61" s="138"/>
      <c r="I61" s="138"/>
      <c r="J61" s="139" t="s">
        <v>123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J86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1"/>
      <c r="C64" s="142"/>
      <c r="D64" s="143" t="s">
        <v>577</v>
      </c>
      <c r="E64" s="144"/>
      <c r="F64" s="144"/>
      <c r="G64" s="144"/>
      <c r="H64" s="144"/>
      <c r="I64" s="144"/>
      <c r="J64" s="145">
        <f>J87</f>
        <v>0</v>
      </c>
      <c r="K64" s="142"/>
      <c r="L64" s="146"/>
    </row>
    <row r="65" spans="1:31" s="2" customFormat="1" ht="21.75" customHeight="1">
      <c r="A65" s="35"/>
      <c r="B65" s="36"/>
      <c r="C65" s="37"/>
      <c r="D65" s="37"/>
      <c r="E65" s="37"/>
      <c r="F65" s="37"/>
      <c r="G65" s="37"/>
      <c r="H65" s="37"/>
      <c r="I65" s="37"/>
      <c r="J65" s="37"/>
      <c r="K65" s="37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 spans="1:31" s="2" customFormat="1" ht="6.95" customHeight="1">
      <c r="A66" s="35"/>
      <c r="B66" s="48"/>
      <c r="C66" s="49"/>
      <c r="D66" s="49"/>
      <c r="E66" s="49"/>
      <c r="F66" s="49"/>
      <c r="G66" s="49"/>
      <c r="H66" s="49"/>
      <c r="I66" s="49"/>
      <c r="J66" s="49"/>
      <c r="K66" s="49"/>
      <c r="L66" s="114"/>
      <c r="S66" s="35"/>
      <c r="T66" s="35"/>
      <c r="U66" s="35"/>
      <c r="V66" s="35"/>
      <c r="W66" s="35"/>
      <c r="X66" s="35"/>
      <c r="Y66" s="35"/>
      <c r="Z66" s="35"/>
      <c r="AA66" s="35"/>
      <c r="AB66" s="35"/>
      <c r="AC66" s="35"/>
      <c r="AD66" s="35"/>
      <c r="AE66" s="35"/>
    </row>
    <row r="70" spans="1:31" s="2" customFormat="1" ht="6.95" customHeight="1">
      <c r="A70" s="35"/>
      <c r="B70" s="50"/>
      <c r="C70" s="51"/>
      <c r="D70" s="51"/>
      <c r="E70" s="51"/>
      <c r="F70" s="51"/>
      <c r="G70" s="51"/>
      <c r="H70" s="51"/>
      <c r="I70" s="51"/>
      <c r="J70" s="51"/>
      <c r="K70" s="51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24.95" customHeight="1">
      <c r="A71" s="35"/>
      <c r="B71" s="36"/>
      <c r="C71" s="24" t="s">
        <v>128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6.95" customHeight="1">
      <c r="A72" s="35"/>
      <c r="B72" s="36"/>
      <c r="C72" s="37"/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16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78" t="str">
        <f>E7</f>
        <v>Nebužely - výsadba LBK 72</v>
      </c>
      <c r="F74" s="379"/>
      <c r="G74" s="379"/>
      <c r="H74" s="379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1" customFormat="1" ht="12" customHeight="1">
      <c r="B75" s="22"/>
      <c r="C75" s="30" t="s">
        <v>117</v>
      </c>
      <c r="D75" s="23"/>
      <c r="E75" s="23"/>
      <c r="F75" s="23"/>
      <c r="G75" s="23"/>
      <c r="H75" s="23"/>
      <c r="I75" s="23"/>
      <c r="J75" s="23"/>
      <c r="K75" s="23"/>
      <c r="L75" s="21"/>
    </row>
    <row r="76" spans="1:31" s="2" customFormat="1" ht="16.5" customHeight="1">
      <c r="A76" s="35"/>
      <c r="B76" s="36"/>
      <c r="C76" s="37"/>
      <c r="D76" s="37"/>
      <c r="E76" s="378" t="s">
        <v>553</v>
      </c>
      <c r="F76" s="380"/>
      <c r="G76" s="380"/>
      <c r="H76" s="380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119</v>
      </c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16.5" customHeight="1">
      <c r="A78" s="35"/>
      <c r="B78" s="36"/>
      <c r="C78" s="37"/>
      <c r="D78" s="37"/>
      <c r="E78" s="332" t="str">
        <f>E11</f>
        <v>SO-03.2 - Odpočinkové místo - péče v 5. roce následné péče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6.95" customHeight="1">
      <c r="A79" s="35"/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2" customHeight="1">
      <c r="A80" s="35"/>
      <c r="B80" s="36"/>
      <c r="C80" s="30" t="s">
        <v>21</v>
      </c>
      <c r="D80" s="37"/>
      <c r="E80" s="37"/>
      <c r="F80" s="28" t="str">
        <f>F14</f>
        <v xml:space="preserve"> </v>
      </c>
      <c r="G80" s="37"/>
      <c r="H80" s="37"/>
      <c r="I80" s="30" t="s">
        <v>23</v>
      </c>
      <c r="J80" s="60" t="str">
        <f>IF(J14="","",J14)</f>
        <v>3. 11. 2022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25.7" customHeight="1">
      <c r="A82" s="35"/>
      <c r="B82" s="36"/>
      <c r="C82" s="30" t="s">
        <v>25</v>
      </c>
      <c r="D82" s="37"/>
      <c r="E82" s="37"/>
      <c r="F82" s="28" t="str">
        <f>E17</f>
        <v>ČR SPÚ, pobočka Mělník</v>
      </c>
      <c r="G82" s="37"/>
      <c r="H82" s="37"/>
      <c r="I82" s="30" t="s">
        <v>31</v>
      </c>
      <c r="J82" s="33" t="str">
        <f>E23</f>
        <v>ATELIER FONTES s.r.o.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25.7" customHeight="1">
      <c r="A83" s="35"/>
      <c r="B83" s="36"/>
      <c r="C83" s="30" t="s">
        <v>29</v>
      </c>
      <c r="D83" s="37"/>
      <c r="E83" s="37"/>
      <c r="F83" s="28" t="str">
        <f>IF(E20="","",E20)</f>
        <v>Vyplň údaj</v>
      </c>
      <c r="G83" s="37"/>
      <c r="H83" s="37"/>
      <c r="I83" s="30" t="s">
        <v>34</v>
      </c>
      <c r="J83" s="33" t="str">
        <f>E26</f>
        <v>ATELIER FONTES s.r.o.</v>
      </c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10.35" customHeight="1">
      <c r="A84" s="35"/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11" customFormat="1" ht="29.25" customHeight="1">
      <c r="A85" s="152"/>
      <c r="B85" s="153"/>
      <c r="C85" s="154" t="s">
        <v>129</v>
      </c>
      <c r="D85" s="155" t="s">
        <v>56</v>
      </c>
      <c r="E85" s="155" t="s">
        <v>52</v>
      </c>
      <c r="F85" s="155" t="s">
        <v>53</v>
      </c>
      <c r="G85" s="155" t="s">
        <v>130</v>
      </c>
      <c r="H85" s="155" t="s">
        <v>131</v>
      </c>
      <c r="I85" s="155" t="s">
        <v>132</v>
      </c>
      <c r="J85" s="155" t="s">
        <v>123</v>
      </c>
      <c r="K85" s="156" t="s">
        <v>133</v>
      </c>
      <c r="L85" s="157"/>
      <c r="M85" s="69" t="s">
        <v>19</v>
      </c>
      <c r="N85" s="70" t="s">
        <v>41</v>
      </c>
      <c r="O85" s="70" t="s">
        <v>134</v>
      </c>
      <c r="P85" s="70" t="s">
        <v>135</v>
      </c>
      <c r="Q85" s="70" t="s">
        <v>136</v>
      </c>
      <c r="R85" s="70" t="s">
        <v>137</v>
      </c>
      <c r="S85" s="70" t="s">
        <v>138</v>
      </c>
      <c r="T85" s="71" t="s">
        <v>139</v>
      </c>
      <c r="U85" s="152"/>
      <c r="V85" s="152"/>
      <c r="W85" s="152"/>
      <c r="X85" s="152"/>
      <c r="Y85" s="152"/>
      <c r="Z85" s="152"/>
      <c r="AA85" s="152"/>
      <c r="AB85" s="152"/>
      <c r="AC85" s="152"/>
      <c r="AD85" s="152"/>
      <c r="AE85" s="152"/>
    </row>
    <row r="86" spans="1:65" s="2" customFormat="1" ht="22.9" customHeight="1">
      <c r="A86" s="35"/>
      <c r="B86" s="36"/>
      <c r="C86" s="76" t="s">
        <v>140</v>
      </c>
      <c r="D86" s="37"/>
      <c r="E86" s="37"/>
      <c r="F86" s="37"/>
      <c r="G86" s="37"/>
      <c r="H86" s="37"/>
      <c r="I86" s="37"/>
      <c r="J86" s="158">
        <f>BK86</f>
        <v>0</v>
      </c>
      <c r="K86" s="37"/>
      <c r="L86" s="40"/>
      <c r="M86" s="72"/>
      <c r="N86" s="159"/>
      <c r="O86" s="73"/>
      <c r="P86" s="160">
        <f>P87</f>
        <v>0</v>
      </c>
      <c r="Q86" s="73"/>
      <c r="R86" s="160">
        <f>R87</f>
        <v>0</v>
      </c>
      <c r="S86" s="73"/>
      <c r="T86" s="161">
        <f>T87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T86" s="18" t="s">
        <v>70</v>
      </c>
      <c r="AU86" s="18" t="s">
        <v>124</v>
      </c>
      <c r="BK86" s="162">
        <f>BK87</f>
        <v>0</v>
      </c>
    </row>
    <row r="87" spans="1:65" s="12" customFormat="1" ht="25.9" customHeight="1">
      <c r="B87" s="163"/>
      <c r="C87" s="164"/>
      <c r="D87" s="165" t="s">
        <v>70</v>
      </c>
      <c r="E87" s="166" t="s">
        <v>578</v>
      </c>
      <c r="F87" s="166" t="s">
        <v>579</v>
      </c>
      <c r="G87" s="164"/>
      <c r="H87" s="164"/>
      <c r="I87" s="167"/>
      <c r="J87" s="168">
        <f>BK87</f>
        <v>0</v>
      </c>
      <c r="K87" s="164"/>
      <c r="L87" s="169"/>
      <c r="M87" s="170"/>
      <c r="N87" s="171"/>
      <c r="O87" s="171"/>
      <c r="P87" s="172">
        <f>SUM(P88:P93)</f>
        <v>0</v>
      </c>
      <c r="Q87" s="171"/>
      <c r="R87" s="172">
        <f>SUM(R88:R93)</f>
        <v>0</v>
      </c>
      <c r="S87" s="171"/>
      <c r="T87" s="173">
        <f>SUM(T88:T93)</f>
        <v>0</v>
      </c>
      <c r="AR87" s="174" t="s">
        <v>150</v>
      </c>
      <c r="AT87" s="175" t="s">
        <v>70</v>
      </c>
      <c r="AU87" s="175" t="s">
        <v>71</v>
      </c>
      <c r="AY87" s="174" t="s">
        <v>143</v>
      </c>
      <c r="BK87" s="176">
        <f>SUM(BK88:BK93)</f>
        <v>0</v>
      </c>
    </row>
    <row r="88" spans="1:65" s="2" customFormat="1" ht="16.5" customHeight="1">
      <c r="A88" s="35"/>
      <c r="B88" s="36"/>
      <c r="C88" s="179" t="s">
        <v>78</v>
      </c>
      <c r="D88" s="179" t="s">
        <v>145</v>
      </c>
      <c r="E88" s="180" t="s">
        <v>580</v>
      </c>
      <c r="F88" s="181" t="s">
        <v>581</v>
      </c>
      <c r="G88" s="182" t="s">
        <v>148</v>
      </c>
      <c r="H88" s="183">
        <v>1</v>
      </c>
      <c r="I88" s="184"/>
      <c r="J88" s="185">
        <f>ROUND(I88*H88,2)</f>
        <v>0</v>
      </c>
      <c r="K88" s="181" t="s">
        <v>19</v>
      </c>
      <c r="L88" s="40"/>
      <c r="M88" s="186" t="s">
        <v>19</v>
      </c>
      <c r="N88" s="187" t="s">
        <v>42</v>
      </c>
      <c r="O88" s="65"/>
      <c r="P88" s="188">
        <f>O88*H88</f>
        <v>0</v>
      </c>
      <c r="Q88" s="188">
        <v>0</v>
      </c>
      <c r="R88" s="188">
        <f>Q88*H88</f>
        <v>0</v>
      </c>
      <c r="S88" s="188">
        <v>0</v>
      </c>
      <c r="T88" s="189">
        <f>S88*H88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R88" s="190" t="s">
        <v>582</v>
      </c>
      <c r="AT88" s="190" t="s">
        <v>145</v>
      </c>
      <c r="AU88" s="190" t="s">
        <v>78</v>
      </c>
      <c r="AY88" s="18" t="s">
        <v>143</v>
      </c>
      <c r="BE88" s="191">
        <f>IF(N88="základní",J88,0)</f>
        <v>0</v>
      </c>
      <c r="BF88" s="191">
        <f>IF(N88="snížená",J88,0)</f>
        <v>0</v>
      </c>
      <c r="BG88" s="191">
        <f>IF(N88="zákl. přenesená",J88,0)</f>
        <v>0</v>
      </c>
      <c r="BH88" s="191">
        <f>IF(N88="sníž. přenesená",J88,0)</f>
        <v>0</v>
      </c>
      <c r="BI88" s="191">
        <f>IF(N88="nulová",J88,0)</f>
        <v>0</v>
      </c>
      <c r="BJ88" s="18" t="s">
        <v>78</v>
      </c>
      <c r="BK88" s="191">
        <f>ROUND(I88*H88,2)</f>
        <v>0</v>
      </c>
      <c r="BL88" s="18" t="s">
        <v>582</v>
      </c>
      <c r="BM88" s="190" t="s">
        <v>583</v>
      </c>
    </row>
    <row r="89" spans="1:65" s="2" customFormat="1" ht="11.25">
      <c r="A89" s="35"/>
      <c r="B89" s="36"/>
      <c r="C89" s="37"/>
      <c r="D89" s="192" t="s">
        <v>152</v>
      </c>
      <c r="E89" s="37"/>
      <c r="F89" s="193" t="s">
        <v>581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152</v>
      </c>
      <c r="AU89" s="18" t="s">
        <v>78</v>
      </c>
    </row>
    <row r="90" spans="1:65" s="2" customFormat="1" ht="16.5" customHeight="1">
      <c r="A90" s="35"/>
      <c r="B90" s="36"/>
      <c r="C90" s="179" t="s">
        <v>80</v>
      </c>
      <c r="D90" s="179" t="s">
        <v>145</v>
      </c>
      <c r="E90" s="180" t="s">
        <v>584</v>
      </c>
      <c r="F90" s="181" t="s">
        <v>585</v>
      </c>
      <c r="G90" s="182" t="s">
        <v>586</v>
      </c>
      <c r="H90" s="183">
        <v>3</v>
      </c>
      <c r="I90" s="184"/>
      <c r="J90" s="185">
        <f>ROUND(I90*H90,2)</f>
        <v>0</v>
      </c>
      <c r="K90" s="181" t="s">
        <v>149</v>
      </c>
      <c r="L90" s="40"/>
      <c r="M90" s="186" t="s">
        <v>19</v>
      </c>
      <c r="N90" s="187" t="s">
        <v>42</v>
      </c>
      <c r="O90" s="65"/>
      <c r="P90" s="188">
        <f>O90*H90</f>
        <v>0</v>
      </c>
      <c r="Q90" s="188">
        <v>0</v>
      </c>
      <c r="R90" s="188">
        <f>Q90*H90</f>
        <v>0</v>
      </c>
      <c r="S90" s="188">
        <v>0</v>
      </c>
      <c r="T90" s="189">
        <f>S90*H90</f>
        <v>0</v>
      </c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R90" s="190" t="s">
        <v>582</v>
      </c>
      <c r="AT90" s="190" t="s">
        <v>145</v>
      </c>
      <c r="AU90" s="190" t="s">
        <v>78</v>
      </c>
      <c r="AY90" s="18" t="s">
        <v>143</v>
      </c>
      <c r="BE90" s="191">
        <f>IF(N90="základní",J90,0)</f>
        <v>0</v>
      </c>
      <c r="BF90" s="191">
        <f>IF(N90="snížená",J90,0)</f>
        <v>0</v>
      </c>
      <c r="BG90" s="191">
        <f>IF(N90="zákl. přenesená",J90,0)</f>
        <v>0</v>
      </c>
      <c r="BH90" s="191">
        <f>IF(N90="sníž. přenesená",J90,0)</f>
        <v>0</v>
      </c>
      <c r="BI90" s="191">
        <f>IF(N90="nulová",J90,0)</f>
        <v>0</v>
      </c>
      <c r="BJ90" s="18" t="s">
        <v>78</v>
      </c>
      <c r="BK90" s="191">
        <f>ROUND(I90*H90,2)</f>
        <v>0</v>
      </c>
      <c r="BL90" s="18" t="s">
        <v>582</v>
      </c>
      <c r="BM90" s="190" t="s">
        <v>587</v>
      </c>
    </row>
    <row r="91" spans="1:65" s="2" customFormat="1" ht="11.25">
      <c r="A91" s="35"/>
      <c r="B91" s="36"/>
      <c r="C91" s="37"/>
      <c r="D91" s="192" t="s">
        <v>152</v>
      </c>
      <c r="E91" s="37"/>
      <c r="F91" s="193" t="s">
        <v>588</v>
      </c>
      <c r="G91" s="37"/>
      <c r="H91" s="37"/>
      <c r="I91" s="194"/>
      <c r="J91" s="37"/>
      <c r="K91" s="37"/>
      <c r="L91" s="40"/>
      <c r="M91" s="195"/>
      <c r="N91" s="196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152</v>
      </c>
      <c r="AU91" s="18" t="s">
        <v>78</v>
      </c>
    </row>
    <row r="92" spans="1:65" s="2" customFormat="1" ht="11.25">
      <c r="A92" s="35"/>
      <c r="B92" s="36"/>
      <c r="C92" s="37"/>
      <c r="D92" s="197" t="s">
        <v>154</v>
      </c>
      <c r="E92" s="37"/>
      <c r="F92" s="198" t="s">
        <v>589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154</v>
      </c>
      <c r="AU92" s="18" t="s">
        <v>78</v>
      </c>
    </row>
    <row r="93" spans="1:65" s="2" customFormat="1" ht="19.5">
      <c r="A93" s="35"/>
      <c r="B93" s="36"/>
      <c r="C93" s="37"/>
      <c r="D93" s="192" t="s">
        <v>156</v>
      </c>
      <c r="E93" s="37"/>
      <c r="F93" s="199" t="s">
        <v>590</v>
      </c>
      <c r="G93" s="37"/>
      <c r="H93" s="37"/>
      <c r="I93" s="194"/>
      <c r="J93" s="37"/>
      <c r="K93" s="37"/>
      <c r="L93" s="40"/>
      <c r="M93" s="242"/>
      <c r="N93" s="243"/>
      <c r="O93" s="244"/>
      <c r="P93" s="244"/>
      <c r="Q93" s="244"/>
      <c r="R93" s="244"/>
      <c r="S93" s="244"/>
      <c r="T93" s="24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156</v>
      </c>
      <c r="AU93" s="18" t="s">
        <v>78</v>
      </c>
    </row>
    <row r="94" spans="1:65" s="2" customFormat="1" ht="6.95" customHeight="1">
      <c r="A94" s="35"/>
      <c r="B94" s="48"/>
      <c r="C94" s="49"/>
      <c r="D94" s="49"/>
      <c r="E94" s="49"/>
      <c r="F94" s="49"/>
      <c r="G94" s="49"/>
      <c r="H94" s="49"/>
      <c r="I94" s="49"/>
      <c r="J94" s="49"/>
      <c r="K94" s="49"/>
      <c r="L94" s="40"/>
      <c r="M94" s="35"/>
      <c r="O94" s="35"/>
      <c r="P94" s="35"/>
      <c r="Q94" s="35"/>
      <c r="R94" s="35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</sheetData>
  <sheetProtection algorithmName="SHA-512" hashValue="H6HuCiG6cVJsoIbEVSQWoY9nFv8woTS0kxcn+HSTkng9pYfUFffzn4svFYUXoPnbd7R0D5rdvHqxvQsDeXu2jw==" saltValue="d9j+gv7TRLEr3ju0No4OGlKRMHnpLdANwzlywaiWSnddY4mR3SXfw+cb9/2SagUXWWuPK5eE0XiatlcUK4YQQw==" spinCount="100000" sheet="1" objects="1" scenarios="1" formatColumns="0" formatRows="0" autoFilter="0"/>
  <autoFilter ref="C85:K93"/>
  <mergeCells count="12">
    <mergeCell ref="E78:H78"/>
    <mergeCell ref="L2:V2"/>
    <mergeCell ref="E50:H50"/>
    <mergeCell ref="E52:H52"/>
    <mergeCell ref="E54:H54"/>
    <mergeCell ref="E74:H74"/>
    <mergeCell ref="E76:H76"/>
    <mergeCell ref="E7:H7"/>
    <mergeCell ref="E9:H9"/>
    <mergeCell ref="E11:H11"/>
    <mergeCell ref="E20:H20"/>
    <mergeCell ref="E29:H29"/>
  </mergeCells>
  <hyperlinks>
    <hyperlink ref="F92" r:id="rId1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2"/>
  <headerFooter>
    <oddFooter>&amp;CStrana &amp;P z &amp;N</oddFooter>
  </headerFooter>
  <drawing r:id="rId3"/>
</worksheet>
</file>

<file path=xl/worksheets/sheet11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6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115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13" t="s">
        <v>117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4" t="s">
        <v>591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3. 11. 2022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3" t="s">
        <v>28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">
        <v>19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3" t="s">
        <v>28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26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32</v>
      </c>
      <c r="F24" s="35"/>
      <c r="G24" s="35"/>
      <c r="H24" s="35"/>
      <c r="I24" s="113" t="s">
        <v>28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7" t="s">
        <v>19</v>
      </c>
      <c r="F27" s="377"/>
      <c r="G27" s="377"/>
      <c r="H27" s="37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ROUND(J82,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ROUND((SUM(BE82:BE105)),  2)</f>
        <v>0</v>
      </c>
      <c r="G33" s="35"/>
      <c r="H33" s="35"/>
      <c r="I33" s="125">
        <v>0.21</v>
      </c>
      <c r="J33" s="124">
        <f>ROUND(((SUM(BE82:BE105))*I33),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ROUND((SUM(BF82:BF105)),  2)</f>
        <v>0</v>
      </c>
      <c r="G34" s="35"/>
      <c r="H34" s="35"/>
      <c r="I34" s="125">
        <v>0.15</v>
      </c>
      <c r="J34" s="124">
        <f>ROUND(((SUM(BF82:BF105))*I34),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ROUND((SUM(BG82:BG105)),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ROUND((SUM(BH82:BH105)),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ROUND((SUM(BI82:BI105)),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121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8" t="str">
        <f>E7</f>
        <v>Nebužely - výsadba LBK 72</v>
      </c>
      <c r="F48" s="379"/>
      <c r="G48" s="379"/>
      <c r="H48" s="379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117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2" t="str">
        <f>E9</f>
        <v>VRN - Vedlejší rozpočtové náklady</v>
      </c>
      <c r="F50" s="380"/>
      <c r="G50" s="380"/>
      <c r="H50" s="380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3. 11. 2022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ČR SPÚ, pobočka Mělník</v>
      </c>
      <c r="G54" s="37"/>
      <c r="H54" s="37"/>
      <c r="I54" s="30" t="s">
        <v>31</v>
      </c>
      <c r="J54" s="33" t="str">
        <f>E21</f>
        <v>ATELIER FONTES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ATELIER FONTES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122</v>
      </c>
      <c r="D57" s="138"/>
      <c r="E57" s="138"/>
      <c r="F57" s="138"/>
      <c r="G57" s="138"/>
      <c r="H57" s="138"/>
      <c r="I57" s="138"/>
      <c r="J57" s="139" t="s">
        <v>123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69</v>
      </c>
      <c r="D59" s="37"/>
      <c r="E59" s="37"/>
      <c r="F59" s="37"/>
      <c r="G59" s="37"/>
      <c r="H59" s="37"/>
      <c r="I59" s="37"/>
      <c r="J59" s="78">
        <f>J82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124</v>
      </c>
    </row>
    <row r="60" spans="1:47" s="9" customFormat="1" ht="24.95" customHeight="1">
      <c r="B60" s="141"/>
      <c r="C60" s="142"/>
      <c r="D60" s="143" t="s">
        <v>591</v>
      </c>
      <c r="E60" s="144"/>
      <c r="F60" s="144"/>
      <c r="G60" s="144"/>
      <c r="H60" s="144"/>
      <c r="I60" s="144"/>
      <c r="J60" s="145">
        <f>J83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592</v>
      </c>
      <c r="E61" s="149"/>
      <c r="F61" s="149"/>
      <c r="G61" s="149"/>
      <c r="H61" s="149"/>
      <c r="I61" s="149"/>
      <c r="J61" s="150">
        <f>J90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593</v>
      </c>
      <c r="E62" s="149"/>
      <c r="F62" s="149"/>
      <c r="G62" s="149"/>
      <c r="H62" s="149"/>
      <c r="I62" s="149"/>
      <c r="J62" s="150">
        <f>J102</f>
        <v>0</v>
      </c>
      <c r="K62" s="98"/>
      <c r="L62" s="151"/>
    </row>
    <row r="63" spans="1:47" s="2" customFormat="1" ht="21.75" customHeight="1">
      <c r="A63" s="35"/>
      <c r="B63" s="36"/>
      <c r="C63" s="37"/>
      <c r="D63" s="37"/>
      <c r="E63" s="37"/>
      <c r="F63" s="37"/>
      <c r="G63" s="37"/>
      <c r="H63" s="37"/>
      <c r="I63" s="37"/>
      <c r="J63" s="37"/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</row>
    <row r="64" spans="1:47" s="2" customFormat="1" ht="6.95" customHeight="1">
      <c r="A64" s="35"/>
      <c r="B64" s="48"/>
      <c r="C64" s="49"/>
      <c r="D64" s="49"/>
      <c r="E64" s="49"/>
      <c r="F64" s="49"/>
      <c r="G64" s="49"/>
      <c r="H64" s="49"/>
      <c r="I64" s="49"/>
      <c r="J64" s="49"/>
      <c r="K64" s="49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8" spans="1:31" s="2" customFormat="1" ht="6.95" customHeight="1">
      <c r="A68" s="35"/>
      <c r="B68" s="50"/>
      <c r="C68" s="51"/>
      <c r="D68" s="51"/>
      <c r="E68" s="51"/>
      <c r="F68" s="51"/>
      <c r="G68" s="51"/>
      <c r="H68" s="51"/>
      <c r="I68" s="51"/>
      <c r="J68" s="51"/>
      <c r="K68" s="51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69" spans="1:31" s="2" customFormat="1" ht="24.95" customHeight="1">
      <c r="A69" s="35"/>
      <c r="B69" s="36"/>
      <c r="C69" s="24" t="s">
        <v>128</v>
      </c>
      <c r="D69" s="37"/>
      <c r="E69" s="37"/>
      <c r="F69" s="37"/>
      <c r="G69" s="37"/>
      <c r="H69" s="37"/>
      <c r="I69" s="37"/>
      <c r="J69" s="37"/>
      <c r="K69" s="37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6.95" customHeight="1">
      <c r="A70" s="35"/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12" customHeight="1">
      <c r="A71" s="35"/>
      <c r="B71" s="36"/>
      <c r="C71" s="30" t="s">
        <v>16</v>
      </c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6.5" customHeight="1">
      <c r="A72" s="35"/>
      <c r="B72" s="36"/>
      <c r="C72" s="37"/>
      <c r="D72" s="37"/>
      <c r="E72" s="378" t="str">
        <f>E7</f>
        <v>Nebužely - výsadba LBK 72</v>
      </c>
      <c r="F72" s="379"/>
      <c r="G72" s="379"/>
      <c r="H72" s="379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2" customHeight="1">
      <c r="A73" s="35"/>
      <c r="B73" s="36"/>
      <c r="C73" s="30" t="s">
        <v>117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6.5" customHeight="1">
      <c r="A74" s="35"/>
      <c r="B74" s="36"/>
      <c r="C74" s="37"/>
      <c r="D74" s="37"/>
      <c r="E74" s="332" t="str">
        <f>E9</f>
        <v>VRN - Vedlejší rozpočtové náklady</v>
      </c>
      <c r="F74" s="380"/>
      <c r="G74" s="380"/>
      <c r="H74" s="380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6.95" customHeight="1">
      <c r="A75" s="35"/>
      <c r="B75" s="36"/>
      <c r="C75" s="37"/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2" customHeight="1">
      <c r="A76" s="35"/>
      <c r="B76" s="36"/>
      <c r="C76" s="30" t="s">
        <v>21</v>
      </c>
      <c r="D76" s="37"/>
      <c r="E76" s="37"/>
      <c r="F76" s="28" t="str">
        <f>F12</f>
        <v xml:space="preserve"> </v>
      </c>
      <c r="G76" s="37"/>
      <c r="H76" s="37"/>
      <c r="I76" s="30" t="s">
        <v>23</v>
      </c>
      <c r="J76" s="60" t="str">
        <f>IF(J12="","",J12)</f>
        <v>3. 11. 2022</v>
      </c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6.95" customHeight="1">
      <c r="A77" s="35"/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25.7" customHeight="1">
      <c r="A78" s="35"/>
      <c r="B78" s="36"/>
      <c r="C78" s="30" t="s">
        <v>25</v>
      </c>
      <c r="D78" s="37"/>
      <c r="E78" s="37"/>
      <c r="F78" s="28" t="str">
        <f>E15</f>
        <v>ČR SPÚ, pobočka Mělník</v>
      </c>
      <c r="G78" s="37"/>
      <c r="H78" s="37"/>
      <c r="I78" s="30" t="s">
        <v>31</v>
      </c>
      <c r="J78" s="33" t="str">
        <f>E21</f>
        <v>ATELIER FONTES s.r.o.</v>
      </c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29</v>
      </c>
      <c r="D79" s="37"/>
      <c r="E79" s="37"/>
      <c r="F79" s="28" t="str">
        <f>IF(E18="","",E18)</f>
        <v>Vyplň údaj</v>
      </c>
      <c r="G79" s="37"/>
      <c r="H79" s="37"/>
      <c r="I79" s="30" t="s">
        <v>34</v>
      </c>
      <c r="J79" s="33" t="str">
        <f>E24</f>
        <v>ATELIER FONTES s.r.o.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0.35" customHeight="1">
      <c r="A80" s="35"/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11" customFormat="1" ht="29.25" customHeight="1">
      <c r="A81" s="152"/>
      <c r="B81" s="153"/>
      <c r="C81" s="154" t="s">
        <v>129</v>
      </c>
      <c r="D81" s="155" t="s">
        <v>56</v>
      </c>
      <c r="E81" s="155" t="s">
        <v>52</v>
      </c>
      <c r="F81" s="155" t="s">
        <v>53</v>
      </c>
      <c r="G81" s="155" t="s">
        <v>130</v>
      </c>
      <c r="H81" s="155" t="s">
        <v>131</v>
      </c>
      <c r="I81" s="155" t="s">
        <v>132</v>
      </c>
      <c r="J81" s="155" t="s">
        <v>123</v>
      </c>
      <c r="K81" s="156" t="s">
        <v>133</v>
      </c>
      <c r="L81" s="157"/>
      <c r="M81" s="69" t="s">
        <v>19</v>
      </c>
      <c r="N81" s="70" t="s">
        <v>41</v>
      </c>
      <c r="O81" s="70" t="s">
        <v>134</v>
      </c>
      <c r="P81" s="70" t="s">
        <v>135</v>
      </c>
      <c r="Q81" s="70" t="s">
        <v>136</v>
      </c>
      <c r="R81" s="70" t="s">
        <v>137</v>
      </c>
      <c r="S81" s="70" t="s">
        <v>138</v>
      </c>
      <c r="T81" s="71" t="s">
        <v>139</v>
      </c>
      <c r="U81" s="152"/>
      <c r="V81" s="152"/>
      <c r="W81" s="152"/>
      <c r="X81" s="152"/>
      <c r="Y81" s="152"/>
      <c r="Z81" s="152"/>
      <c r="AA81" s="152"/>
      <c r="AB81" s="152"/>
      <c r="AC81" s="152"/>
      <c r="AD81" s="152"/>
      <c r="AE81" s="152"/>
    </row>
    <row r="82" spans="1:65" s="2" customFormat="1" ht="22.9" customHeight="1">
      <c r="A82" s="35"/>
      <c r="B82" s="36"/>
      <c r="C82" s="76" t="s">
        <v>140</v>
      </c>
      <c r="D82" s="37"/>
      <c r="E82" s="37"/>
      <c r="F82" s="37"/>
      <c r="G82" s="37"/>
      <c r="H82" s="37"/>
      <c r="I82" s="37"/>
      <c r="J82" s="158">
        <f>BK82</f>
        <v>0</v>
      </c>
      <c r="K82" s="37"/>
      <c r="L82" s="40"/>
      <c r="M82" s="72"/>
      <c r="N82" s="159"/>
      <c r="O82" s="73"/>
      <c r="P82" s="160">
        <f>P83</f>
        <v>0</v>
      </c>
      <c r="Q82" s="73"/>
      <c r="R82" s="160">
        <f>R83</f>
        <v>0</v>
      </c>
      <c r="S82" s="73"/>
      <c r="T82" s="161">
        <f>T83</f>
        <v>0</v>
      </c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T82" s="18" t="s">
        <v>70</v>
      </c>
      <c r="AU82" s="18" t="s">
        <v>124</v>
      </c>
      <c r="BK82" s="162">
        <f>BK83</f>
        <v>0</v>
      </c>
    </row>
    <row r="83" spans="1:65" s="12" customFormat="1" ht="25.9" customHeight="1">
      <c r="B83" s="163"/>
      <c r="C83" s="164"/>
      <c r="D83" s="165" t="s">
        <v>70</v>
      </c>
      <c r="E83" s="166" t="s">
        <v>113</v>
      </c>
      <c r="F83" s="166" t="s">
        <v>114</v>
      </c>
      <c r="G83" s="164"/>
      <c r="H83" s="164"/>
      <c r="I83" s="167"/>
      <c r="J83" s="168">
        <f>BK83</f>
        <v>0</v>
      </c>
      <c r="K83" s="164"/>
      <c r="L83" s="169"/>
      <c r="M83" s="170"/>
      <c r="N83" s="171"/>
      <c r="O83" s="171"/>
      <c r="P83" s="172">
        <f>P84+SUM(P85:P90)+P102</f>
        <v>0</v>
      </c>
      <c r="Q83" s="171"/>
      <c r="R83" s="172">
        <f>R84+SUM(R85:R90)+R102</f>
        <v>0</v>
      </c>
      <c r="S83" s="171"/>
      <c r="T83" s="173">
        <f>T84+SUM(T85:T90)+T102</f>
        <v>0</v>
      </c>
      <c r="AR83" s="174" t="s">
        <v>180</v>
      </c>
      <c r="AT83" s="175" t="s">
        <v>70</v>
      </c>
      <c r="AU83" s="175" t="s">
        <v>71</v>
      </c>
      <c r="AY83" s="174" t="s">
        <v>143</v>
      </c>
      <c r="BK83" s="176">
        <f>BK84+SUM(BK85:BK90)+BK102</f>
        <v>0</v>
      </c>
    </row>
    <row r="84" spans="1:65" s="2" customFormat="1" ht="16.5" customHeight="1">
      <c r="A84" s="35"/>
      <c r="B84" s="36"/>
      <c r="C84" s="179" t="s">
        <v>78</v>
      </c>
      <c r="D84" s="179" t="s">
        <v>145</v>
      </c>
      <c r="E84" s="180" t="s">
        <v>594</v>
      </c>
      <c r="F84" s="181" t="s">
        <v>595</v>
      </c>
      <c r="G84" s="182" t="s">
        <v>596</v>
      </c>
      <c r="H84" s="183">
        <v>1</v>
      </c>
      <c r="I84" s="184"/>
      <c r="J84" s="185">
        <f>ROUND(I84*H84,2)</f>
        <v>0</v>
      </c>
      <c r="K84" s="181" t="s">
        <v>19</v>
      </c>
      <c r="L84" s="40"/>
      <c r="M84" s="186" t="s">
        <v>19</v>
      </c>
      <c r="N84" s="187" t="s">
        <v>42</v>
      </c>
      <c r="O84" s="65"/>
      <c r="P84" s="188">
        <f>O84*H84</f>
        <v>0</v>
      </c>
      <c r="Q84" s="188">
        <v>0</v>
      </c>
      <c r="R84" s="188">
        <f>Q84*H84</f>
        <v>0</v>
      </c>
      <c r="S84" s="188">
        <v>0</v>
      </c>
      <c r="T84" s="189">
        <f>S84*H84</f>
        <v>0</v>
      </c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  <c r="AR84" s="190" t="s">
        <v>597</v>
      </c>
      <c r="AT84" s="190" t="s">
        <v>145</v>
      </c>
      <c r="AU84" s="190" t="s">
        <v>78</v>
      </c>
      <c r="AY84" s="18" t="s">
        <v>143</v>
      </c>
      <c r="BE84" s="191">
        <f>IF(N84="základní",J84,0)</f>
        <v>0</v>
      </c>
      <c r="BF84" s="191">
        <f>IF(N84="snížená",J84,0)</f>
        <v>0</v>
      </c>
      <c r="BG84" s="191">
        <f>IF(N84="zákl. přenesená",J84,0)</f>
        <v>0</v>
      </c>
      <c r="BH84" s="191">
        <f>IF(N84="sníž. přenesená",J84,0)</f>
        <v>0</v>
      </c>
      <c r="BI84" s="191">
        <f>IF(N84="nulová",J84,0)</f>
        <v>0</v>
      </c>
      <c r="BJ84" s="18" t="s">
        <v>78</v>
      </c>
      <c r="BK84" s="191">
        <f>ROUND(I84*H84,2)</f>
        <v>0</v>
      </c>
      <c r="BL84" s="18" t="s">
        <v>597</v>
      </c>
      <c r="BM84" s="190" t="s">
        <v>598</v>
      </c>
    </row>
    <row r="85" spans="1:65" s="2" customFormat="1" ht="11.25">
      <c r="A85" s="35"/>
      <c r="B85" s="36"/>
      <c r="C85" s="37"/>
      <c r="D85" s="192" t="s">
        <v>152</v>
      </c>
      <c r="E85" s="37"/>
      <c r="F85" s="193" t="s">
        <v>595</v>
      </c>
      <c r="G85" s="37"/>
      <c r="H85" s="37"/>
      <c r="I85" s="194"/>
      <c r="J85" s="37"/>
      <c r="K85" s="37"/>
      <c r="L85" s="40"/>
      <c r="M85" s="195"/>
      <c r="N85" s="196"/>
      <c r="O85" s="65"/>
      <c r="P85" s="65"/>
      <c r="Q85" s="65"/>
      <c r="R85" s="65"/>
      <c r="S85" s="65"/>
      <c r="T85" s="66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  <c r="AT85" s="18" t="s">
        <v>152</v>
      </c>
      <c r="AU85" s="18" t="s">
        <v>78</v>
      </c>
    </row>
    <row r="86" spans="1:65" s="2" customFormat="1" ht="16.5" customHeight="1">
      <c r="A86" s="35"/>
      <c r="B86" s="36"/>
      <c r="C86" s="179" t="s">
        <v>80</v>
      </c>
      <c r="D86" s="179" t="s">
        <v>145</v>
      </c>
      <c r="E86" s="180" t="s">
        <v>599</v>
      </c>
      <c r="F86" s="181" t="s">
        <v>600</v>
      </c>
      <c r="G86" s="182" t="s">
        <v>148</v>
      </c>
      <c r="H86" s="183">
        <v>2</v>
      </c>
      <c r="I86" s="184"/>
      <c r="J86" s="185">
        <f>ROUND(I86*H86,2)</f>
        <v>0</v>
      </c>
      <c r="K86" s="181" t="s">
        <v>149</v>
      </c>
      <c r="L86" s="40"/>
      <c r="M86" s="186" t="s">
        <v>19</v>
      </c>
      <c r="N86" s="187" t="s">
        <v>42</v>
      </c>
      <c r="O86" s="65"/>
      <c r="P86" s="188">
        <f>O86*H86</f>
        <v>0</v>
      </c>
      <c r="Q86" s="188">
        <v>0</v>
      </c>
      <c r="R86" s="188">
        <f>Q86*H86</f>
        <v>0</v>
      </c>
      <c r="S86" s="188">
        <v>0</v>
      </c>
      <c r="T86" s="18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0" t="s">
        <v>597</v>
      </c>
      <c r="AT86" s="190" t="s">
        <v>145</v>
      </c>
      <c r="AU86" s="190" t="s">
        <v>78</v>
      </c>
      <c r="AY86" s="18" t="s">
        <v>143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18" t="s">
        <v>78</v>
      </c>
      <c r="BK86" s="191">
        <f>ROUND(I86*H86,2)</f>
        <v>0</v>
      </c>
      <c r="BL86" s="18" t="s">
        <v>597</v>
      </c>
      <c r="BM86" s="190" t="s">
        <v>601</v>
      </c>
    </row>
    <row r="87" spans="1:65" s="2" customFormat="1" ht="11.25">
      <c r="A87" s="35"/>
      <c r="B87" s="36"/>
      <c r="C87" s="37"/>
      <c r="D87" s="192" t="s">
        <v>152</v>
      </c>
      <c r="E87" s="37"/>
      <c r="F87" s="193" t="s">
        <v>600</v>
      </c>
      <c r="G87" s="37"/>
      <c r="H87" s="37"/>
      <c r="I87" s="194"/>
      <c r="J87" s="37"/>
      <c r="K87" s="37"/>
      <c r="L87" s="40"/>
      <c r="M87" s="195"/>
      <c r="N87" s="196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152</v>
      </c>
      <c r="AU87" s="18" t="s">
        <v>78</v>
      </c>
    </row>
    <row r="88" spans="1:65" s="2" customFormat="1" ht="11.25">
      <c r="A88" s="35"/>
      <c r="B88" s="36"/>
      <c r="C88" s="37"/>
      <c r="D88" s="197" t="s">
        <v>154</v>
      </c>
      <c r="E88" s="37"/>
      <c r="F88" s="198" t="s">
        <v>602</v>
      </c>
      <c r="G88" s="37"/>
      <c r="H88" s="37"/>
      <c r="I88" s="194"/>
      <c r="J88" s="37"/>
      <c r="K88" s="37"/>
      <c r="L88" s="40"/>
      <c r="M88" s="195"/>
      <c r="N88" s="196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154</v>
      </c>
      <c r="AU88" s="18" t="s">
        <v>78</v>
      </c>
    </row>
    <row r="89" spans="1:65" s="2" customFormat="1" ht="19.5">
      <c r="A89" s="35"/>
      <c r="B89" s="36"/>
      <c r="C89" s="37"/>
      <c r="D89" s="192" t="s">
        <v>156</v>
      </c>
      <c r="E89" s="37"/>
      <c r="F89" s="199" t="s">
        <v>603</v>
      </c>
      <c r="G89" s="37"/>
      <c r="H89" s="37"/>
      <c r="I89" s="194"/>
      <c r="J89" s="37"/>
      <c r="K89" s="37"/>
      <c r="L89" s="40"/>
      <c r="M89" s="195"/>
      <c r="N89" s="196"/>
      <c r="O89" s="65"/>
      <c r="P89" s="65"/>
      <c r="Q89" s="65"/>
      <c r="R89" s="65"/>
      <c r="S89" s="65"/>
      <c r="T89" s="66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T89" s="18" t="s">
        <v>156</v>
      </c>
      <c r="AU89" s="18" t="s">
        <v>78</v>
      </c>
    </row>
    <row r="90" spans="1:65" s="12" customFormat="1" ht="22.9" customHeight="1">
      <c r="B90" s="163"/>
      <c r="C90" s="164"/>
      <c r="D90" s="165" t="s">
        <v>70</v>
      </c>
      <c r="E90" s="177" t="s">
        <v>604</v>
      </c>
      <c r="F90" s="177" t="s">
        <v>605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SUM(P91:P101)</f>
        <v>0</v>
      </c>
      <c r="Q90" s="171"/>
      <c r="R90" s="172">
        <f>SUM(R91:R101)</f>
        <v>0</v>
      </c>
      <c r="S90" s="171"/>
      <c r="T90" s="173">
        <f>SUM(T91:T101)</f>
        <v>0</v>
      </c>
      <c r="AR90" s="174" t="s">
        <v>180</v>
      </c>
      <c r="AT90" s="175" t="s">
        <v>70</v>
      </c>
      <c r="AU90" s="175" t="s">
        <v>78</v>
      </c>
      <c r="AY90" s="174" t="s">
        <v>143</v>
      </c>
      <c r="BK90" s="176">
        <f>SUM(BK91:BK101)</f>
        <v>0</v>
      </c>
    </row>
    <row r="91" spans="1:65" s="2" customFormat="1" ht="16.5" customHeight="1">
      <c r="A91" s="35"/>
      <c r="B91" s="36"/>
      <c r="C91" s="179" t="s">
        <v>167</v>
      </c>
      <c r="D91" s="179" t="s">
        <v>145</v>
      </c>
      <c r="E91" s="180" t="s">
        <v>606</v>
      </c>
      <c r="F91" s="181" t="s">
        <v>607</v>
      </c>
      <c r="G91" s="182" t="s">
        <v>608</v>
      </c>
      <c r="H91" s="183">
        <v>144</v>
      </c>
      <c r="I91" s="184"/>
      <c r="J91" s="185">
        <f>ROUND(I91*H91,2)</f>
        <v>0</v>
      </c>
      <c r="K91" s="181" t="s">
        <v>149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597</v>
      </c>
      <c r="AT91" s="190" t="s">
        <v>145</v>
      </c>
      <c r="AU91" s="190" t="s">
        <v>80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597</v>
      </c>
      <c r="BM91" s="190" t="s">
        <v>609</v>
      </c>
    </row>
    <row r="92" spans="1:65" s="2" customFormat="1" ht="11.25">
      <c r="A92" s="35"/>
      <c r="B92" s="36"/>
      <c r="C92" s="37"/>
      <c r="D92" s="192" t="s">
        <v>152</v>
      </c>
      <c r="E92" s="37"/>
      <c r="F92" s="193" t="s">
        <v>607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80</v>
      </c>
    </row>
    <row r="93" spans="1:65" s="2" customFormat="1" ht="11.25">
      <c r="A93" s="35"/>
      <c r="B93" s="36"/>
      <c r="C93" s="37"/>
      <c r="D93" s="197" t="s">
        <v>154</v>
      </c>
      <c r="E93" s="37"/>
      <c r="F93" s="198" t="s">
        <v>610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154</v>
      </c>
      <c r="AU93" s="18" t="s">
        <v>80</v>
      </c>
    </row>
    <row r="94" spans="1:65" s="13" customFormat="1" ht="11.25">
      <c r="B94" s="200"/>
      <c r="C94" s="201"/>
      <c r="D94" s="192" t="s">
        <v>165</v>
      </c>
      <c r="E94" s="202" t="s">
        <v>19</v>
      </c>
      <c r="F94" s="203" t="s">
        <v>611</v>
      </c>
      <c r="G94" s="201"/>
      <c r="H94" s="204">
        <v>107</v>
      </c>
      <c r="I94" s="205"/>
      <c r="J94" s="201"/>
      <c r="K94" s="201"/>
      <c r="L94" s="206"/>
      <c r="M94" s="207"/>
      <c r="N94" s="208"/>
      <c r="O94" s="208"/>
      <c r="P94" s="208"/>
      <c r="Q94" s="208"/>
      <c r="R94" s="208"/>
      <c r="S94" s="208"/>
      <c r="T94" s="209"/>
      <c r="AT94" s="210" t="s">
        <v>165</v>
      </c>
      <c r="AU94" s="210" t="s">
        <v>80</v>
      </c>
      <c r="AV94" s="13" t="s">
        <v>80</v>
      </c>
      <c r="AW94" s="13" t="s">
        <v>33</v>
      </c>
      <c r="AX94" s="13" t="s">
        <v>71</v>
      </c>
      <c r="AY94" s="210" t="s">
        <v>143</v>
      </c>
    </row>
    <row r="95" spans="1:65" s="13" customFormat="1" ht="11.25">
      <c r="B95" s="200"/>
      <c r="C95" s="201"/>
      <c r="D95" s="192" t="s">
        <v>165</v>
      </c>
      <c r="E95" s="202" t="s">
        <v>19</v>
      </c>
      <c r="F95" s="203" t="s">
        <v>612</v>
      </c>
      <c r="G95" s="201"/>
      <c r="H95" s="204">
        <v>25</v>
      </c>
      <c r="I95" s="205"/>
      <c r="J95" s="201"/>
      <c r="K95" s="201"/>
      <c r="L95" s="206"/>
      <c r="M95" s="207"/>
      <c r="N95" s="208"/>
      <c r="O95" s="208"/>
      <c r="P95" s="208"/>
      <c r="Q95" s="208"/>
      <c r="R95" s="208"/>
      <c r="S95" s="208"/>
      <c r="T95" s="209"/>
      <c r="AT95" s="210" t="s">
        <v>165</v>
      </c>
      <c r="AU95" s="210" t="s">
        <v>80</v>
      </c>
      <c r="AV95" s="13" t="s">
        <v>80</v>
      </c>
      <c r="AW95" s="13" t="s">
        <v>33</v>
      </c>
      <c r="AX95" s="13" t="s">
        <v>71</v>
      </c>
      <c r="AY95" s="210" t="s">
        <v>143</v>
      </c>
    </row>
    <row r="96" spans="1:65" s="13" customFormat="1" ht="11.25">
      <c r="B96" s="200"/>
      <c r="C96" s="201"/>
      <c r="D96" s="192" t="s">
        <v>165</v>
      </c>
      <c r="E96" s="202" t="s">
        <v>19</v>
      </c>
      <c r="F96" s="203" t="s">
        <v>613</v>
      </c>
      <c r="G96" s="201"/>
      <c r="H96" s="204">
        <v>12</v>
      </c>
      <c r="I96" s="205"/>
      <c r="J96" s="201"/>
      <c r="K96" s="201"/>
      <c r="L96" s="206"/>
      <c r="M96" s="207"/>
      <c r="N96" s="208"/>
      <c r="O96" s="208"/>
      <c r="P96" s="208"/>
      <c r="Q96" s="208"/>
      <c r="R96" s="208"/>
      <c r="S96" s="208"/>
      <c r="T96" s="209"/>
      <c r="AT96" s="210" t="s">
        <v>165</v>
      </c>
      <c r="AU96" s="210" t="s">
        <v>80</v>
      </c>
      <c r="AV96" s="13" t="s">
        <v>80</v>
      </c>
      <c r="AW96" s="13" t="s">
        <v>33</v>
      </c>
      <c r="AX96" s="13" t="s">
        <v>71</v>
      </c>
      <c r="AY96" s="210" t="s">
        <v>143</v>
      </c>
    </row>
    <row r="97" spans="1:65" s="14" customFormat="1" ht="11.25">
      <c r="B97" s="221"/>
      <c r="C97" s="222"/>
      <c r="D97" s="192" t="s">
        <v>165</v>
      </c>
      <c r="E97" s="223" t="s">
        <v>19</v>
      </c>
      <c r="F97" s="224" t="s">
        <v>272</v>
      </c>
      <c r="G97" s="222"/>
      <c r="H97" s="225">
        <v>144</v>
      </c>
      <c r="I97" s="226"/>
      <c r="J97" s="222"/>
      <c r="K97" s="222"/>
      <c r="L97" s="227"/>
      <c r="M97" s="228"/>
      <c r="N97" s="229"/>
      <c r="O97" s="229"/>
      <c r="P97" s="229"/>
      <c r="Q97" s="229"/>
      <c r="R97" s="229"/>
      <c r="S97" s="229"/>
      <c r="T97" s="230"/>
      <c r="AT97" s="231" t="s">
        <v>165</v>
      </c>
      <c r="AU97" s="231" t="s">
        <v>80</v>
      </c>
      <c r="AV97" s="14" t="s">
        <v>150</v>
      </c>
      <c r="AW97" s="14" t="s">
        <v>33</v>
      </c>
      <c r="AX97" s="14" t="s">
        <v>78</v>
      </c>
      <c r="AY97" s="231" t="s">
        <v>143</v>
      </c>
    </row>
    <row r="98" spans="1:65" s="2" customFormat="1" ht="16.5" customHeight="1">
      <c r="A98" s="35"/>
      <c r="B98" s="36"/>
      <c r="C98" s="179" t="s">
        <v>150</v>
      </c>
      <c r="D98" s="179" t="s">
        <v>145</v>
      </c>
      <c r="E98" s="180" t="s">
        <v>614</v>
      </c>
      <c r="F98" s="181" t="s">
        <v>615</v>
      </c>
      <c r="G98" s="182" t="s">
        <v>596</v>
      </c>
      <c r="H98" s="183">
        <v>1</v>
      </c>
      <c r="I98" s="184"/>
      <c r="J98" s="185">
        <f>ROUND(I98*H98,2)</f>
        <v>0</v>
      </c>
      <c r="K98" s="181" t="s">
        <v>149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597</v>
      </c>
      <c r="AT98" s="190" t="s">
        <v>145</v>
      </c>
      <c r="AU98" s="190" t="s">
        <v>80</v>
      </c>
      <c r="AY98" s="18" t="s">
        <v>143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597</v>
      </c>
      <c r="BM98" s="190" t="s">
        <v>616</v>
      </c>
    </row>
    <row r="99" spans="1:65" s="2" customFormat="1" ht="11.25">
      <c r="A99" s="35"/>
      <c r="B99" s="36"/>
      <c r="C99" s="37"/>
      <c r="D99" s="192" t="s">
        <v>152</v>
      </c>
      <c r="E99" s="37"/>
      <c r="F99" s="193" t="s">
        <v>615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152</v>
      </c>
      <c r="AU99" s="18" t="s">
        <v>80</v>
      </c>
    </row>
    <row r="100" spans="1:65" s="2" customFormat="1" ht="11.25">
      <c r="A100" s="35"/>
      <c r="B100" s="36"/>
      <c r="C100" s="37"/>
      <c r="D100" s="197" t="s">
        <v>154</v>
      </c>
      <c r="E100" s="37"/>
      <c r="F100" s="198" t="s">
        <v>617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154</v>
      </c>
      <c r="AU100" s="18" t="s">
        <v>80</v>
      </c>
    </row>
    <row r="101" spans="1:65" s="2" customFormat="1" ht="19.5">
      <c r="A101" s="35"/>
      <c r="B101" s="36"/>
      <c r="C101" s="37"/>
      <c r="D101" s="192" t="s">
        <v>156</v>
      </c>
      <c r="E101" s="37"/>
      <c r="F101" s="199" t="s">
        <v>618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156</v>
      </c>
      <c r="AU101" s="18" t="s">
        <v>80</v>
      </c>
    </row>
    <row r="102" spans="1:65" s="12" customFormat="1" ht="22.9" customHeight="1">
      <c r="B102" s="163"/>
      <c r="C102" s="164"/>
      <c r="D102" s="165" t="s">
        <v>70</v>
      </c>
      <c r="E102" s="177" t="s">
        <v>619</v>
      </c>
      <c r="F102" s="177" t="s">
        <v>620</v>
      </c>
      <c r="G102" s="164"/>
      <c r="H102" s="164"/>
      <c r="I102" s="167"/>
      <c r="J102" s="178">
        <f>BK102</f>
        <v>0</v>
      </c>
      <c r="K102" s="164"/>
      <c r="L102" s="169"/>
      <c r="M102" s="170"/>
      <c r="N102" s="171"/>
      <c r="O102" s="171"/>
      <c r="P102" s="172">
        <f>SUM(P103:P105)</f>
        <v>0</v>
      </c>
      <c r="Q102" s="171"/>
      <c r="R102" s="172">
        <f>SUM(R103:R105)</f>
        <v>0</v>
      </c>
      <c r="S102" s="171"/>
      <c r="T102" s="173">
        <f>SUM(T103:T105)</f>
        <v>0</v>
      </c>
      <c r="AR102" s="174" t="s">
        <v>180</v>
      </c>
      <c r="AT102" s="175" t="s">
        <v>70</v>
      </c>
      <c r="AU102" s="175" t="s">
        <v>78</v>
      </c>
      <c r="AY102" s="174" t="s">
        <v>143</v>
      </c>
      <c r="BK102" s="176">
        <f>SUM(BK103:BK105)</f>
        <v>0</v>
      </c>
    </row>
    <row r="103" spans="1:65" s="2" customFormat="1" ht="16.5" customHeight="1">
      <c r="A103" s="35"/>
      <c r="B103" s="36"/>
      <c r="C103" s="179" t="s">
        <v>180</v>
      </c>
      <c r="D103" s="179" t="s">
        <v>145</v>
      </c>
      <c r="E103" s="180" t="s">
        <v>621</v>
      </c>
      <c r="F103" s="181" t="s">
        <v>620</v>
      </c>
      <c r="G103" s="182" t="s">
        <v>596</v>
      </c>
      <c r="H103" s="183">
        <v>1</v>
      </c>
      <c r="I103" s="184"/>
      <c r="J103" s="185">
        <f>ROUND(I103*H103,2)</f>
        <v>0</v>
      </c>
      <c r="K103" s="181" t="s">
        <v>149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597</v>
      </c>
      <c r="AT103" s="190" t="s">
        <v>145</v>
      </c>
      <c r="AU103" s="190" t="s">
        <v>80</v>
      </c>
      <c r="AY103" s="18" t="s">
        <v>143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597</v>
      </c>
      <c r="BM103" s="190" t="s">
        <v>622</v>
      </c>
    </row>
    <row r="104" spans="1:65" s="2" customFormat="1" ht="19.5">
      <c r="A104" s="35"/>
      <c r="B104" s="36"/>
      <c r="C104" s="37"/>
      <c r="D104" s="192" t="s">
        <v>152</v>
      </c>
      <c r="E104" s="37"/>
      <c r="F104" s="193" t="s">
        <v>623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152</v>
      </c>
      <c r="AU104" s="18" t="s">
        <v>80</v>
      </c>
    </row>
    <row r="105" spans="1:65" s="2" customFormat="1" ht="11.25">
      <c r="A105" s="35"/>
      <c r="B105" s="36"/>
      <c r="C105" s="37"/>
      <c r="D105" s="197" t="s">
        <v>154</v>
      </c>
      <c r="E105" s="37"/>
      <c r="F105" s="198" t="s">
        <v>624</v>
      </c>
      <c r="G105" s="37"/>
      <c r="H105" s="37"/>
      <c r="I105" s="194"/>
      <c r="J105" s="37"/>
      <c r="K105" s="37"/>
      <c r="L105" s="40"/>
      <c r="M105" s="242"/>
      <c r="N105" s="243"/>
      <c r="O105" s="244"/>
      <c r="P105" s="244"/>
      <c r="Q105" s="244"/>
      <c r="R105" s="244"/>
      <c r="S105" s="244"/>
      <c r="T105" s="24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154</v>
      </c>
      <c r="AU105" s="18" t="s">
        <v>80</v>
      </c>
    </row>
    <row r="106" spans="1:65" s="2" customFormat="1" ht="6.95" customHeight="1">
      <c r="A106" s="35"/>
      <c r="B106" s="48"/>
      <c r="C106" s="49"/>
      <c r="D106" s="49"/>
      <c r="E106" s="49"/>
      <c r="F106" s="49"/>
      <c r="G106" s="49"/>
      <c r="H106" s="49"/>
      <c r="I106" s="49"/>
      <c r="J106" s="49"/>
      <c r="K106" s="49"/>
      <c r="L106" s="40"/>
      <c r="M106" s="35"/>
      <c r="O106" s="35"/>
      <c r="P106" s="35"/>
      <c r="Q106" s="35"/>
      <c r="R106" s="35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</sheetData>
  <sheetProtection algorithmName="SHA-512" hashValue="VmsuSsKmbMZHQpa+dQHpO2lusrXZY1TZecuUw99sMvB3jCK+r7aC1KhnQNM8azHOrzc3nk7oOd5l5woDTPOjDw==" saltValue="eg7ljAm7TFHiXvXjcsymWvYXmds5nLGrT8tCw3K6Y5KqBjacMEn5qZYh20LVYpDDPNp6OXS1RrXe79t0suFnLw==" spinCount="100000" sheet="1" objects="1" scenarios="1" formatColumns="0" formatRows="0" autoFilter="0"/>
  <autoFilter ref="C81:K105"/>
  <mergeCells count="9">
    <mergeCell ref="E50:H50"/>
    <mergeCell ref="E72:H72"/>
    <mergeCell ref="E74:H74"/>
    <mergeCell ref="L2:V2"/>
    <mergeCell ref="E7:H7"/>
    <mergeCell ref="E9:H9"/>
    <mergeCell ref="E18:H18"/>
    <mergeCell ref="E27:H27"/>
    <mergeCell ref="E48:H48"/>
  </mergeCells>
  <hyperlinks>
    <hyperlink ref="F88" r:id="rId1"/>
    <hyperlink ref="F93" r:id="rId2"/>
    <hyperlink ref="F100" r:id="rId3"/>
    <hyperlink ref="F105" r:id="rId4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5"/>
  <headerFooter>
    <oddFooter>&amp;CStrana &amp;P z &amp;N</oddFooter>
  </headerFooter>
  <drawing r:id="rId6"/>
</worksheet>
</file>

<file path=xl/worksheets/sheet1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K218"/>
  <sheetViews>
    <sheetView showGridLines="0" zoomScale="110" zoomScaleNormal="110" workbookViewId="0"/>
  </sheetViews>
  <sheetFormatPr defaultRowHeight="15"/>
  <cols>
    <col min="1" max="1" width="8.33203125" style="246" customWidth="1"/>
    <col min="2" max="2" width="1.6640625" style="246" customWidth="1"/>
    <col min="3" max="4" width="5" style="246" customWidth="1"/>
    <col min="5" max="5" width="11.6640625" style="246" customWidth="1"/>
    <col min="6" max="6" width="9.1640625" style="246" customWidth="1"/>
    <col min="7" max="7" width="5" style="246" customWidth="1"/>
    <col min="8" max="8" width="77.83203125" style="246" customWidth="1"/>
    <col min="9" max="10" width="20" style="246" customWidth="1"/>
    <col min="11" max="11" width="1.6640625" style="246" customWidth="1"/>
  </cols>
  <sheetData>
    <row r="1" spans="2:11" s="1" customFormat="1" ht="37.5" customHeight="1"/>
    <row r="2" spans="2:11" s="1" customFormat="1" ht="7.5" customHeight="1">
      <c r="B2" s="247"/>
      <c r="C2" s="248"/>
      <c r="D2" s="248"/>
      <c r="E2" s="248"/>
      <c r="F2" s="248"/>
      <c r="G2" s="248"/>
      <c r="H2" s="248"/>
      <c r="I2" s="248"/>
      <c r="J2" s="248"/>
      <c r="K2" s="249"/>
    </row>
    <row r="3" spans="2:11" s="16" customFormat="1" ht="45" customHeight="1">
      <c r="B3" s="250"/>
      <c r="C3" s="382" t="s">
        <v>625</v>
      </c>
      <c r="D3" s="382"/>
      <c r="E3" s="382"/>
      <c r="F3" s="382"/>
      <c r="G3" s="382"/>
      <c r="H3" s="382"/>
      <c r="I3" s="382"/>
      <c r="J3" s="382"/>
      <c r="K3" s="251"/>
    </row>
    <row r="4" spans="2:11" s="1" customFormat="1" ht="25.5" customHeight="1">
      <c r="B4" s="252"/>
      <c r="C4" s="387" t="s">
        <v>626</v>
      </c>
      <c r="D4" s="387"/>
      <c r="E4" s="387"/>
      <c r="F4" s="387"/>
      <c r="G4" s="387"/>
      <c r="H4" s="387"/>
      <c r="I4" s="387"/>
      <c r="J4" s="387"/>
      <c r="K4" s="253"/>
    </row>
    <row r="5" spans="2:11" s="1" customFormat="1" ht="5.25" customHeight="1">
      <c r="B5" s="252"/>
      <c r="C5" s="254"/>
      <c r="D5" s="254"/>
      <c r="E5" s="254"/>
      <c r="F5" s="254"/>
      <c r="G5" s="254"/>
      <c r="H5" s="254"/>
      <c r="I5" s="254"/>
      <c r="J5" s="254"/>
      <c r="K5" s="253"/>
    </row>
    <row r="6" spans="2:11" s="1" customFormat="1" ht="15" customHeight="1">
      <c r="B6" s="252"/>
      <c r="C6" s="386" t="s">
        <v>627</v>
      </c>
      <c r="D6" s="386"/>
      <c r="E6" s="386"/>
      <c r="F6" s="386"/>
      <c r="G6" s="386"/>
      <c r="H6" s="386"/>
      <c r="I6" s="386"/>
      <c r="J6" s="386"/>
      <c r="K6" s="253"/>
    </row>
    <row r="7" spans="2:11" s="1" customFormat="1" ht="15" customHeight="1">
      <c r="B7" s="256"/>
      <c r="C7" s="386" t="s">
        <v>628</v>
      </c>
      <c r="D7" s="386"/>
      <c r="E7" s="386"/>
      <c r="F7" s="386"/>
      <c r="G7" s="386"/>
      <c r="H7" s="386"/>
      <c r="I7" s="386"/>
      <c r="J7" s="386"/>
      <c r="K7" s="253"/>
    </row>
    <row r="8" spans="2:11" s="1" customFormat="1" ht="12.75" customHeight="1">
      <c r="B8" s="256"/>
      <c r="C8" s="255"/>
      <c r="D8" s="255"/>
      <c r="E8" s="255"/>
      <c r="F8" s="255"/>
      <c r="G8" s="255"/>
      <c r="H8" s="255"/>
      <c r="I8" s="255"/>
      <c r="J8" s="255"/>
      <c r="K8" s="253"/>
    </row>
    <row r="9" spans="2:11" s="1" customFormat="1" ht="15" customHeight="1">
      <c r="B9" s="256"/>
      <c r="C9" s="386" t="s">
        <v>629</v>
      </c>
      <c r="D9" s="386"/>
      <c r="E9" s="386"/>
      <c r="F9" s="386"/>
      <c r="G9" s="386"/>
      <c r="H9" s="386"/>
      <c r="I9" s="386"/>
      <c r="J9" s="386"/>
      <c r="K9" s="253"/>
    </row>
    <row r="10" spans="2:11" s="1" customFormat="1" ht="15" customHeight="1">
      <c r="B10" s="256"/>
      <c r="C10" s="255"/>
      <c r="D10" s="386" t="s">
        <v>630</v>
      </c>
      <c r="E10" s="386"/>
      <c r="F10" s="386"/>
      <c r="G10" s="386"/>
      <c r="H10" s="386"/>
      <c r="I10" s="386"/>
      <c r="J10" s="386"/>
      <c r="K10" s="253"/>
    </row>
    <row r="11" spans="2:11" s="1" customFormat="1" ht="15" customHeight="1">
      <c r="B11" s="256"/>
      <c r="C11" s="257"/>
      <c r="D11" s="386" t="s">
        <v>631</v>
      </c>
      <c r="E11" s="386"/>
      <c r="F11" s="386"/>
      <c r="G11" s="386"/>
      <c r="H11" s="386"/>
      <c r="I11" s="386"/>
      <c r="J11" s="386"/>
      <c r="K11" s="253"/>
    </row>
    <row r="12" spans="2:11" s="1" customFormat="1" ht="15" customHeight="1">
      <c r="B12" s="256"/>
      <c r="C12" s="257"/>
      <c r="D12" s="255"/>
      <c r="E12" s="255"/>
      <c r="F12" s="255"/>
      <c r="G12" s="255"/>
      <c r="H12" s="255"/>
      <c r="I12" s="255"/>
      <c r="J12" s="255"/>
      <c r="K12" s="253"/>
    </row>
    <row r="13" spans="2:11" s="1" customFormat="1" ht="15" customHeight="1">
      <c r="B13" s="256"/>
      <c r="C13" s="257"/>
      <c r="D13" s="258" t="s">
        <v>632</v>
      </c>
      <c r="E13" s="255"/>
      <c r="F13" s="255"/>
      <c r="G13" s="255"/>
      <c r="H13" s="255"/>
      <c r="I13" s="255"/>
      <c r="J13" s="255"/>
      <c r="K13" s="253"/>
    </row>
    <row r="14" spans="2:11" s="1" customFormat="1" ht="12.75" customHeight="1">
      <c r="B14" s="256"/>
      <c r="C14" s="257"/>
      <c r="D14" s="257"/>
      <c r="E14" s="257"/>
      <c r="F14" s="257"/>
      <c r="G14" s="257"/>
      <c r="H14" s="257"/>
      <c r="I14" s="257"/>
      <c r="J14" s="257"/>
      <c r="K14" s="253"/>
    </row>
    <row r="15" spans="2:11" s="1" customFormat="1" ht="15" customHeight="1">
      <c r="B15" s="256"/>
      <c r="C15" s="257"/>
      <c r="D15" s="386" t="s">
        <v>633</v>
      </c>
      <c r="E15" s="386"/>
      <c r="F15" s="386"/>
      <c r="G15" s="386"/>
      <c r="H15" s="386"/>
      <c r="I15" s="386"/>
      <c r="J15" s="386"/>
      <c r="K15" s="253"/>
    </row>
    <row r="16" spans="2:11" s="1" customFormat="1" ht="15" customHeight="1">
      <c r="B16" s="256"/>
      <c r="C16" s="257"/>
      <c r="D16" s="386" t="s">
        <v>634</v>
      </c>
      <c r="E16" s="386"/>
      <c r="F16" s="386"/>
      <c r="G16" s="386"/>
      <c r="H16" s="386"/>
      <c r="I16" s="386"/>
      <c r="J16" s="386"/>
      <c r="K16" s="253"/>
    </row>
    <row r="17" spans="2:11" s="1" customFormat="1" ht="15" customHeight="1">
      <c r="B17" s="256"/>
      <c r="C17" s="257"/>
      <c r="D17" s="386" t="s">
        <v>635</v>
      </c>
      <c r="E17" s="386"/>
      <c r="F17" s="386"/>
      <c r="G17" s="386"/>
      <c r="H17" s="386"/>
      <c r="I17" s="386"/>
      <c r="J17" s="386"/>
      <c r="K17" s="253"/>
    </row>
    <row r="18" spans="2:11" s="1" customFormat="1" ht="15" customHeight="1">
      <c r="B18" s="256"/>
      <c r="C18" s="257"/>
      <c r="D18" s="257"/>
      <c r="E18" s="259" t="s">
        <v>77</v>
      </c>
      <c r="F18" s="386" t="s">
        <v>636</v>
      </c>
      <c r="G18" s="386"/>
      <c r="H18" s="386"/>
      <c r="I18" s="386"/>
      <c r="J18" s="386"/>
      <c r="K18" s="253"/>
    </row>
    <row r="19" spans="2:11" s="1" customFormat="1" ht="15" customHeight="1">
      <c r="B19" s="256"/>
      <c r="C19" s="257"/>
      <c r="D19" s="257"/>
      <c r="E19" s="259" t="s">
        <v>637</v>
      </c>
      <c r="F19" s="386" t="s">
        <v>638</v>
      </c>
      <c r="G19" s="386"/>
      <c r="H19" s="386"/>
      <c r="I19" s="386"/>
      <c r="J19" s="386"/>
      <c r="K19" s="253"/>
    </row>
    <row r="20" spans="2:11" s="1" customFormat="1" ht="15" customHeight="1">
      <c r="B20" s="256"/>
      <c r="C20" s="257"/>
      <c r="D20" s="257"/>
      <c r="E20" s="259" t="s">
        <v>639</v>
      </c>
      <c r="F20" s="386" t="s">
        <v>640</v>
      </c>
      <c r="G20" s="386"/>
      <c r="H20" s="386"/>
      <c r="I20" s="386"/>
      <c r="J20" s="386"/>
      <c r="K20" s="253"/>
    </row>
    <row r="21" spans="2:11" s="1" customFormat="1" ht="15" customHeight="1">
      <c r="B21" s="256"/>
      <c r="C21" s="257"/>
      <c r="D21" s="257"/>
      <c r="E21" s="259" t="s">
        <v>641</v>
      </c>
      <c r="F21" s="386" t="s">
        <v>642</v>
      </c>
      <c r="G21" s="386"/>
      <c r="H21" s="386"/>
      <c r="I21" s="386"/>
      <c r="J21" s="386"/>
      <c r="K21" s="253"/>
    </row>
    <row r="22" spans="2:11" s="1" customFormat="1" ht="15" customHeight="1">
      <c r="B22" s="256"/>
      <c r="C22" s="257"/>
      <c r="D22" s="257"/>
      <c r="E22" s="259" t="s">
        <v>643</v>
      </c>
      <c r="F22" s="386" t="s">
        <v>644</v>
      </c>
      <c r="G22" s="386"/>
      <c r="H22" s="386"/>
      <c r="I22" s="386"/>
      <c r="J22" s="386"/>
      <c r="K22" s="253"/>
    </row>
    <row r="23" spans="2:11" s="1" customFormat="1" ht="15" customHeight="1">
      <c r="B23" s="256"/>
      <c r="C23" s="257"/>
      <c r="D23" s="257"/>
      <c r="E23" s="259" t="s">
        <v>84</v>
      </c>
      <c r="F23" s="386" t="s">
        <v>645</v>
      </c>
      <c r="G23" s="386"/>
      <c r="H23" s="386"/>
      <c r="I23" s="386"/>
      <c r="J23" s="386"/>
      <c r="K23" s="253"/>
    </row>
    <row r="24" spans="2:11" s="1" customFormat="1" ht="12.75" customHeight="1">
      <c r="B24" s="256"/>
      <c r="C24" s="257"/>
      <c r="D24" s="257"/>
      <c r="E24" s="257"/>
      <c r="F24" s="257"/>
      <c r="G24" s="257"/>
      <c r="H24" s="257"/>
      <c r="I24" s="257"/>
      <c r="J24" s="257"/>
      <c r="K24" s="253"/>
    </row>
    <row r="25" spans="2:11" s="1" customFormat="1" ht="15" customHeight="1">
      <c r="B25" s="256"/>
      <c r="C25" s="386" t="s">
        <v>646</v>
      </c>
      <c r="D25" s="386"/>
      <c r="E25" s="386"/>
      <c r="F25" s="386"/>
      <c r="G25" s="386"/>
      <c r="H25" s="386"/>
      <c r="I25" s="386"/>
      <c r="J25" s="386"/>
      <c r="K25" s="253"/>
    </row>
    <row r="26" spans="2:11" s="1" customFormat="1" ht="15" customHeight="1">
      <c r="B26" s="256"/>
      <c r="C26" s="386" t="s">
        <v>647</v>
      </c>
      <c r="D26" s="386"/>
      <c r="E26" s="386"/>
      <c r="F26" s="386"/>
      <c r="G26" s="386"/>
      <c r="H26" s="386"/>
      <c r="I26" s="386"/>
      <c r="J26" s="386"/>
      <c r="K26" s="253"/>
    </row>
    <row r="27" spans="2:11" s="1" customFormat="1" ht="15" customHeight="1">
      <c r="B27" s="256"/>
      <c r="C27" s="255"/>
      <c r="D27" s="386" t="s">
        <v>648</v>
      </c>
      <c r="E27" s="386"/>
      <c r="F27" s="386"/>
      <c r="G27" s="386"/>
      <c r="H27" s="386"/>
      <c r="I27" s="386"/>
      <c r="J27" s="386"/>
      <c r="K27" s="253"/>
    </row>
    <row r="28" spans="2:11" s="1" customFormat="1" ht="15" customHeight="1">
      <c r="B28" s="256"/>
      <c r="C28" s="257"/>
      <c r="D28" s="386" t="s">
        <v>649</v>
      </c>
      <c r="E28" s="386"/>
      <c r="F28" s="386"/>
      <c r="G28" s="386"/>
      <c r="H28" s="386"/>
      <c r="I28" s="386"/>
      <c r="J28" s="386"/>
      <c r="K28" s="253"/>
    </row>
    <row r="29" spans="2:11" s="1" customFormat="1" ht="12.75" customHeight="1">
      <c r="B29" s="256"/>
      <c r="C29" s="257"/>
      <c r="D29" s="257"/>
      <c r="E29" s="257"/>
      <c r="F29" s="257"/>
      <c r="G29" s="257"/>
      <c r="H29" s="257"/>
      <c r="I29" s="257"/>
      <c r="J29" s="257"/>
      <c r="K29" s="253"/>
    </row>
    <row r="30" spans="2:11" s="1" customFormat="1" ht="15" customHeight="1">
      <c r="B30" s="256"/>
      <c r="C30" s="257"/>
      <c r="D30" s="386" t="s">
        <v>650</v>
      </c>
      <c r="E30" s="386"/>
      <c r="F30" s="386"/>
      <c r="G30" s="386"/>
      <c r="H30" s="386"/>
      <c r="I30" s="386"/>
      <c r="J30" s="386"/>
      <c r="K30" s="253"/>
    </row>
    <row r="31" spans="2:11" s="1" customFormat="1" ht="15" customHeight="1">
      <c r="B31" s="256"/>
      <c r="C31" s="257"/>
      <c r="D31" s="386" t="s">
        <v>651</v>
      </c>
      <c r="E31" s="386"/>
      <c r="F31" s="386"/>
      <c r="G31" s="386"/>
      <c r="H31" s="386"/>
      <c r="I31" s="386"/>
      <c r="J31" s="386"/>
      <c r="K31" s="253"/>
    </row>
    <row r="32" spans="2:11" s="1" customFormat="1" ht="12.75" customHeight="1">
      <c r="B32" s="256"/>
      <c r="C32" s="257"/>
      <c r="D32" s="257"/>
      <c r="E32" s="257"/>
      <c r="F32" s="257"/>
      <c r="G32" s="257"/>
      <c r="H32" s="257"/>
      <c r="I32" s="257"/>
      <c r="J32" s="257"/>
      <c r="K32" s="253"/>
    </row>
    <row r="33" spans="2:11" s="1" customFormat="1" ht="15" customHeight="1">
      <c r="B33" s="256"/>
      <c r="C33" s="257"/>
      <c r="D33" s="386" t="s">
        <v>652</v>
      </c>
      <c r="E33" s="386"/>
      <c r="F33" s="386"/>
      <c r="G33" s="386"/>
      <c r="H33" s="386"/>
      <c r="I33" s="386"/>
      <c r="J33" s="386"/>
      <c r="K33" s="253"/>
    </row>
    <row r="34" spans="2:11" s="1" customFormat="1" ht="15" customHeight="1">
      <c r="B34" s="256"/>
      <c r="C34" s="257"/>
      <c r="D34" s="386" t="s">
        <v>653</v>
      </c>
      <c r="E34" s="386"/>
      <c r="F34" s="386"/>
      <c r="G34" s="386"/>
      <c r="H34" s="386"/>
      <c r="I34" s="386"/>
      <c r="J34" s="386"/>
      <c r="K34" s="253"/>
    </row>
    <row r="35" spans="2:11" s="1" customFormat="1" ht="15" customHeight="1">
      <c r="B35" s="256"/>
      <c r="C35" s="257"/>
      <c r="D35" s="386" t="s">
        <v>654</v>
      </c>
      <c r="E35" s="386"/>
      <c r="F35" s="386"/>
      <c r="G35" s="386"/>
      <c r="H35" s="386"/>
      <c r="I35" s="386"/>
      <c r="J35" s="386"/>
      <c r="K35" s="253"/>
    </row>
    <row r="36" spans="2:11" s="1" customFormat="1" ht="15" customHeight="1">
      <c r="B36" s="256"/>
      <c r="C36" s="257"/>
      <c r="D36" s="255"/>
      <c r="E36" s="258" t="s">
        <v>129</v>
      </c>
      <c r="F36" s="255"/>
      <c r="G36" s="386" t="s">
        <v>655</v>
      </c>
      <c r="H36" s="386"/>
      <c r="I36" s="386"/>
      <c r="J36" s="386"/>
      <c r="K36" s="253"/>
    </row>
    <row r="37" spans="2:11" s="1" customFormat="1" ht="30.75" customHeight="1">
      <c r="B37" s="256"/>
      <c r="C37" s="257"/>
      <c r="D37" s="255"/>
      <c r="E37" s="258" t="s">
        <v>656</v>
      </c>
      <c r="F37" s="255"/>
      <c r="G37" s="386" t="s">
        <v>657</v>
      </c>
      <c r="H37" s="386"/>
      <c r="I37" s="386"/>
      <c r="J37" s="386"/>
      <c r="K37" s="253"/>
    </row>
    <row r="38" spans="2:11" s="1" customFormat="1" ht="15" customHeight="1">
      <c r="B38" s="256"/>
      <c r="C38" s="257"/>
      <c r="D38" s="255"/>
      <c r="E38" s="258" t="s">
        <v>52</v>
      </c>
      <c r="F38" s="255"/>
      <c r="G38" s="386" t="s">
        <v>658</v>
      </c>
      <c r="H38" s="386"/>
      <c r="I38" s="386"/>
      <c r="J38" s="386"/>
      <c r="K38" s="253"/>
    </row>
    <row r="39" spans="2:11" s="1" customFormat="1" ht="15" customHeight="1">
      <c r="B39" s="256"/>
      <c r="C39" s="257"/>
      <c r="D39" s="255"/>
      <c r="E39" s="258" t="s">
        <v>53</v>
      </c>
      <c r="F39" s="255"/>
      <c r="G39" s="386" t="s">
        <v>659</v>
      </c>
      <c r="H39" s="386"/>
      <c r="I39" s="386"/>
      <c r="J39" s="386"/>
      <c r="K39" s="253"/>
    </row>
    <row r="40" spans="2:11" s="1" customFormat="1" ht="15" customHeight="1">
      <c r="B40" s="256"/>
      <c r="C40" s="257"/>
      <c r="D40" s="255"/>
      <c r="E40" s="258" t="s">
        <v>130</v>
      </c>
      <c r="F40" s="255"/>
      <c r="G40" s="386" t="s">
        <v>660</v>
      </c>
      <c r="H40" s="386"/>
      <c r="I40" s="386"/>
      <c r="J40" s="386"/>
      <c r="K40" s="253"/>
    </row>
    <row r="41" spans="2:11" s="1" customFormat="1" ht="15" customHeight="1">
      <c r="B41" s="256"/>
      <c r="C41" s="257"/>
      <c r="D41" s="255"/>
      <c r="E41" s="258" t="s">
        <v>131</v>
      </c>
      <c r="F41" s="255"/>
      <c r="G41" s="386" t="s">
        <v>661</v>
      </c>
      <c r="H41" s="386"/>
      <c r="I41" s="386"/>
      <c r="J41" s="386"/>
      <c r="K41" s="253"/>
    </row>
    <row r="42" spans="2:11" s="1" customFormat="1" ht="15" customHeight="1">
      <c r="B42" s="256"/>
      <c r="C42" s="257"/>
      <c r="D42" s="255"/>
      <c r="E42" s="258" t="s">
        <v>662</v>
      </c>
      <c r="F42" s="255"/>
      <c r="G42" s="386" t="s">
        <v>663</v>
      </c>
      <c r="H42" s="386"/>
      <c r="I42" s="386"/>
      <c r="J42" s="386"/>
      <c r="K42" s="253"/>
    </row>
    <row r="43" spans="2:11" s="1" customFormat="1" ht="15" customHeight="1">
      <c r="B43" s="256"/>
      <c r="C43" s="257"/>
      <c r="D43" s="255"/>
      <c r="E43" s="258"/>
      <c r="F43" s="255"/>
      <c r="G43" s="386" t="s">
        <v>664</v>
      </c>
      <c r="H43" s="386"/>
      <c r="I43" s="386"/>
      <c r="J43" s="386"/>
      <c r="K43" s="253"/>
    </row>
    <row r="44" spans="2:11" s="1" customFormat="1" ht="15" customHeight="1">
      <c r="B44" s="256"/>
      <c r="C44" s="257"/>
      <c r="D44" s="255"/>
      <c r="E44" s="258" t="s">
        <v>665</v>
      </c>
      <c r="F44" s="255"/>
      <c r="G44" s="386" t="s">
        <v>666</v>
      </c>
      <c r="H44" s="386"/>
      <c r="I44" s="386"/>
      <c r="J44" s="386"/>
      <c r="K44" s="253"/>
    </row>
    <row r="45" spans="2:11" s="1" customFormat="1" ht="15" customHeight="1">
      <c r="B45" s="256"/>
      <c r="C45" s="257"/>
      <c r="D45" s="255"/>
      <c r="E45" s="258" t="s">
        <v>133</v>
      </c>
      <c r="F45" s="255"/>
      <c r="G45" s="386" t="s">
        <v>667</v>
      </c>
      <c r="H45" s="386"/>
      <c r="I45" s="386"/>
      <c r="J45" s="386"/>
      <c r="K45" s="253"/>
    </row>
    <row r="46" spans="2:11" s="1" customFormat="1" ht="12.75" customHeight="1">
      <c r="B46" s="256"/>
      <c r="C46" s="257"/>
      <c r="D46" s="255"/>
      <c r="E46" s="255"/>
      <c r="F46" s="255"/>
      <c r="G46" s="255"/>
      <c r="H46" s="255"/>
      <c r="I46" s="255"/>
      <c r="J46" s="255"/>
      <c r="K46" s="253"/>
    </row>
    <row r="47" spans="2:11" s="1" customFormat="1" ht="15" customHeight="1">
      <c r="B47" s="256"/>
      <c r="C47" s="257"/>
      <c r="D47" s="386" t="s">
        <v>668</v>
      </c>
      <c r="E47" s="386"/>
      <c r="F47" s="386"/>
      <c r="G47" s="386"/>
      <c r="H47" s="386"/>
      <c r="I47" s="386"/>
      <c r="J47" s="386"/>
      <c r="K47" s="253"/>
    </row>
    <row r="48" spans="2:11" s="1" customFormat="1" ht="15" customHeight="1">
      <c r="B48" s="256"/>
      <c r="C48" s="257"/>
      <c r="D48" s="257"/>
      <c r="E48" s="386" t="s">
        <v>669</v>
      </c>
      <c r="F48" s="386"/>
      <c r="G48" s="386"/>
      <c r="H48" s="386"/>
      <c r="I48" s="386"/>
      <c r="J48" s="386"/>
      <c r="K48" s="253"/>
    </row>
    <row r="49" spans="2:11" s="1" customFormat="1" ht="15" customHeight="1">
      <c r="B49" s="256"/>
      <c r="C49" s="257"/>
      <c r="D49" s="257"/>
      <c r="E49" s="386" t="s">
        <v>670</v>
      </c>
      <c r="F49" s="386"/>
      <c r="G49" s="386"/>
      <c r="H49" s="386"/>
      <c r="I49" s="386"/>
      <c r="J49" s="386"/>
      <c r="K49" s="253"/>
    </row>
    <row r="50" spans="2:11" s="1" customFormat="1" ht="15" customHeight="1">
      <c r="B50" s="256"/>
      <c r="C50" s="257"/>
      <c r="D50" s="257"/>
      <c r="E50" s="386" t="s">
        <v>671</v>
      </c>
      <c r="F50" s="386"/>
      <c r="G50" s="386"/>
      <c r="H50" s="386"/>
      <c r="I50" s="386"/>
      <c r="J50" s="386"/>
      <c r="K50" s="253"/>
    </row>
    <row r="51" spans="2:11" s="1" customFormat="1" ht="15" customHeight="1">
      <c r="B51" s="256"/>
      <c r="C51" s="257"/>
      <c r="D51" s="386" t="s">
        <v>672</v>
      </c>
      <c r="E51" s="386"/>
      <c r="F51" s="386"/>
      <c r="G51" s="386"/>
      <c r="H51" s="386"/>
      <c r="I51" s="386"/>
      <c r="J51" s="386"/>
      <c r="K51" s="253"/>
    </row>
    <row r="52" spans="2:11" s="1" customFormat="1" ht="25.5" customHeight="1">
      <c r="B52" s="252"/>
      <c r="C52" s="387" t="s">
        <v>673</v>
      </c>
      <c r="D52" s="387"/>
      <c r="E52" s="387"/>
      <c r="F52" s="387"/>
      <c r="G52" s="387"/>
      <c r="H52" s="387"/>
      <c r="I52" s="387"/>
      <c r="J52" s="387"/>
      <c r="K52" s="253"/>
    </row>
    <row r="53" spans="2:11" s="1" customFormat="1" ht="5.25" customHeight="1">
      <c r="B53" s="252"/>
      <c r="C53" s="254"/>
      <c r="D53" s="254"/>
      <c r="E53" s="254"/>
      <c r="F53" s="254"/>
      <c r="G53" s="254"/>
      <c r="H53" s="254"/>
      <c r="I53" s="254"/>
      <c r="J53" s="254"/>
      <c r="K53" s="253"/>
    </row>
    <row r="54" spans="2:11" s="1" customFormat="1" ht="15" customHeight="1">
      <c r="B54" s="252"/>
      <c r="C54" s="386" t="s">
        <v>674</v>
      </c>
      <c r="D54" s="386"/>
      <c r="E54" s="386"/>
      <c r="F54" s="386"/>
      <c r="G54" s="386"/>
      <c r="H54" s="386"/>
      <c r="I54" s="386"/>
      <c r="J54" s="386"/>
      <c r="K54" s="253"/>
    </row>
    <row r="55" spans="2:11" s="1" customFormat="1" ht="15" customHeight="1">
      <c r="B55" s="252"/>
      <c r="C55" s="386" t="s">
        <v>675</v>
      </c>
      <c r="D55" s="386"/>
      <c r="E55" s="386"/>
      <c r="F55" s="386"/>
      <c r="G55" s="386"/>
      <c r="H55" s="386"/>
      <c r="I55" s="386"/>
      <c r="J55" s="386"/>
      <c r="K55" s="253"/>
    </row>
    <row r="56" spans="2:11" s="1" customFormat="1" ht="12.75" customHeight="1">
      <c r="B56" s="252"/>
      <c r="C56" s="255"/>
      <c r="D56" s="255"/>
      <c r="E56" s="255"/>
      <c r="F56" s="255"/>
      <c r="G56" s="255"/>
      <c r="H56" s="255"/>
      <c r="I56" s="255"/>
      <c r="J56" s="255"/>
      <c r="K56" s="253"/>
    </row>
    <row r="57" spans="2:11" s="1" customFormat="1" ht="15" customHeight="1">
      <c r="B57" s="252"/>
      <c r="C57" s="386" t="s">
        <v>676</v>
      </c>
      <c r="D57" s="386"/>
      <c r="E57" s="386"/>
      <c r="F57" s="386"/>
      <c r="G57" s="386"/>
      <c r="H57" s="386"/>
      <c r="I57" s="386"/>
      <c r="J57" s="386"/>
      <c r="K57" s="253"/>
    </row>
    <row r="58" spans="2:11" s="1" customFormat="1" ht="15" customHeight="1">
      <c r="B58" s="252"/>
      <c r="C58" s="257"/>
      <c r="D58" s="386" t="s">
        <v>677</v>
      </c>
      <c r="E58" s="386"/>
      <c r="F58" s="386"/>
      <c r="G58" s="386"/>
      <c r="H58" s="386"/>
      <c r="I58" s="386"/>
      <c r="J58" s="386"/>
      <c r="K58" s="253"/>
    </row>
    <row r="59" spans="2:11" s="1" customFormat="1" ht="15" customHeight="1">
      <c r="B59" s="252"/>
      <c r="C59" s="257"/>
      <c r="D59" s="386" t="s">
        <v>678</v>
      </c>
      <c r="E59" s="386"/>
      <c r="F59" s="386"/>
      <c r="G59" s="386"/>
      <c r="H59" s="386"/>
      <c r="I59" s="386"/>
      <c r="J59" s="386"/>
      <c r="K59" s="253"/>
    </row>
    <row r="60" spans="2:11" s="1" customFormat="1" ht="15" customHeight="1">
      <c r="B60" s="252"/>
      <c r="C60" s="257"/>
      <c r="D60" s="386" t="s">
        <v>679</v>
      </c>
      <c r="E60" s="386"/>
      <c r="F60" s="386"/>
      <c r="G60" s="386"/>
      <c r="H60" s="386"/>
      <c r="I60" s="386"/>
      <c r="J60" s="386"/>
      <c r="K60" s="253"/>
    </row>
    <row r="61" spans="2:11" s="1" customFormat="1" ht="15" customHeight="1">
      <c r="B61" s="252"/>
      <c r="C61" s="257"/>
      <c r="D61" s="386" t="s">
        <v>680</v>
      </c>
      <c r="E61" s="386"/>
      <c r="F61" s="386"/>
      <c r="G61" s="386"/>
      <c r="H61" s="386"/>
      <c r="I61" s="386"/>
      <c r="J61" s="386"/>
      <c r="K61" s="253"/>
    </row>
    <row r="62" spans="2:11" s="1" customFormat="1" ht="15" customHeight="1">
      <c r="B62" s="252"/>
      <c r="C62" s="257"/>
      <c r="D62" s="388" t="s">
        <v>681</v>
      </c>
      <c r="E62" s="388"/>
      <c r="F62" s="388"/>
      <c r="G62" s="388"/>
      <c r="H62" s="388"/>
      <c r="I62" s="388"/>
      <c r="J62" s="388"/>
      <c r="K62" s="253"/>
    </row>
    <row r="63" spans="2:11" s="1" customFormat="1" ht="15" customHeight="1">
      <c r="B63" s="252"/>
      <c r="C63" s="257"/>
      <c r="D63" s="386" t="s">
        <v>682</v>
      </c>
      <c r="E63" s="386"/>
      <c r="F63" s="386"/>
      <c r="G63" s="386"/>
      <c r="H63" s="386"/>
      <c r="I63" s="386"/>
      <c r="J63" s="386"/>
      <c r="K63" s="253"/>
    </row>
    <row r="64" spans="2:11" s="1" customFormat="1" ht="12.75" customHeight="1">
      <c r="B64" s="252"/>
      <c r="C64" s="257"/>
      <c r="D64" s="257"/>
      <c r="E64" s="260"/>
      <c r="F64" s="257"/>
      <c r="G64" s="257"/>
      <c r="H64" s="257"/>
      <c r="I64" s="257"/>
      <c r="J64" s="257"/>
      <c r="K64" s="253"/>
    </row>
    <row r="65" spans="2:11" s="1" customFormat="1" ht="15" customHeight="1">
      <c r="B65" s="252"/>
      <c r="C65" s="257"/>
      <c r="D65" s="386" t="s">
        <v>683</v>
      </c>
      <c r="E65" s="386"/>
      <c r="F65" s="386"/>
      <c r="G65" s="386"/>
      <c r="H65" s="386"/>
      <c r="I65" s="386"/>
      <c r="J65" s="386"/>
      <c r="K65" s="253"/>
    </row>
    <row r="66" spans="2:11" s="1" customFormat="1" ht="15" customHeight="1">
      <c r="B66" s="252"/>
      <c r="C66" s="257"/>
      <c r="D66" s="388" t="s">
        <v>684</v>
      </c>
      <c r="E66" s="388"/>
      <c r="F66" s="388"/>
      <c r="G66" s="388"/>
      <c r="H66" s="388"/>
      <c r="I66" s="388"/>
      <c r="J66" s="388"/>
      <c r="K66" s="253"/>
    </row>
    <row r="67" spans="2:11" s="1" customFormat="1" ht="15" customHeight="1">
      <c r="B67" s="252"/>
      <c r="C67" s="257"/>
      <c r="D67" s="386" t="s">
        <v>685</v>
      </c>
      <c r="E67" s="386"/>
      <c r="F67" s="386"/>
      <c r="G67" s="386"/>
      <c r="H67" s="386"/>
      <c r="I67" s="386"/>
      <c r="J67" s="386"/>
      <c r="K67" s="253"/>
    </row>
    <row r="68" spans="2:11" s="1" customFormat="1" ht="15" customHeight="1">
      <c r="B68" s="252"/>
      <c r="C68" s="257"/>
      <c r="D68" s="386" t="s">
        <v>686</v>
      </c>
      <c r="E68" s="386"/>
      <c r="F68" s="386"/>
      <c r="G68" s="386"/>
      <c r="H68" s="386"/>
      <c r="I68" s="386"/>
      <c r="J68" s="386"/>
      <c r="K68" s="253"/>
    </row>
    <row r="69" spans="2:11" s="1" customFormat="1" ht="15" customHeight="1">
      <c r="B69" s="252"/>
      <c r="C69" s="257"/>
      <c r="D69" s="386" t="s">
        <v>687</v>
      </c>
      <c r="E69" s="386"/>
      <c r="F69" s="386"/>
      <c r="G69" s="386"/>
      <c r="H69" s="386"/>
      <c r="I69" s="386"/>
      <c r="J69" s="386"/>
      <c r="K69" s="253"/>
    </row>
    <row r="70" spans="2:11" s="1" customFormat="1" ht="15" customHeight="1">
      <c r="B70" s="252"/>
      <c r="C70" s="257"/>
      <c r="D70" s="386" t="s">
        <v>688</v>
      </c>
      <c r="E70" s="386"/>
      <c r="F70" s="386"/>
      <c r="G70" s="386"/>
      <c r="H70" s="386"/>
      <c r="I70" s="386"/>
      <c r="J70" s="386"/>
      <c r="K70" s="253"/>
    </row>
    <row r="71" spans="2:11" s="1" customFormat="1" ht="12.75" customHeight="1">
      <c r="B71" s="261"/>
      <c r="C71" s="262"/>
      <c r="D71" s="262"/>
      <c r="E71" s="262"/>
      <c r="F71" s="262"/>
      <c r="G71" s="262"/>
      <c r="H71" s="262"/>
      <c r="I71" s="262"/>
      <c r="J71" s="262"/>
      <c r="K71" s="263"/>
    </row>
    <row r="72" spans="2:11" s="1" customFormat="1" ht="18.75" customHeight="1">
      <c r="B72" s="264"/>
      <c r="C72" s="264"/>
      <c r="D72" s="264"/>
      <c r="E72" s="264"/>
      <c r="F72" s="264"/>
      <c r="G72" s="264"/>
      <c r="H72" s="264"/>
      <c r="I72" s="264"/>
      <c r="J72" s="264"/>
      <c r="K72" s="265"/>
    </row>
    <row r="73" spans="2:11" s="1" customFormat="1" ht="18.75" customHeight="1">
      <c r="B73" s="265"/>
      <c r="C73" s="265"/>
      <c r="D73" s="265"/>
      <c r="E73" s="265"/>
      <c r="F73" s="265"/>
      <c r="G73" s="265"/>
      <c r="H73" s="265"/>
      <c r="I73" s="265"/>
      <c r="J73" s="265"/>
      <c r="K73" s="265"/>
    </row>
    <row r="74" spans="2:11" s="1" customFormat="1" ht="7.5" customHeight="1">
      <c r="B74" s="266"/>
      <c r="C74" s="267"/>
      <c r="D74" s="267"/>
      <c r="E74" s="267"/>
      <c r="F74" s="267"/>
      <c r="G74" s="267"/>
      <c r="H74" s="267"/>
      <c r="I74" s="267"/>
      <c r="J74" s="267"/>
      <c r="K74" s="268"/>
    </row>
    <row r="75" spans="2:11" s="1" customFormat="1" ht="45" customHeight="1">
      <c r="B75" s="269"/>
      <c r="C75" s="381" t="s">
        <v>689</v>
      </c>
      <c r="D75" s="381"/>
      <c r="E75" s="381"/>
      <c r="F75" s="381"/>
      <c r="G75" s="381"/>
      <c r="H75" s="381"/>
      <c r="I75" s="381"/>
      <c r="J75" s="381"/>
      <c r="K75" s="270"/>
    </row>
    <row r="76" spans="2:11" s="1" customFormat="1" ht="17.25" customHeight="1">
      <c r="B76" s="269"/>
      <c r="C76" s="271" t="s">
        <v>690</v>
      </c>
      <c r="D76" s="271"/>
      <c r="E76" s="271"/>
      <c r="F76" s="271" t="s">
        <v>691</v>
      </c>
      <c r="G76" s="272"/>
      <c r="H76" s="271" t="s">
        <v>53</v>
      </c>
      <c r="I76" s="271" t="s">
        <v>56</v>
      </c>
      <c r="J76" s="271" t="s">
        <v>692</v>
      </c>
      <c r="K76" s="270"/>
    </row>
    <row r="77" spans="2:11" s="1" customFormat="1" ht="17.25" customHeight="1">
      <c r="B77" s="269"/>
      <c r="C77" s="273" t="s">
        <v>693</v>
      </c>
      <c r="D77" s="273"/>
      <c r="E77" s="273"/>
      <c r="F77" s="274" t="s">
        <v>694</v>
      </c>
      <c r="G77" s="275"/>
      <c r="H77" s="273"/>
      <c r="I77" s="273"/>
      <c r="J77" s="273" t="s">
        <v>695</v>
      </c>
      <c r="K77" s="270"/>
    </row>
    <row r="78" spans="2:11" s="1" customFormat="1" ht="5.25" customHeight="1">
      <c r="B78" s="269"/>
      <c r="C78" s="276"/>
      <c r="D78" s="276"/>
      <c r="E78" s="276"/>
      <c r="F78" s="276"/>
      <c r="G78" s="277"/>
      <c r="H78" s="276"/>
      <c r="I78" s="276"/>
      <c r="J78" s="276"/>
      <c r="K78" s="270"/>
    </row>
    <row r="79" spans="2:11" s="1" customFormat="1" ht="15" customHeight="1">
      <c r="B79" s="269"/>
      <c r="C79" s="258" t="s">
        <v>52</v>
      </c>
      <c r="D79" s="278"/>
      <c r="E79" s="278"/>
      <c r="F79" s="279" t="s">
        <v>696</v>
      </c>
      <c r="G79" s="280"/>
      <c r="H79" s="258" t="s">
        <v>697</v>
      </c>
      <c r="I79" s="258" t="s">
        <v>698</v>
      </c>
      <c r="J79" s="258">
        <v>20</v>
      </c>
      <c r="K79" s="270"/>
    </row>
    <row r="80" spans="2:11" s="1" customFormat="1" ht="15" customHeight="1">
      <c r="B80" s="269"/>
      <c r="C80" s="258" t="s">
        <v>699</v>
      </c>
      <c r="D80" s="258"/>
      <c r="E80" s="258"/>
      <c r="F80" s="279" t="s">
        <v>696</v>
      </c>
      <c r="G80" s="280"/>
      <c r="H80" s="258" t="s">
        <v>700</v>
      </c>
      <c r="I80" s="258" t="s">
        <v>698</v>
      </c>
      <c r="J80" s="258">
        <v>120</v>
      </c>
      <c r="K80" s="270"/>
    </row>
    <row r="81" spans="2:11" s="1" customFormat="1" ht="15" customHeight="1">
      <c r="B81" s="281"/>
      <c r="C81" s="258" t="s">
        <v>701</v>
      </c>
      <c r="D81" s="258"/>
      <c r="E81" s="258"/>
      <c r="F81" s="279" t="s">
        <v>702</v>
      </c>
      <c r="G81" s="280"/>
      <c r="H81" s="258" t="s">
        <v>703</v>
      </c>
      <c r="I81" s="258" t="s">
        <v>698</v>
      </c>
      <c r="J81" s="258">
        <v>50</v>
      </c>
      <c r="K81" s="270"/>
    </row>
    <row r="82" spans="2:11" s="1" customFormat="1" ht="15" customHeight="1">
      <c r="B82" s="281"/>
      <c r="C82" s="258" t="s">
        <v>704</v>
      </c>
      <c r="D82" s="258"/>
      <c r="E82" s="258"/>
      <c r="F82" s="279" t="s">
        <v>696</v>
      </c>
      <c r="G82" s="280"/>
      <c r="H82" s="258" t="s">
        <v>705</v>
      </c>
      <c r="I82" s="258" t="s">
        <v>706</v>
      </c>
      <c r="J82" s="258"/>
      <c r="K82" s="270"/>
    </row>
    <row r="83" spans="2:11" s="1" customFormat="1" ht="15" customHeight="1">
      <c r="B83" s="281"/>
      <c r="C83" s="282" t="s">
        <v>707</v>
      </c>
      <c r="D83" s="282"/>
      <c r="E83" s="282"/>
      <c r="F83" s="283" t="s">
        <v>702</v>
      </c>
      <c r="G83" s="282"/>
      <c r="H83" s="282" t="s">
        <v>708</v>
      </c>
      <c r="I83" s="282" t="s">
        <v>698</v>
      </c>
      <c r="J83" s="282">
        <v>15</v>
      </c>
      <c r="K83" s="270"/>
    </row>
    <row r="84" spans="2:11" s="1" customFormat="1" ht="15" customHeight="1">
      <c r="B84" s="281"/>
      <c r="C84" s="282" t="s">
        <v>709</v>
      </c>
      <c r="D84" s="282"/>
      <c r="E84" s="282"/>
      <c r="F84" s="283" t="s">
        <v>702</v>
      </c>
      <c r="G84" s="282"/>
      <c r="H84" s="282" t="s">
        <v>710</v>
      </c>
      <c r="I84" s="282" t="s">
        <v>698</v>
      </c>
      <c r="J84" s="282">
        <v>15</v>
      </c>
      <c r="K84" s="270"/>
    </row>
    <row r="85" spans="2:11" s="1" customFormat="1" ht="15" customHeight="1">
      <c r="B85" s="281"/>
      <c r="C85" s="282" t="s">
        <v>711</v>
      </c>
      <c r="D85" s="282"/>
      <c r="E85" s="282"/>
      <c r="F85" s="283" t="s">
        <v>702</v>
      </c>
      <c r="G85" s="282"/>
      <c r="H85" s="282" t="s">
        <v>712</v>
      </c>
      <c r="I85" s="282" t="s">
        <v>698</v>
      </c>
      <c r="J85" s="282">
        <v>20</v>
      </c>
      <c r="K85" s="270"/>
    </row>
    <row r="86" spans="2:11" s="1" customFormat="1" ht="15" customHeight="1">
      <c r="B86" s="281"/>
      <c r="C86" s="282" t="s">
        <v>713</v>
      </c>
      <c r="D86" s="282"/>
      <c r="E86" s="282"/>
      <c r="F86" s="283" t="s">
        <v>702</v>
      </c>
      <c r="G86" s="282"/>
      <c r="H86" s="282" t="s">
        <v>714</v>
      </c>
      <c r="I86" s="282" t="s">
        <v>698</v>
      </c>
      <c r="J86" s="282">
        <v>20</v>
      </c>
      <c r="K86" s="270"/>
    </row>
    <row r="87" spans="2:11" s="1" customFormat="1" ht="15" customHeight="1">
      <c r="B87" s="281"/>
      <c r="C87" s="258" t="s">
        <v>715</v>
      </c>
      <c r="D87" s="258"/>
      <c r="E87" s="258"/>
      <c r="F87" s="279" t="s">
        <v>702</v>
      </c>
      <c r="G87" s="280"/>
      <c r="H87" s="258" t="s">
        <v>716</v>
      </c>
      <c r="I87" s="258" t="s">
        <v>698</v>
      </c>
      <c r="J87" s="258">
        <v>50</v>
      </c>
      <c r="K87" s="270"/>
    </row>
    <row r="88" spans="2:11" s="1" customFormat="1" ht="15" customHeight="1">
      <c r="B88" s="281"/>
      <c r="C88" s="258" t="s">
        <v>717</v>
      </c>
      <c r="D88" s="258"/>
      <c r="E88" s="258"/>
      <c r="F88" s="279" t="s">
        <v>702</v>
      </c>
      <c r="G88" s="280"/>
      <c r="H88" s="258" t="s">
        <v>718</v>
      </c>
      <c r="I88" s="258" t="s">
        <v>698</v>
      </c>
      <c r="J88" s="258">
        <v>20</v>
      </c>
      <c r="K88" s="270"/>
    </row>
    <row r="89" spans="2:11" s="1" customFormat="1" ht="15" customHeight="1">
      <c r="B89" s="281"/>
      <c r="C89" s="258" t="s">
        <v>719</v>
      </c>
      <c r="D89" s="258"/>
      <c r="E89" s="258"/>
      <c r="F89" s="279" t="s">
        <v>702</v>
      </c>
      <c r="G89" s="280"/>
      <c r="H89" s="258" t="s">
        <v>720</v>
      </c>
      <c r="I89" s="258" t="s">
        <v>698</v>
      </c>
      <c r="J89" s="258">
        <v>20</v>
      </c>
      <c r="K89" s="270"/>
    </row>
    <row r="90" spans="2:11" s="1" customFormat="1" ht="15" customHeight="1">
      <c r="B90" s="281"/>
      <c r="C90" s="258" t="s">
        <v>721</v>
      </c>
      <c r="D90" s="258"/>
      <c r="E90" s="258"/>
      <c r="F90" s="279" t="s">
        <v>702</v>
      </c>
      <c r="G90" s="280"/>
      <c r="H90" s="258" t="s">
        <v>722</v>
      </c>
      <c r="I90" s="258" t="s">
        <v>698</v>
      </c>
      <c r="J90" s="258">
        <v>50</v>
      </c>
      <c r="K90" s="270"/>
    </row>
    <row r="91" spans="2:11" s="1" customFormat="1" ht="15" customHeight="1">
      <c r="B91" s="281"/>
      <c r="C91" s="258" t="s">
        <v>723</v>
      </c>
      <c r="D91" s="258"/>
      <c r="E91" s="258"/>
      <c r="F91" s="279" t="s">
        <v>702</v>
      </c>
      <c r="G91" s="280"/>
      <c r="H91" s="258" t="s">
        <v>723</v>
      </c>
      <c r="I91" s="258" t="s">
        <v>698</v>
      </c>
      <c r="J91" s="258">
        <v>50</v>
      </c>
      <c r="K91" s="270"/>
    </row>
    <row r="92" spans="2:11" s="1" customFormat="1" ht="15" customHeight="1">
      <c r="B92" s="281"/>
      <c r="C92" s="258" t="s">
        <v>724</v>
      </c>
      <c r="D92" s="258"/>
      <c r="E92" s="258"/>
      <c r="F92" s="279" t="s">
        <v>702</v>
      </c>
      <c r="G92" s="280"/>
      <c r="H92" s="258" t="s">
        <v>725</v>
      </c>
      <c r="I92" s="258" t="s">
        <v>698</v>
      </c>
      <c r="J92" s="258">
        <v>255</v>
      </c>
      <c r="K92" s="270"/>
    </row>
    <row r="93" spans="2:11" s="1" customFormat="1" ht="15" customHeight="1">
      <c r="B93" s="281"/>
      <c r="C93" s="258" t="s">
        <v>726</v>
      </c>
      <c r="D93" s="258"/>
      <c r="E93" s="258"/>
      <c r="F93" s="279" t="s">
        <v>696</v>
      </c>
      <c r="G93" s="280"/>
      <c r="H93" s="258" t="s">
        <v>727</v>
      </c>
      <c r="I93" s="258" t="s">
        <v>728</v>
      </c>
      <c r="J93" s="258"/>
      <c r="K93" s="270"/>
    </row>
    <row r="94" spans="2:11" s="1" customFormat="1" ht="15" customHeight="1">
      <c r="B94" s="281"/>
      <c r="C94" s="258" t="s">
        <v>729</v>
      </c>
      <c r="D94" s="258"/>
      <c r="E94" s="258"/>
      <c r="F94" s="279" t="s">
        <v>696</v>
      </c>
      <c r="G94" s="280"/>
      <c r="H94" s="258" t="s">
        <v>730</v>
      </c>
      <c r="I94" s="258" t="s">
        <v>731</v>
      </c>
      <c r="J94" s="258"/>
      <c r="K94" s="270"/>
    </row>
    <row r="95" spans="2:11" s="1" customFormat="1" ht="15" customHeight="1">
      <c r="B95" s="281"/>
      <c r="C95" s="258" t="s">
        <v>732</v>
      </c>
      <c r="D95" s="258"/>
      <c r="E95" s="258"/>
      <c r="F95" s="279" t="s">
        <v>696</v>
      </c>
      <c r="G95" s="280"/>
      <c r="H95" s="258" t="s">
        <v>732</v>
      </c>
      <c r="I95" s="258" t="s">
        <v>731</v>
      </c>
      <c r="J95" s="258"/>
      <c r="K95" s="270"/>
    </row>
    <row r="96" spans="2:11" s="1" customFormat="1" ht="15" customHeight="1">
      <c r="B96" s="281"/>
      <c r="C96" s="258" t="s">
        <v>37</v>
      </c>
      <c r="D96" s="258"/>
      <c r="E96" s="258"/>
      <c r="F96" s="279" t="s">
        <v>696</v>
      </c>
      <c r="G96" s="280"/>
      <c r="H96" s="258" t="s">
        <v>733</v>
      </c>
      <c r="I96" s="258" t="s">
        <v>731</v>
      </c>
      <c r="J96" s="258"/>
      <c r="K96" s="270"/>
    </row>
    <row r="97" spans="2:11" s="1" customFormat="1" ht="15" customHeight="1">
      <c r="B97" s="281"/>
      <c r="C97" s="258" t="s">
        <v>47</v>
      </c>
      <c r="D97" s="258"/>
      <c r="E97" s="258"/>
      <c r="F97" s="279" t="s">
        <v>696</v>
      </c>
      <c r="G97" s="280"/>
      <c r="H97" s="258" t="s">
        <v>734</v>
      </c>
      <c r="I97" s="258" t="s">
        <v>731</v>
      </c>
      <c r="J97" s="258"/>
      <c r="K97" s="270"/>
    </row>
    <row r="98" spans="2:11" s="1" customFormat="1" ht="15" customHeight="1">
      <c r="B98" s="284"/>
      <c r="C98" s="285"/>
      <c r="D98" s="285"/>
      <c r="E98" s="285"/>
      <c r="F98" s="285"/>
      <c r="G98" s="285"/>
      <c r="H98" s="285"/>
      <c r="I98" s="285"/>
      <c r="J98" s="285"/>
      <c r="K98" s="286"/>
    </row>
    <row r="99" spans="2:11" s="1" customFormat="1" ht="18.75" customHeight="1">
      <c r="B99" s="287"/>
      <c r="C99" s="288"/>
      <c r="D99" s="288"/>
      <c r="E99" s="288"/>
      <c r="F99" s="288"/>
      <c r="G99" s="288"/>
      <c r="H99" s="288"/>
      <c r="I99" s="288"/>
      <c r="J99" s="288"/>
      <c r="K99" s="287"/>
    </row>
    <row r="100" spans="2:11" s="1" customFormat="1" ht="18.75" customHeight="1">
      <c r="B100" s="265"/>
      <c r="C100" s="265"/>
      <c r="D100" s="265"/>
      <c r="E100" s="265"/>
      <c r="F100" s="265"/>
      <c r="G100" s="265"/>
      <c r="H100" s="265"/>
      <c r="I100" s="265"/>
      <c r="J100" s="265"/>
      <c r="K100" s="265"/>
    </row>
    <row r="101" spans="2:11" s="1" customFormat="1" ht="7.5" customHeight="1">
      <c r="B101" s="266"/>
      <c r="C101" s="267"/>
      <c r="D101" s="267"/>
      <c r="E101" s="267"/>
      <c r="F101" s="267"/>
      <c r="G101" s="267"/>
      <c r="H101" s="267"/>
      <c r="I101" s="267"/>
      <c r="J101" s="267"/>
      <c r="K101" s="268"/>
    </row>
    <row r="102" spans="2:11" s="1" customFormat="1" ht="45" customHeight="1">
      <c r="B102" s="269"/>
      <c r="C102" s="381" t="s">
        <v>735</v>
      </c>
      <c r="D102" s="381"/>
      <c r="E102" s="381"/>
      <c r="F102" s="381"/>
      <c r="G102" s="381"/>
      <c r="H102" s="381"/>
      <c r="I102" s="381"/>
      <c r="J102" s="381"/>
      <c r="K102" s="270"/>
    </row>
    <row r="103" spans="2:11" s="1" customFormat="1" ht="17.25" customHeight="1">
      <c r="B103" s="269"/>
      <c r="C103" s="271" t="s">
        <v>690</v>
      </c>
      <c r="D103" s="271"/>
      <c r="E103" s="271"/>
      <c r="F103" s="271" t="s">
        <v>691</v>
      </c>
      <c r="G103" s="272"/>
      <c r="H103" s="271" t="s">
        <v>53</v>
      </c>
      <c r="I103" s="271" t="s">
        <v>56</v>
      </c>
      <c r="J103" s="271" t="s">
        <v>692</v>
      </c>
      <c r="K103" s="270"/>
    </row>
    <row r="104" spans="2:11" s="1" customFormat="1" ht="17.25" customHeight="1">
      <c r="B104" s="269"/>
      <c r="C104" s="273" t="s">
        <v>693</v>
      </c>
      <c r="D104" s="273"/>
      <c r="E104" s="273"/>
      <c r="F104" s="274" t="s">
        <v>694</v>
      </c>
      <c r="G104" s="275"/>
      <c r="H104" s="273"/>
      <c r="I104" s="273"/>
      <c r="J104" s="273" t="s">
        <v>695</v>
      </c>
      <c r="K104" s="270"/>
    </row>
    <row r="105" spans="2:11" s="1" customFormat="1" ht="5.25" customHeight="1">
      <c r="B105" s="269"/>
      <c r="C105" s="271"/>
      <c r="D105" s="271"/>
      <c r="E105" s="271"/>
      <c r="F105" s="271"/>
      <c r="G105" s="289"/>
      <c r="H105" s="271"/>
      <c r="I105" s="271"/>
      <c r="J105" s="271"/>
      <c r="K105" s="270"/>
    </row>
    <row r="106" spans="2:11" s="1" customFormat="1" ht="15" customHeight="1">
      <c r="B106" s="269"/>
      <c r="C106" s="258" t="s">
        <v>52</v>
      </c>
      <c r="D106" s="278"/>
      <c r="E106" s="278"/>
      <c r="F106" s="279" t="s">
        <v>696</v>
      </c>
      <c r="G106" s="258"/>
      <c r="H106" s="258" t="s">
        <v>736</v>
      </c>
      <c r="I106" s="258" t="s">
        <v>698</v>
      </c>
      <c r="J106" s="258">
        <v>20</v>
      </c>
      <c r="K106" s="270"/>
    </row>
    <row r="107" spans="2:11" s="1" customFormat="1" ht="15" customHeight="1">
      <c r="B107" s="269"/>
      <c r="C107" s="258" t="s">
        <v>699</v>
      </c>
      <c r="D107" s="258"/>
      <c r="E107" s="258"/>
      <c r="F107" s="279" t="s">
        <v>696</v>
      </c>
      <c r="G107" s="258"/>
      <c r="H107" s="258" t="s">
        <v>736</v>
      </c>
      <c r="I107" s="258" t="s">
        <v>698</v>
      </c>
      <c r="J107" s="258">
        <v>120</v>
      </c>
      <c r="K107" s="270"/>
    </row>
    <row r="108" spans="2:11" s="1" customFormat="1" ht="15" customHeight="1">
      <c r="B108" s="281"/>
      <c r="C108" s="258" t="s">
        <v>701</v>
      </c>
      <c r="D108" s="258"/>
      <c r="E108" s="258"/>
      <c r="F108" s="279" t="s">
        <v>702</v>
      </c>
      <c r="G108" s="258"/>
      <c r="H108" s="258" t="s">
        <v>736</v>
      </c>
      <c r="I108" s="258" t="s">
        <v>698</v>
      </c>
      <c r="J108" s="258">
        <v>50</v>
      </c>
      <c r="K108" s="270"/>
    </row>
    <row r="109" spans="2:11" s="1" customFormat="1" ht="15" customHeight="1">
      <c r="B109" s="281"/>
      <c r="C109" s="258" t="s">
        <v>704</v>
      </c>
      <c r="D109" s="258"/>
      <c r="E109" s="258"/>
      <c r="F109" s="279" t="s">
        <v>696</v>
      </c>
      <c r="G109" s="258"/>
      <c r="H109" s="258" t="s">
        <v>736</v>
      </c>
      <c r="I109" s="258" t="s">
        <v>706</v>
      </c>
      <c r="J109" s="258"/>
      <c r="K109" s="270"/>
    </row>
    <row r="110" spans="2:11" s="1" customFormat="1" ht="15" customHeight="1">
      <c r="B110" s="281"/>
      <c r="C110" s="258" t="s">
        <v>715</v>
      </c>
      <c r="D110" s="258"/>
      <c r="E110" s="258"/>
      <c r="F110" s="279" t="s">
        <v>702</v>
      </c>
      <c r="G110" s="258"/>
      <c r="H110" s="258" t="s">
        <v>736</v>
      </c>
      <c r="I110" s="258" t="s">
        <v>698</v>
      </c>
      <c r="J110" s="258">
        <v>50</v>
      </c>
      <c r="K110" s="270"/>
    </row>
    <row r="111" spans="2:11" s="1" customFormat="1" ht="15" customHeight="1">
      <c r="B111" s="281"/>
      <c r="C111" s="258" t="s">
        <v>723</v>
      </c>
      <c r="D111" s="258"/>
      <c r="E111" s="258"/>
      <c r="F111" s="279" t="s">
        <v>702</v>
      </c>
      <c r="G111" s="258"/>
      <c r="H111" s="258" t="s">
        <v>736</v>
      </c>
      <c r="I111" s="258" t="s">
        <v>698</v>
      </c>
      <c r="J111" s="258">
        <v>50</v>
      </c>
      <c r="K111" s="270"/>
    </row>
    <row r="112" spans="2:11" s="1" customFormat="1" ht="15" customHeight="1">
      <c r="B112" s="281"/>
      <c r="C112" s="258" t="s">
        <v>721</v>
      </c>
      <c r="D112" s="258"/>
      <c r="E112" s="258"/>
      <c r="F112" s="279" t="s">
        <v>702</v>
      </c>
      <c r="G112" s="258"/>
      <c r="H112" s="258" t="s">
        <v>736</v>
      </c>
      <c r="I112" s="258" t="s">
        <v>698</v>
      </c>
      <c r="J112" s="258">
        <v>50</v>
      </c>
      <c r="K112" s="270"/>
    </row>
    <row r="113" spans="2:11" s="1" customFormat="1" ht="15" customHeight="1">
      <c r="B113" s="281"/>
      <c r="C113" s="258" t="s">
        <v>52</v>
      </c>
      <c r="D113" s="258"/>
      <c r="E113" s="258"/>
      <c r="F113" s="279" t="s">
        <v>696</v>
      </c>
      <c r="G113" s="258"/>
      <c r="H113" s="258" t="s">
        <v>737</v>
      </c>
      <c r="I113" s="258" t="s">
        <v>698</v>
      </c>
      <c r="J113" s="258">
        <v>20</v>
      </c>
      <c r="K113" s="270"/>
    </row>
    <row r="114" spans="2:11" s="1" customFormat="1" ht="15" customHeight="1">
      <c r="B114" s="281"/>
      <c r="C114" s="258" t="s">
        <v>738</v>
      </c>
      <c r="D114" s="258"/>
      <c r="E114" s="258"/>
      <c r="F114" s="279" t="s">
        <v>696</v>
      </c>
      <c r="G114" s="258"/>
      <c r="H114" s="258" t="s">
        <v>739</v>
      </c>
      <c r="I114" s="258" t="s">
        <v>698</v>
      </c>
      <c r="J114" s="258">
        <v>120</v>
      </c>
      <c r="K114" s="270"/>
    </row>
    <row r="115" spans="2:11" s="1" customFormat="1" ht="15" customHeight="1">
      <c r="B115" s="281"/>
      <c r="C115" s="258" t="s">
        <v>37</v>
      </c>
      <c r="D115" s="258"/>
      <c r="E115" s="258"/>
      <c r="F115" s="279" t="s">
        <v>696</v>
      </c>
      <c r="G115" s="258"/>
      <c r="H115" s="258" t="s">
        <v>740</v>
      </c>
      <c r="I115" s="258" t="s">
        <v>731</v>
      </c>
      <c r="J115" s="258"/>
      <c r="K115" s="270"/>
    </row>
    <row r="116" spans="2:11" s="1" customFormat="1" ht="15" customHeight="1">
      <c r="B116" s="281"/>
      <c r="C116" s="258" t="s">
        <v>47</v>
      </c>
      <c r="D116" s="258"/>
      <c r="E116" s="258"/>
      <c r="F116" s="279" t="s">
        <v>696</v>
      </c>
      <c r="G116" s="258"/>
      <c r="H116" s="258" t="s">
        <v>741</v>
      </c>
      <c r="I116" s="258" t="s">
        <v>731</v>
      </c>
      <c r="J116" s="258"/>
      <c r="K116" s="270"/>
    </row>
    <row r="117" spans="2:11" s="1" customFormat="1" ht="15" customHeight="1">
      <c r="B117" s="281"/>
      <c r="C117" s="258" t="s">
        <v>56</v>
      </c>
      <c r="D117" s="258"/>
      <c r="E117" s="258"/>
      <c r="F117" s="279" t="s">
        <v>696</v>
      </c>
      <c r="G117" s="258"/>
      <c r="H117" s="258" t="s">
        <v>742</v>
      </c>
      <c r="I117" s="258" t="s">
        <v>743</v>
      </c>
      <c r="J117" s="258"/>
      <c r="K117" s="270"/>
    </row>
    <row r="118" spans="2:11" s="1" customFormat="1" ht="15" customHeight="1">
      <c r="B118" s="284"/>
      <c r="C118" s="290"/>
      <c r="D118" s="290"/>
      <c r="E118" s="290"/>
      <c r="F118" s="290"/>
      <c r="G118" s="290"/>
      <c r="H118" s="290"/>
      <c r="I118" s="290"/>
      <c r="J118" s="290"/>
      <c r="K118" s="286"/>
    </row>
    <row r="119" spans="2:11" s="1" customFormat="1" ht="18.75" customHeight="1">
      <c r="B119" s="291"/>
      <c r="C119" s="292"/>
      <c r="D119" s="292"/>
      <c r="E119" s="292"/>
      <c r="F119" s="293"/>
      <c r="G119" s="292"/>
      <c r="H119" s="292"/>
      <c r="I119" s="292"/>
      <c r="J119" s="292"/>
      <c r="K119" s="291"/>
    </row>
    <row r="120" spans="2:11" s="1" customFormat="1" ht="18.75" customHeight="1">
      <c r="B120" s="265"/>
      <c r="C120" s="265"/>
      <c r="D120" s="265"/>
      <c r="E120" s="265"/>
      <c r="F120" s="265"/>
      <c r="G120" s="265"/>
      <c r="H120" s="265"/>
      <c r="I120" s="265"/>
      <c r="J120" s="265"/>
      <c r="K120" s="265"/>
    </row>
    <row r="121" spans="2:11" s="1" customFormat="1" ht="7.5" customHeight="1">
      <c r="B121" s="294"/>
      <c r="C121" s="295"/>
      <c r="D121" s="295"/>
      <c r="E121" s="295"/>
      <c r="F121" s="295"/>
      <c r="G121" s="295"/>
      <c r="H121" s="295"/>
      <c r="I121" s="295"/>
      <c r="J121" s="295"/>
      <c r="K121" s="296"/>
    </row>
    <row r="122" spans="2:11" s="1" customFormat="1" ht="45" customHeight="1">
      <c r="B122" s="297"/>
      <c r="C122" s="382" t="s">
        <v>744</v>
      </c>
      <c r="D122" s="382"/>
      <c r="E122" s="382"/>
      <c r="F122" s="382"/>
      <c r="G122" s="382"/>
      <c r="H122" s="382"/>
      <c r="I122" s="382"/>
      <c r="J122" s="382"/>
      <c r="K122" s="298"/>
    </row>
    <row r="123" spans="2:11" s="1" customFormat="1" ht="17.25" customHeight="1">
      <c r="B123" s="299"/>
      <c r="C123" s="271" t="s">
        <v>690</v>
      </c>
      <c r="D123" s="271"/>
      <c r="E123" s="271"/>
      <c r="F123" s="271" t="s">
        <v>691</v>
      </c>
      <c r="G123" s="272"/>
      <c r="H123" s="271" t="s">
        <v>53</v>
      </c>
      <c r="I123" s="271" t="s">
        <v>56</v>
      </c>
      <c r="J123" s="271" t="s">
        <v>692</v>
      </c>
      <c r="K123" s="300"/>
    </row>
    <row r="124" spans="2:11" s="1" customFormat="1" ht="17.25" customHeight="1">
      <c r="B124" s="299"/>
      <c r="C124" s="273" t="s">
        <v>693</v>
      </c>
      <c r="D124" s="273"/>
      <c r="E124" s="273"/>
      <c r="F124" s="274" t="s">
        <v>694</v>
      </c>
      <c r="G124" s="275"/>
      <c r="H124" s="273"/>
      <c r="I124" s="273"/>
      <c r="J124" s="273" t="s">
        <v>695</v>
      </c>
      <c r="K124" s="300"/>
    </row>
    <row r="125" spans="2:11" s="1" customFormat="1" ht="5.25" customHeight="1">
      <c r="B125" s="301"/>
      <c r="C125" s="276"/>
      <c r="D125" s="276"/>
      <c r="E125" s="276"/>
      <c r="F125" s="276"/>
      <c r="G125" s="302"/>
      <c r="H125" s="276"/>
      <c r="I125" s="276"/>
      <c r="J125" s="276"/>
      <c r="K125" s="303"/>
    </row>
    <row r="126" spans="2:11" s="1" customFormat="1" ht="15" customHeight="1">
      <c r="B126" s="301"/>
      <c r="C126" s="258" t="s">
        <v>699</v>
      </c>
      <c r="D126" s="278"/>
      <c r="E126" s="278"/>
      <c r="F126" s="279" t="s">
        <v>696</v>
      </c>
      <c r="G126" s="258"/>
      <c r="H126" s="258" t="s">
        <v>736</v>
      </c>
      <c r="I126" s="258" t="s">
        <v>698</v>
      </c>
      <c r="J126" s="258">
        <v>120</v>
      </c>
      <c r="K126" s="304"/>
    </row>
    <row r="127" spans="2:11" s="1" customFormat="1" ht="15" customHeight="1">
      <c r="B127" s="301"/>
      <c r="C127" s="258" t="s">
        <v>745</v>
      </c>
      <c r="D127" s="258"/>
      <c r="E127" s="258"/>
      <c r="F127" s="279" t="s">
        <v>696</v>
      </c>
      <c r="G127" s="258"/>
      <c r="H127" s="258" t="s">
        <v>746</v>
      </c>
      <c r="I127" s="258" t="s">
        <v>698</v>
      </c>
      <c r="J127" s="258" t="s">
        <v>747</v>
      </c>
      <c r="K127" s="304"/>
    </row>
    <row r="128" spans="2:11" s="1" customFormat="1" ht="15" customHeight="1">
      <c r="B128" s="301"/>
      <c r="C128" s="258" t="s">
        <v>84</v>
      </c>
      <c r="D128" s="258"/>
      <c r="E128" s="258"/>
      <c r="F128" s="279" t="s">
        <v>696</v>
      </c>
      <c r="G128" s="258"/>
      <c r="H128" s="258" t="s">
        <v>748</v>
      </c>
      <c r="I128" s="258" t="s">
        <v>698</v>
      </c>
      <c r="J128" s="258" t="s">
        <v>747</v>
      </c>
      <c r="K128" s="304"/>
    </row>
    <row r="129" spans="2:11" s="1" customFormat="1" ht="15" customHeight="1">
      <c r="B129" s="301"/>
      <c r="C129" s="258" t="s">
        <v>707</v>
      </c>
      <c r="D129" s="258"/>
      <c r="E129" s="258"/>
      <c r="F129" s="279" t="s">
        <v>702</v>
      </c>
      <c r="G129" s="258"/>
      <c r="H129" s="258" t="s">
        <v>708</v>
      </c>
      <c r="I129" s="258" t="s">
        <v>698</v>
      </c>
      <c r="J129" s="258">
        <v>15</v>
      </c>
      <c r="K129" s="304"/>
    </row>
    <row r="130" spans="2:11" s="1" customFormat="1" ht="15" customHeight="1">
      <c r="B130" s="301"/>
      <c r="C130" s="282" t="s">
        <v>709</v>
      </c>
      <c r="D130" s="282"/>
      <c r="E130" s="282"/>
      <c r="F130" s="283" t="s">
        <v>702</v>
      </c>
      <c r="G130" s="282"/>
      <c r="H130" s="282" t="s">
        <v>710</v>
      </c>
      <c r="I130" s="282" t="s">
        <v>698</v>
      </c>
      <c r="J130" s="282">
        <v>15</v>
      </c>
      <c r="K130" s="304"/>
    </row>
    <row r="131" spans="2:11" s="1" customFormat="1" ht="15" customHeight="1">
      <c r="B131" s="301"/>
      <c r="C131" s="282" t="s">
        <v>711</v>
      </c>
      <c r="D131" s="282"/>
      <c r="E131" s="282"/>
      <c r="F131" s="283" t="s">
        <v>702</v>
      </c>
      <c r="G131" s="282"/>
      <c r="H131" s="282" t="s">
        <v>712</v>
      </c>
      <c r="I131" s="282" t="s">
        <v>698</v>
      </c>
      <c r="J131" s="282">
        <v>20</v>
      </c>
      <c r="K131" s="304"/>
    </row>
    <row r="132" spans="2:11" s="1" customFormat="1" ht="15" customHeight="1">
      <c r="B132" s="301"/>
      <c r="C132" s="282" t="s">
        <v>713</v>
      </c>
      <c r="D132" s="282"/>
      <c r="E132" s="282"/>
      <c r="F132" s="283" t="s">
        <v>702</v>
      </c>
      <c r="G132" s="282"/>
      <c r="H132" s="282" t="s">
        <v>714</v>
      </c>
      <c r="I132" s="282" t="s">
        <v>698</v>
      </c>
      <c r="J132" s="282">
        <v>20</v>
      </c>
      <c r="K132" s="304"/>
    </row>
    <row r="133" spans="2:11" s="1" customFormat="1" ht="15" customHeight="1">
      <c r="B133" s="301"/>
      <c r="C133" s="258" t="s">
        <v>701</v>
      </c>
      <c r="D133" s="258"/>
      <c r="E133" s="258"/>
      <c r="F133" s="279" t="s">
        <v>702</v>
      </c>
      <c r="G133" s="258"/>
      <c r="H133" s="258" t="s">
        <v>736</v>
      </c>
      <c r="I133" s="258" t="s">
        <v>698</v>
      </c>
      <c r="J133" s="258">
        <v>50</v>
      </c>
      <c r="K133" s="304"/>
    </row>
    <row r="134" spans="2:11" s="1" customFormat="1" ht="15" customHeight="1">
      <c r="B134" s="301"/>
      <c r="C134" s="258" t="s">
        <v>715</v>
      </c>
      <c r="D134" s="258"/>
      <c r="E134" s="258"/>
      <c r="F134" s="279" t="s">
        <v>702</v>
      </c>
      <c r="G134" s="258"/>
      <c r="H134" s="258" t="s">
        <v>736</v>
      </c>
      <c r="I134" s="258" t="s">
        <v>698</v>
      </c>
      <c r="J134" s="258">
        <v>50</v>
      </c>
      <c r="K134" s="304"/>
    </row>
    <row r="135" spans="2:11" s="1" customFormat="1" ht="15" customHeight="1">
      <c r="B135" s="301"/>
      <c r="C135" s="258" t="s">
        <v>721</v>
      </c>
      <c r="D135" s="258"/>
      <c r="E135" s="258"/>
      <c r="F135" s="279" t="s">
        <v>702</v>
      </c>
      <c r="G135" s="258"/>
      <c r="H135" s="258" t="s">
        <v>736</v>
      </c>
      <c r="I135" s="258" t="s">
        <v>698</v>
      </c>
      <c r="J135" s="258">
        <v>50</v>
      </c>
      <c r="K135" s="304"/>
    </row>
    <row r="136" spans="2:11" s="1" customFormat="1" ht="15" customHeight="1">
      <c r="B136" s="301"/>
      <c r="C136" s="258" t="s">
        <v>723</v>
      </c>
      <c r="D136" s="258"/>
      <c r="E136" s="258"/>
      <c r="F136" s="279" t="s">
        <v>702</v>
      </c>
      <c r="G136" s="258"/>
      <c r="H136" s="258" t="s">
        <v>736</v>
      </c>
      <c r="I136" s="258" t="s">
        <v>698</v>
      </c>
      <c r="J136" s="258">
        <v>50</v>
      </c>
      <c r="K136" s="304"/>
    </row>
    <row r="137" spans="2:11" s="1" customFormat="1" ht="15" customHeight="1">
      <c r="B137" s="301"/>
      <c r="C137" s="258" t="s">
        <v>724</v>
      </c>
      <c r="D137" s="258"/>
      <c r="E137" s="258"/>
      <c r="F137" s="279" t="s">
        <v>702</v>
      </c>
      <c r="G137" s="258"/>
      <c r="H137" s="258" t="s">
        <v>749</v>
      </c>
      <c r="I137" s="258" t="s">
        <v>698</v>
      </c>
      <c r="J137" s="258">
        <v>255</v>
      </c>
      <c r="K137" s="304"/>
    </row>
    <row r="138" spans="2:11" s="1" customFormat="1" ht="15" customHeight="1">
      <c r="B138" s="301"/>
      <c r="C138" s="258" t="s">
        <v>726</v>
      </c>
      <c r="D138" s="258"/>
      <c r="E138" s="258"/>
      <c r="F138" s="279" t="s">
        <v>696</v>
      </c>
      <c r="G138" s="258"/>
      <c r="H138" s="258" t="s">
        <v>750</v>
      </c>
      <c r="I138" s="258" t="s">
        <v>728</v>
      </c>
      <c r="J138" s="258"/>
      <c r="K138" s="304"/>
    </row>
    <row r="139" spans="2:11" s="1" customFormat="1" ht="15" customHeight="1">
      <c r="B139" s="301"/>
      <c r="C139" s="258" t="s">
        <v>729</v>
      </c>
      <c r="D139" s="258"/>
      <c r="E139" s="258"/>
      <c r="F139" s="279" t="s">
        <v>696</v>
      </c>
      <c r="G139" s="258"/>
      <c r="H139" s="258" t="s">
        <v>751</v>
      </c>
      <c r="I139" s="258" t="s">
        <v>731</v>
      </c>
      <c r="J139" s="258"/>
      <c r="K139" s="304"/>
    </row>
    <row r="140" spans="2:11" s="1" customFormat="1" ht="15" customHeight="1">
      <c r="B140" s="301"/>
      <c r="C140" s="258" t="s">
        <v>732</v>
      </c>
      <c r="D140" s="258"/>
      <c r="E140" s="258"/>
      <c r="F140" s="279" t="s">
        <v>696</v>
      </c>
      <c r="G140" s="258"/>
      <c r="H140" s="258" t="s">
        <v>732</v>
      </c>
      <c r="I140" s="258" t="s">
        <v>731</v>
      </c>
      <c r="J140" s="258"/>
      <c r="K140" s="304"/>
    </row>
    <row r="141" spans="2:11" s="1" customFormat="1" ht="15" customHeight="1">
      <c r="B141" s="301"/>
      <c r="C141" s="258" t="s">
        <v>37</v>
      </c>
      <c r="D141" s="258"/>
      <c r="E141" s="258"/>
      <c r="F141" s="279" t="s">
        <v>696</v>
      </c>
      <c r="G141" s="258"/>
      <c r="H141" s="258" t="s">
        <v>752</v>
      </c>
      <c r="I141" s="258" t="s">
        <v>731</v>
      </c>
      <c r="J141" s="258"/>
      <c r="K141" s="304"/>
    </row>
    <row r="142" spans="2:11" s="1" customFormat="1" ht="15" customHeight="1">
      <c r="B142" s="301"/>
      <c r="C142" s="258" t="s">
        <v>753</v>
      </c>
      <c r="D142" s="258"/>
      <c r="E142" s="258"/>
      <c r="F142" s="279" t="s">
        <v>696</v>
      </c>
      <c r="G142" s="258"/>
      <c r="H142" s="258" t="s">
        <v>754</v>
      </c>
      <c r="I142" s="258" t="s">
        <v>731</v>
      </c>
      <c r="J142" s="258"/>
      <c r="K142" s="304"/>
    </row>
    <row r="143" spans="2:11" s="1" customFormat="1" ht="15" customHeight="1">
      <c r="B143" s="305"/>
      <c r="C143" s="306"/>
      <c r="D143" s="306"/>
      <c r="E143" s="306"/>
      <c r="F143" s="306"/>
      <c r="G143" s="306"/>
      <c r="H143" s="306"/>
      <c r="I143" s="306"/>
      <c r="J143" s="306"/>
      <c r="K143" s="307"/>
    </row>
    <row r="144" spans="2:11" s="1" customFormat="1" ht="18.75" customHeight="1">
      <c r="B144" s="292"/>
      <c r="C144" s="292"/>
      <c r="D144" s="292"/>
      <c r="E144" s="292"/>
      <c r="F144" s="293"/>
      <c r="G144" s="292"/>
      <c r="H144" s="292"/>
      <c r="I144" s="292"/>
      <c r="J144" s="292"/>
      <c r="K144" s="292"/>
    </row>
    <row r="145" spans="2:11" s="1" customFormat="1" ht="18.75" customHeight="1">
      <c r="B145" s="265"/>
      <c r="C145" s="265"/>
      <c r="D145" s="265"/>
      <c r="E145" s="265"/>
      <c r="F145" s="265"/>
      <c r="G145" s="265"/>
      <c r="H145" s="265"/>
      <c r="I145" s="265"/>
      <c r="J145" s="265"/>
      <c r="K145" s="265"/>
    </row>
    <row r="146" spans="2:11" s="1" customFormat="1" ht="7.5" customHeight="1">
      <c r="B146" s="266"/>
      <c r="C146" s="267"/>
      <c r="D146" s="267"/>
      <c r="E146" s="267"/>
      <c r="F146" s="267"/>
      <c r="G146" s="267"/>
      <c r="H146" s="267"/>
      <c r="I146" s="267"/>
      <c r="J146" s="267"/>
      <c r="K146" s="268"/>
    </row>
    <row r="147" spans="2:11" s="1" customFormat="1" ht="45" customHeight="1">
      <c r="B147" s="269"/>
      <c r="C147" s="381" t="s">
        <v>755</v>
      </c>
      <c r="D147" s="381"/>
      <c r="E147" s="381"/>
      <c r="F147" s="381"/>
      <c r="G147" s="381"/>
      <c r="H147" s="381"/>
      <c r="I147" s="381"/>
      <c r="J147" s="381"/>
      <c r="K147" s="270"/>
    </row>
    <row r="148" spans="2:11" s="1" customFormat="1" ht="17.25" customHeight="1">
      <c r="B148" s="269"/>
      <c r="C148" s="271" t="s">
        <v>690</v>
      </c>
      <c r="D148" s="271"/>
      <c r="E148" s="271"/>
      <c r="F148" s="271" t="s">
        <v>691</v>
      </c>
      <c r="G148" s="272"/>
      <c r="H148" s="271" t="s">
        <v>53</v>
      </c>
      <c r="I148" s="271" t="s">
        <v>56</v>
      </c>
      <c r="J148" s="271" t="s">
        <v>692</v>
      </c>
      <c r="K148" s="270"/>
    </row>
    <row r="149" spans="2:11" s="1" customFormat="1" ht="17.25" customHeight="1">
      <c r="B149" s="269"/>
      <c r="C149" s="273" t="s">
        <v>693</v>
      </c>
      <c r="D149" s="273"/>
      <c r="E149" s="273"/>
      <c r="F149" s="274" t="s">
        <v>694</v>
      </c>
      <c r="G149" s="275"/>
      <c r="H149" s="273"/>
      <c r="I149" s="273"/>
      <c r="J149" s="273" t="s">
        <v>695</v>
      </c>
      <c r="K149" s="270"/>
    </row>
    <row r="150" spans="2:11" s="1" customFormat="1" ht="5.25" customHeight="1">
      <c r="B150" s="281"/>
      <c r="C150" s="276"/>
      <c r="D150" s="276"/>
      <c r="E150" s="276"/>
      <c r="F150" s="276"/>
      <c r="G150" s="277"/>
      <c r="H150" s="276"/>
      <c r="I150" s="276"/>
      <c r="J150" s="276"/>
      <c r="K150" s="304"/>
    </row>
    <row r="151" spans="2:11" s="1" customFormat="1" ht="15" customHeight="1">
      <c r="B151" s="281"/>
      <c r="C151" s="308" t="s">
        <v>699</v>
      </c>
      <c r="D151" s="258"/>
      <c r="E151" s="258"/>
      <c r="F151" s="309" t="s">
        <v>696</v>
      </c>
      <c r="G151" s="258"/>
      <c r="H151" s="308" t="s">
        <v>736</v>
      </c>
      <c r="I151" s="308" t="s">
        <v>698</v>
      </c>
      <c r="J151" s="308">
        <v>120</v>
      </c>
      <c r="K151" s="304"/>
    </row>
    <row r="152" spans="2:11" s="1" customFormat="1" ht="15" customHeight="1">
      <c r="B152" s="281"/>
      <c r="C152" s="308" t="s">
        <v>745</v>
      </c>
      <c r="D152" s="258"/>
      <c r="E152" s="258"/>
      <c r="F152" s="309" t="s">
        <v>696</v>
      </c>
      <c r="G152" s="258"/>
      <c r="H152" s="308" t="s">
        <v>756</v>
      </c>
      <c r="I152" s="308" t="s">
        <v>698</v>
      </c>
      <c r="J152" s="308" t="s">
        <v>747</v>
      </c>
      <c r="K152" s="304"/>
    </row>
    <row r="153" spans="2:11" s="1" customFormat="1" ht="15" customHeight="1">
      <c r="B153" s="281"/>
      <c r="C153" s="308" t="s">
        <v>84</v>
      </c>
      <c r="D153" s="258"/>
      <c r="E153" s="258"/>
      <c r="F153" s="309" t="s">
        <v>696</v>
      </c>
      <c r="G153" s="258"/>
      <c r="H153" s="308" t="s">
        <v>757</v>
      </c>
      <c r="I153" s="308" t="s">
        <v>698</v>
      </c>
      <c r="J153" s="308" t="s">
        <v>747</v>
      </c>
      <c r="K153" s="304"/>
    </row>
    <row r="154" spans="2:11" s="1" customFormat="1" ht="15" customHeight="1">
      <c r="B154" s="281"/>
      <c r="C154" s="308" t="s">
        <v>701</v>
      </c>
      <c r="D154" s="258"/>
      <c r="E154" s="258"/>
      <c r="F154" s="309" t="s">
        <v>702</v>
      </c>
      <c r="G154" s="258"/>
      <c r="H154" s="308" t="s">
        <v>736</v>
      </c>
      <c r="I154" s="308" t="s">
        <v>698</v>
      </c>
      <c r="J154" s="308">
        <v>50</v>
      </c>
      <c r="K154" s="304"/>
    </row>
    <row r="155" spans="2:11" s="1" customFormat="1" ht="15" customHeight="1">
      <c r="B155" s="281"/>
      <c r="C155" s="308" t="s">
        <v>704</v>
      </c>
      <c r="D155" s="258"/>
      <c r="E155" s="258"/>
      <c r="F155" s="309" t="s">
        <v>696</v>
      </c>
      <c r="G155" s="258"/>
      <c r="H155" s="308" t="s">
        <v>736</v>
      </c>
      <c r="I155" s="308" t="s">
        <v>706</v>
      </c>
      <c r="J155" s="308"/>
      <c r="K155" s="304"/>
    </row>
    <row r="156" spans="2:11" s="1" customFormat="1" ht="15" customHeight="1">
      <c r="B156" s="281"/>
      <c r="C156" s="308" t="s">
        <v>715</v>
      </c>
      <c r="D156" s="258"/>
      <c r="E156" s="258"/>
      <c r="F156" s="309" t="s">
        <v>702</v>
      </c>
      <c r="G156" s="258"/>
      <c r="H156" s="308" t="s">
        <v>736</v>
      </c>
      <c r="I156" s="308" t="s">
        <v>698</v>
      </c>
      <c r="J156" s="308">
        <v>50</v>
      </c>
      <c r="K156" s="304"/>
    </row>
    <row r="157" spans="2:11" s="1" customFormat="1" ht="15" customHeight="1">
      <c r="B157" s="281"/>
      <c r="C157" s="308" t="s">
        <v>723</v>
      </c>
      <c r="D157" s="258"/>
      <c r="E157" s="258"/>
      <c r="F157" s="309" t="s">
        <v>702</v>
      </c>
      <c r="G157" s="258"/>
      <c r="H157" s="308" t="s">
        <v>736</v>
      </c>
      <c r="I157" s="308" t="s">
        <v>698</v>
      </c>
      <c r="J157" s="308">
        <v>50</v>
      </c>
      <c r="K157" s="304"/>
    </row>
    <row r="158" spans="2:11" s="1" customFormat="1" ht="15" customHeight="1">
      <c r="B158" s="281"/>
      <c r="C158" s="308" t="s">
        <v>721</v>
      </c>
      <c r="D158" s="258"/>
      <c r="E158" s="258"/>
      <c r="F158" s="309" t="s">
        <v>702</v>
      </c>
      <c r="G158" s="258"/>
      <c r="H158" s="308" t="s">
        <v>736</v>
      </c>
      <c r="I158" s="308" t="s">
        <v>698</v>
      </c>
      <c r="J158" s="308">
        <v>50</v>
      </c>
      <c r="K158" s="304"/>
    </row>
    <row r="159" spans="2:11" s="1" customFormat="1" ht="15" customHeight="1">
      <c r="B159" s="281"/>
      <c r="C159" s="308" t="s">
        <v>122</v>
      </c>
      <c r="D159" s="258"/>
      <c r="E159" s="258"/>
      <c r="F159" s="309" t="s">
        <v>696</v>
      </c>
      <c r="G159" s="258"/>
      <c r="H159" s="308" t="s">
        <v>758</v>
      </c>
      <c r="I159" s="308" t="s">
        <v>698</v>
      </c>
      <c r="J159" s="308" t="s">
        <v>759</v>
      </c>
      <c r="K159" s="304"/>
    </row>
    <row r="160" spans="2:11" s="1" customFormat="1" ht="15" customHeight="1">
      <c r="B160" s="281"/>
      <c r="C160" s="308" t="s">
        <v>760</v>
      </c>
      <c r="D160" s="258"/>
      <c r="E160" s="258"/>
      <c r="F160" s="309" t="s">
        <v>696</v>
      </c>
      <c r="G160" s="258"/>
      <c r="H160" s="308" t="s">
        <v>761</v>
      </c>
      <c r="I160" s="308" t="s">
        <v>731</v>
      </c>
      <c r="J160" s="308"/>
      <c r="K160" s="304"/>
    </row>
    <row r="161" spans="2:11" s="1" customFormat="1" ht="15" customHeight="1">
      <c r="B161" s="310"/>
      <c r="C161" s="290"/>
      <c r="D161" s="290"/>
      <c r="E161" s="290"/>
      <c r="F161" s="290"/>
      <c r="G161" s="290"/>
      <c r="H161" s="290"/>
      <c r="I161" s="290"/>
      <c r="J161" s="290"/>
      <c r="K161" s="311"/>
    </row>
    <row r="162" spans="2:11" s="1" customFormat="1" ht="18.75" customHeight="1">
      <c r="B162" s="292"/>
      <c r="C162" s="302"/>
      <c r="D162" s="302"/>
      <c r="E162" s="302"/>
      <c r="F162" s="312"/>
      <c r="G162" s="302"/>
      <c r="H162" s="302"/>
      <c r="I162" s="302"/>
      <c r="J162" s="302"/>
      <c r="K162" s="292"/>
    </row>
    <row r="163" spans="2:11" s="1" customFormat="1" ht="18.75" customHeight="1">
      <c r="B163" s="265"/>
      <c r="C163" s="265"/>
      <c r="D163" s="265"/>
      <c r="E163" s="265"/>
      <c r="F163" s="265"/>
      <c r="G163" s="265"/>
      <c r="H163" s="265"/>
      <c r="I163" s="265"/>
      <c r="J163" s="265"/>
      <c r="K163" s="265"/>
    </row>
    <row r="164" spans="2:11" s="1" customFormat="1" ht="7.5" customHeight="1">
      <c r="B164" s="247"/>
      <c r="C164" s="248"/>
      <c r="D164" s="248"/>
      <c r="E164" s="248"/>
      <c r="F164" s="248"/>
      <c r="G164" s="248"/>
      <c r="H164" s="248"/>
      <c r="I164" s="248"/>
      <c r="J164" s="248"/>
      <c r="K164" s="249"/>
    </row>
    <row r="165" spans="2:11" s="1" customFormat="1" ht="45" customHeight="1">
      <c r="B165" s="250"/>
      <c r="C165" s="382" t="s">
        <v>762</v>
      </c>
      <c r="D165" s="382"/>
      <c r="E165" s="382"/>
      <c r="F165" s="382"/>
      <c r="G165" s="382"/>
      <c r="H165" s="382"/>
      <c r="I165" s="382"/>
      <c r="J165" s="382"/>
      <c r="K165" s="251"/>
    </row>
    <row r="166" spans="2:11" s="1" customFormat="1" ht="17.25" customHeight="1">
      <c r="B166" s="250"/>
      <c r="C166" s="271" t="s">
        <v>690</v>
      </c>
      <c r="D166" s="271"/>
      <c r="E166" s="271"/>
      <c r="F166" s="271" t="s">
        <v>691</v>
      </c>
      <c r="G166" s="313"/>
      <c r="H166" s="314" t="s">
        <v>53</v>
      </c>
      <c r="I166" s="314" t="s">
        <v>56</v>
      </c>
      <c r="J166" s="271" t="s">
        <v>692</v>
      </c>
      <c r="K166" s="251"/>
    </row>
    <row r="167" spans="2:11" s="1" customFormat="1" ht="17.25" customHeight="1">
      <c r="B167" s="252"/>
      <c r="C167" s="273" t="s">
        <v>693</v>
      </c>
      <c r="D167" s="273"/>
      <c r="E167" s="273"/>
      <c r="F167" s="274" t="s">
        <v>694</v>
      </c>
      <c r="G167" s="315"/>
      <c r="H167" s="316"/>
      <c r="I167" s="316"/>
      <c r="J167" s="273" t="s">
        <v>695</v>
      </c>
      <c r="K167" s="253"/>
    </row>
    <row r="168" spans="2:11" s="1" customFormat="1" ht="5.25" customHeight="1">
      <c r="B168" s="281"/>
      <c r="C168" s="276"/>
      <c r="D168" s="276"/>
      <c r="E168" s="276"/>
      <c r="F168" s="276"/>
      <c r="G168" s="277"/>
      <c r="H168" s="276"/>
      <c r="I168" s="276"/>
      <c r="J168" s="276"/>
      <c r="K168" s="304"/>
    </row>
    <row r="169" spans="2:11" s="1" customFormat="1" ht="15" customHeight="1">
      <c r="B169" s="281"/>
      <c r="C169" s="258" t="s">
        <v>699</v>
      </c>
      <c r="D169" s="258"/>
      <c r="E169" s="258"/>
      <c r="F169" s="279" t="s">
        <v>696</v>
      </c>
      <c r="G169" s="258"/>
      <c r="H169" s="258" t="s">
        <v>736</v>
      </c>
      <c r="I169" s="258" t="s">
        <v>698</v>
      </c>
      <c r="J169" s="258">
        <v>120</v>
      </c>
      <c r="K169" s="304"/>
    </row>
    <row r="170" spans="2:11" s="1" customFormat="1" ht="15" customHeight="1">
      <c r="B170" s="281"/>
      <c r="C170" s="258" t="s">
        <v>745</v>
      </c>
      <c r="D170" s="258"/>
      <c r="E170" s="258"/>
      <c r="F170" s="279" t="s">
        <v>696</v>
      </c>
      <c r="G170" s="258"/>
      <c r="H170" s="258" t="s">
        <v>746</v>
      </c>
      <c r="I170" s="258" t="s">
        <v>698</v>
      </c>
      <c r="J170" s="258" t="s">
        <v>747</v>
      </c>
      <c r="K170" s="304"/>
    </row>
    <row r="171" spans="2:11" s="1" customFormat="1" ht="15" customHeight="1">
      <c r="B171" s="281"/>
      <c r="C171" s="258" t="s">
        <v>84</v>
      </c>
      <c r="D171" s="258"/>
      <c r="E171" s="258"/>
      <c r="F171" s="279" t="s">
        <v>696</v>
      </c>
      <c r="G171" s="258"/>
      <c r="H171" s="258" t="s">
        <v>763</v>
      </c>
      <c r="I171" s="258" t="s">
        <v>698</v>
      </c>
      <c r="J171" s="258" t="s">
        <v>747</v>
      </c>
      <c r="K171" s="304"/>
    </row>
    <row r="172" spans="2:11" s="1" customFormat="1" ht="15" customHeight="1">
      <c r="B172" s="281"/>
      <c r="C172" s="258" t="s">
        <v>701</v>
      </c>
      <c r="D172" s="258"/>
      <c r="E172" s="258"/>
      <c r="F172" s="279" t="s">
        <v>702</v>
      </c>
      <c r="G172" s="258"/>
      <c r="H172" s="258" t="s">
        <v>763</v>
      </c>
      <c r="I172" s="258" t="s">
        <v>698</v>
      </c>
      <c r="J172" s="258">
        <v>50</v>
      </c>
      <c r="K172" s="304"/>
    </row>
    <row r="173" spans="2:11" s="1" customFormat="1" ht="15" customHeight="1">
      <c r="B173" s="281"/>
      <c r="C173" s="258" t="s">
        <v>704</v>
      </c>
      <c r="D173" s="258"/>
      <c r="E173" s="258"/>
      <c r="F173" s="279" t="s">
        <v>696</v>
      </c>
      <c r="G173" s="258"/>
      <c r="H173" s="258" t="s">
        <v>763</v>
      </c>
      <c r="I173" s="258" t="s">
        <v>706</v>
      </c>
      <c r="J173" s="258"/>
      <c r="K173" s="304"/>
    </row>
    <row r="174" spans="2:11" s="1" customFormat="1" ht="15" customHeight="1">
      <c r="B174" s="281"/>
      <c r="C174" s="258" t="s">
        <v>715</v>
      </c>
      <c r="D174" s="258"/>
      <c r="E174" s="258"/>
      <c r="F174" s="279" t="s">
        <v>702</v>
      </c>
      <c r="G174" s="258"/>
      <c r="H174" s="258" t="s">
        <v>763</v>
      </c>
      <c r="I174" s="258" t="s">
        <v>698</v>
      </c>
      <c r="J174" s="258">
        <v>50</v>
      </c>
      <c r="K174" s="304"/>
    </row>
    <row r="175" spans="2:11" s="1" customFormat="1" ht="15" customHeight="1">
      <c r="B175" s="281"/>
      <c r="C175" s="258" t="s">
        <v>723</v>
      </c>
      <c r="D175" s="258"/>
      <c r="E175" s="258"/>
      <c r="F175" s="279" t="s">
        <v>702</v>
      </c>
      <c r="G175" s="258"/>
      <c r="H175" s="258" t="s">
        <v>763</v>
      </c>
      <c r="I175" s="258" t="s">
        <v>698</v>
      </c>
      <c r="J175" s="258">
        <v>50</v>
      </c>
      <c r="K175" s="304"/>
    </row>
    <row r="176" spans="2:11" s="1" customFormat="1" ht="15" customHeight="1">
      <c r="B176" s="281"/>
      <c r="C176" s="258" t="s">
        <v>721</v>
      </c>
      <c r="D176" s="258"/>
      <c r="E176" s="258"/>
      <c r="F176" s="279" t="s">
        <v>702</v>
      </c>
      <c r="G176" s="258"/>
      <c r="H176" s="258" t="s">
        <v>763</v>
      </c>
      <c r="I176" s="258" t="s">
        <v>698</v>
      </c>
      <c r="J176" s="258">
        <v>50</v>
      </c>
      <c r="K176" s="304"/>
    </row>
    <row r="177" spans="2:11" s="1" customFormat="1" ht="15" customHeight="1">
      <c r="B177" s="281"/>
      <c r="C177" s="258" t="s">
        <v>129</v>
      </c>
      <c r="D177" s="258"/>
      <c r="E177" s="258"/>
      <c r="F177" s="279" t="s">
        <v>696</v>
      </c>
      <c r="G177" s="258"/>
      <c r="H177" s="258" t="s">
        <v>764</v>
      </c>
      <c r="I177" s="258" t="s">
        <v>765</v>
      </c>
      <c r="J177" s="258"/>
      <c r="K177" s="304"/>
    </row>
    <row r="178" spans="2:11" s="1" customFormat="1" ht="15" customHeight="1">
      <c r="B178" s="281"/>
      <c r="C178" s="258" t="s">
        <v>56</v>
      </c>
      <c r="D178" s="258"/>
      <c r="E178" s="258"/>
      <c r="F178" s="279" t="s">
        <v>696</v>
      </c>
      <c r="G178" s="258"/>
      <c r="H178" s="258" t="s">
        <v>766</v>
      </c>
      <c r="I178" s="258" t="s">
        <v>767</v>
      </c>
      <c r="J178" s="258">
        <v>1</v>
      </c>
      <c r="K178" s="304"/>
    </row>
    <row r="179" spans="2:11" s="1" customFormat="1" ht="15" customHeight="1">
      <c r="B179" s="281"/>
      <c r="C179" s="258" t="s">
        <v>52</v>
      </c>
      <c r="D179" s="258"/>
      <c r="E179" s="258"/>
      <c r="F179" s="279" t="s">
        <v>696</v>
      </c>
      <c r="G179" s="258"/>
      <c r="H179" s="258" t="s">
        <v>768</v>
      </c>
      <c r="I179" s="258" t="s">
        <v>698</v>
      </c>
      <c r="J179" s="258">
        <v>20</v>
      </c>
      <c r="K179" s="304"/>
    </row>
    <row r="180" spans="2:11" s="1" customFormat="1" ht="15" customHeight="1">
      <c r="B180" s="281"/>
      <c r="C180" s="258" t="s">
        <v>53</v>
      </c>
      <c r="D180" s="258"/>
      <c r="E180" s="258"/>
      <c r="F180" s="279" t="s">
        <v>696</v>
      </c>
      <c r="G180" s="258"/>
      <c r="H180" s="258" t="s">
        <v>769</v>
      </c>
      <c r="I180" s="258" t="s">
        <v>698</v>
      </c>
      <c r="J180" s="258">
        <v>255</v>
      </c>
      <c r="K180" s="304"/>
    </row>
    <row r="181" spans="2:11" s="1" customFormat="1" ht="15" customHeight="1">
      <c r="B181" s="281"/>
      <c r="C181" s="258" t="s">
        <v>130</v>
      </c>
      <c r="D181" s="258"/>
      <c r="E181" s="258"/>
      <c r="F181" s="279" t="s">
        <v>696</v>
      </c>
      <c r="G181" s="258"/>
      <c r="H181" s="258" t="s">
        <v>660</v>
      </c>
      <c r="I181" s="258" t="s">
        <v>698</v>
      </c>
      <c r="J181" s="258">
        <v>10</v>
      </c>
      <c r="K181" s="304"/>
    </row>
    <row r="182" spans="2:11" s="1" customFormat="1" ht="15" customHeight="1">
      <c r="B182" s="281"/>
      <c r="C182" s="258" t="s">
        <v>131</v>
      </c>
      <c r="D182" s="258"/>
      <c r="E182" s="258"/>
      <c r="F182" s="279" t="s">
        <v>696</v>
      </c>
      <c r="G182" s="258"/>
      <c r="H182" s="258" t="s">
        <v>770</v>
      </c>
      <c r="I182" s="258" t="s">
        <v>731</v>
      </c>
      <c r="J182" s="258"/>
      <c r="K182" s="304"/>
    </row>
    <row r="183" spans="2:11" s="1" customFormat="1" ht="15" customHeight="1">
      <c r="B183" s="281"/>
      <c r="C183" s="258" t="s">
        <v>771</v>
      </c>
      <c r="D183" s="258"/>
      <c r="E183" s="258"/>
      <c r="F183" s="279" t="s">
        <v>696</v>
      </c>
      <c r="G183" s="258"/>
      <c r="H183" s="258" t="s">
        <v>772</v>
      </c>
      <c r="I183" s="258" t="s">
        <v>731</v>
      </c>
      <c r="J183" s="258"/>
      <c r="K183" s="304"/>
    </row>
    <row r="184" spans="2:11" s="1" customFormat="1" ht="15" customHeight="1">
      <c r="B184" s="281"/>
      <c r="C184" s="258" t="s">
        <v>760</v>
      </c>
      <c r="D184" s="258"/>
      <c r="E184" s="258"/>
      <c r="F184" s="279" t="s">
        <v>696</v>
      </c>
      <c r="G184" s="258"/>
      <c r="H184" s="258" t="s">
        <v>773</v>
      </c>
      <c r="I184" s="258" t="s">
        <v>731</v>
      </c>
      <c r="J184" s="258"/>
      <c r="K184" s="304"/>
    </row>
    <row r="185" spans="2:11" s="1" customFormat="1" ht="15" customHeight="1">
      <c r="B185" s="281"/>
      <c r="C185" s="258" t="s">
        <v>133</v>
      </c>
      <c r="D185" s="258"/>
      <c r="E185" s="258"/>
      <c r="F185" s="279" t="s">
        <v>702</v>
      </c>
      <c r="G185" s="258"/>
      <c r="H185" s="258" t="s">
        <v>774</v>
      </c>
      <c r="I185" s="258" t="s">
        <v>698</v>
      </c>
      <c r="J185" s="258">
        <v>50</v>
      </c>
      <c r="K185" s="304"/>
    </row>
    <row r="186" spans="2:11" s="1" customFormat="1" ht="15" customHeight="1">
      <c r="B186" s="281"/>
      <c r="C186" s="258" t="s">
        <v>775</v>
      </c>
      <c r="D186" s="258"/>
      <c r="E186" s="258"/>
      <c r="F186" s="279" t="s">
        <v>702</v>
      </c>
      <c r="G186" s="258"/>
      <c r="H186" s="258" t="s">
        <v>776</v>
      </c>
      <c r="I186" s="258" t="s">
        <v>777</v>
      </c>
      <c r="J186" s="258"/>
      <c r="K186" s="304"/>
    </row>
    <row r="187" spans="2:11" s="1" customFormat="1" ht="15" customHeight="1">
      <c r="B187" s="281"/>
      <c r="C187" s="258" t="s">
        <v>778</v>
      </c>
      <c r="D187" s="258"/>
      <c r="E187" s="258"/>
      <c r="F187" s="279" t="s">
        <v>702</v>
      </c>
      <c r="G187" s="258"/>
      <c r="H187" s="258" t="s">
        <v>779</v>
      </c>
      <c r="I187" s="258" t="s">
        <v>777</v>
      </c>
      <c r="J187" s="258"/>
      <c r="K187" s="304"/>
    </row>
    <row r="188" spans="2:11" s="1" customFormat="1" ht="15" customHeight="1">
      <c r="B188" s="281"/>
      <c r="C188" s="258" t="s">
        <v>780</v>
      </c>
      <c r="D188" s="258"/>
      <c r="E188" s="258"/>
      <c r="F188" s="279" t="s">
        <v>702</v>
      </c>
      <c r="G188" s="258"/>
      <c r="H188" s="258" t="s">
        <v>781</v>
      </c>
      <c r="I188" s="258" t="s">
        <v>777</v>
      </c>
      <c r="J188" s="258"/>
      <c r="K188" s="304"/>
    </row>
    <row r="189" spans="2:11" s="1" customFormat="1" ht="15" customHeight="1">
      <c r="B189" s="281"/>
      <c r="C189" s="317" t="s">
        <v>782</v>
      </c>
      <c r="D189" s="258"/>
      <c r="E189" s="258"/>
      <c r="F189" s="279" t="s">
        <v>702</v>
      </c>
      <c r="G189" s="258"/>
      <c r="H189" s="258" t="s">
        <v>783</v>
      </c>
      <c r="I189" s="258" t="s">
        <v>784</v>
      </c>
      <c r="J189" s="318" t="s">
        <v>785</v>
      </c>
      <c r="K189" s="304"/>
    </row>
    <row r="190" spans="2:11" s="1" customFormat="1" ht="15" customHeight="1">
      <c r="B190" s="281"/>
      <c r="C190" s="317" t="s">
        <v>41</v>
      </c>
      <c r="D190" s="258"/>
      <c r="E190" s="258"/>
      <c r="F190" s="279" t="s">
        <v>696</v>
      </c>
      <c r="G190" s="258"/>
      <c r="H190" s="255" t="s">
        <v>786</v>
      </c>
      <c r="I190" s="258" t="s">
        <v>787</v>
      </c>
      <c r="J190" s="258"/>
      <c r="K190" s="304"/>
    </row>
    <row r="191" spans="2:11" s="1" customFormat="1" ht="15" customHeight="1">
      <c r="B191" s="281"/>
      <c r="C191" s="317" t="s">
        <v>788</v>
      </c>
      <c r="D191" s="258"/>
      <c r="E191" s="258"/>
      <c r="F191" s="279" t="s">
        <v>696</v>
      </c>
      <c r="G191" s="258"/>
      <c r="H191" s="258" t="s">
        <v>789</v>
      </c>
      <c r="I191" s="258" t="s">
        <v>731</v>
      </c>
      <c r="J191" s="258"/>
      <c r="K191" s="304"/>
    </row>
    <row r="192" spans="2:11" s="1" customFormat="1" ht="15" customHeight="1">
      <c r="B192" s="281"/>
      <c r="C192" s="317" t="s">
        <v>790</v>
      </c>
      <c r="D192" s="258"/>
      <c r="E192" s="258"/>
      <c r="F192" s="279" t="s">
        <v>696</v>
      </c>
      <c r="G192" s="258"/>
      <c r="H192" s="258" t="s">
        <v>791</v>
      </c>
      <c r="I192" s="258" t="s">
        <v>731</v>
      </c>
      <c r="J192" s="258"/>
      <c r="K192" s="304"/>
    </row>
    <row r="193" spans="2:11" s="1" customFormat="1" ht="15" customHeight="1">
      <c r="B193" s="281"/>
      <c r="C193" s="317" t="s">
        <v>792</v>
      </c>
      <c r="D193" s="258"/>
      <c r="E193" s="258"/>
      <c r="F193" s="279" t="s">
        <v>702</v>
      </c>
      <c r="G193" s="258"/>
      <c r="H193" s="258" t="s">
        <v>793</v>
      </c>
      <c r="I193" s="258" t="s">
        <v>731</v>
      </c>
      <c r="J193" s="258"/>
      <c r="K193" s="304"/>
    </row>
    <row r="194" spans="2:11" s="1" customFormat="1" ht="15" customHeight="1">
      <c r="B194" s="310"/>
      <c r="C194" s="319"/>
      <c r="D194" s="290"/>
      <c r="E194" s="290"/>
      <c r="F194" s="290"/>
      <c r="G194" s="290"/>
      <c r="H194" s="290"/>
      <c r="I194" s="290"/>
      <c r="J194" s="290"/>
      <c r="K194" s="311"/>
    </row>
    <row r="195" spans="2:11" s="1" customFormat="1" ht="18.75" customHeight="1">
      <c r="B195" s="292"/>
      <c r="C195" s="302"/>
      <c r="D195" s="302"/>
      <c r="E195" s="302"/>
      <c r="F195" s="312"/>
      <c r="G195" s="302"/>
      <c r="H195" s="302"/>
      <c r="I195" s="302"/>
      <c r="J195" s="302"/>
      <c r="K195" s="292"/>
    </row>
    <row r="196" spans="2:11" s="1" customFormat="1" ht="18.75" customHeight="1">
      <c r="B196" s="292"/>
      <c r="C196" s="302"/>
      <c r="D196" s="302"/>
      <c r="E196" s="302"/>
      <c r="F196" s="312"/>
      <c r="G196" s="302"/>
      <c r="H196" s="302"/>
      <c r="I196" s="302"/>
      <c r="J196" s="302"/>
      <c r="K196" s="292"/>
    </row>
    <row r="197" spans="2:11" s="1" customFormat="1" ht="18.75" customHeight="1">
      <c r="B197" s="265"/>
      <c r="C197" s="265"/>
      <c r="D197" s="265"/>
      <c r="E197" s="265"/>
      <c r="F197" s="265"/>
      <c r="G197" s="265"/>
      <c r="H197" s="265"/>
      <c r="I197" s="265"/>
      <c r="J197" s="265"/>
      <c r="K197" s="265"/>
    </row>
    <row r="198" spans="2:11" s="1" customFormat="1" ht="13.5">
      <c r="B198" s="247"/>
      <c r="C198" s="248"/>
      <c r="D198" s="248"/>
      <c r="E198" s="248"/>
      <c r="F198" s="248"/>
      <c r="G198" s="248"/>
      <c r="H198" s="248"/>
      <c r="I198" s="248"/>
      <c r="J198" s="248"/>
      <c r="K198" s="249"/>
    </row>
    <row r="199" spans="2:11" s="1" customFormat="1" ht="21">
      <c r="B199" s="250"/>
      <c r="C199" s="382" t="s">
        <v>794</v>
      </c>
      <c r="D199" s="382"/>
      <c r="E199" s="382"/>
      <c r="F199" s="382"/>
      <c r="G199" s="382"/>
      <c r="H199" s="382"/>
      <c r="I199" s="382"/>
      <c r="J199" s="382"/>
      <c r="K199" s="251"/>
    </row>
    <row r="200" spans="2:11" s="1" customFormat="1" ht="25.5" customHeight="1">
      <c r="B200" s="250"/>
      <c r="C200" s="320" t="s">
        <v>795</v>
      </c>
      <c r="D200" s="320"/>
      <c r="E200" s="320"/>
      <c r="F200" s="320" t="s">
        <v>796</v>
      </c>
      <c r="G200" s="321"/>
      <c r="H200" s="383" t="s">
        <v>797</v>
      </c>
      <c r="I200" s="383"/>
      <c r="J200" s="383"/>
      <c r="K200" s="251"/>
    </row>
    <row r="201" spans="2:11" s="1" customFormat="1" ht="5.25" customHeight="1">
      <c r="B201" s="281"/>
      <c r="C201" s="276"/>
      <c r="D201" s="276"/>
      <c r="E201" s="276"/>
      <c r="F201" s="276"/>
      <c r="G201" s="302"/>
      <c r="H201" s="276"/>
      <c r="I201" s="276"/>
      <c r="J201" s="276"/>
      <c r="K201" s="304"/>
    </row>
    <row r="202" spans="2:11" s="1" customFormat="1" ht="15" customHeight="1">
      <c r="B202" s="281"/>
      <c r="C202" s="258" t="s">
        <v>787</v>
      </c>
      <c r="D202" s="258"/>
      <c r="E202" s="258"/>
      <c r="F202" s="279" t="s">
        <v>42</v>
      </c>
      <c r="G202" s="258"/>
      <c r="H202" s="384" t="s">
        <v>798</v>
      </c>
      <c r="I202" s="384"/>
      <c r="J202" s="384"/>
      <c r="K202" s="304"/>
    </row>
    <row r="203" spans="2:11" s="1" customFormat="1" ht="15" customHeight="1">
      <c r="B203" s="281"/>
      <c r="C203" s="258"/>
      <c r="D203" s="258"/>
      <c r="E203" s="258"/>
      <c r="F203" s="279" t="s">
        <v>43</v>
      </c>
      <c r="G203" s="258"/>
      <c r="H203" s="384" t="s">
        <v>799</v>
      </c>
      <c r="I203" s="384"/>
      <c r="J203" s="384"/>
      <c r="K203" s="304"/>
    </row>
    <row r="204" spans="2:11" s="1" customFormat="1" ht="15" customHeight="1">
      <c r="B204" s="281"/>
      <c r="C204" s="258"/>
      <c r="D204" s="258"/>
      <c r="E204" s="258"/>
      <c r="F204" s="279" t="s">
        <v>46</v>
      </c>
      <c r="G204" s="258"/>
      <c r="H204" s="384" t="s">
        <v>800</v>
      </c>
      <c r="I204" s="384"/>
      <c r="J204" s="384"/>
      <c r="K204" s="304"/>
    </row>
    <row r="205" spans="2:11" s="1" customFormat="1" ht="15" customHeight="1">
      <c r="B205" s="281"/>
      <c r="C205" s="258"/>
      <c r="D205" s="258"/>
      <c r="E205" s="258"/>
      <c r="F205" s="279" t="s">
        <v>44</v>
      </c>
      <c r="G205" s="258"/>
      <c r="H205" s="384" t="s">
        <v>801</v>
      </c>
      <c r="I205" s="384"/>
      <c r="J205" s="384"/>
      <c r="K205" s="304"/>
    </row>
    <row r="206" spans="2:11" s="1" customFormat="1" ht="15" customHeight="1">
      <c r="B206" s="281"/>
      <c r="C206" s="258"/>
      <c r="D206" s="258"/>
      <c r="E206" s="258"/>
      <c r="F206" s="279" t="s">
        <v>45</v>
      </c>
      <c r="G206" s="258"/>
      <c r="H206" s="384" t="s">
        <v>802</v>
      </c>
      <c r="I206" s="384"/>
      <c r="J206" s="384"/>
      <c r="K206" s="304"/>
    </row>
    <row r="207" spans="2:11" s="1" customFormat="1" ht="15" customHeight="1">
      <c r="B207" s="281"/>
      <c r="C207" s="258"/>
      <c r="D207" s="258"/>
      <c r="E207" s="258"/>
      <c r="F207" s="279"/>
      <c r="G207" s="258"/>
      <c r="H207" s="258"/>
      <c r="I207" s="258"/>
      <c r="J207" s="258"/>
      <c r="K207" s="304"/>
    </row>
    <row r="208" spans="2:11" s="1" customFormat="1" ht="15" customHeight="1">
      <c r="B208" s="281"/>
      <c r="C208" s="258" t="s">
        <v>743</v>
      </c>
      <c r="D208" s="258"/>
      <c r="E208" s="258"/>
      <c r="F208" s="279" t="s">
        <v>77</v>
      </c>
      <c r="G208" s="258"/>
      <c r="H208" s="384" t="s">
        <v>803</v>
      </c>
      <c r="I208" s="384"/>
      <c r="J208" s="384"/>
      <c r="K208" s="304"/>
    </row>
    <row r="209" spans="2:11" s="1" customFormat="1" ht="15" customHeight="1">
      <c r="B209" s="281"/>
      <c r="C209" s="258"/>
      <c r="D209" s="258"/>
      <c r="E209" s="258"/>
      <c r="F209" s="279" t="s">
        <v>639</v>
      </c>
      <c r="G209" s="258"/>
      <c r="H209" s="384" t="s">
        <v>640</v>
      </c>
      <c r="I209" s="384"/>
      <c r="J209" s="384"/>
      <c r="K209" s="304"/>
    </row>
    <row r="210" spans="2:11" s="1" customFormat="1" ht="15" customHeight="1">
      <c r="B210" s="281"/>
      <c r="C210" s="258"/>
      <c r="D210" s="258"/>
      <c r="E210" s="258"/>
      <c r="F210" s="279" t="s">
        <v>637</v>
      </c>
      <c r="G210" s="258"/>
      <c r="H210" s="384" t="s">
        <v>804</v>
      </c>
      <c r="I210" s="384"/>
      <c r="J210" s="384"/>
      <c r="K210" s="304"/>
    </row>
    <row r="211" spans="2:11" s="1" customFormat="1" ht="15" customHeight="1">
      <c r="B211" s="322"/>
      <c r="C211" s="258"/>
      <c r="D211" s="258"/>
      <c r="E211" s="258"/>
      <c r="F211" s="279" t="s">
        <v>641</v>
      </c>
      <c r="G211" s="317"/>
      <c r="H211" s="385" t="s">
        <v>642</v>
      </c>
      <c r="I211" s="385"/>
      <c r="J211" s="385"/>
      <c r="K211" s="323"/>
    </row>
    <row r="212" spans="2:11" s="1" customFormat="1" ht="15" customHeight="1">
      <c r="B212" s="322"/>
      <c r="C212" s="258"/>
      <c r="D212" s="258"/>
      <c r="E212" s="258"/>
      <c r="F212" s="279" t="s">
        <v>643</v>
      </c>
      <c r="G212" s="317"/>
      <c r="H212" s="385" t="s">
        <v>805</v>
      </c>
      <c r="I212" s="385"/>
      <c r="J212" s="385"/>
      <c r="K212" s="323"/>
    </row>
    <row r="213" spans="2:11" s="1" customFormat="1" ht="15" customHeight="1">
      <c r="B213" s="322"/>
      <c r="C213" s="258"/>
      <c r="D213" s="258"/>
      <c r="E213" s="258"/>
      <c r="F213" s="279"/>
      <c r="G213" s="317"/>
      <c r="H213" s="308"/>
      <c r="I213" s="308"/>
      <c r="J213" s="308"/>
      <c r="K213" s="323"/>
    </row>
    <row r="214" spans="2:11" s="1" customFormat="1" ht="15" customHeight="1">
      <c r="B214" s="322"/>
      <c r="C214" s="258" t="s">
        <v>767</v>
      </c>
      <c r="D214" s="258"/>
      <c r="E214" s="258"/>
      <c r="F214" s="279">
        <v>1</v>
      </c>
      <c r="G214" s="317"/>
      <c r="H214" s="385" t="s">
        <v>806</v>
      </c>
      <c r="I214" s="385"/>
      <c r="J214" s="385"/>
      <c r="K214" s="323"/>
    </row>
    <row r="215" spans="2:11" s="1" customFormat="1" ht="15" customHeight="1">
      <c r="B215" s="322"/>
      <c r="C215" s="258"/>
      <c r="D215" s="258"/>
      <c r="E215" s="258"/>
      <c r="F215" s="279">
        <v>2</v>
      </c>
      <c r="G215" s="317"/>
      <c r="H215" s="385" t="s">
        <v>807</v>
      </c>
      <c r="I215" s="385"/>
      <c r="J215" s="385"/>
      <c r="K215" s="323"/>
    </row>
    <row r="216" spans="2:11" s="1" customFormat="1" ht="15" customHeight="1">
      <c r="B216" s="322"/>
      <c r="C216" s="258"/>
      <c r="D216" s="258"/>
      <c r="E216" s="258"/>
      <c r="F216" s="279">
        <v>3</v>
      </c>
      <c r="G216" s="317"/>
      <c r="H216" s="385" t="s">
        <v>808</v>
      </c>
      <c r="I216" s="385"/>
      <c r="J216" s="385"/>
      <c r="K216" s="323"/>
    </row>
    <row r="217" spans="2:11" s="1" customFormat="1" ht="15" customHeight="1">
      <c r="B217" s="322"/>
      <c r="C217" s="258"/>
      <c r="D217" s="258"/>
      <c r="E217" s="258"/>
      <c r="F217" s="279">
        <v>4</v>
      </c>
      <c r="G217" s="317"/>
      <c r="H217" s="385" t="s">
        <v>809</v>
      </c>
      <c r="I217" s="385"/>
      <c r="J217" s="385"/>
      <c r="K217" s="323"/>
    </row>
    <row r="218" spans="2:11" s="1" customFormat="1" ht="12.75" customHeight="1">
      <c r="B218" s="324"/>
      <c r="C218" s="325"/>
      <c r="D218" s="325"/>
      <c r="E218" s="325"/>
      <c r="F218" s="325"/>
      <c r="G218" s="325"/>
      <c r="H218" s="325"/>
      <c r="I218" s="325"/>
      <c r="J218" s="325"/>
      <c r="K218" s="326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250"/>
  <sheetViews>
    <sheetView showGridLines="0" topLeftCell="A91" workbookViewId="0">
      <selection activeCell="I121" sqref="I121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85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1" customFormat="1" ht="12" customHeight="1">
      <c r="B8" s="21"/>
      <c r="D8" s="113" t="s">
        <v>117</v>
      </c>
      <c r="L8" s="21"/>
    </row>
    <row r="9" spans="1:46" s="2" customFormat="1" ht="16.5" customHeight="1">
      <c r="A9" s="35"/>
      <c r="B9" s="40"/>
      <c r="C9" s="35"/>
      <c r="D9" s="35"/>
      <c r="E9" s="371" t="s">
        <v>118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120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ROUND((SUM(BE88:BE249)),  2)</f>
        <v>0</v>
      </c>
      <c r="G35" s="35"/>
      <c r="H35" s="35"/>
      <c r="I35" s="125">
        <v>0.21</v>
      </c>
      <c r="J35" s="124">
        <f>ROUND(((SUM(BE88:BE249))*I35),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ROUND((SUM(BF88:BF249)),  2)</f>
        <v>0</v>
      </c>
      <c r="G36" s="35"/>
      <c r="H36" s="35"/>
      <c r="I36" s="125">
        <v>0.15</v>
      </c>
      <c r="J36" s="124">
        <f>ROUND(((SUM(BF88:BF249))*I36),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ROUND((SUM(BG88:BG249)),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ROUND((SUM(BH88:BH249)),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ROUND((SUM(BI88:BI249)),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Nebužely - výsadba LBK 72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118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SO-01.1 - Vegetační úpravy - realizace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122</v>
      </c>
      <c r="D61" s="138"/>
      <c r="E61" s="138"/>
      <c r="F61" s="138"/>
      <c r="G61" s="138"/>
      <c r="H61" s="138"/>
      <c r="I61" s="138"/>
      <c r="J61" s="139" t="s">
        <v>123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126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127</v>
      </c>
      <c r="E66" s="149"/>
      <c r="F66" s="149"/>
      <c r="G66" s="149"/>
      <c r="H66" s="149"/>
      <c r="I66" s="149"/>
      <c r="J66" s="150">
        <f>J246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128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Nebužely - výsadba LBK 72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118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119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SO-01.1 - Vegetační úpravy - realizace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129</v>
      </c>
      <c r="D87" s="155" t="s">
        <v>56</v>
      </c>
      <c r="E87" s="155" t="s">
        <v>52</v>
      </c>
      <c r="F87" s="155" t="s">
        <v>53</v>
      </c>
      <c r="G87" s="155" t="s">
        <v>130</v>
      </c>
      <c r="H87" s="155" t="s">
        <v>131</v>
      </c>
      <c r="I87" s="155" t="s">
        <v>132</v>
      </c>
      <c r="J87" s="155" t="s">
        <v>123</v>
      </c>
      <c r="K87" s="156" t="s">
        <v>133</v>
      </c>
      <c r="L87" s="157"/>
      <c r="M87" s="69" t="s">
        <v>19</v>
      </c>
      <c r="N87" s="70" t="s">
        <v>41</v>
      </c>
      <c r="O87" s="70" t="s">
        <v>134</v>
      </c>
      <c r="P87" s="70" t="s">
        <v>135</v>
      </c>
      <c r="Q87" s="70" t="s">
        <v>136</v>
      </c>
      <c r="R87" s="70" t="s">
        <v>137</v>
      </c>
      <c r="S87" s="70" t="s">
        <v>138</v>
      </c>
      <c r="T87" s="71" t="s">
        <v>139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140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68.746989999999997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124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141</v>
      </c>
      <c r="F89" s="166" t="s">
        <v>142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P90+P246</f>
        <v>0</v>
      </c>
      <c r="Q89" s="171"/>
      <c r="R89" s="172">
        <f>R90+R246</f>
        <v>68.746989999999997</v>
      </c>
      <c r="S89" s="171"/>
      <c r="T89" s="173">
        <f>T90+T246</f>
        <v>0</v>
      </c>
      <c r="AR89" s="174" t="s">
        <v>78</v>
      </c>
      <c r="AT89" s="175" t="s">
        <v>70</v>
      </c>
      <c r="AU89" s="175" t="s">
        <v>71</v>
      </c>
      <c r="AY89" s="174" t="s">
        <v>143</v>
      </c>
      <c r="BK89" s="176">
        <f>BK90+BK246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144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SUM(P91:P245)</f>
        <v>0</v>
      </c>
      <c r="Q90" s="171"/>
      <c r="R90" s="172">
        <f>SUM(R91:R245)</f>
        <v>68.746989999999997</v>
      </c>
      <c r="S90" s="171"/>
      <c r="T90" s="173">
        <f>SUM(T91:T245)</f>
        <v>0</v>
      </c>
      <c r="AR90" s="174" t="s">
        <v>78</v>
      </c>
      <c r="AT90" s="175" t="s">
        <v>70</v>
      </c>
      <c r="AU90" s="175" t="s">
        <v>78</v>
      </c>
      <c r="AY90" s="174" t="s">
        <v>143</v>
      </c>
      <c r="BK90" s="176">
        <f>SUM(BK91:BK245)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145</v>
      </c>
      <c r="E91" s="180" t="s">
        <v>146</v>
      </c>
      <c r="F91" s="181" t="s">
        <v>147</v>
      </c>
      <c r="G91" s="182" t="s">
        <v>148</v>
      </c>
      <c r="H91" s="183">
        <v>7</v>
      </c>
      <c r="I91" s="184"/>
      <c r="J91" s="185">
        <f>ROUND(I91*H91,2)</f>
        <v>0</v>
      </c>
      <c r="K91" s="181" t="s">
        <v>149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150</v>
      </c>
      <c r="AT91" s="190" t="s">
        <v>145</v>
      </c>
      <c r="AU91" s="190" t="s">
        <v>80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150</v>
      </c>
      <c r="BM91" s="190" t="s">
        <v>151</v>
      </c>
    </row>
    <row r="92" spans="1:65" s="2" customFormat="1" ht="11.25">
      <c r="A92" s="35"/>
      <c r="B92" s="36"/>
      <c r="C92" s="37"/>
      <c r="D92" s="192" t="s">
        <v>152</v>
      </c>
      <c r="E92" s="37"/>
      <c r="F92" s="193" t="s">
        <v>153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80</v>
      </c>
    </row>
    <row r="93" spans="1:65" s="2" customFormat="1" ht="11.25">
      <c r="A93" s="35"/>
      <c r="B93" s="36"/>
      <c r="C93" s="37"/>
      <c r="D93" s="197" t="s">
        <v>154</v>
      </c>
      <c r="E93" s="37"/>
      <c r="F93" s="198" t="s">
        <v>155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154</v>
      </c>
      <c r="AU93" s="18" t="s">
        <v>80</v>
      </c>
    </row>
    <row r="94" spans="1:65" s="2" customFormat="1" ht="19.5">
      <c r="A94" s="35"/>
      <c r="B94" s="36"/>
      <c r="C94" s="37"/>
      <c r="D94" s="192" t="s">
        <v>156</v>
      </c>
      <c r="E94" s="37"/>
      <c r="F94" s="199" t="s">
        <v>157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156</v>
      </c>
      <c r="AU94" s="18" t="s">
        <v>80</v>
      </c>
    </row>
    <row r="95" spans="1:65" s="2" customFormat="1" ht="16.5" customHeight="1">
      <c r="A95" s="35"/>
      <c r="B95" s="36"/>
      <c r="C95" s="179" t="s">
        <v>80</v>
      </c>
      <c r="D95" s="179" t="s">
        <v>145</v>
      </c>
      <c r="E95" s="180" t="s">
        <v>158</v>
      </c>
      <c r="F95" s="181" t="s">
        <v>159</v>
      </c>
      <c r="G95" s="182" t="s">
        <v>160</v>
      </c>
      <c r="H95" s="183">
        <v>7667</v>
      </c>
      <c r="I95" s="184"/>
      <c r="J95" s="185">
        <f>ROUND(I95*H95,2)</f>
        <v>0</v>
      </c>
      <c r="K95" s="181" t="s">
        <v>149</v>
      </c>
      <c r="L95" s="40"/>
      <c r="M95" s="186" t="s">
        <v>19</v>
      </c>
      <c r="N95" s="187" t="s">
        <v>42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150</v>
      </c>
      <c r="AT95" s="190" t="s">
        <v>145</v>
      </c>
      <c r="AU95" s="190" t="s">
        <v>80</v>
      </c>
      <c r="AY95" s="18" t="s">
        <v>143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78</v>
      </c>
      <c r="BK95" s="191">
        <f>ROUND(I95*H95,2)</f>
        <v>0</v>
      </c>
      <c r="BL95" s="18" t="s">
        <v>150</v>
      </c>
      <c r="BM95" s="190" t="s">
        <v>161</v>
      </c>
    </row>
    <row r="96" spans="1:65" s="2" customFormat="1" ht="11.25">
      <c r="A96" s="35"/>
      <c r="B96" s="36"/>
      <c r="C96" s="37"/>
      <c r="D96" s="192" t="s">
        <v>152</v>
      </c>
      <c r="E96" s="37"/>
      <c r="F96" s="193" t="s">
        <v>162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152</v>
      </c>
      <c r="AU96" s="18" t="s">
        <v>80</v>
      </c>
    </row>
    <row r="97" spans="1:65" s="2" customFormat="1" ht="11.25">
      <c r="A97" s="35"/>
      <c r="B97" s="36"/>
      <c r="C97" s="37"/>
      <c r="D97" s="197" t="s">
        <v>154</v>
      </c>
      <c r="E97" s="37"/>
      <c r="F97" s="198" t="s">
        <v>163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154</v>
      </c>
      <c r="AU97" s="18" t="s">
        <v>80</v>
      </c>
    </row>
    <row r="98" spans="1:65" s="2" customFormat="1" ht="19.5">
      <c r="A98" s="35"/>
      <c r="B98" s="36"/>
      <c r="C98" s="37"/>
      <c r="D98" s="192" t="s">
        <v>156</v>
      </c>
      <c r="E98" s="37"/>
      <c r="F98" s="199" t="s">
        <v>164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156</v>
      </c>
      <c r="AU98" s="18" t="s">
        <v>80</v>
      </c>
    </row>
    <row r="99" spans="1:65" s="13" customFormat="1" ht="11.25">
      <c r="B99" s="200"/>
      <c r="C99" s="201"/>
      <c r="D99" s="192" t="s">
        <v>165</v>
      </c>
      <c r="E99" s="202" t="s">
        <v>19</v>
      </c>
      <c r="F99" s="203" t="s">
        <v>166</v>
      </c>
      <c r="G99" s="201"/>
      <c r="H99" s="204">
        <v>7667</v>
      </c>
      <c r="I99" s="205"/>
      <c r="J99" s="201"/>
      <c r="K99" s="201"/>
      <c r="L99" s="206"/>
      <c r="M99" s="207"/>
      <c r="N99" s="208"/>
      <c r="O99" s="208"/>
      <c r="P99" s="208"/>
      <c r="Q99" s="208"/>
      <c r="R99" s="208"/>
      <c r="S99" s="208"/>
      <c r="T99" s="209"/>
      <c r="AT99" s="210" t="s">
        <v>165</v>
      </c>
      <c r="AU99" s="210" t="s">
        <v>80</v>
      </c>
      <c r="AV99" s="13" t="s">
        <v>80</v>
      </c>
      <c r="AW99" s="13" t="s">
        <v>33</v>
      </c>
      <c r="AX99" s="13" t="s">
        <v>78</v>
      </c>
      <c r="AY99" s="210" t="s">
        <v>143</v>
      </c>
    </row>
    <row r="100" spans="1:65" s="2" customFormat="1" ht="16.5" customHeight="1">
      <c r="A100" s="35"/>
      <c r="B100" s="36"/>
      <c r="C100" s="179" t="s">
        <v>167</v>
      </c>
      <c r="D100" s="179" t="s">
        <v>145</v>
      </c>
      <c r="E100" s="180" t="s">
        <v>168</v>
      </c>
      <c r="F100" s="181" t="s">
        <v>169</v>
      </c>
      <c r="G100" s="182" t="s">
        <v>148</v>
      </c>
      <c r="H100" s="183">
        <v>20</v>
      </c>
      <c r="I100" s="184"/>
      <c r="J100" s="185">
        <f>ROUND(I100*H100,2)</f>
        <v>0</v>
      </c>
      <c r="K100" s="181" t="s">
        <v>149</v>
      </c>
      <c r="L100" s="40"/>
      <c r="M100" s="186" t="s">
        <v>19</v>
      </c>
      <c r="N100" s="187" t="s">
        <v>42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150</v>
      </c>
      <c r="AT100" s="190" t="s">
        <v>145</v>
      </c>
      <c r="AU100" s="190" t="s">
        <v>80</v>
      </c>
      <c r="AY100" s="18" t="s">
        <v>143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78</v>
      </c>
      <c r="BK100" s="191">
        <f>ROUND(I100*H100,2)</f>
        <v>0</v>
      </c>
      <c r="BL100" s="18" t="s">
        <v>150</v>
      </c>
      <c r="BM100" s="190" t="s">
        <v>170</v>
      </c>
    </row>
    <row r="101" spans="1:65" s="2" customFormat="1" ht="11.25">
      <c r="A101" s="35"/>
      <c r="B101" s="36"/>
      <c r="C101" s="37"/>
      <c r="D101" s="192" t="s">
        <v>152</v>
      </c>
      <c r="E101" s="37"/>
      <c r="F101" s="193" t="s">
        <v>171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152</v>
      </c>
      <c r="AU101" s="18" t="s">
        <v>80</v>
      </c>
    </row>
    <row r="102" spans="1:65" s="2" customFormat="1" ht="11.25">
      <c r="A102" s="35"/>
      <c r="B102" s="36"/>
      <c r="C102" s="37"/>
      <c r="D102" s="197" t="s">
        <v>154</v>
      </c>
      <c r="E102" s="37"/>
      <c r="F102" s="198" t="s">
        <v>172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154</v>
      </c>
      <c r="AU102" s="18" t="s">
        <v>80</v>
      </c>
    </row>
    <row r="103" spans="1:65" s="2" customFormat="1" ht="16.5" customHeight="1">
      <c r="A103" s="35"/>
      <c r="B103" s="36"/>
      <c r="C103" s="179" t="s">
        <v>150</v>
      </c>
      <c r="D103" s="179" t="s">
        <v>145</v>
      </c>
      <c r="E103" s="180" t="s">
        <v>173</v>
      </c>
      <c r="F103" s="181" t="s">
        <v>174</v>
      </c>
      <c r="G103" s="182" t="s">
        <v>175</v>
      </c>
      <c r="H103" s="183">
        <v>1.4319999999999999</v>
      </c>
      <c r="I103" s="184"/>
      <c r="J103" s="185">
        <f>ROUND(I103*H103,2)</f>
        <v>0</v>
      </c>
      <c r="K103" s="181" t="s">
        <v>149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150</v>
      </c>
      <c r="AT103" s="190" t="s">
        <v>145</v>
      </c>
      <c r="AU103" s="190" t="s">
        <v>80</v>
      </c>
      <c r="AY103" s="18" t="s">
        <v>143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150</v>
      </c>
      <c r="BM103" s="190" t="s">
        <v>176</v>
      </c>
    </row>
    <row r="104" spans="1:65" s="2" customFormat="1" ht="11.25">
      <c r="A104" s="35"/>
      <c r="B104" s="36"/>
      <c r="C104" s="37"/>
      <c r="D104" s="192" t="s">
        <v>152</v>
      </c>
      <c r="E104" s="37"/>
      <c r="F104" s="193" t="s">
        <v>177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152</v>
      </c>
      <c r="AU104" s="18" t="s">
        <v>80</v>
      </c>
    </row>
    <row r="105" spans="1:65" s="2" customFormat="1" ht="11.25">
      <c r="A105" s="35"/>
      <c r="B105" s="36"/>
      <c r="C105" s="37"/>
      <c r="D105" s="197" t="s">
        <v>154</v>
      </c>
      <c r="E105" s="37"/>
      <c r="F105" s="198" t="s">
        <v>178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154</v>
      </c>
      <c r="AU105" s="18" t="s">
        <v>80</v>
      </c>
    </row>
    <row r="106" spans="1:65" s="2" customFormat="1" ht="19.5">
      <c r="A106" s="35"/>
      <c r="B106" s="36"/>
      <c r="C106" s="37"/>
      <c r="D106" s="192" t="s">
        <v>156</v>
      </c>
      <c r="E106" s="37"/>
      <c r="F106" s="199" t="s">
        <v>179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156</v>
      </c>
      <c r="AU106" s="18" t="s">
        <v>80</v>
      </c>
    </row>
    <row r="107" spans="1:65" s="2" customFormat="1" ht="16.5" customHeight="1">
      <c r="A107" s="35"/>
      <c r="B107" s="36"/>
      <c r="C107" s="179" t="s">
        <v>180</v>
      </c>
      <c r="D107" s="179" t="s">
        <v>145</v>
      </c>
      <c r="E107" s="180" t="s">
        <v>181</v>
      </c>
      <c r="F107" s="181" t="s">
        <v>182</v>
      </c>
      <c r="G107" s="182" t="s">
        <v>175</v>
      </c>
      <c r="H107" s="183">
        <v>2.8639999999999999</v>
      </c>
      <c r="I107" s="184"/>
      <c r="J107" s="185">
        <f>ROUND(I107*H107,2)</f>
        <v>0</v>
      </c>
      <c r="K107" s="181" t="s">
        <v>149</v>
      </c>
      <c r="L107" s="40"/>
      <c r="M107" s="186" t="s">
        <v>19</v>
      </c>
      <c r="N107" s="187" t="s">
        <v>42</v>
      </c>
      <c r="O107" s="65"/>
      <c r="P107" s="188">
        <f>O107*H107</f>
        <v>0</v>
      </c>
      <c r="Q107" s="188">
        <v>0</v>
      </c>
      <c r="R107" s="188">
        <f>Q107*H107</f>
        <v>0</v>
      </c>
      <c r="S107" s="188">
        <v>0</v>
      </c>
      <c r="T107" s="189">
        <f>S107*H107</f>
        <v>0</v>
      </c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R107" s="190" t="s">
        <v>150</v>
      </c>
      <c r="AT107" s="190" t="s">
        <v>145</v>
      </c>
      <c r="AU107" s="190" t="s">
        <v>80</v>
      </c>
      <c r="AY107" s="18" t="s">
        <v>143</v>
      </c>
      <c r="BE107" s="191">
        <f>IF(N107="základní",J107,0)</f>
        <v>0</v>
      </c>
      <c r="BF107" s="191">
        <f>IF(N107="snížená",J107,0)</f>
        <v>0</v>
      </c>
      <c r="BG107" s="191">
        <f>IF(N107="zákl. přenesená",J107,0)</f>
        <v>0</v>
      </c>
      <c r="BH107" s="191">
        <f>IF(N107="sníž. přenesená",J107,0)</f>
        <v>0</v>
      </c>
      <c r="BI107" s="191">
        <f>IF(N107="nulová",J107,0)</f>
        <v>0</v>
      </c>
      <c r="BJ107" s="18" t="s">
        <v>78</v>
      </c>
      <c r="BK107" s="191">
        <f>ROUND(I107*H107,2)</f>
        <v>0</v>
      </c>
      <c r="BL107" s="18" t="s">
        <v>150</v>
      </c>
      <c r="BM107" s="190" t="s">
        <v>183</v>
      </c>
    </row>
    <row r="108" spans="1:65" s="2" customFormat="1" ht="11.25">
      <c r="A108" s="35"/>
      <c r="B108" s="36"/>
      <c r="C108" s="37"/>
      <c r="D108" s="192" t="s">
        <v>152</v>
      </c>
      <c r="E108" s="37"/>
      <c r="F108" s="193" t="s">
        <v>184</v>
      </c>
      <c r="G108" s="37"/>
      <c r="H108" s="37"/>
      <c r="I108" s="194"/>
      <c r="J108" s="37"/>
      <c r="K108" s="37"/>
      <c r="L108" s="40"/>
      <c r="M108" s="195"/>
      <c r="N108" s="196"/>
      <c r="O108" s="65"/>
      <c r="P108" s="65"/>
      <c r="Q108" s="65"/>
      <c r="R108" s="65"/>
      <c r="S108" s="65"/>
      <c r="T108" s="66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T108" s="18" t="s">
        <v>152</v>
      </c>
      <c r="AU108" s="18" t="s">
        <v>80</v>
      </c>
    </row>
    <row r="109" spans="1:65" s="2" customFormat="1" ht="11.25">
      <c r="A109" s="35"/>
      <c r="B109" s="36"/>
      <c r="C109" s="37"/>
      <c r="D109" s="197" t="s">
        <v>154</v>
      </c>
      <c r="E109" s="37"/>
      <c r="F109" s="198" t="s">
        <v>185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154</v>
      </c>
      <c r="AU109" s="18" t="s">
        <v>80</v>
      </c>
    </row>
    <row r="110" spans="1:65" s="2" customFormat="1" ht="19.5">
      <c r="A110" s="35"/>
      <c r="B110" s="36"/>
      <c r="C110" s="37"/>
      <c r="D110" s="192" t="s">
        <v>156</v>
      </c>
      <c r="E110" s="37"/>
      <c r="F110" s="199" t="s">
        <v>186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156</v>
      </c>
      <c r="AU110" s="18" t="s">
        <v>80</v>
      </c>
    </row>
    <row r="111" spans="1:65" s="13" customFormat="1" ht="11.25">
      <c r="B111" s="200"/>
      <c r="C111" s="201"/>
      <c r="D111" s="192" t="s">
        <v>165</v>
      </c>
      <c r="E111" s="202" t="s">
        <v>19</v>
      </c>
      <c r="F111" s="203" t="s">
        <v>187</v>
      </c>
      <c r="G111" s="201"/>
      <c r="H111" s="204">
        <v>2.8639999999999999</v>
      </c>
      <c r="I111" s="205"/>
      <c r="J111" s="201"/>
      <c r="K111" s="201"/>
      <c r="L111" s="206"/>
      <c r="M111" s="207"/>
      <c r="N111" s="208"/>
      <c r="O111" s="208"/>
      <c r="P111" s="208"/>
      <c r="Q111" s="208"/>
      <c r="R111" s="208"/>
      <c r="S111" s="208"/>
      <c r="T111" s="209"/>
      <c r="AT111" s="210" t="s">
        <v>165</v>
      </c>
      <c r="AU111" s="210" t="s">
        <v>80</v>
      </c>
      <c r="AV111" s="13" t="s">
        <v>80</v>
      </c>
      <c r="AW111" s="13" t="s">
        <v>33</v>
      </c>
      <c r="AX111" s="13" t="s">
        <v>78</v>
      </c>
      <c r="AY111" s="210" t="s">
        <v>143</v>
      </c>
    </row>
    <row r="112" spans="1:65" s="2" customFormat="1" ht="16.5" customHeight="1">
      <c r="A112" s="35"/>
      <c r="B112" s="36"/>
      <c r="C112" s="179" t="s">
        <v>188</v>
      </c>
      <c r="D112" s="179" t="s">
        <v>145</v>
      </c>
      <c r="E112" s="180" t="s">
        <v>189</v>
      </c>
      <c r="F112" s="181" t="s">
        <v>190</v>
      </c>
      <c r="G112" s="182" t="s">
        <v>175</v>
      </c>
      <c r="H112" s="183">
        <v>1.4319999999999999</v>
      </c>
      <c r="I112" s="184"/>
      <c r="J112" s="185">
        <f>ROUND(I112*H112,2)</f>
        <v>0</v>
      </c>
      <c r="K112" s="181" t="s">
        <v>149</v>
      </c>
      <c r="L112" s="40"/>
      <c r="M112" s="186" t="s">
        <v>19</v>
      </c>
      <c r="N112" s="187" t="s">
        <v>42</v>
      </c>
      <c r="O112" s="65"/>
      <c r="P112" s="188">
        <f>O112*H112</f>
        <v>0</v>
      </c>
      <c r="Q112" s="188">
        <v>0</v>
      </c>
      <c r="R112" s="188">
        <f>Q112*H112</f>
        <v>0</v>
      </c>
      <c r="S112" s="188">
        <v>0</v>
      </c>
      <c r="T112" s="189">
        <f>S112*H112</f>
        <v>0</v>
      </c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  <c r="AR112" s="190" t="s">
        <v>150</v>
      </c>
      <c r="AT112" s="190" t="s">
        <v>145</v>
      </c>
      <c r="AU112" s="190" t="s">
        <v>80</v>
      </c>
      <c r="AY112" s="18" t="s">
        <v>143</v>
      </c>
      <c r="BE112" s="191">
        <f>IF(N112="základní",J112,0)</f>
        <v>0</v>
      </c>
      <c r="BF112" s="191">
        <f>IF(N112="snížená",J112,0)</f>
        <v>0</v>
      </c>
      <c r="BG112" s="191">
        <f>IF(N112="zákl. přenesená",J112,0)</f>
        <v>0</v>
      </c>
      <c r="BH112" s="191">
        <f>IF(N112="sníž. přenesená",J112,0)</f>
        <v>0</v>
      </c>
      <c r="BI112" s="191">
        <f>IF(N112="nulová",J112,0)</f>
        <v>0</v>
      </c>
      <c r="BJ112" s="18" t="s">
        <v>78</v>
      </c>
      <c r="BK112" s="191">
        <f>ROUND(I112*H112,2)</f>
        <v>0</v>
      </c>
      <c r="BL112" s="18" t="s">
        <v>150</v>
      </c>
      <c r="BM112" s="190" t="s">
        <v>191</v>
      </c>
    </row>
    <row r="113" spans="1:65" s="2" customFormat="1" ht="11.25">
      <c r="A113" s="35"/>
      <c r="B113" s="36"/>
      <c r="C113" s="37"/>
      <c r="D113" s="192" t="s">
        <v>152</v>
      </c>
      <c r="E113" s="37"/>
      <c r="F113" s="193" t="s">
        <v>192</v>
      </c>
      <c r="G113" s="37"/>
      <c r="H113" s="37"/>
      <c r="I113" s="194"/>
      <c r="J113" s="37"/>
      <c r="K113" s="37"/>
      <c r="L113" s="40"/>
      <c r="M113" s="195"/>
      <c r="N113" s="196"/>
      <c r="O113" s="65"/>
      <c r="P113" s="65"/>
      <c r="Q113" s="65"/>
      <c r="R113" s="65"/>
      <c r="S113" s="65"/>
      <c r="T113" s="66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T113" s="18" t="s">
        <v>152</v>
      </c>
      <c r="AU113" s="18" t="s">
        <v>80</v>
      </c>
    </row>
    <row r="114" spans="1:65" s="2" customFormat="1" ht="11.25">
      <c r="A114" s="35"/>
      <c r="B114" s="36"/>
      <c r="C114" s="37"/>
      <c r="D114" s="197" t="s">
        <v>154</v>
      </c>
      <c r="E114" s="37"/>
      <c r="F114" s="198" t="s">
        <v>193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154</v>
      </c>
      <c r="AU114" s="18" t="s">
        <v>80</v>
      </c>
    </row>
    <row r="115" spans="1:65" s="2" customFormat="1" ht="19.5">
      <c r="A115" s="35"/>
      <c r="B115" s="36"/>
      <c r="C115" s="37"/>
      <c r="D115" s="192" t="s">
        <v>156</v>
      </c>
      <c r="E115" s="37"/>
      <c r="F115" s="199" t="s">
        <v>194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156</v>
      </c>
      <c r="AU115" s="18" t="s">
        <v>80</v>
      </c>
    </row>
    <row r="116" spans="1:65" s="2" customFormat="1" ht="16.5" customHeight="1">
      <c r="A116" s="35"/>
      <c r="B116" s="36"/>
      <c r="C116" s="179" t="s">
        <v>195</v>
      </c>
      <c r="D116" s="179" t="s">
        <v>145</v>
      </c>
      <c r="E116" s="180" t="s">
        <v>196</v>
      </c>
      <c r="F116" s="181" t="s">
        <v>197</v>
      </c>
      <c r="G116" s="182" t="s">
        <v>175</v>
      </c>
      <c r="H116" s="183">
        <v>0.39900000000000002</v>
      </c>
      <c r="I116" s="184"/>
      <c r="J116" s="185">
        <f>ROUND(I116*H116,2)</f>
        <v>0</v>
      </c>
      <c r="K116" s="181" t="s">
        <v>149</v>
      </c>
      <c r="L116" s="40"/>
      <c r="M116" s="186" t="s">
        <v>19</v>
      </c>
      <c r="N116" s="187" t="s">
        <v>42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150</v>
      </c>
      <c r="AT116" s="190" t="s">
        <v>145</v>
      </c>
      <c r="AU116" s="190" t="s">
        <v>80</v>
      </c>
      <c r="AY116" s="18" t="s">
        <v>143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78</v>
      </c>
      <c r="BK116" s="191">
        <f>ROUND(I116*H116,2)</f>
        <v>0</v>
      </c>
      <c r="BL116" s="18" t="s">
        <v>150</v>
      </c>
      <c r="BM116" s="190" t="s">
        <v>198</v>
      </c>
    </row>
    <row r="117" spans="1:65" s="2" customFormat="1" ht="11.25">
      <c r="A117" s="35"/>
      <c r="B117" s="36"/>
      <c r="C117" s="37"/>
      <c r="D117" s="192" t="s">
        <v>152</v>
      </c>
      <c r="E117" s="37"/>
      <c r="F117" s="193" t="s">
        <v>199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152</v>
      </c>
      <c r="AU117" s="18" t="s">
        <v>80</v>
      </c>
    </row>
    <row r="118" spans="1:65" s="2" customFormat="1" ht="11.25">
      <c r="A118" s="35"/>
      <c r="B118" s="36"/>
      <c r="C118" s="37"/>
      <c r="D118" s="197" t="s">
        <v>154</v>
      </c>
      <c r="E118" s="37"/>
      <c r="F118" s="198" t="s">
        <v>200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154</v>
      </c>
      <c r="AU118" s="18" t="s">
        <v>80</v>
      </c>
    </row>
    <row r="119" spans="1:65" s="2" customFormat="1" ht="19.5">
      <c r="A119" s="35"/>
      <c r="B119" s="36"/>
      <c r="C119" s="37"/>
      <c r="D119" s="192" t="s">
        <v>156</v>
      </c>
      <c r="E119" s="37"/>
      <c r="F119" s="199" t="s">
        <v>201</v>
      </c>
      <c r="G119" s="37"/>
      <c r="H119" s="37"/>
      <c r="I119" s="194"/>
      <c r="J119" s="37"/>
      <c r="K119" s="37"/>
      <c r="L119" s="40"/>
      <c r="M119" s="195"/>
      <c r="N119" s="196"/>
      <c r="O119" s="65"/>
      <c r="P119" s="65"/>
      <c r="Q119" s="65"/>
      <c r="R119" s="65"/>
      <c r="S119" s="65"/>
      <c r="T119" s="66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T119" s="18" t="s">
        <v>156</v>
      </c>
      <c r="AU119" s="18" t="s">
        <v>80</v>
      </c>
    </row>
    <row r="120" spans="1:65" s="13" customFormat="1" ht="11.25">
      <c r="B120" s="200"/>
      <c r="C120" s="201"/>
      <c r="D120" s="192" t="s">
        <v>165</v>
      </c>
      <c r="E120" s="202" t="s">
        <v>19</v>
      </c>
      <c r="F120" s="203" t="s">
        <v>202</v>
      </c>
      <c r="G120" s="201"/>
      <c r="H120" s="204">
        <v>0.39900000000000002</v>
      </c>
      <c r="I120" s="205"/>
      <c r="J120" s="201"/>
      <c r="K120" s="201"/>
      <c r="L120" s="206"/>
      <c r="M120" s="207"/>
      <c r="N120" s="208"/>
      <c r="O120" s="208"/>
      <c r="P120" s="208"/>
      <c r="Q120" s="208"/>
      <c r="R120" s="208"/>
      <c r="S120" s="208"/>
      <c r="T120" s="209"/>
      <c r="AT120" s="210" t="s">
        <v>165</v>
      </c>
      <c r="AU120" s="210" t="s">
        <v>80</v>
      </c>
      <c r="AV120" s="13" t="s">
        <v>80</v>
      </c>
      <c r="AW120" s="13" t="s">
        <v>33</v>
      </c>
      <c r="AX120" s="13" t="s">
        <v>78</v>
      </c>
      <c r="AY120" s="210" t="s">
        <v>143</v>
      </c>
    </row>
    <row r="121" spans="1:65" s="2" customFormat="1" ht="16.5" customHeight="1">
      <c r="A121" s="35"/>
      <c r="B121" s="36"/>
      <c r="C121" s="211" t="s">
        <v>203</v>
      </c>
      <c r="D121" s="211" t="s">
        <v>204</v>
      </c>
      <c r="E121" s="212" t="s">
        <v>205</v>
      </c>
      <c r="F121" s="213" t="s">
        <v>206</v>
      </c>
      <c r="G121" s="214" t="s">
        <v>207</v>
      </c>
      <c r="H121" s="215">
        <v>398.6</v>
      </c>
      <c r="I121" s="216"/>
      <c r="J121" s="217">
        <f>ROUND(I121*H121,2)</f>
        <v>0</v>
      </c>
      <c r="K121" s="213" t="s">
        <v>19</v>
      </c>
      <c r="L121" s="218"/>
      <c r="M121" s="219" t="s">
        <v>19</v>
      </c>
      <c r="N121" s="220" t="s">
        <v>42</v>
      </c>
      <c r="O121" s="65"/>
      <c r="P121" s="188">
        <f>O121*H121</f>
        <v>0</v>
      </c>
      <c r="Q121" s="188">
        <v>1E-3</v>
      </c>
      <c r="R121" s="188">
        <f>Q121*H121</f>
        <v>0.39860000000000001</v>
      </c>
      <c r="S121" s="188">
        <v>0</v>
      </c>
      <c r="T121" s="189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190" t="s">
        <v>203</v>
      </c>
      <c r="AT121" s="190" t="s">
        <v>204</v>
      </c>
      <c r="AU121" s="190" t="s">
        <v>80</v>
      </c>
      <c r="AY121" s="18" t="s">
        <v>143</v>
      </c>
      <c r="BE121" s="191">
        <f>IF(N121="základní",J121,0)</f>
        <v>0</v>
      </c>
      <c r="BF121" s="191">
        <f>IF(N121="snížená",J121,0)</f>
        <v>0</v>
      </c>
      <c r="BG121" s="191">
        <f>IF(N121="zákl. přenesená",J121,0)</f>
        <v>0</v>
      </c>
      <c r="BH121" s="191">
        <f>IF(N121="sníž. přenesená",J121,0)</f>
        <v>0</v>
      </c>
      <c r="BI121" s="191">
        <f>IF(N121="nulová",J121,0)</f>
        <v>0</v>
      </c>
      <c r="BJ121" s="18" t="s">
        <v>78</v>
      </c>
      <c r="BK121" s="191">
        <f>ROUND(I121*H121,2)</f>
        <v>0</v>
      </c>
      <c r="BL121" s="18" t="s">
        <v>150</v>
      </c>
      <c r="BM121" s="190" t="s">
        <v>208</v>
      </c>
    </row>
    <row r="122" spans="1:65" s="2" customFormat="1" ht="11.25">
      <c r="A122" s="35"/>
      <c r="B122" s="36"/>
      <c r="C122" s="37"/>
      <c r="D122" s="192" t="s">
        <v>152</v>
      </c>
      <c r="E122" s="37"/>
      <c r="F122" s="193" t="s">
        <v>206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152</v>
      </c>
      <c r="AU122" s="18" t="s">
        <v>80</v>
      </c>
    </row>
    <row r="123" spans="1:65" s="2" customFormat="1" ht="19.5">
      <c r="A123" s="35"/>
      <c r="B123" s="36"/>
      <c r="C123" s="37"/>
      <c r="D123" s="192" t="s">
        <v>156</v>
      </c>
      <c r="E123" s="37"/>
      <c r="F123" s="199" t="s">
        <v>209</v>
      </c>
      <c r="G123" s="37"/>
      <c r="H123" s="37"/>
      <c r="I123" s="194"/>
      <c r="J123" s="37"/>
      <c r="K123" s="37"/>
      <c r="L123" s="40"/>
      <c r="M123" s="195"/>
      <c r="N123" s="196"/>
      <c r="O123" s="65"/>
      <c r="P123" s="65"/>
      <c r="Q123" s="65"/>
      <c r="R123" s="65"/>
      <c r="S123" s="65"/>
      <c r="T123" s="66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8" t="s">
        <v>156</v>
      </c>
      <c r="AU123" s="18" t="s">
        <v>80</v>
      </c>
    </row>
    <row r="124" spans="1:65" s="13" customFormat="1" ht="11.25">
      <c r="B124" s="200"/>
      <c r="C124" s="201"/>
      <c r="D124" s="192" t="s">
        <v>165</v>
      </c>
      <c r="E124" s="202" t="s">
        <v>19</v>
      </c>
      <c r="F124" s="203" t="s">
        <v>210</v>
      </c>
      <c r="G124" s="201"/>
      <c r="H124" s="204">
        <v>398.6</v>
      </c>
      <c r="I124" s="205"/>
      <c r="J124" s="201"/>
      <c r="K124" s="201"/>
      <c r="L124" s="206"/>
      <c r="M124" s="207"/>
      <c r="N124" s="208"/>
      <c r="O124" s="208"/>
      <c r="P124" s="208"/>
      <c r="Q124" s="208"/>
      <c r="R124" s="208"/>
      <c r="S124" s="208"/>
      <c r="T124" s="209"/>
      <c r="AT124" s="210" t="s">
        <v>165</v>
      </c>
      <c r="AU124" s="210" t="s">
        <v>80</v>
      </c>
      <c r="AV124" s="13" t="s">
        <v>80</v>
      </c>
      <c r="AW124" s="13" t="s">
        <v>33</v>
      </c>
      <c r="AX124" s="13" t="s">
        <v>78</v>
      </c>
      <c r="AY124" s="210" t="s">
        <v>143</v>
      </c>
    </row>
    <row r="125" spans="1:65" s="2" customFormat="1" ht="16.5" customHeight="1">
      <c r="A125" s="35"/>
      <c r="B125" s="36"/>
      <c r="C125" s="179" t="s">
        <v>211</v>
      </c>
      <c r="D125" s="179" t="s">
        <v>145</v>
      </c>
      <c r="E125" s="180" t="s">
        <v>212</v>
      </c>
      <c r="F125" s="181" t="s">
        <v>213</v>
      </c>
      <c r="G125" s="182" t="s">
        <v>160</v>
      </c>
      <c r="H125" s="183">
        <v>14312</v>
      </c>
      <c r="I125" s="184"/>
      <c r="J125" s="185">
        <f>ROUND(I125*H125,2)</f>
        <v>0</v>
      </c>
      <c r="K125" s="181" t="s">
        <v>149</v>
      </c>
      <c r="L125" s="40"/>
      <c r="M125" s="186" t="s">
        <v>19</v>
      </c>
      <c r="N125" s="187" t="s">
        <v>42</v>
      </c>
      <c r="O125" s="65"/>
      <c r="P125" s="188">
        <f>O125*H125</f>
        <v>0</v>
      </c>
      <c r="Q125" s="188">
        <v>0</v>
      </c>
      <c r="R125" s="188">
        <f>Q125*H125</f>
        <v>0</v>
      </c>
      <c r="S125" s="188">
        <v>0</v>
      </c>
      <c r="T125" s="189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190" t="s">
        <v>150</v>
      </c>
      <c r="AT125" s="190" t="s">
        <v>145</v>
      </c>
      <c r="AU125" s="190" t="s">
        <v>80</v>
      </c>
      <c r="AY125" s="18" t="s">
        <v>143</v>
      </c>
      <c r="BE125" s="191">
        <f>IF(N125="základní",J125,0)</f>
        <v>0</v>
      </c>
      <c r="BF125" s="191">
        <f>IF(N125="snížená",J125,0)</f>
        <v>0</v>
      </c>
      <c r="BG125" s="191">
        <f>IF(N125="zákl. přenesená",J125,0)</f>
        <v>0</v>
      </c>
      <c r="BH125" s="191">
        <f>IF(N125="sníž. přenesená",J125,0)</f>
        <v>0</v>
      </c>
      <c r="BI125" s="191">
        <f>IF(N125="nulová",J125,0)</f>
        <v>0</v>
      </c>
      <c r="BJ125" s="18" t="s">
        <v>78</v>
      </c>
      <c r="BK125" s="191">
        <f>ROUND(I125*H125,2)</f>
        <v>0</v>
      </c>
      <c r="BL125" s="18" t="s">
        <v>150</v>
      </c>
      <c r="BM125" s="190" t="s">
        <v>214</v>
      </c>
    </row>
    <row r="126" spans="1:65" s="2" customFormat="1" ht="11.25">
      <c r="A126" s="35"/>
      <c r="B126" s="36"/>
      <c r="C126" s="37"/>
      <c r="D126" s="192" t="s">
        <v>152</v>
      </c>
      <c r="E126" s="37"/>
      <c r="F126" s="193" t="s">
        <v>215</v>
      </c>
      <c r="G126" s="37"/>
      <c r="H126" s="37"/>
      <c r="I126" s="194"/>
      <c r="J126" s="37"/>
      <c r="K126" s="37"/>
      <c r="L126" s="40"/>
      <c r="M126" s="195"/>
      <c r="N126" s="196"/>
      <c r="O126" s="65"/>
      <c r="P126" s="65"/>
      <c r="Q126" s="65"/>
      <c r="R126" s="65"/>
      <c r="S126" s="65"/>
      <c r="T126" s="66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8" t="s">
        <v>152</v>
      </c>
      <c r="AU126" s="18" t="s">
        <v>80</v>
      </c>
    </row>
    <row r="127" spans="1:65" s="2" customFormat="1" ht="11.25">
      <c r="A127" s="35"/>
      <c r="B127" s="36"/>
      <c r="C127" s="37"/>
      <c r="D127" s="197" t="s">
        <v>154</v>
      </c>
      <c r="E127" s="37"/>
      <c r="F127" s="198" t="s">
        <v>216</v>
      </c>
      <c r="G127" s="37"/>
      <c r="H127" s="37"/>
      <c r="I127" s="194"/>
      <c r="J127" s="37"/>
      <c r="K127" s="37"/>
      <c r="L127" s="40"/>
      <c r="M127" s="195"/>
      <c r="N127" s="196"/>
      <c r="O127" s="65"/>
      <c r="P127" s="65"/>
      <c r="Q127" s="65"/>
      <c r="R127" s="65"/>
      <c r="S127" s="65"/>
      <c r="T127" s="66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8" t="s">
        <v>154</v>
      </c>
      <c r="AU127" s="18" t="s">
        <v>80</v>
      </c>
    </row>
    <row r="128" spans="1:65" s="2" customFormat="1" ht="16.5" customHeight="1">
      <c r="A128" s="35"/>
      <c r="B128" s="36"/>
      <c r="C128" s="211" t="s">
        <v>217</v>
      </c>
      <c r="D128" s="211" t="s">
        <v>204</v>
      </c>
      <c r="E128" s="212" t="s">
        <v>218</v>
      </c>
      <c r="F128" s="213" t="s">
        <v>219</v>
      </c>
      <c r="G128" s="214" t="s">
        <v>207</v>
      </c>
      <c r="H128" s="215">
        <v>309.77999999999997</v>
      </c>
      <c r="I128" s="216"/>
      <c r="J128" s="217">
        <f>ROUND(I128*H128,2)</f>
        <v>0</v>
      </c>
      <c r="K128" s="213" t="s">
        <v>19</v>
      </c>
      <c r="L128" s="218"/>
      <c r="M128" s="219" t="s">
        <v>19</v>
      </c>
      <c r="N128" s="220" t="s">
        <v>42</v>
      </c>
      <c r="O128" s="65"/>
      <c r="P128" s="188">
        <f>O128*H128</f>
        <v>0</v>
      </c>
      <c r="Q128" s="188">
        <v>0</v>
      </c>
      <c r="R128" s="188">
        <f>Q128*H128</f>
        <v>0</v>
      </c>
      <c r="S128" s="188">
        <v>0</v>
      </c>
      <c r="T128" s="189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190" t="s">
        <v>203</v>
      </c>
      <c r="AT128" s="190" t="s">
        <v>204</v>
      </c>
      <c r="AU128" s="190" t="s">
        <v>80</v>
      </c>
      <c r="AY128" s="18" t="s">
        <v>143</v>
      </c>
      <c r="BE128" s="191">
        <f>IF(N128="základní",J128,0)</f>
        <v>0</v>
      </c>
      <c r="BF128" s="191">
        <f>IF(N128="snížená",J128,0)</f>
        <v>0</v>
      </c>
      <c r="BG128" s="191">
        <f>IF(N128="zákl. přenesená",J128,0)</f>
        <v>0</v>
      </c>
      <c r="BH128" s="191">
        <f>IF(N128="sníž. přenesená",J128,0)</f>
        <v>0</v>
      </c>
      <c r="BI128" s="191">
        <f>IF(N128="nulová",J128,0)</f>
        <v>0</v>
      </c>
      <c r="BJ128" s="18" t="s">
        <v>78</v>
      </c>
      <c r="BK128" s="191">
        <f>ROUND(I128*H128,2)</f>
        <v>0</v>
      </c>
      <c r="BL128" s="18" t="s">
        <v>150</v>
      </c>
      <c r="BM128" s="190" t="s">
        <v>220</v>
      </c>
    </row>
    <row r="129" spans="1:65" s="2" customFormat="1" ht="11.25">
      <c r="A129" s="35"/>
      <c r="B129" s="36"/>
      <c r="C129" s="37"/>
      <c r="D129" s="192" t="s">
        <v>152</v>
      </c>
      <c r="E129" s="37"/>
      <c r="F129" s="193" t="s">
        <v>219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152</v>
      </c>
      <c r="AU129" s="18" t="s">
        <v>80</v>
      </c>
    </row>
    <row r="130" spans="1:65" s="2" customFormat="1" ht="19.5">
      <c r="A130" s="35"/>
      <c r="B130" s="36"/>
      <c r="C130" s="37"/>
      <c r="D130" s="192" t="s">
        <v>156</v>
      </c>
      <c r="E130" s="37"/>
      <c r="F130" s="199" t="s">
        <v>221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156</v>
      </c>
      <c r="AU130" s="18" t="s">
        <v>80</v>
      </c>
    </row>
    <row r="131" spans="1:65" s="13" customFormat="1" ht="11.25">
      <c r="B131" s="200"/>
      <c r="C131" s="201"/>
      <c r="D131" s="192" t="s">
        <v>165</v>
      </c>
      <c r="E131" s="202" t="s">
        <v>19</v>
      </c>
      <c r="F131" s="203" t="s">
        <v>222</v>
      </c>
      <c r="G131" s="201"/>
      <c r="H131" s="204">
        <v>309.77999999999997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165</v>
      </c>
      <c r="AU131" s="210" t="s">
        <v>80</v>
      </c>
      <c r="AV131" s="13" t="s">
        <v>80</v>
      </c>
      <c r="AW131" s="13" t="s">
        <v>33</v>
      </c>
      <c r="AX131" s="13" t="s">
        <v>78</v>
      </c>
      <c r="AY131" s="210" t="s">
        <v>143</v>
      </c>
    </row>
    <row r="132" spans="1:65" s="2" customFormat="1" ht="16.5" customHeight="1">
      <c r="A132" s="35"/>
      <c r="B132" s="36"/>
      <c r="C132" s="211" t="s">
        <v>223</v>
      </c>
      <c r="D132" s="211" t="s">
        <v>204</v>
      </c>
      <c r="E132" s="212" t="s">
        <v>224</v>
      </c>
      <c r="F132" s="213" t="s">
        <v>225</v>
      </c>
      <c r="G132" s="214" t="s">
        <v>207</v>
      </c>
      <c r="H132" s="215">
        <v>11.958</v>
      </c>
      <c r="I132" s="216"/>
      <c r="J132" s="217">
        <f>ROUND(I132*H132,2)</f>
        <v>0</v>
      </c>
      <c r="K132" s="213" t="s">
        <v>19</v>
      </c>
      <c r="L132" s="218"/>
      <c r="M132" s="219" t="s">
        <v>19</v>
      </c>
      <c r="N132" s="220" t="s">
        <v>42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203</v>
      </c>
      <c r="AT132" s="190" t="s">
        <v>204</v>
      </c>
      <c r="AU132" s="190" t="s">
        <v>80</v>
      </c>
      <c r="AY132" s="18" t="s">
        <v>143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78</v>
      </c>
      <c r="BK132" s="191">
        <f>ROUND(I132*H132,2)</f>
        <v>0</v>
      </c>
      <c r="BL132" s="18" t="s">
        <v>150</v>
      </c>
      <c r="BM132" s="190" t="s">
        <v>226</v>
      </c>
    </row>
    <row r="133" spans="1:65" s="2" customFormat="1" ht="11.25">
      <c r="A133" s="35"/>
      <c r="B133" s="36"/>
      <c r="C133" s="37"/>
      <c r="D133" s="192" t="s">
        <v>152</v>
      </c>
      <c r="E133" s="37"/>
      <c r="F133" s="193" t="s">
        <v>225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152</v>
      </c>
      <c r="AU133" s="18" t="s">
        <v>80</v>
      </c>
    </row>
    <row r="134" spans="1:65" s="2" customFormat="1" ht="19.5">
      <c r="A134" s="35"/>
      <c r="B134" s="36"/>
      <c r="C134" s="37"/>
      <c r="D134" s="192" t="s">
        <v>156</v>
      </c>
      <c r="E134" s="37"/>
      <c r="F134" s="199" t="s">
        <v>227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156</v>
      </c>
      <c r="AU134" s="18" t="s">
        <v>80</v>
      </c>
    </row>
    <row r="135" spans="1:65" s="13" customFormat="1" ht="11.25">
      <c r="B135" s="200"/>
      <c r="C135" s="201"/>
      <c r="D135" s="192" t="s">
        <v>165</v>
      </c>
      <c r="E135" s="202" t="s">
        <v>19</v>
      </c>
      <c r="F135" s="203" t="s">
        <v>228</v>
      </c>
      <c r="G135" s="201"/>
      <c r="H135" s="204">
        <v>11.958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165</v>
      </c>
      <c r="AU135" s="210" t="s">
        <v>80</v>
      </c>
      <c r="AV135" s="13" t="s">
        <v>80</v>
      </c>
      <c r="AW135" s="13" t="s">
        <v>33</v>
      </c>
      <c r="AX135" s="13" t="s">
        <v>78</v>
      </c>
      <c r="AY135" s="210" t="s">
        <v>143</v>
      </c>
    </row>
    <row r="136" spans="1:65" s="2" customFormat="1" ht="21.75" customHeight="1">
      <c r="A136" s="35"/>
      <c r="B136" s="36"/>
      <c r="C136" s="179" t="s">
        <v>229</v>
      </c>
      <c r="D136" s="179" t="s">
        <v>145</v>
      </c>
      <c r="E136" s="180" t="s">
        <v>230</v>
      </c>
      <c r="F136" s="181" t="s">
        <v>231</v>
      </c>
      <c r="G136" s="182" t="s">
        <v>148</v>
      </c>
      <c r="H136" s="183">
        <v>20</v>
      </c>
      <c r="I136" s="184"/>
      <c r="J136" s="185">
        <f>ROUND(I136*H136,2)</f>
        <v>0</v>
      </c>
      <c r="K136" s="181" t="s">
        <v>149</v>
      </c>
      <c r="L136" s="40"/>
      <c r="M136" s="186" t="s">
        <v>19</v>
      </c>
      <c r="N136" s="187" t="s">
        <v>42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150</v>
      </c>
      <c r="AT136" s="190" t="s">
        <v>145</v>
      </c>
      <c r="AU136" s="190" t="s">
        <v>80</v>
      </c>
      <c r="AY136" s="18" t="s">
        <v>143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78</v>
      </c>
      <c r="BK136" s="191">
        <f>ROUND(I136*H136,2)</f>
        <v>0</v>
      </c>
      <c r="BL136" s="18" t="s">
        <v>150</v>
      </c>
      <c r="BM136" s="190" t="s">
        <v>232</v>
      </c>
    </row>
    <row r="137" spans="1:65" s="2" customFormat="1" ht="19.5">
      <c r="A137" s="35"/>
      <c r="B137" s="36"/>
      <c r="C137" s="37"/>
      <c r="D137" s="192" t="s">
        <v>152</v>
      </c>
      <c r="E137" s="37"/>
      <c r="F137" s="193" t="s">
        <v>233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80</v>
      </c>
    </row>
    <row r="138" spans="1:65" s="2" customFormat="1" ht="11.25">
      <c r="A138" s="35"/>
      <c r="B138" s="36"/>
      <c r="C138" s="37"/>
      <c r="D138" s="197" t="s">
        <v>154</v>
      </c>
      <c r="E138" s="37"/>
      <c r="F138" s="198" t="s">
        <v>234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154</v>
      </c>
      <c r="AU138" s="18" t="s">
        <v>80</v>
      </c>
    </row>
    <row r="139" spans="1:65" s="2" customFormat="1" ht="19.5">
      <c r="A139" s="35"/>
      <c r="B139" s="36"/>
      <c r="C139" s="37"/>
      <c r="D139" s="192" t="s">
        <v>156</v>
      </c>
      <c r="E139" s="37"/>
      <c r="F139" s="199" t="s">
        <v>235</v>
      </c>
      <c r="G139" s="37"/>
      <c r="H139" s="37"/>
      <c r="I139" s="194"/>
      <c r="J139" s="37"/>
      <c r="K139" s="37"/>
      <c r="L139" s="40"/>
      <c r="M139" s="195"/>
      <c r="N139" s="196"/>
      <c r="O139" s="65"/>
      <c r="P139" s="65"/>
      <c r="Q139" s="65"/>
      <c r="R139" s="65"/>
      <c r="S139" s="65"/>
      <c r="T139" s="66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T139" s="18" t="s">
        <v>156</v>
      </c>
      <c r="AU139" s="18" t="s">
        <v>80</v>
      </c>
    </row>
    <row r="140" spans="1:65" s="13" customFormat="1" ht="11.25">
      <c r="B140" s="200"/>
      <c r="C140" s="201"/>
      <c r="D140" s="192" t="s">
        <v>165</v>
      </c>
      <c r="E140" s="202" t="s">
        <v>19</v>
      </c>
      <c r="F140" s="203" t="s">
        <v>236</v>
      </c>
      <c r="G140" s="201"/>
      <c r="H140" s="204">
        <v>20</v>
      </c>
      <c r="I140" s="205"/>
      <c r="J140" s="201"/>
      <c r="K140" s="201"/>
      <c r="L140" s="206"/>
      <c r="M140" s="207"/>
      <c r="N140" s="208"/>
      <c r="O140" s="208"/>
      <c r="P140" s="208"/>
      <c r="Q140" s="208"/>
      <c r="R140" s="208"/>
      <c r="S140" s="208"/>
      <c r="T140" s="209"/>
      <c r="AT140" s="210" t="s">
        <v>165</v>
      </c>
      <c r="AU140" s="210" t="s">
        <v>80</v>
      </c>
      <c r="AV140" s="13" t="s">
        <v>80</v>
      </c>
      <c r="AW140" s="13" t="s">
        <v>33</v>
      </c>
      <c r="AX140" s="13" t="s">
        <v>78</v>
      </c>
      <c r="AY140" s="210" t="s">
        <v>143</v>
      </c>
    </row>
    <row r="141" spans="1:65" s="2" customFormat="1" ht="21.75" customHeight="1">
      <c r="A141" s="35"/>
      <c r="B141" s="36"/>
      <c r="C141" s="179" t="s">
        <v>237</v>
      </c>
      <c r="D141" s="179" t="s">
        <v>145</v>
      </c>
      <c r="E141" s="180" t="s">
        <v>238</v>
      </c>
      <c r="F141" s="181" t="s">
        <v>239</v>
      </c>
      <c r="G141" s="182" t="s">
        <v>148</v>
      </c>
      <c r="H141" s="183">
        <v>914</v>
      </c>
      <c r="I141" s="184"/>
      <c r="J141" s="185">
        <f>ROUND(I141*H141,2)</f>
        <v>0</v>
      </c>
      <c r="K141" s="181" t="s">
        <v>149</v>
      </c>
      <c r="L141" s="40"/>
      <c r="M141" s="186" t="s">
        <v>19</v>
      </c>
      <c r="N141" s="187" t="s">
        <v>42</v>
      </c>
      <c r="O141" s="65"/>
      <c r="P141" s="188">
        <f>O141*H141</f>
        <v>0</v>
      </c>
      <c r="Q141" s="188">
        <v>0</v>
      </c>
      <c r="R141" s="188">
        <f>Q141*H141</f>
        <v>0</v>
      </c>
      <c r="S141" s="188">
        <v>0</v>
      </c>
      <c r="T141" s="189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190" t="s">
        <v>150</v>
      </c>
      <c r="AT141" s="190" t="s">
        <v>145</v>
      </c>
      <c r="AU141" s="190" t="s">
        <v>80</v>
      </c>
      <c r="AY141" s="18" t="s">
        <v>143</v>
      </c>
      <c r="BE141" s="191">
        <f>IF(N141="základní",J141,0)</f>
        <v>0</v>
      </c>
      <c r="BF141" s="191">
        <f>IF(N141="snížená",J141,0)</f>
        <v>0</v>
      </c>
      <c r="BG141" s="191">
        <f>IF(N141="zákl. přenesená",J141,0)</f>
        <v>0</v>
      </c>
      <c r="BH141" s="191">
        <f>IF(N141="sníž. přenesená",J141,0)</f>
        <v>0</v>
      </c>
      <c r="BI141" s="191">
        <f>IF(N141="nulová",J141,0)</f>
        <v>0</v>
      </c>
      <c r="BJ141" s="18" t="s">
        <v>78</v>
      </c>
      <c r="BK141" s="191">
        <f>ROUND(I141*H141,2)</f>
        <v>0</v>
      </c>
      <c r="BL141" s="18" t="s">
        <v>150</v>
      </c>
      <c r="BM141" s="190" t="s">
        <v>240</v>
      </c>
    </row>
    <row r="142" spans="1:65" s="2" customFormat="1" ht="19.5">
      <c r="A142" s="35"/>
      <c r="B142" s="36"/>
      <c r="C142" s="37"/>
      <c r="D142" s="192" t="s">
        <v>152</v>
      </c>
      <c r="E142" s="37"/>
      <c r="F142" s="193" t="s">
        <v>241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152</v>
      </c>
      <c r="AU142" s="18" t="s">
        <v>80</v>
      </c>
    </row>
    <row r="143" spans="1:65" s="2" customFormat="1" ht="11.25">
      <c r="A143" s="35"/>
      <c r="B143" s="36"/>
      <c r="C143" s="37"/>
      <c r="D143" s="197" t="s">
        <v>154</v>
      </c>
      <c r="E143" s="37"/>
      <c r="F143" s="198" t="s">
        <v>242</v>
      </c>
      <c r="G143" s="37"/>
      <c r="H143" s="37"/>
      <c r="I143" s="194"/>
      <c r="J143" s="37"/>
      <c r="K143" s="37"/>
      <c r="L143" s="40"/>
      <c r="M143" s="195"/>
      <c r="N143" s="196"/>
      <c r="O143" s="65"/>
      <c r="P143" s="65"/>
      <c r="Q143" s="65"/>
      <c r="R143" s="65"/>
      <c r="S143" s="65"/>
      <c r="T143" s="66"/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8" t="s">
        <v>154</v>
      </c>
      <c r="AU143" s="18" t="s">
        <v>80</v>
      </c>
    </row>
    <row r="144" spans="1:65" s="2" customFormat="1" ht="19.5">
      <c r="A144" s="35"/>
      <c r="B144" s="36"/>
      <c r="C144" s="37"/>
      <c r="D144" s="192" t="s">
        <v>156</v>
      </c>
      <c r="E144" s="37"/>
      <c r="F144" s="199" t="s">
        <v>243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156</v>
      </c>
      <c r="AU144" s="18" t="s">
        <v>80</v>
      </c>
    </row>
    <row r="145" spans="1:65" s="13" customFormat="1" ht="11.25">
      <c r="B145" s="200"/>
      <c r="C145" s="201"/>
      <c r="D145" s="192" t="s">
        <v>165</v>
      </c>
      <c r="E145" s="202" t="s">
        <v>19</v>
      </c>
      <c r="F145" s="203" t="s">
        <v>244</v>
      </c>
      <c r="G145" s="201"/>
      <c r="H145" s="204">
        <v>914</v>
      </c>
      <c r="I145" s="205"/>
      <c r="J145" s="201"/>
      <c r="K145" s="201"/>
      <c r="L145" s="206"/>
      <c r="M145" s="207"/>
      <c r="N145" s="208"/>
      <c r="O145" s="208"/>
      <c r="P145" s="208"/>
      <c r="Q145" s="208"/>
      <c r="R145" s="208"/>
      <c r="S145" s="208"/>
      <c r="T145" s="209"/>
      <c r="AT145" s="210" t="s">
        <v>165</v>
      </c>
      <c r="AU145" s="210" t="s">
        <v>80</v>
      </c>
      <c r="AV145" s="13" t="s">
        <v>80</v>
      </c>
      <c r="AW145" s="13" t="s">
        <v>33</v>
      </c>
      <c r="AX145" s="13" t="s">
        <v>78</v>
      </c>
      <c r="AY145" s="210" t="s">
        <v>143</v>
      </c>
    </row>
    <row r="146" spans="1:65" s="2" customFormat="1" ht="21.75" customHeight="1">
      <c r="A146" s="35"/>
      <c r="B146" s="36"/>
      <c r="C146" s="179" t="s">
        <v>245</v>
      </c>
      <c r="D146" s="179" t="s">
        <v>145</v>
      </c>
      <c r="E146" s="180" t="s">
        <v>246</v>
      </c>
      <c r="F146" s="181" t="s">
        <v>247</v>
      </c>
      <c r="G146" s="182" t="s">
        <v>148</v>
      </c>
      <c r="H146" s="183">
        <v>906</v>
      </c>
      <c r="I146" s="184"/>
      <c r="J146" s="185">
        <f>ROUND(I146*H146,2)</f>
        <v>0</v>
      </c>
      <c r="K146" s="181" t="s">
        <v>149</v>
      </c>
      <c r="L146" s="40"/>
      <c r="M146" s="186" t="s">
        <v>19</v>
      </c>
      <c r="N146" s="187" t="s">
        <v>42</v>
      </c>
      <c r="O146" s="65"/>
      <c r="P146" s="188">
        <f>O146*H146</f>
        <v>0</v>
      </c>
      <c r="Q146" s="188">
        <v>0</v>
      </c>
      <c r="R146" s="188">
        <f>Q146*H146</f>
        <v>0</v>
      </c>
      <c r="S146" s="188">
        <v>0</v>
      </c>
      <c r="T146" s="189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190" t="s">
        <v>150</v>
      </c>
      <c r="AT146" s="190" t="s">
        <v>145</v>
      </c>
      <c r="AU146" s="190" t="s">
        <v>80</v>
      </c>
      <c r="AY146" s="18" t="s">
        <v>143</v>
      </c>
      <c r="BE146" s="191">
        <f>IF(N146="základní",J146,0)</f>
        <v>0</v>
      </c>
      <c r="BF146" s="191">
        <f>IF(N146="snížená",J146,0)</f>
        <v>0</v>
      </c>
      <c r="BG146" s="191">
        <f>IF(N146="zákl. přenesená",J146,0)</f>
        <v>0</v>
      </c>
      <c r="BH146" s="191">
        <f>IF(N146="sníž. přenesená",J146,0)</f>
        <v>0</v>
      </c>
      <c r="BI146" s="191">
        <f>IF(N146="nulová",J146,0)</f>
        <v>0</v>
      </c>
      <c r="BJ146" s="18" t="s">
        <v>78</v>
      </c>
      <c r="BK146" s="191">
        <f>ROUND(I146*H146,2)</f>
        <v>0</v>
      </c>
      <c r="BL146" s="18" t="s">
        <v>150</v>
      </c>
      <c r="BM146" s="190" t="s">
        <v>248</v>
      </c>
    </row>
    <row r="147" spans="1:65" s="2" customFormat="1" ht="19.5">
      <c r="A147" s="35"/>
      <c r="B147" s="36"/>
      <c r="C147" s="37"/>
      <c r="D147" s="192" t="s">
        <v>152</v>
      </c>
      <c r="E147" s="37"/>
      <c r="F147" s="193" t="s">
        <v>249</v>
      </c>
      <c r="G147" s="37"/>
      <c r="H147" s="37"/>
      <c r="I147" s="194"/>
      <c r="J147" s="37"/>
      <c r="K147" s="37"/>
      <c r="L147" s="40"/>
      <c r="M147" s="195"/>
      <c r="N147" s="196"/>
      <c r="O147" s="65"/>
      <c r="P147" s="65"/>
      <c r="Q147" s="65"/>
      <c r="R147" s="65"/>
      <c r="S147" s="65"/>
      <c r="T147" s="66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8" t="s">
        <v>152</v>
      </c>
      <c r="AU147" s="18" t="s">
        <v>80</v>
      </c>
    </row>
    <row r="148" spans="1:65" s="2" customFormat="1" ht="11.25">
      <c r="A148" s="35"/>
      <c r="B148" s="36"/>
      <c r="C148" s="37"/>
      <c r="D148" s="197" t="s">
        <v>154</v>
      </c>
      <c r="E148" s="37"/>
      <c r="F148" s="198" t="s">
        <v>250</v>
      </c>
      <c r="G148" s="37"/>
      <c r="H148" s="37"/>
      <c r="I148" s="194"/>
      <c r="J148" s="37"/>
      <c r="K148" s="37"/>
      <c r="L148" s="40"/>
      <c r="M148" s="195"/>
      <c r="N148" s="196"/>
      <c r="O148" s="65"/>
      <c r="P148" s="65"/>
      <c r="Q148" s="65"/>
      <c r="R148" s="65"/>
      <c r="S148" s="65"/>
      <c r="T148" s="66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8" t="s">
        <v>154</v>
      </c>
      <c r="AU148" s="18" t="s">
        <v>80</v>
      </c>
    </row>
    <row r="149" spans="1:65" s="2" customFormat="1" ht="19.5">
      <c r="A149" s="35"/>
      <c r="B149" s="36"/>
      <c r="C149" s="37"/>
      <c r="D149" s="192" t="s">
        <v>156</v>
      </c>
      <c r="E149" s="37"/>
      <c r="F149" s="199" t="s">
        <v>251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156</v>
      </c>
      <c r="AU149" s="18" t="s">
        <v>80</v>
      </c>
    </row>
    <row r="150" spans="1:65" s="13" customFormat="1" ht="11.25">
      <c r="B150" s="200"/>
      <c r="C150" s="201"/>
      <c r="D150" s="192" t="s">
        <v>165</v>
      </c>
      <c r="E150" s="202" t="s">
        <v>19</v>
      </c>
      <c r="F150" s="203" t="s">
        <v>252</v>
      </c>
      <c r="G150" s="201"/>
      <c r="H150" s="204">
        <v>906</v>
      </c>
      <c r="I150" s="205"/>
      <c r="J150" s="201"/>
      <c r="K150" s="201"/>
      <c r="L150" s="206"/>
      <c r="M150" s="207"/>
      <c r="N150" s="208"/>
      <c r="O150" s="208"/>
      <c r="P150" s="208"/>
      <c r="Q150" s="208"/>
      <c r="R150" s="208"/>
      <c r="S150" s="208"/>
      <c r="T150" s="209"/>
      <c r="AT150" s="210" t="s">
        <v>165</v>
      </c>
      <c r="AU150" s="210" t="s">
        <v>80</v>
      </c>
      <c r="AV150" s="13" t="s">
        <v>80</v>
      </c>
      <c r="AW150" s="13" t="s">
        <v>33</v>
      </c>
      <c r="AX150" s="13" t="s">
        <v>78</v>
      </c>
      <c r="AY150" s="210" t="s">
        <v>143</v>
      </c>
    </row>
    <row r="151" spans="1:65" s="2" customFormat="1" ht="16.5" customHeight="1">
      <c r="A151" s="35"/>
      <c r="B151" s="36"/>
      <c r="C151" s="179" t="s">
        <v>8</v>
      </c>
      <c r="D151" s="179" t="s">
        <v>145</v>
      </c>
      <c r="E151" s="180" t="s">
        <v>253</v>
      </c>
      <c r="F151" s="181" t="s">
        <v>254</v>
      </c>
      <c r="G151" s="182" t="s">
        <v>148</v>
      </c>
      <c r="H151" s="183">
        <v>914</v>
      </c>
      <c r="I151" s="184"/>
      <c r="J151" s="185">
        <f>ROUND(I151*H151,2)</f>
        <v>0</v>
      </c>
      <c r="K151" s="181" t="s">
        <v>149</v>
      </c>
      <c r="L151" s="40"/>
      <c r="M151" s="186" t="s">
        <v>19</v>
      </c>
      <c r="N151" s="187" t="s">
        <v>42</v>
      </c>
      <c r="O151" s="65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150</v>
      </c>
      <c r="AT151" s="190" t="s">
        <v>145</v>
      </c>
      <c r="AU151" s="190" t="s">
        <v>80</v>
      </c>
      <c r="AY151" s="18" t="s">
        <v>143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78</v>
      </c>
      <c r="BK151" s="191">
        <f>ROUND(I151*H151,2)</f>
        <v>0</v>
      </c>
      <c r="BL151" s="18" t="s">
        <v>150</v>
      </c>
      <c r="BM151" s="190" t="s">
        <v>255</v>
      </c>
    </row>
    <row r="152" spans="1:65" s="2" customFormat="1" ht="11.25">
      <c r="A152" s="35"/>
      <c r="B152" s="36"/>
      <c r="C152" s="37"/>
      <c r="D152" s="192" t="s">
        <v>152</v>
      </c>
      <c r="E152" s="37"/>
      <c r="F152" s="193" t="s">
        <v>256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80</v>
      </c>
    </row>
    <row r="153" spans="1:65" s="2" customFormat="1" ht="11.25">
      <c r="A153" s="35"/>
      <c r="B153" s="36"/>
      <c r="C153" s="37"/>
      <c r="D153" s="197" t="s">
        <v>154</v>
      </c>
      <c r="E153" s="37"/>
      <c r="F153" s="198" t="s">
        <v>257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154</v>
      </c>
      <c r="AU153" s="18" t="s">
        <v>80</v>
      </c>
    </row>
    <row r="154" spans="1:65" s="13" customFormat="1" ht="11.25">
      <c r="B154" s="200"/>
      <c r="C154" s="201"/>
      <c r="D154" s="192" t="s">
        <v>165</v>
      </c>
      <c r="E154" s="202" t="s">
        <v>19</v>
      </c>
      <c r="F154" s="203" t="s">
        <v>258</v>
      </c>
      <c r="G154" s="201"/>
      <c r="H154" s="204">
        <v>914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165</v>
      </c>
      <c r="AU154" s="210" t="s">
        <v>80</v>
      </c>
      <c r="AV154" s="13" t="s">
        <v>80</v>
      </c>
      <c r="AW154" s="13" t="s">
        <v>33</v>
      </c>
      <c r="AX154" s="13" t="s">
        <v>78</v>
      </c>
      <c r="AY154" s="210" t="s">
        <v>143</v>
      </c>
    </row>
    <row r="155" spans="1:65" s="2" customFormat="1" ht="16.5" customHeight="1">
      <c r="A155" s="35"/>
      <c r="B155" s="36"/>
      <c r="C155" s="211" t="s">
        <v>259</v>
      </c>
      <c r="D155" s="211" t="s">
        <v>204</v>
      </c>
      <c r="E155" s="212" t="s">
        <v>260</v>
      </c>
      <c r="F155" s="213" t="s">
        <v>261</v>
      </c>
      <c r="G155" s="214" t="s">
        <v>148</v>
      </c>
      <c r="H155" s="215">
        <v>914</v>
      </c>
      <c r="I155" s="216"/>
      <c r="J155" s="217">
        <f>ROUND(I155*H155,2)</f>
        <v>0</v>
      </c>
      <c r="K155" s="213" t="s">
        <v>19</v>
      </c>
      <c r="L155" s="218"/>
      <c r="M155" s="219" t="s">
        <v>19</v>
      </c>
      <c r="N155" s="220" t="s">
        <v>42</v>
      </c>
      <c r="O155" s="65"/>
      <c r="P155" s="188">
        <f>O155*H155</f>
        <v>0</v>
      </c>
      <c r="Q155" s="188">
        <v>2E-3</v>
      </c>
      <c r="R155" s="188">
        <f>Q155*H155</f>
        <v>1.8280000000000001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203</v>
      </c>
      <c r="AT155" s="190" t="s">
        <v>204</v>
      </c>
      <c r="AU155" s="190" t="s">
        <v>80</v>
      </c>
      <c r="AY155" s="18" t="s">
        <v>143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78</v>
      </c>
      <c r="BK155" s="191">
        <f>ROUND(I155*H155,2)</f>
        <v>0</v>
      </c>
      <c r="BL155" s="18" t="s">
        <v>150</v>
      </c>
      <c r="BM155" s="190" t="s">
        <v>262</v>
      </c>
    </row>
    <row r="156" spans="1:65" s="2" customFormat="1" ht="11.25">
      <c r="A156" s="35"/>
      <c r="B156" s="36"/>
      <c r="C156" s="37"/>
      <c r="D156" s="192" t="s">
        <v>152</v>
      </c>
      <c r="E156" s="37"/>
      <c r="F156" s="193" t="s">
        <v>261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152</v>
      </c>
      <c r="AU156" s="18" t="s">
        <v>80</v>
      </c>
    </row>
    <row r="157" spans="1:65" s="13" customFormat="1" ht="11.25">
      <c r="B157" s="200"/>
      <c r="C157" s="201"/>
      <c r="D157" s="192" t="s">
        <v>165</v>
      </c>
      <c r="E157" s="202" t="s">
        <v>19</v>
      </c>
      <c r="F157" s="203" t="s">
        <v>263</v>
      </c>
      <c r="G157" s="201"/>
      <c r="H157" s="204">
        <v>125</v>
      </c>
      <c r="I157" s="205"/>
      <c r="J157" s="201"/>
      <c r="K157" s="201"/>
      <c r="L157" s="206"/>
      <c r="M157" s="207"/>
      <c r="N157" s="208"/>
      <c r="O157" s="208"/>
      <c r="P157" s="208"/>
      <c r="Q157" s="208"/>
      <c r="R157" s="208"/>
      <c r="S157" s="208"/>
      <c r="T157" s="209"/>
      <c r="AT157" s="210" t="s">
        <v>165</v>
      </c>
      <c r="AU157" s="210" t="s">
        <v>80</v>
      </c>
      <c r="AV157" s="13" t="s">
        <v>80</v>
      </c>
      <c r="AW157" s="13" t="s">
        <v>33</v>
      </c>
      <c r="AX157" s="13" t="s">
        <v>71</v>
      </c>
      <c r="AY157" s="210" t="s">
        <v>143</v>
      </c>
    </row>
    <row r="158" spans="1:65" s="13" customFormat="1" ht="11.25">
      <c r="B158" s="200"/>
      <c r="C158" s="201"/>
      <c r="D158" s="192" t="s">
        <v>165</v>
      </c>
      <c r="E158" s="202" t="s">
        <v>19</v>
      </c>
      <c r="F158" s="203" t="s">
        <v>264</v>
      </c>
      <c r="G158" s="201"/>
      <c r="H158" s="204">
        <v>133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165</v>
      </c>
      <c r="AU158" s="210" t="s">
        <v>80</v>
      </c>
      <c r="AV158" s="13" t="s">
        <v>80</v>
      </c>
      <c r="AW158" s="13" t="s">
        <v>33</v>
      </c>
      <c r="AX158" s="13" t="s">
        <v>71</v>
      </c>
      <c r="AY158" s="210" t="s">
        <v>143</v>
      </c>
    </row>
    <row r="159" spans="1:65" s="13" customFormat="1" ht="11.25">
      <c r="B159" s="200"/>
      <c r="C159" s="201"/>
      <c r="D159" s="192" t="s">
        <v>165</v>
      </c>
      <c r="E159" s="202" t="s">
        <v>19</v>
      </c>
      <c r="F159" s="203" t="s">
        <v>265</v>
      </c>
      <c r="G159" s="201"/>
      <c r="H159" s="204">
        <v>114</v>
      </c>
      <c r="I159" s="205"/>
      <c r="J159" s="201"/>
      <c r="K159" s="201"/>
      <c r="L159" s="206"/>
      <c r="M159" s="207"/>
      <c r="N159" s="208"/>
      <c r="O159" s="208"/>
      <c r="P159" s="208"/>
      <c r="Q159" s="208"/>
      <c r="R159" s="208"/>
      <c r="S159" s="208"/>
      <c r="T159" s="209"/>
      <c r="AT159" s="210" t="s">
        <v>165</v>
      </c>
      <c r="AU159" s="210" t="s">
        <v>80</v>
      </c>
      <c r="AV159" s="13" t="s">
        <v>80</v>
      </c>
      <c r="AW159" s="13" t="s">
        <v>33</v>
      </c>
      <c r="AX159" s="13" t="s">
        <v>71</v>
      </c>
      <c r="AY159" s="210" t="s">
        <v>143</v>
      </c>
    </row>
    <row r="160" spans="1:65" s="13" customFormat="1" ht="11.25">
      <c r="B160" s="200"/>
      <c r="C160" s="201"/>
      <c r="D160" s="192" t="s">
        <v>165</v>
      </c>
      <c r="E160" s="202" t="s">
        <v>19</v>
      </c>
      <c r="F160" s="203" t="s">
        <v>266</v>
      </c>
      <c r="G160" s="201"/>
      <c r="H160" s="204">
        <v>121</v>
      </c>
      <c r="I160" s="205"/>
      <c r="J160" s="201"/>
      <c r="K160" s="201"/>
      <c r="L160" s="206"/>
      <c r="M160" s="207"/>
      <c r="N160" s="208"/>
      <c r="O160" s="208"/>
      <c r="P160" s="208"/>
      <c r="Q160" s="208"/>
      <c r="R160" s="208"/>
      <c r="S160" s="208"/>
      <c r="T160" s="209"/>
      <c r="AT160" s="210" t="s">
        <v>165</v>
      </c>
      <c r="AU160" s="210" t="s">
        <v>80</v>
      </c>
      <c r="AV160" s="13" t="s">
        <v>80</v>
      </c>
      <c r="AW160" s="13" t="s">
        <v>33</v>
      </c>
      <c r="AX160" s="13" t="s">
        <v>71</v>
      </c>
      <c r="AY160" s="210" t="s">
        <v>143</v>
      </c>
    </row>
    <row r="161" spans="1:65" s="13" customFormat="1" ht="11.25">
      <c r="B161" s="200"/>
      <c r="C161" s="201"/>
      <c r="D161" s="192" t="s">
        <v>165</v>
      </c>
      <c r="E161" s="202" t="s">
        <v>19</v>
      </c>
      <c r="F161" s="203" t="s">
        <v>267</v>
      </c>
      <c r="G161" s="201"/>
      <c r="H161" s="204">
        <v>135</v>
      </c>
      <c r="I161" s="205"/>
      <c r="J161" s="201"/>
      <c r="K161" s="201"/>
      <c r="L161" s="206"/>
      <c r="M161" s="207"/>
      <c r="N161" s="208"/>
      <c r="O161" s="208"/>
      <c r="P161" s="208"/>
      <c r="Q161" s="208"/>
      <c r="R161" s="208"/>
      <c r="S161" s="208"/>
      <c r="T161" s="209"/>
      <c r="AT161" s="210" t="s">
        <v>165</v>
      </c>
      <c r="AU161" s="210" t="s">
        <v>80</v>
      </c>
      <c r="AV161" s="13" t="s">
        <v>80</v>
      </c>
      <c r="AW161" s="13" t="s">
        <v>33</v>
      </c>
      <c r="AX161" s="13" t="s">
        <v>71</v>
      </c>
      <c r="AY161" s="210" t="s">
        <v>143</v>
      </c>
    </row>
    <row r="162" spans="1:65" s="13" customFormat="1" ht="11.25">
      <c r="B162" s="200"/>
      <c r="C162" s="201"/>
      <c r="D162" s="192" t="s">
        <v>165</v>
      </c>
      <c r="E162" s="202" t="s">
        <v>19</v>
      </c>
      <c r="F162" s="203" t="s">
        <v>268</v>
      </c>
      <c r="G162" s="201"/>
      <c r="H162" s="204">
        <v>62</v>
      </c>
      <c r="I162" s="205"/>
      <c r="J162" s="201"/>
      <c r="K162" s="201"/>
      <c r="L162" s="206"/>
      <c r="M162" s="207"/>
      <c r="N162" s="208"/>
      <c r="O162" s="208"/>
      <c r="P162" s="208"/>
      <c r="Q162" s="208"/>
      <c r="R162" s="208"/>
      <c r="S162" s="208"/>
      <c r="T162" s="209"/>
      <c r="AT162" s="210" t="s">
        <v>165</v>
      </c>
      <c r="AU162" s="210" t="s">
        <v>80</v>
      </c>
      <c r="AV162" s="13" t="s">
        <v>80</v>
      </c>
      <c r="AW162" s="13" t="s">
        <v>33</v>
      </c>
      <c r="AX162" s="13" t="s">
        <v>71</v>
      </c>
      <c r="AY162" s="210" t="s">
        <v>143</v>
      </c>
    </row>
    <row r="163" spans="1:65" s="13" customFormat="1" ht="11.25">
      <c r="B163" s="200"/>
      <c r="C163" s="201"/>
      <c r="D163" s="192" t="s">
        <v>165</v>
      </c>
      <c r="E163" s="202" t="s">
        <v>19</v>
      </c>
      <c r="F163" s="203" t="s">
        <v>269</v>
      </c>
      <c r="G163" s="201"/>
      <c r="H163" s="204">
        <v>106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165</v>
      </c>
      <c r="AU163" s="210" t="s">
        <v>80</v>
      </c>
      <c r="AV163" s="13" t="s">
        <v>80</v>
      </c>
      <c r="AW163" s="13" t="s">
        <v>33</v>
      </c>
      <c r="AX163" s="13" t="s">
        <v>71</v>
      </c>
      <c r="AY163" s="210" t="s">
        <v>143</v>
      </c>
    </row>
    <row r="164" spans="1:65" s="13" customFormat="1" ht="11.25">
      <c r="B164" s="200"/>
      <c r="C164" s="201"/>
      <c r="D164" s="192" t="s">
        <v>165</v>
      </c>
      <c r="E164" s="202" t="s">
        <v>19</v>
      </c>
      <c r="F164" s="203" t="s">
        <v>270</v>
      </c>
      <c r="G164" s="201"/>
      <c r="H164" s="204">
        <v>57</v>
      </c>
      <c r="I164" s="205"/>
      <c r="J164" s="201"/>
      <c r="K164" s="201"/>
      <c r="L164" s="206"/>
      <c r="M164" s="207"/>
      <c r="N164" s="208"/>
      <c r="O164" s="208"/>
      <c r="P164" s="208"/>
      <c r="Q164" s="208"/>
      <c r="R164" s="208"/>
      <c r="S164" s="208"/>
      <c r="T164" s="209"/>
      <c r="AT164" s="210" t="s">
        <v>165</v>
      </c>
      <c r="AU164" s="210" t="s">
        <v>80</v>
      </c>
      <c r="AV164" s="13" t="s">
        <v>80</v>
      </c>
      <c r="AW164" s="13" t="s">
        <v>33</v>
      </c>
      <c r="AX164" s="13" t="s">
        <v>71</v>
      </c>
      <c r="AY164" s="210" t="s">
        <v>143</v>
      </c>
    </row>
    <row r="165" spans="1:65" s="13" customFormat="1" ht="11.25">
      <c r="B165" s="200"/>
      <c r="C165" s="201"/>
      <c r="D165" s="192" t="s">
        <v>165</v>
      </c>
      <c r="E165" s="202" t="s">
        <v>19</v>
      </c>
      <c r="F165" s="203" t="s">
        <v>271</v>
      </c>
      <c r="G165" s="201"/>
      <c r="H165" s="204">
        <v>61</v>
      </c>
      <c r="I165" s="205"/>
      <c r="J165" s="201"/>
      <c r="K165" s="201"/>
      <c r="L165" s="206"/>
      <c r="M165" s="207"/>
      <c r="N165" s="208"/>
      <c r="O165" s="208"/>
      <c r="P165" s="208"/>
      <c r="Q165" s="208"/>
      <c r="R165" s="208"/>
      <c r="S165" s="208"/>
      <c r="T165" s="209"/>
      <c r="AT165" s="210" t="s">
        <v>165</v>
      </c>
      <c r="AU165" s="210" t="s">
        <v>80</v>
      </c>
      <c r="AV165" s="13" t="s">
        <v>80</v>
      </c>
      <c r="AW165" s="13" t="s">
        <v>33</v>
      </c>
      <c r="AX165" s="13" t="s">
        <v>71</v>
      </c>
      <c r="AY165" s="210" t="s">
        <v>143</v>
      </c>
    </row>
    <row r="166" spans="1:65" s="14" customFormat="1" ht="11.25">
      <c r="B166" s="221"/>
      <c r="C166" s="222"/>
      <c r="D166" s="192" t="s">
        <v>165</v>
      </c>
      <c r="E166" s="223" t="s">
        <v>19</v>
      </c>
      <c r="F166" s="224" t="s">
        <v>272</v>
      </c>
      <c r="G166" s="222"/>
      <c r="H166" s="225">
        <v>914</v>
      </c>
      <c r="I166" s="226"/>
      <c r="J166" s="222"/>
      <c r="K166" s="222"/>
      <c r="L166" s="227"/>
      <c r="M166" s="228"/>
      <c r="N166" s="229"/>
      <c r="O166" s="229"/>
      <c r="P166" s="229"/>
      <c r="Q166" s="229"/>
      <c r="R166" s="229"/>
      <c r="S166" s="229"/>
      <c r="T166" s="230"/>
      <c r="AT166" s="231" t="s">
        <v>165</v>
      </c>
      <c r="AU166" s="231" t="s">
        <v>80</v>
      </c>
      <c r="AV166" s="14" t="s">
        <v>150</v>
      </c>
      <c r="AW166" s="14" t="s">
        <v>33</v>
      </c>
      <c r="AX166" s="14" t="s">
        <v>78</v>
      </c>
      <c r="AY166" s="231" t="s">
        <v>143</v>
      </c>
    </row>
    <row r="167" spans="1:65" s="2" customFormat="1" ht="16.5" customHeight="1">
      <c r="A167" s="35"/>
      <c r="B167" s="36"/>
      <c r="C167" s="179" t="s">
        <v>273</v>
      </c>
      <c r="D167" s="179" t="s">
        <v>145</v>
      </c>
      <c r="E167" s="180" t="s">
        <v>274</v>
      </c>
      <c r="F167" s="181" t="s">
        <v>275</v>
      </c>
      <c r="G167" s="182" t="s">
        <v>148</v>
      </c>
      <c r="H167" s="183">
        <v>906</v>
      </c>
      <c r="I167" s="184"/>
      <c r="J167" s="185">
        <f>ROUND(I167*H167,2)</f>
        <v>0</v>
      </c>
      <c r="K167" s="181" t="s">
        <v>149</v>
      </c>
      <c r="L167" s="40"/>
      <c r="M167" s="186" t="s">
        <v>19</v>
      </c>
      <c r="N167" s="187" t="s">
        <v>42</v>
      </c>
      <c r="O167" s="65"/>
      <c r="P167" s="188">
        <f>O167*H167</f>
        <v>0</v>
      </c>
      <c r="Q167" s="188">
        <v>0</v>
      </c>
      <c r="R167" s="188">
        <f>Q167*H167</f>
        <v>0</v>
      </c>
      <c r="S167" s="188">
        <v>0</v>
      </c>
      <c r="T167" s="189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190" t="s">
        <v>150</v>
      </c>
      <c r="AT167" s="190" t="s">
        <v>145</v>
      </c>
      <c r="AU167" s="190" t="s">
        <v>80</v>
      </c>
      <c r="AY167" s="18" t="s">
        <v>143</v>
      </c>
      <c r="BE167" s="191">
        <f>IF(N167="základní",J167,0)</f>
        <v>0</v>
      </c>
      <c r="BF167" s="191">
        <f>IF(N167="snížená",J167,0)</f>
        <v>0</v>
      </c>
      <c r="BG167" s="191">
        <f>IF(N167="zákl. přenesená",J167,0)</f>
        <v>0</v>
      </c>
      <c r="BH167" s="191">
        <f>IF(N167="sníž. přenesená",J167,0)</f>
        <v>0</v>
      </c>
      <c r="BI167" s="191">
        <f>IF(N167="nulová",J167,0)</f>
        <v>0</v>
      </c>
      <c r="BJ167" s="18" t="s">
        <v>78</v>
      </c>
      <c r="BK167" s="191">
        <f>ROUND(I167*H167,2)</f>
        <v>0</v>
      </c>
      <c r="BL167" s="18" t="s">
        <v>150</v>
      </c>
      <c r="BM167" s="190" t="s">
        <v>276</v>
      </c>
    </row>
    <row r="168" spans="1:65" s="2" customFormat="1" ht="11.25">
      <c r="A168" s="35"/>
      <c r="B168" s="36"/>
      <c r="C168" s="37"/>
      <c r="D168" s="192" t="s">
        <v>152</v>
      </c>
      <c r="E168" s="37"/>
      <c r="F168" s="193" t="s">
        <v>277</v>
      </c>
      <c r="G168" s="37"/>
      <c r="H168" s="37"/>
      <c r="I168" s="194"/>
      <c r="J168" s="37"/>
      <c r="K168" s="37"/>
      <c r="L168" s="40"/>
      <c r="M168" s="195"/>
      <c r="N168" s="196"/>
      <c r="O168" s="65"/>
      <c r="P168" s="65"/>
      <c r="Q168" s="65"/>
      <c r="R168" s="65"/>
      <c r="S168" s="65"/>
      <c r="T168" s="66"/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T168" s="18" t="s">
        <v>152</v>
      </c>
      <c r="AU168" s="18" t="s">
        <v>80</v>
      </c>
    </row>
    <row r="169" spans="1:65" s="2" customFormat="1" ht="11.25">
      <c r="A169" s="35"/>
      <c r="B169" s="36"/>
      <c r="C169" s="37"/>
      <c r="D169" s="197" t="s">
        <v>154</v>
      </c>
      <c r="E169" s="37"/>
      <c r="F169" s="198" t="s">
        <v>278</v>
      </c>
      <c r="G169" s="37"/>
      <c r="H169" s="37"/>
      <c r="I169" s="194"/>
      <c r="J169" s="37"/>
      <c r="K169" s="37"/>
      <c r="L169" s="40"/>
      <c r="M169" s="195"/>
      <c r="N169" s="196"/>
      <c r="O169" s="65"/>
      <c r="P169" s="65"/>
      <c r="Q169" s="65"/>
      <c r="R169" s="65"/>
      <c r="S169" s="65"/>
      <c r="T169" s="66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8" t="s">
        <v>154</v>
      </c>
      <c r="AU169" s="18" t="s">
        <v>80</v>
      </c>
    </row>
    <row r="170" spans="1:65" s="13" customFormat="1" ht="11.25">
      <c r="B170" s="200"/>
      <c r="C170" s="201"/>
      <c r="D170" s="192" t="s">
        <v>165</v>
      </c>
      <c r="E170" s="202" t="s">
        <v>19</v>
      </c>
      <c r="F170" s="203" t="s">
        <v>279</v>
      </c>
      <c r="G170" s="201"/>
      <c r="H170" s="204">
        <v>906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165</v>
      </c>
      <c r="AU170" s="210" t="s">
        <v>80</v>
      </c>
      <c r="AV170" s="13" t="s">
        <v>80</v>
      </c>
      <c r="AW170" s="13" t="s">
        <v>33</v>
      </c>
      <c r="AX170" s="13" t="s">
        <v>78</v>
      </c>
      <c r="AY170" s="210" t="s">
        <v>143</v>
      </c>
    </row>
    <row r="171" spans="1:65" s="2" customFormat="1" ht="16.5" customHeight="1">
      <c r="A171" s="35"/>
      <c r="B171" s="36"/>
      <c r="C171" s="211" t="s">
        <v>280</v>
      </c>
      <c r="D171" s="211" t="s">
        <v>204</v>
      </c>
      <c r="E171" s="212" t="s">
        <v>281</v>
      </c>
      <c r="F171" s="213" t="s">
        <v>282</v>
      </c>
      <c r="G171" s="214" t="s">
        <v>148</v>
      </c>
      <c r="H171" s="215">
        <v>906</v>
      </c>
      <c r="I171" s="216"/>
      <c r="J171" s="217">
        <f>ROUND(I171*H171,2)</f>
        <v>0</v>
      </c>
      <c r="K171" s="213" t="s">
        <v>19</v>
      </c>
      <c r="L171" s="218"/>
      <c r="M171" s="219" t="s">
        <v>19</v>
      </c>
      <c r="N171" s="220" t="s">
        <v>42</v>
      </c>
      <c r="O171" s="65"/>
      <c r="P171" s="188">
        <f>O171*H171</f>
        <v>0</v>
      </c>
      <c r="Q171" s="188">
        <v>0</v>
      </c>
      <c r="R171" s="188">
        <f>Q171*H171</f>
        <v>0</v>
      </c>
      <c r="S171" s="188">
        <v>0</v>
      </c>
      <c r="T171" s="189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190" t="s">
        <v>203</v>
      </c>
      <c r="AT171" s="190" t="s">
        <v>204</v>
      </c>
      <c r="AU171" s="190" t="s">
        <v>80</v>
      </c>
      <c r="AY171" s="18" t="s">
        <v>143</v>
      </c>
      <c r="BE171" s="191">
        <f>IF(N171="základní",J171,0)</f>
        <v>0</v>
      </c>
      <c r="BF171" s="191">
        <f>IF(N171="snížená",J171,0)</f>
        <v>0</v>
      </c>
      <c r="BG171" s="191">
        <f>IF(N171="zákl. přenesená",J171,0)</f>
        <v>0</v>
      </c>
      <c r="BH171" s="191">
        <f>IF(N171="sníž. přenesená",J171,0)</f>
        <v>0</v>
      </c>
      <c r="BI171" s="191">
        <f>IF(N171="nulová",J171,0)</f>
        <v>0</v>
      </c>
      <c r="BJ171" s="18" t="s">
        <v>78</v>
      </c>
      <c r="BK171" s="191">
        <f>ROUND(I171*H171,2)</f>
        <v>0</v>
      </c>
      <c r="BL171" s="18" t="s">
        <v>150</v>
      </c>
      <c r="BM171" s="190" t="s">
        <v>283</v>
      </c>
    </row>
    <row r="172" spans="1:65" s="2" customFormat="1" ht="11.25">
      <c r="A172" s="35"/>
      <c r="B172" s="36"/>
      <c r="C172" s="37"/>
      <c r="D172" s="192" t="s">
        <v>152</v>
      </c>
      <c r="E172" s="37"/>
      <c r="F172" s="193" t="s">
        <v>282</v>
      </c>
      <c r="G172" s="37"/>
      <c r="H172" s="37"/>
      <c r="I172" s="194"/>
      <c r="J172" s="37"/>
      <c r="K172" s="37"/>
      <c r="L172" s="40"/>
      <c r="M172" s="195"/>
      <c r="N172" s="196"/>
      <c r="O172" s="65"/>
      <c r="P172" s="65"/>
      <c r="Q172" s="65"/>
      <c r="R172" s="65"/>
      <c r="S172" s="65"/>
      <c r="T172" s="66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8" t="s">
        <v>152</v>
      </c>
      <c r="AU172" s="18" t="s">
        <v>80</v>
      </c>
    </row>
    <row r="173" spans="1:65" s="13" customFormat="1" ht="11.25">
      <c r="B173" s="200"/>
      <c r="C173" s="201"/>
      <c r="D173" s="192" t="s">
        <v>165</v>
      </c>
      <c r="E173" s="202" t="s">
        <v>19</v>
      </c>
      <c r="F173" s="203" t="s">
        <v>284</v>
      </c>
      <c r="G173" s="201"/>
      <c r="H173" s="204">
        <v>165</v>
      </c>
      <c r="I173" s="205"/>
      <c r="J173" s="201"/>
      <c r="K173" s="201"/>
      <c r="L173" s="206"/>
      <c r="M173" s="207"/>
      <c r="N173" s="208"/>
      <c r="O173" s="208"/>
      <c r="P173" s="208"/>
      <c r="Q173" s="208"/>
      <c r="R173" s="208"/>
      <c r="S173" s="208"/>
      <c r="T173" s="209"/>
      <c r="AT173" s="210" t="s">
        <v>165</v>
      </c>
      <c r="AU173" s="210" t="s">
        <v>80</v>
      </c>
      <c r="AV173" s="13" t="s">
        <v>80</v>
      </c>
      <c r="AW173" s="13" t="s">
        <v>33</v>
      </c>
      <c r="AX173" s="13" t="s">
        <v>71</v>
      </c>
      <c r="AY173" s="210" t="s">
        <v>143</v>
      </c>
    </row>
    <row r="174" spans="1:65" s="13" customFormat="1" ht="11.25">
      <c r="B174" s="200"/>
      <c r="C174" s="201"/>
      <c r="D174" s="192" t="s">
        <v>165</v>
      </c>
      <c r="E174" s="202" t="s">
        <v>19</v>
      </c>
      <c r="F174" s="203" t="s">
        <v>285</v>
      </c>
      <c r="G174" s="201"/>
      <c r="H174" s="204">
        <v>165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165</v>
      </c>
      <c r="AU174" s="210" t="s">
        <v>80</v>
      </c>
      <c r="AV174" s="13" t="s">
        <v>80</v>
      </c>
      <c r="AW174" s="13" t="s">
        <v>33</v>
      </c>
      <c r="AX174" s="13" t="s">
        <v>71</v>
      </c>
      <c r="AY174" s="210" t="s">
        <v>143</v>
      </c>
    </row>
    <row r="175" spans="1:65" s="13" customFormat="1" ht="11.25">
      <c r="B175" s="200"/>
      <c r="C175" s="201"/>
      <c r="D175" s="192" t="s">
        <v>165</v>
      </c>
      <c r="E175" s="202" t="s">
        <v>19</v>
      </c>
      <c r="F175" s="203" t="s">
        <v>286</v>
      </c>
      <c r="G175" s="201"/>
      <c r="H175" s="204">
        <v>175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165</v>
      </c>
      <c r="AU175" s="210" t="s">
        <v>80</v>
      </c>
      <c r="AV175" s="13" t="s">
        <v>80</v>
      </c>
      <c r="AW175" s="13" t="s">
        <v>33</v>
      </c>
      <c r="AX175" s="13" t="s">
        <v>71</v>
      </c>
      <c r="AY175" s="210" t="s">
        <v>143</v>
      </c>
    </row>
    <row r="176" spans="1:65" s="13" customFormat="1" ht="11.25">
      <c r="B176" s="200"/>
      <c r="C176" s="201"/>
      <c r="D176" s="192" t="s">
        <v>165</v>
      </c>
      <c r="E176" s="202" t="s">
        <v>19</v>
      </c>
      <c r="F176" s="203" t="s">
        <v>287</v>
      </c>
      <c r="G176" s="201"/>
      <c r="H176" s="204">
        <v>166</v>
      </c>
      <c r="I176" s="205"/>
      <c r="J176" s="201"/>
      <c r="K176" s="201"/>
      <c r="L176" s="206"/>
      <c r="M176" s="207"/>
      <c r="N176" s="208"/>
      <c r="O176" s="208"/>
      <c r="P176" s="208"/>
      <c r="Q176" s="208"/>
      <c r="R176" s="208"/>
      <c r="S176" s="208"/>
      <c r="T176" s="209"/>
      <c r="AT176" s="210" t="s">
        <v>165</v>
      </c>
      <c r="AU176" s="210" t="s">
        <v>80</v>
      </c>
      <c r="AV176" s="13" t="s">
        <v>80</v>
      </c>
      <c r="AW176" s="13" t="s">
        <v>33</v>
      </c>
      <c r="AX176" s="13" t="s">
        <v>71</v>
      </c>
      <c r="AY176" s="210" t="s">
        <v>143</v>
      </c>
    </row>
    <row r="177" spans="1:65" s="13" customFormat="1" ht="11.25">
      <c r="B177" s="200"/>
      <c r="C177" s="201"/>
      <c r="D177" s="192" t="s">
        <v>165</v>
      </c>
      <c r="E177" s="202" t="s">
        <v>19</v>
      </c>
      <c r="F177" s="203" t="s">
        <v>288</v>
      </c>
      <c r="G177" s="201"/>
      <c r="H177" s="204">
        <v>125</v>
      </c>
      <c r="I177" s="205"/>
      <c r="J177" s="201"/>
      <c r="K177" s="201"/>
      <c r="L177" s="206"/>
      <c r="M177" s="207"/>
      <c r="N177" s="208"/>
      <c r="O177" s="208"/>
      <c r="P177" s="208"/>
      <c r="Q177" s="208"/>
      <c r="R177" s="208"/>
      <c r="S177" s="208"/>
      <c r="T177" s="209"/>
      <c r="AT177" s="210" t="s">
        <v>165</v>
      </c>
      <c r="AU177" s="210" t="s">
        <v>80</v>
      </c>
      <c r="AV177" s="13" t="s">
        <v>80</v>
      </c>
      <c r="AW177" s="13" t="s">
        <v>33</v>
      </c>
      <c r="AX177" s="13" t="s">
        <v>71</v>
      </c>
      <c r="AY177" s="210" t="s">
        <v>143</v>
      </c>
    </row>
    <row r="178" spans="1:65" s="13" customFormat="1" ht="11.25">
      <c r="B178" s="200"/>
      <c r="C178" s="201"/>
      <c r="D178" s="192" t="s">
        <v>165</v>
      </c>
      <c r="E178" s="202" t="s">
        <v>19</v>
      </c>
      <c r="F178" s="203" t="s">
        <v>289</v>
      </c>
      <c r="G178" s="201"/>
      <c r="H178" s="204">
        <v>46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165</v>
      </c>
      <c r="AU178" s="210" t="s">
        <v>80</v>
      </c>
      <c r="AV178" s="13" t="s">
        <v>80</v>
      </c>
      <c r="AW178" s="13" t="s">
        <v>33</v>
      </c>
      <c r="AX178" s="13" t="s">
        <v>71</v>
      </c>
      <c r="AY178" s="210" t="s">
        <v>143</v>
      </c>
    </row>
    <row r="179" spans="1:65" s="13" customFormat="1" ht="11.25">
      <c r="B179" s="200"/>
      <c r="C179" s="201"/>
      <c r="D179" s="192" t="s">
        <v>165</v>
      </c>
      <c r="E179" s="202" t="s">
        <v>19</v>
      </c>
      <c r="F179" s="203" t="s">
        <v>290</v>
      </c>
      <c r="G179" s="201"/>
      <c r="H179" s="204">
        <v>64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165</v>
      </c>
      <c r="AU179" s="210" t="s">
        <v>80</v>
      </c>
      <c r="AV179" s="13" t="s">
        <v>80</v>
      </c>
      <c r="AW179" s="13" t="s">
        <v>33</v>
      </c>
      <c r="AX179" s="13" t="s">
        <v>71</v>
      </c>
      <c r="AY179" s="210" t="s">
        <v>143</v>
      </c>
    </row>
    <row r="180" spans="1:65" s="14" customFormat="1" ht="11.25">
      <c r="B180" s="221"/>
      <c r="C180" s="222"/>
      <c r="D180" s="192" t="s">
        <v>165</v>
      </c>
      <c r="E180" s="223" t="s">
        <v>19</v>
      </c>
      <c r="F180" s="224" t="s">
        <v>272</v>
      </c>
      <c r="G180" s="222"/>
      <c r="H180" s="225">
        <v>906</v>
      </c>
      <c r="I180" s="226"/>
      <c r="J180" s="222"/>
      <c r="K180" s="222"/>
      <c r="L180" s="227"/>
      <c r="M180" s="228"/>
      <c r="N180" s="229"/>
      <c r="O180" s="229"/>
      <c r="P180" s="229"/>
      <c r="Q180" s="229"/>
      <c r="R180" s="229"/>
      <c r="S180" s="229"/>
      <c r="T180" s="230"/>
      <c r="AT180" s="231" t="s">
        <v>165</v>
      </c>
      <c r="AU180" s="231" t="s">
        <v>80</v>
      </c>
      <c r="AV180" s="14" t="s">
        <v>150</v>
      </c>
      <c r="AW180" s="14" t="s">
        <v>33</v>
      </c>
      <c r="AX180" s="14" t="s">
        <v>78</v>
      </c>
      <c r="AY180" s="231" t="s">
        <v>143</v>
      </c>
    </row>
    <row r="181" spans="1:65" s="2" customFormat="1" ht="16.5" customHeight="1">
      <c r="A181" s="35"/>
      <c r="B181" s="36"/>
      <c r="C181" s="179" t="s">
        <v>291</v>
      </c>
      <c r="D181" s="179" t="s">
        <v>145</v>
      </c>
      <c r="E181" s="180" t="s">
        <v>292</v>
      </c>
      <c r="F181" s="181" t="s">
        <v>293</v>
      </c>
      <c r="G181" s="182" t="s">
        <v>148</v>
      </c>
      <c r="H181" s="183">
        <v>20</v>
      </c>
      <c r="I181" s="184"/>
      <c r="J181" s="185">
        <f>ROUND(I181*H181,2)</f>
        <v>0</v>
      </c>
      <c r="K181" s="181" t="s">
        <v>149</v>
      </c>
      <c r="L181" s="40"/>
      <c r="M181" s="186" t="s">
        <v>19</v>
      </c>
      <c r="N181" s="187" t="s">
        <v>42</v>
      </c>
      <c r="O181" s="65"/>
      <c r="P181" s="188">
        <f>O181*H181</f>
        <v>0</v>
      </c>
      <c r="Q181" s="188">
        <v>0</v>
      </c>
      <c r="R181" s="188">
        <f>Q181*H181</f>
        <v>0</v>
      </c>
      <c r="S181" s="188">
        <v>0</v>
      </c>
      <c r="T181" s="189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190" t="s">
        <v>150</v>
      </c>
      <c r="AT181" s="190" t="s">
        <v>145</v>
      </c>
      <c r="AU181" s="190" t="s">
        <v>80</v>
      </c>
      <c r="AY181" s="18" t="s">
        <v>143</v>
      </c>
      <c r="BE181" s="191">
        <f>IF(N181="základní",J181,0)</f>
        <v>0</v>
      </c>
      <c r="BF181" s="191">
        <f>IF(N181="snížená",J181,0)</f>
        <v>0</v>
      </c>
      <c r="BG181" s="191">
        <f>IF(N181="zákl. přenesená",J181,0)</f>
        <v>0</v>
      </c>
      <c r="BH181" s="191">
        <f>IF(N181="sníž. přenesená",J181,0)</f>
        <v>0</v>
      </c>
      <c r="BI181" s="191">
        <f>IF(N181="nulová",J181,0)</f>
        <v>0</v>
      </c>
      <c r="BJ181" s="18" t="s">
        <v>78</v>
      </c>
      <c r="BK181" s="191">
        <f>ROUND(I181*H181,2)</f>
        <v>0</v>
      </c>
      <c r="BL181" s="18" t="s">
        <v>150</v>
      </c>
      <c r="BM181" s="190" t="s">
        <v>294</v>
      </c>
    </row>
    <row r="182" spans="1:65" s="2" customFormat="1" ht="11.25">
      <c r="A182" s="35"/>
      <c r="B182" s="36"/>
      <c r="C182" s="37"/>
      <c r="D182" s="192" t="s">
        <v>152</v>
      </c>
      <c r="E182" s="37"/>
      <c r="F182" s="193" t="s">
        <v>295</v>
      </c>
      <c r="G182" s="37"/>
      <c r="H182" s="37"/>
      <c r="I182" s="194"/>
      <c r="J182" s="37"/>
      <c r="K182" s="37"/>
      <c r="L182" s="40"/>
      <c r="M182" s="195"/>
      <c r="N182" s="196"/>
      <c r="O182" s="65"/>
      <c r="P182" s="65"/>
      <c r="Q182" s="65"/>
      <c r="R182" s="65"/>
      <c r="S182" s="65"/>
      <c r="T182" s="66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8" t="s">
        <v>152</v>
      </c>
      <c r="AU182" s="18" t="s">
        <v>80</v>
      </c>
    </row>
    <row r="183" spans="1:65" s="2" customFormat="1" ht="11.25">
      <c r="A183" s="35"/>
      <c r="B183" s="36"/>
      <c r="C183" s="37"/>
      <c r="D183" s="197" t="s">
        <v>154</v>
      </c>
      <c r="E183" s="37"/>
      <c r="F183" s="198" t="s">
        <v>296</v>
      </c>
      <c r="G183" s="37"/>
      <c r="H183" s="37"/>
      <c r="I183" s="194"/>
      <c r="J183" s="37"/>
      <c r="K183" s="37"/>
      <c r="L183" s="40"/>
      <c r="M183" s="195"/>
      <c r="N183" s="196"/>
      <c r="O183" s="65"/>
      <c r="P183" s="65"/>
      <c r="Q183" s="65"/>
      <c r="R183" s="65"/>
      <c r="S183" s="65"/>
      <c r="T183" s="66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8" t="s">
        <v>154</v>
      </c>
      <c r="AU183" s="18" t="s">
        <v>80</v>
      </c>
    </row>
    <row r="184" spans="1:65" s="2" customFormat="1" ht="19.5">
      <c r="A184" s="35"/>
      <c r="B184" s="36"/>
      <c r="C184" s="37"/>
      <c r="D184" s="192" t="s">
        <v>156</v>
      </c>
      <c r="E184" s="37"/>
      <c r="F184" s="199" t="s">
        <v>297</v>
      </c>
      <c r="G184" s="37"/>
      <c r="H184" s="37"/>
      <c r="I184" s="194"/>
      <c r="J184" s="37"/>
      <c r="K184" s="37"/>
      <c r="L184" s="40"/>
      <c r="M184" s="195"/>
      <c r="N184" s="196"/>
      <c r="O184" s="65"/>
      <c r="P184" s="65"/>
      <c r="Q184" s="65"/>
      <c r="R184" s="65"/>
      <c r="S184" s="65"/>
      <c r="T184" s="66"/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T184" s="18" t="s">
        <v>156</v>
      </c>
      <c r="AU184" s="18" t="s">
        <v>80</v>
      </c>
    </row>
    <row r="185" spans="1:65" s="2" customFormat="1" ht="16.5" customHeight="1">
      <c r="A185" s="35"/>
      <c r="B185" s="36"/>
      <c r="C185" s="211" t="s">
        <v>298</v>
      </c>
      <c r="D185" s="211" t="s">
        <v>204</v>
      </c>
      <c r="E185" s="212" t="s">
        <v>299</v>
      </c>
      <c r="F185" s="213" t="s">
        <v>300</v>
      </c>
      <c r="G185" s="214" t="s">
        <v>148</v>
      </c>
      <c r="H185" s="215">
        <v>20</v>
      </c>
      <c r="I185" s="216"/>
      <c r="J185" s="217">
        <f>ROUND(I185*H185,2)</f>
        <v>0</v>
      </c>
      <c r="K185" s="213" t="s">
        <v>19</v>
      </c>
      <c r="L185" s="218"/>
      <c r="M185" s="219" t="s">
        <v>19</v>
      </c>
      <c r="N185" s="220" t="s">
        <v>42</v>
      </c>
      <c r="O185" s="65"/>
      <c r="P185" s="188">
        <f>O185*H185</f>
        <v>0</v>
      </c>
      <c r="Q185" s="188">
        <v>4.0000000000000001E-3</v>
      </c>
      <c r="R185" s="188">
        <f>Q185*H185</f>
        <v>0.08</v>
      </c>
      <c r="S185" s="188">
        <v>0</v>
      </c>
      <c r="T185" s="189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190" t="s">
        <v>203</v>
      </c>
      <c r="AT185" s="190" t="s">
        <v>204</v>
      </c>
      <c r="AU185" s="190" t="s">
        <v>80</v>
      </c>
      <c r="AY185" s="18" t="s">
        <v>143</v>
      </c>
      <c r="BE185" s="191">
        <f>IF(N185="základní",J185,0)</f>
        <v>0</v>
      </c>
      <c r="BF185" s="191">
        <f>IF(N185="snížená",J185,0)</f>
        <v>0</v>
      </c>
      <c r="BG185" s="191">
        <f>IF(N185="zákl. přenesená",J185,0)</f>
        <v>0</v>
      </c>
      <c r="BH185" s="191">
        <f>IF(N185="sníž. přenesená",J185,0)</f>
        <v>0</v>
      </c>
      <c r="BI185" s="191">
        <f>IF(N185="nulová",J185,0)</f>
        <v>0</v>
      </c>
      <c r="BJ185" s="18" t="s">
        <v>78</v>
      </c>
      <c r="BK185" s="191">
        <f>ROUND(I185*H185,2)</f>
        <v>0</v>
      </c>
      <c r="BL185" s="18" t="s">
        <v>150</v>
      </c>
      <c r="BM185" s="190" t="s">
        <v>301</v>
      </c>
    </row>
    <row r="186" spans="1:65" s="2" customFormat="1" ht="11.25">
      <c r="A186" s="35"/>
      <c r="B186" s="36"/>
      <c r="C186" s="37"/>
      <c r="D186" s="192" t="s">
        <v>152</v>
      </c>
      <c r="E186" s="37"/>
      <c r="F186" s="193" t="s">
        <v>300</v>
      </c>
      <c r="G186" s="37"/>
      <c r="H186" s="37"/>
      <c r="I186" s="194"/>
      <c r="J186" s="37"/>
      <c r="K186" s="37"/>
      <c r="L186" s="40"/>
      <c r="M186" s="195"/>
      <c r="N186" s="196"/>
      <c r="O186" s="65"/>
      <c r="P186" s="65"/>
      <c r="Q186" s="65"/>
      <c r="R186" s="65"/>
      <c r="S186" s="65"/>
      <c r="T186" s="66"/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T186" s="18" t="s">
        <v>152</v>
      </c>
      <c r="AU186" s="18" t="s">
        <v>80</v>
      </c>
    </row>
    <row r="187" spans="1:65" s="2" customFormat="1" ht="19.5">
      <c r="A187" s="35"/>
      <c r="B187" s="36"/>
      <c r="C187" s="37"/>
      <c r="D187" s="192" t="s">
        <v>156</v>
      </c>
      <c r="E187" s="37"/>
      <c r="F187" s="199" t="s">
        <v>302</v>
      </c>
      <c r="G187" s="37"/>
      <c r="H187" s="37"/>
      <c r="I187" s="194"/>
      <c r="J187" s="37"/>
      <c r="K187" s="37"/>
      <c r="L187" s="40"/>
      <c r="M187" s="195"/>
      <c r="N187" s="196"/>
      <c r="O187" s="65"/>
      <c r="P187" s="65"/>
      <c r="Q187" s="65"/>
      <c r="R187" s="65"/>
      <c r="S187" s="65"/>
      <c r="T187" s="66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8" t="s">
        <v>156</v>
      </c>
      <c r="AU187" s="18" t="s">
        <v>80</v>
      </c>
    </row>
    <row r="188" spans="1:65" s="15" customFormat="1" ht="11.25">
      <c r="B188" s="232"/>
      <c r="C188" s="233"/>
      <c r="D188" s="192" t="s">
        <v>165</v>
      </c>
      <c r="E188" s="234" t="s">
        <v>19</v>
      </c>
      <c r="F188" s="235" t="s">
        <v>303</v>
      </c>
      <c r="G188" s="233"/>
      <c r="H188" s="234" t="s">
        <v>19</v>
      </c>
      <c r="I188" s="236"/>
      <c r="J188" s="233"/>
      <c r="K188" s="233"/>
      <c r="L188" s="237"/>
      <c r="M188" s="238"/>
      <c r="N188" s="239"/>
      <c r="O188" s="239"/>
      <c r="P188" s="239"/>
      <c r="Q188" s="239"/>
      <c r="R188" s="239"/>
      <c r="S188" s="239"/>
      <c r="T188" s="240"/>
      <c r="AT188" s="241" t="s">
        <v>165</v>
      </c>
      <c r="AU188" s="241" t="s">
        <v>80</v>
      </c>
      <c r="AV188" s="15" t="s">
        <v>78</v>
      </c>
      <c r="AW188" s="15" t="s">
        <v>33</v>
      </c>
      <c r="AX188" s="15" t="s">
        <v>71</v>
      </c>
      <c r="AY188" s="241" t="s">
        <v>143</v>
      </c>
    </row>
    <row r="189" spans="1:65" s="13" customFormat="1" ht="11.25">
      <c r="B189" s="200"/>
      <c r="C189" s="201"/>
      <c r="D189" s="192" t="s">
        <v>165</v>
      </c>
      <c r="E189" s="202" t="s">
        <v>19</v>
      </c>
      <c r="F189" s="203" t="s">
        <v>304</v>
      </c>
      <c r="G189" s="201"/>
      <c r="H189" s="204">
        <v>5</v>
      </c>
      <c r="I189" s="205"/>
      <c r="J189" s="201"/>
      <c r="K189" s="201"/>
      <c r="L189" s="206"/>
      <c r="M189" s="207"/>
      <c r="N189" s="208"/>
      <c r="O189" s="208"/>
      <c r="P189" s="208"/>
      <c r="Q189" s="208"/>
      <c r="R189" s="208"/>
      <c r="S189" s="208"/>
      <c r="T189" s="209"/>
      <c r="AT189" s="210" t="s">
        <v>165</v>
      </c>
      <c r="AU189" s="210" t="s">
        <v>80</v>
      </c>
      <c r="AV189" s="13" t="s">
        <v>80</v>
      </c>
      <c r="AW189" s="13" t="s">
        <v>33</v>
      </c>
      <c r="AX189" s="13" t="s">
        <v>71</v>
      </c>
      <c r="AY189" s="210" t="s">
        <v>143</v>
      </c>
    </row>
    <row r="190" spans="1:65" s="13" customFormat="1" ht="11.25">
      <c r="B190" s="200"/>
      <c r="C190" s="201"/>
      <c r="D190" s="192" t="s">
        <v>165</v>
      </c>
      <c r="E190" s="202" t="s">
        <v>19</v>
      </c>
      <c r="F190" s="203" t="s">
        <v>305</v>
      </c>
      <c r="G190" s="201"/>
      <c r="H190" s="204">
        <v>6</v>
      </c>
      <c r="I190" s="205"/>
      <c r="J190" s="201"/>
      <c r="K190" s="201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165</v>
      </c>
      <c r="AU190" s="210" t="s">
        <v>80</v>
      </c>
      <c r="AV190" s="13" t="s">
        <v>80</v>
      </c>
      <c r="AW190" s="13" t="s">
        <v>33</v>
      </c>
      <c r="AX190" s="13" t="s">
        <v>71</v>
      </c>
      <c r="AY190" s="210" t="s">
        <v>143</v>
      </c>
    </row>
    <row r="191" spans="1:65" s="13" customFormat="1" ht="11.25">
      <c r="B191" s="200"/>
      <c r="C191" s="201"/>
      <c r="D191" s="192" t="s">
        <v>165</v>
      </c>
      <c r="E191" s="202" t="s">
        <v>19</v>
      </c>
      <c r="F191" s="203" t="s">
        <v>306</v>
      </c>
      <c r="G191" s="201"/>
      <c r="H191" s="204">
        <v>9</v>
      </c>
      <c r="I191" s="205"/>
      <c r="J191" s="201"/>
      <c r="K191" s="201"/>
      <c r="L191" s="206"/>
      <c r="M191" s="207"/>
      <c r="N191" s="208"/>
      <c r="O191" s="208"/>
      <c r="P191" s="208"/>
      <c r="Q191" s="208"/>
      <c r="R191" s="208"/>
      <c r="S191" s="208"/>
      <c r="T191" s="209"/>
      <c r="AT191" s="210" t="s">
        <v>165</v>
      </c>
      <c r="AU191" s="210" t="s">
        <v>80</v>
      </c>
      <c r="AV191" s="13" t="s">
        <v>80</v>
      </c>
      <c r="AW191" s="13" t="s">
        <v>33</v>
      </c>
      <c r="AX191" s="13" t="s">
        <v>71</v>
      </c>
      <c r="AY191" s="210" t="s">
        <v>143</v>
      </c>
    </row>
    <row r="192" spans="1:65" s="14" customFormat="1" ht="11.25">
      <c r="B192" s="221"/>
      <c r="C192" s="222"/>
      <c r="D192" s="192" t="s">
        <v>165</v>
      </c>
      <c r="E192" s="223" t="s">
        <v>19</v>
      </c>
      <c r="F192" s="224" t="s">
        <v>272</v>
      </c>
      <c r="G192" s="222"/>
      <c r="H192" s="225">
        <v>20</v>
      </c>
      <c r="I192" s="226"/>
      <c r="J192" s="222"/>
      <c r="K192" s="222"/>
      <c r="L192" s="227"/>
      <c r="M192" s="228"/>
      <c r="N192" s="229"/>
      <c r="O192" s="229"/>
      <c r="P192" s="229"/>
      <c r="Q192" s="229"/>
      <c r="R192" s="229"/>
      <c r="S192" s="229"/>
      <c r="T192" s="230"/>
      <c r="AT192" s="231" t="s">
        <v>165</v>
      </c>
      <c r="AU192" s="231" t="s">
        <v>80</v>
      </c>
      <c r="AV192" s="14" t="s">
        <v>150</v>
      </c>
      <c r="AW192" s="14" t="s">
        <v>33</v>
      </c>
      <c r="AX192" s="14" t="s">
        <v>78</v>
      </c>
      <c r="AY192" s="231" t="s">
        <v>143</v>
      </c>
    </row>
    <row r="193" spans="1:65" s="2" customFormat="1" ht="16.5" customHeight="1">
      <c r="A193" s="35"/>
      <c r="B193" s="36"/>
      <c r="C193" s="179" t="s">
        <v>7</v>
      </c>
      <c r="D193" s="179" t="s">
        <v>145</v>
      </c>
      <c r="E193" s="180" t="s">
        <v>307</v>
      </c>
      <c r="F193" s="181" t="s">
        <v>308</v>
      </c>
      <c r="G193" s="182" t="s">
        <v>148</v>
      </c>
      <c r="H193" s="183">
        <v>20</v>
      </c>
      <c r="I193" s="184"/>
      <c r="J193" s="185">
        <f>ROUND(I193*H193,2)</f>
        <v>0</v>
      </c>
      <c r="K193" s="181" t="s">
        <v>149</v>
      </c>
      <c r="L193" s="40"/>
      <c r="M193" s="186" t="s">
        <v>19</v>
      </c>
      <c r="N193" s="187" t="s">
        <v>42</v>
      </c>
      <c r="O193" s="65"/>
      <c r="P193" s="188">
        <f>O193*H193</f>
        <v>0</v>
      </c>
      <c r="Q193" s="188">
        <v>0</v>
      </c>
      <c r="R193" s="188">
        <f>Q193*H193</f>
        <v>0</v>
      </c>
      <c r="S193" s="188">
        <v>0</v>
      </c>
      <c r="T193" s="189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190" t="s">
        <v>150</v>
      </c>
      <c r="AT193" s="190" t="s">
        <v>145</v>
      </c>
      <c r="AU193" s="190" t="s">
        <v>80</v>
      </c>
      <c r="AY193" s="18" t="s">
        <v>143</v>
      </c>
      <c r="BE193" s="191">
        <f>IF(N193="základní",J193,0)</f>
        <v>0</v>
      </c>
      <c r="BF193" s="191">
        <f>IF(N193="snížená",J193,0)</f>
        <v>0</v>
      </c>
      <c r="BG193" s="191">
        <f>IF(N193="zákl. přenesená",J193,0)</f>
        <v>0</v>
      </c>
      <c r="BH193" s="191">
        <f>IF(N193="sníž. přenesená",J193,0)</f>
        <v>0</v>
      </c>
      <c r="BI193" s="191">
        <f>IF(N193="nulová",J193,0)</f>
        <v>0</v>
      </c>
      <c r="BJ193" s="18" t="s">
        <v>78</v>
      </c>
      <c r="BK193" s="191">
        <f>ROUND(I193*H193,2)</f>
        <v>0</v>
      </c>
      <c r="BL193" s="18" t="s">
        <v>150</v>
      </c>
      <c r="BM193" s="190" t="s">
        <v>309</v>
      </c>
    </row>
    <row r="194" spans="1:65" s="2" customFormat="1" ht="11.25">
      <c r="A194" s="35"/>
      <c r="B194" s="36"/>
      <c r="C194" s="37"/>
      <c r="D194" s="192" t="s">
        <v>152</v>
      </c>
      <c r="E194" s="37"/>
      <c r="F194" s="193" t="s">
        <v>310</v>
      </c>
      <c r="G194" s="37"/>
      <c r="H194" s="37"/>
      <c r="I194" s="194"/>
      <c r="J194" s="37"/>
      <c r="K194" s="37"/>
      <c r="L194" s="40"/>
      <c r="M194" s="195"/>
      <c r="N194" s="196"/>
      <c r="O194" s="65"/>
      <c r="P194" s="65"/>
      <c r="Q194" s="65"/>
      <c r="R194" s="65"/>
      <c r="S194" s="65"/>
      <c r="T194" s="66"/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T194" s="18" t="s">
        <v>152</v>
      </c>
      <c r="AU194" s="18" t="s">
        <v>80</v>
      </c>
    </row>
    <row r="195" spans="1:65" s="2" customFormat="1" ht="11.25">
      <c r="A195" s="35"/>
      <c r="B195" s="36"/>
      <c r="C195" s="37"/>
      <c r="D195" s="197" t="s">
        <v>154</v>
      </c>
      <c r="E195" s="37"/>
      <c r="F195" s="198" t="s">
        <v>311</v>
      </c>
      <c r="G195" s="37"/>
      <c r="H195" s="37"/>
      <c r="I195" s="194"/>
      <c r="J195" s="37"/>
      <c r="K195" s="37"/>
      <c r="L195" s="40"/>
      <c r="M195" s="195"/>
      <c r="N195" s="196"/>
      <c r="O195" s="65"/>
      <c r="P195" s="65"/>
      <c r="Q195" s="65"/>
      <c r="R195" s="65"/>
      <c r="S195" s="65"/>
      <c r="T195" s="66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8" t="s">
        <v>154</v>
      </c>
      <c r="AU195" s="18" t="s">
        <v>80</v>
      </c>
    </row>
    <row r="196" spans="1:65" s="2" customFormat="1" ht="16.5" customHeight="1">
      <c r="A196" s="35"/>
      <c r="B196" s="36"/>
      <c r="C196" s="179" t="s">
        <v>312</v>
      </c>
      <c r="D196" s="179" t="s">
        <v>145</v>
      </c>
      <c r="E196" s="180" t="s">
        <v>313</v>
      </c>
      <c r="F196" s="181" t="s">
        <v>314</v>
      </c>
      <c r="G196" s="182" t="s">
        <v>148</v>
      </c>
      <c r="H196" s="183">
        <v>1840</v>
      </c>
      <c r="I196" s="184"/>
      <c r="J196" s="185">
        <f>ROUND(I196*H196,2)</f>
        <v>0</v>
      </c>
      <c r="K196" s="181" t="s">
        <v>19</v>
      </c>
      <c r="L196" s="40"/>
      <c r="M196" s="186" t="s">
        <v>19</v>
      </c>
      <c r="N196" s="187" t="s">
        <v>42</v>
      </c>
      <c r="O196" s="65"/>
      <c r="P196" s="188">
        <f>O196*H196</f>
        <v>0</v>
      </c>
      <c r="Q196" s="188">
        <v>0</v>
      </c>
      <c r="R196" s="188">
        <f>Q196*H196</f>
        <v>0</v>
      </c>
      <c r="S196" s="188">
        <v>0</v>
      </c>
      <c r="T196" s="189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190" t="s">
        <v>150</v>
      </c>
      <c r="AT196" s="190" t="s">
        <v>145</v>
      </c>
      <c r="AU196" s="190" t="s">
        <v>80</v>
      </c>
      <c r="AY196" s="18" t="s">
        <v>143</v>
      </c>
      <c r="BE196" s="191">
        <f>IF(N196="základní",J196,0)</f>
        <v>0</v>
      </c>
      <c r="BF196" s="191">
        <f>IF(N196="snížená",J196,0)</f>
        <v>0</v>
      </c>
      <c r="BG196" s="191">
        <f>IF(N196="zákl. přenesená",J196,0)</f>
        <v>0</v>
      </c>
      <c r="BH196" s="191">
        <f>IF(N196="sníž. přenesená",J196,0)</f>
        <v>0</v>
      </c>
      <c r="BI196" s="191">
        <f>IF(N196="nulová",J196,0)</f>
        <v>0</v>
      </c>
      <c r="BJ196" s="18" t="s">
        <v>78</v>
      </c>
      <c r="BK196" s="191">
        <f>ROUND(I196*H196,2)</f>
        <v>0</v>
      </c>
      <c r="BL196" s="18" t="s">
        <v>150</v>
      </c>
      <c r="BM196" s="190" t="s">
        <v>315</v>
      </c>
    </row>
    <row r="197" spans="1:65" s="2" customFormat="1" ht="11.25">
      <c r="A197" s="35"/>
      <c r="B197" s="36"/>
      <c r="C197" s="37"/>
      <c r="D197" s="192" t="s">
        <v>152</v>
      </c>
      <c r="E197" s="37"/>
      <c r="F197" s="193" t="s">
        <v>314</v>
      </c>
      <c r="G197" s="37"/>
      <c r="H197" s="37"/>
      <c r="I197" s="194"/>
      <c r="J197" s="37"/>
      <c r="K197" s="37"/>
      <c r="L197" s="40"/>
      <c r="M197" s="195"/>
      <c r="N197" s="196"/>
      <c r="O197" s="65"/>
      <c r="P197" s="65"/>
      <c r="Q197" s="65"/>
      <c r="R197" s="65"/>
      <c r="S197" s="65"/>
      <c r="T197" s="66"/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T197" s="18" t="s">
        <v>152</v>
      </c>
      <c r="AU197" s="18" t="s">
        <v>80</v>
      </c>
    </row>
    <row r="198" spans="1:65" s="2" customFormat="1" ht="58.5">
      <c r="A198" s="35"/>
      <c r="B198" s="36"/>
      <c r="C198" s="37"/>
      <c r="D198" s="192" t="s">
        <v>156</v>
      </c>
      <c r="E198" s="37"/>
      <c r="F198" s="199" t="s">
        <v>316</v>
      </c>
      <c r="G198" s="37"/>
      <c r="H198" s="37"/>
      <c r="I198" s="194"/>
      <c r="J198" s="37"/>
      <c r="K198" s="37"/>
      <c r="L198" s="40"/>
      <c r="M198" s="195"/>
      <c r="N198" s="196"/>
      <c r="O198" s="65"/>
      <c r="P198" s="65"/>
      <c r="Q198" s="65"/>
      <c r="R198" s="65"/>
      <c r="S198" s="65"/>
      <c r="T198" s="66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8" t="s">
        <v>156</v>
      </c>
      <c r="AU198" s="18" t="s">
        <v>80</v>
      </c>
    </row>
    <row r="199" spans="1:65" s="13" customFormat="1" ht="11.25">
      <c r="B199" s="200"/>
      <c r="C199" s="201"/>
      <c r="D199" s="192" t="s">
        <v>165</v>
      </c>
      <c r="E199" s="202" t="s">
        <v>19</v>
      </c>
      <c r="F199" s="203" t="s">
        <v>317</v>
      </c>
      <c r="G199" s="201"/>
      <c r="H199" s="204">
        <v>1840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165</v>
      </c>
      <c r="AU199" s="210" t="s">
        <v>80</v>
      </c>
      <c r="AV199" s="13" t="s">
        <v>80</v>
      </c>
      <c r="AW199" s="13" t="s">
        <v>33</v>
      </c>
      <c r="AX199" s="13" t="s">
        <v>78</v>
      </c>
      <c r="AY199" s="210" t="s">
        <v>143</v>
      </c>
    </row>
    <row r="200" spans="1:65" s="2" customFormat="1" ht="16.5" customHeight="1">
      <c r="A200" s="35"/>
      <c r="B200" s="36"/>
      <c r="C200" s="211" t="s">
        <v>318</v>
      </c>
      <c r="D200" s="211" t="s">
        <v>204</v>
      </c>
      <c r="E200" s="212" t="s">
        <v>205</v>
      </c>
      <c r="F200" s="213" t="s">
        <v>206</v>
      </c>
      <c r="G200" s="214" t="s">
        <v>207</v>
      </c>
      <c r="H200" s="215">
        <v>53.95</v>
      </c>
      <c r="I200" s="216"/>
      <c r="J200" s="217">
        <f>ROUND(I200*H200,2)</f>
        <v>0</v>
      </c>
      <c r="K200" s="213" t="s">
        <v>19</v>
      </c>
      <c r="L200" s="218"/>
      <c r="M200" s="219" t="s">
        <v>19</v>
      </c>
      <c r="N200" s="220" t="s">
        <v>42</v>
      </c>
      <c r="O200" s="65"/>
      <c r="P200" s="188">
        <f>O200*H200</f>
        <v>0</v>
      </c>
      <c r="Q200" s="188">
        <v>1E-3</v>
      </c>
      <c r="R200" s="188">
        <f>Q200*H200</f>
        <v>5.3950000000000005E-2</v>
      </c>
      <c r="S200" s="188">
        <v>0</v>
      </c>
      <c r="T200" s="189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190" t="s">
        <v>203</v>
      </c>
      <c r="AT200" s="190" t="s">
        <v>204</v>
      </c>
      <c r="AU200" s="190" t="s">
        <v>80</v>
      </c>
      <c r="AY200" s="18" t="s">
        <v>143</v>
      </c>
      <c r="BE200" s="191">
        <f>IF(N200="základní",J200,0)</f>
        <v>0</v>
      </c>
      <c r="BF200" s="191">
        <f>IF(N200="snížená",J200,0)</f>
        <v>0</v>
      </c>
      <c r="BG200" s="191">
        <f>IF(N200="zákl. přenesená",J200,0)</f>
        <v>0</v>
      </c>
      <c r="BH200" s="191">
        <f>IF(N200="sníž. přenesená",J200,0)</f>
        <v>0</v>
      </c>
      <c r="BI200" s="191">
        <f>IF(N200="nulová",J200,0)</f>
        <v>0</v>
      </c>
      <c r="BJ200" s="18" t="s">
        <v>78</v>
      </c>
      <c r="BK200" s="191">
        <f>ROUND(I200*H200,2)</f>
        <v>0</v>
      </c>
      <c r="BL200" s="18" t="s">
        <v>150</v>
      </c>
      <c r="BM200" s="190" t="s">
        <v>319</v>
      </c>
    </row>
    <row r="201" spans="1:65" s="2" customFormat="1" ht="11.25">
      <c r="A201" s="35"/>
      <c r="B201" s="36"/>
      <c r="C201" s="37"/>
      <c r="D201" s="192" t="s">
        <v>152</v>
      </c>
      <c r="E201" s="37"/>
      <c r="F201" s="193" t="s">
        <v>206</v>
      </c>
      <c r="G201" s="37"/>
      <c r="H201" s="37"/>
      <c r="I201" s="194"/>
      <c r="J201" s="37"/>
      <c r="K201" s="37"/>
      <c r="L201" s="40"/>
      <c r="M201" s="195"/>
      <c r="N201" s="196"/>
      <c r="O201" s="65"/>
      <c r="P201" s="65"/>
      <c r="Q201" s="65"/>
      <c r="R201" s="65"/>
      <c r="S201" s="65"/>
      <c r="T201" s="66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8" t="s">
        <v>152</v>
      </c>
      <c r="AU201" s="18" t="s">
        <v>80</v>
      </c>
    </row>
    <row r="202" spans="1:65" s="2" customFormat="1" ht="19.5">
      <c r="A202" s="35"/>
      <c r="B202" s="36"/>
      <c r="C202" s="37"/>
      <c r="D202" s="192" t="s">
        <v>156</v>
      </c>
      <c r="E202" s="37"/>
      <c r="F202" s="199" t="s">
        <v>320</v>
      </c>
      <c r="G202" s="37"/>
      <c r="H202" s="37"/>
      <c r="I202" s="194"/>
      <c r="J202" s="37"/>
      <c r="K202" s="37"/>
      <c r="L202" s="40"/>
      <c r="M202" s="195"/>
      <c r="N202" s="196"/>
      <c r="O202" s="65"/>
      <c r="P202" s="65"/>
      <c r="Q202" s="65"/>
      <c r="R202" s="65"/>
      <c r="S202" s="65"/>
      <c r="T202" s="66"/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T202" s="18" t="s">
        <v>156</v>
      </c>
      <c r="AU202" s="18" t="s">
        <v>80</v>
      </c>
    </row>
    <row r="203" spans="1:65" s="13" customFormat="1" ht="11.25">
      <c r="B203" s="200"/>
      <c r="C203" s="201"/>
      <c r="D203" s="192" t="s">
        <v>165</v>
      </c>
      <c r="E203" s="202" t="s">
        <v>19</v>
      </c>
      <c r="F203" s="203" t="s">
        <v>321</v>
      </c>
      <c r="G203" s="201"/>
      <c r="H203" s="204">
        <v>53.95</v>
      </c>
      <c r="I203" s="205"/>
      <c r="J203" s="201"/>
      <c r="K203" s="201"/>
      <c r="L203" s="206"/>
      <c r="M203" s="207"/>
      <c r="N203" s="208"/>
      <c r="O203" s="208"/>
      <c r="P203" s="208"/>
      <c r="Q203" s="208"/>
      <c r="R203" s="208"/>
      <c r="S203" s="208"/>
      <c r="T203" s="209"/>
      <c r="AT203" s="210" t="s">
        <v>165</v>
      </c>
      <c r="AU203" s="210" t="s">
        <v>80</v>
      </c>
      <c r="AV203" s="13" t="s">
        <v>80</v>
      </c>
      <c r="AW203" s="13" t="s">
        <v>33</v>
      </c>
      <c r="AX203" s="13" t="s">
        <v>78</v>
      </c>
      <c r="AY203" s="210" t="s">
        <v>143</v>
      </c>
    </row>
    <row r="204" spans="1:65" s="2" customFormat="1" ht="16.5" customHeight="1">
      <c r="A204" s="35"/>
      <c r="B204" s="36"/>
      <c r="C204" s="211" t="s">
        <v>322</v>
      </c>
      <c r="D204" s="211" t="s">
        <v>204</v>
      </c>
      <c r="E204" s="212" t="s">
        <v>323</v>
      </c>
      <c r="F204" s="213" t="s">
        <v>324</v>
      </c>
      <c r="G204" s="214" t="s">
        <v>207</v>
      </c>
      <c r="H204" s="215">
        <v>39.520000000000003</v>
      </c>
      <c r="I204" s="216"/>
      <c r="J204" s="217">
        <f>ROUND(I204*H204,2)</f>
        <v>0</v>
      </c>
      <c r="K204" s="213" t="s">
        <v>19</v>
      </c>
      <c r="L204" s="218"/>
      <c r="M204" s="219" t="s">
        <v>19</v>
      </c>
      <c r="N204" s="220" t="s">
        <v>42</v>
      </c>
      <c r="O204" s="65"/>
      <c r="P204" s="188">
        <f>O204*H204</f>
        <v>0</v>
      </c>
      <c r="Q204" s="188">
        <v>1E-3</v>
      </c>
      <c r="R204" s="188">
        <f>Q204*H204</f>
        <v>3.9520000000000007E-2</v>
      </c>
      <c r="S204" s="188">
        <v>0</v>
      </c>
      <c r="T204" s="189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190" t="s">
        <v>203</v>
      </c>
      <c r="AT204" s="190" t="s">
        <v>204</v>
      </c>
      <c r="AU204" s="190" t="s">
        <v>80</v>
      </c>
      <c r="AY204" s="18" t="s">
        <v>143</v>
      </c>
      <c r="BE204" s="191">
        <f>IF(N204="základní",J204,0)</f>
        <v>0</v>
      </c>
      <c r="BF204" s="191">
        <f>IF(N204="snížená",J204,0)</f>
        <v>0</v>
      </c>
      <c r="BG204" s="191">
        <f>IF(N204="zákl. přenesená",J204,0)</f>
        <v>0</v>
      </c>
      <c r="BH204" s="191">
        <f>IF(N204="sníž. přenesená",J204,0)</f>
        <v>0</v>
      </c>
      <c r="BI204" s="191">
        <f>IF(N204="nulová",J204,0)</f>
        <v>0</v>
      </c>
      <c r="BJ204" s="18" t="s">
        <v>78</v>
      </c>
      <c r="BK204" s="191">
        <f>ROUND(I204*H204,2)</f>
        <v>0</v>
      </c>
      <c r="BL204" s="18" t="s">
        <v>150</v>
      </c>
      <c r="BM204" s="190" t="s">
        <v>325</v>
      </c>
    </row>
    <row r="205" spans="1:65" s="2" customFormat="1" ht="11.25">
      <c r="A205" s="35"/>
      <c r="B205" s="36"/>
      <c r="C205" s="37"/>
      <c r="D205" s="192" t="s">
        <v>152</v>
      </c>
      <c r="E205" s="37"/>
      <c r="F205" s="193" t="s">
        <v>324</v>
      </c>
      <c r="G205" s="37"/>
      <c r="H205" s="37"/>
      <c r="I205" s="194"/>
      <c r="J205" s="37"/>
      <c r="K205" s="37"/>
      <c r="L205" s="40"/>
      <c r="M205" s="195"/>
      <c r="N205" s="196"/>
      <c r="O205" s="65"/>
      <c r="P205" s="65"/>
      <c r="Q205" s="65"/>
      <c r="R205" s="65"/>
      <c r="S205" s="65"/>
      <c r="T205" s="66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8" t="s">
        <v>152</v>
      </c>
      <c r="AU205" s="18" t="s">
        <v>80</v>
      </c>
    </row>
    <row r="206" spans="1:65" s="2" customFormat="1" ht="19.5">
      <c r="A206" s="35"/>
      <c r="B206" s="36"/>
      <c r="C206" s="37"/>
      <c r="D206" s="192" t="s">
        <v>156</v>
      </c>
      <c r="E206" s="37"/>
      <c r="F206" s="199" t="s">
        <v>326</v>
      </c>
      <c r="G206" s="37"/>
      <c r="H206" s="37"/>
      <c r="I206" s="194"/>
      <c r="J206" s="37"/>
      <c r="K206" s="37"/>
      <c r="L206" s="40"/>
      <c r="M206" s="195"/>
      <c r="N206" s="196"/>
      <c r="O206" s="65"/>
      <c r="P206" s="65"/>
      <c r="Q206" s="65"/>
      <c r="R206" s="65"/>
      <c r="S206" s="65"/>
      <c r="T206" s="66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8" t="s">
        <v>156</v>
      </c>
      <c r="AU206" s="18" t="s">
        <v>80</v>
      </c>
    </row>
    <row r="207" spans="1:65" s="13" customFormat="1" ht="11.25">
      <c r="B207" s="200"/>
      <c r="C207" s="201"/>
      <c r="D207" s="192" t="s">
        <v>165</v>
      </c>
      <c r="E207" s="202" t="s">
        <v>19</v>
      </c>
      <c r="F207" s="203" t="s">
        <v>327</v>
      </c>
      <c r="G207" s="201"/>
      <c r="H207" s="204">
        <v>39.520000000000003</v>
      </c>
      <c r="I207" s="205"/>
      <c r="J207" s="201"/>
      <c r="K207" s="201"/>
      <c r="L207" s="206"/>
      <c r="M207" s="207"/>
      <c r="N207" s="208"/>
      <c r="O207" s="208"/>
      <c r="P207" s="208"/>
      <c r="Q207" s="208"/>
      <c r="R207" s="208"/>
      <c r="S207" s="208"/>
      <c r="T207" s="209"/>
      <c r="AT207" s="210" t="s">
        <v>165</v>
      </c>
      <c r="AU207" s="210" t="s">
        <v>80</v>
      </c>
      <c r="AV207" s="13" t="s">
        <v>80</v>
      </c>
      <c r="AW207" s="13" t="s">
        <v>33</v>
      </c>
      <c r="AX207" s="13" t="s">
        <v>78</v>
      </c>
      <c r="AY207" s="210" t="s">
        <v>143</v>
      </c>
    </row>
    <row r="208" spans="1:65" s="2" customFormat="1" ht="16.5" customHeight="1">
      <c r="A208" s="35"/>
      <c r="B208" s="36"/>
      <c r="C208" s="179" t="s">
        <v>328</v>
      </c>
      <c r="D208" s="179" t="s">
        <v>145</v>
      </c>
      <c r="E208" s="180" t="s">
        <v>329</v>
      </c>
      <c r="F208" s="181" t="s">
        <v>330</v>
      </c>
      <c r="G208" s="182" t="s">
        <v>148</v>
      </c>
      <c r="H208" s="183">
        <v>20</v>
      </c>
      <c r="I208" s="184"/>
      <c r="J208" s="185">
        <f>ROUND(I208*H208,2)</f>
        <v>0</v>
      </c>
      <c r="K208" s="181" t="s">
        <v>19</v>
      </c>
      <c r="L208" s="40"/>
      <c r="M208" s="186" t="s">
        <v>19</v>
      </c>
      <c r="N208" s="187" t="s">
        <v>42</v>
      </c>
      <c r="O208" s="65"/>
      <c r="P208" s="188">
        <f>O208*H208</f>
        <v>0</v>
      </c>
      <c r="Q208" s="188">
        <v>0</v>
      </c>
      <c r="R208" s="188">
        <f>Q208*H208</f>
        <v>0</v>
      </c>
      <c r="S208" s="188">
        <v>0</v>
      </c>
      <c r="T208" s="189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190" t="s">
        <v>150</v>
      </c>
      <c r="AT208" s="190" t="s">
        <v>145</v>
      </c>
      <c r="AU208" s="190" t="s">
        <v>80</v>
      </c>
      <c r="AY208" s="18" t="s">
        <v>143</v>
      </c>
      <c r="BE208" s="191">
        <f>IF(N208="základní",J208,0)</f>
        <v>0</v>
      </c>
      <c r="BF208" s="191">
        <f>IF(N208="snížená",J208,0)</f>
        <v>0</v>
      </c>
      <c r="BG208" s="191">
        <f>IF(N208="zákl. přenesená",J208,0)</f>
        <v>0</v>
      </c>
      <c r="BH208" s="191">
        <f>IF(N208="sníž. přenesená",J208,0)</f>
        <v>0</v>
      </c>
      <c r="BI208" s="191">
        <f>IF(N208="nulová",J208,0)</f>
        <v>0</v>
      </c>
      <c r="BJ208" s="18" t="s">
        <v>78</v>
      </c>
      <c r="BK208" s="191">
        <f>ROUND(I208*H208,2)</f>
        <v>0</v>
      </c>
      <c r="BL208" s="18" t="s">
        <v>150</v>
      </c>
      <c r="BM208" s="190" t="s">
        <v>331</v>
      </c>
    </row>
    <row r="209" spans="1:65" s="2" customFormat="1" ht="11.25">
      <c r="A209" s="35"/>
      <c r="B209" s="36"/>
      <c r="C209" s="37"/>
      <c r="D209" s="192" t="s">
        <v>152</v>
      </c>
      <c r="E209" s="37"/>
      <c r="F209" s="193" t="s">
        <v>330</v>
      </c>
      <c r="G209" s="37"/>
      <c r="H209" s="37"/>
      <c r="I209" s="194"/>
      <c r="J209" s="37"/>
      <c r="K209" s="37"/>
      <c r="L209" s="40"/>
      <c r="M209" s="195"/>
      <c r="N209" s="196"/>
      <c r="O209" s="65"/>
      <c r="P209" s="65"/>
      <c r="Q209" s="65"/>
      <c r="R209" s="65"/>
      <c r="S209" s="65"/>
      <c r="T209" s="66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8" t="s">
        <v>152</v>
      </c>
      <c r="AU209" s="18" t="s">
        <v>80</v>
      </c>
    </row>
    <row r="210" spans="1:65" s="2" customFormat="1" ht="19.5">
      <c r="A210" s="35"/>
      <c r="B210" s="36"/>
      <c r="C210" s="37"/>
      <c r="D210" s="192" t="s">
        <v>156</v>
      </c>
      <c r="E210" s="37"/>
      <c r="F210" s="199" t="s">
        <v>332</v>
      </c>
      <c r="G210" s="37"/>
      <c r="H210" s="37"/>
      <c r="I210" s="194"/>
      <c r="J210" s="37"/>
      <c r="K210" s="37"/>
      <c r="L210" s="40"/>
      <c r="M210" s="195"/>
      <c r="N210" s="196"/>
      <c r="O210" s="65"/>
      <c r="P210" s="65"/>
      <c r="Q210" s="65"/>
      <c r="R210" s="65"/>
      <c r="S210" s="65"/>
      <c r="T210" s="66"/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T210" s="18" t="s">
        <v>156</v>
      </c>
      <c r="AU210" s="18" t="s">
        <v>80</v>
      </c>
    </row>
    <row r="211" spans="1:65" s="13" customFormat="1" ht="11.25">
      <c r="B211" s="200"/>
      <c r="C211" s="201"/>
      <c r="D211" s="192" t="s">
        <v>165</v>
      </c>
      <c r="E211" s="202" t="s">
        <v>19</v>
      </c>
      <c r="F211" s="203" t="s">
        <v>333</v>
      </c>
      <c r="G211" s="201"/>
      <c r="H211" s="204">
        <v>20</v>
      </c>
      <c r="I211" s="205"/>
      <c r="J211" s="201"/>
      <c r="K211" s="201"/>
      <c r="L211" s="206"/>
      <c r="M211" s="207"/>
      <c r="N211" s="208"/>
      <c r="O211" s="208"/>
      <c r="P211" s="208"/>
      <c r="Q211" s="208"/>
      <c r="R211" s="208"/>
      <c r="S211" s="208"/>
      <c r="T211" s="209"/>
      <c r="AT211" s="210" t="s">
        <v>165</v>
      </c>
      <c r="AU211" s="210" t="s">
        <v>80</v>
      </c>
      <c r="AV211" s="13" t="s">
        <v>80</v>
      </c>
      <c r="AW211" s="13" t="s">
        <v>33</v>
      </c>
      <c r="AX211" s="13" t="s">
        <v>78</v>
      </c>
      <c r="AY211" s="210" t="s">
        <v>143</v>
      </c>
    </row>
    <row r="212" spans="1:65" s="2" customFormat="1" ht="24.2" customHeight="1">
      <c r="A212" s="35"/>
      <c r="B212" s="36"/>
      <c r="C212" s="179" t="s">
        <v>334</v>
      </c>
      <c r="D212" s="179" t="s">
        <v>145</v>
      </c>
      <c r="E212" s="180" t="s">
        <v>335</v>
      </c>
      <c r="F212" s="181" t="s">
        <v>336</v>
      </c>
      <c r="G212" s="182" t="s">
        <v>337</v>
      </c>
      <c r="H212" s="183">
        <v>1418</v>
      </c>
      <c r="I212" s="184"/>
      <c r="J212" s="185">
        <f>ROUND(I212*H212,2)</f>
        <v>0</v>
      </c>
      <c r="K212" s="181" t="s">
        <v>19</v>
      </c>
      <c r="L212" s="40"/>
      <c r="M212" s="186" t="s">
        <v>19</v>
      </c>
      <c r="N212" s="187" t="s">
        <v>42</v>
      </c>
      <c r="O212" s="65"/>
      <c r="P212" s="188">
        <f>O212*H212</f>
        <v>0</v>
      </c>
      <c r="Q212" s="188">
        <v>0.02</v>
      </c>
      <c r="R212" s="188">
        <f>Q212*H212</f>
        <v>28.36</v>
      </c>
      <c r="S212" s="188">
        <v>0</v>
      </c>
      <c r="T212" s="189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190" t="s">
        <v>150</v>
      </c>
      <c r="AT212" s="190" t="s">
        <v>145</v>
      </c>
      <c r="AU212" s="190" t="s">
        <v>80</v>
      </c>
      <c r="AY212" s="18" t="s">
        <v>143</v>
      </c>
      <c r="BE212" s="191">
        <f>IF(N212="základní",J212,0)</f>
        <v>0</v>
      </c>
      <c r="BF212" s="191">
        <f>IF(N212="snížená",J212,0)</f>
        <v>0</v>
      </c>
      <c r="BG212" s="191">
        <f>IF(N212="zákl. přenesená",J212,0)</f>
        <v>0</v>
      </c>
      <c r="BH212" s="191">
        <f>IF(N212="sníž. přenesená",J212,0)</f>
        <v>0</v>
      </c>
      <c r="BI212" s="191">
        <f>IF(N212="nulová",J212,0)</f>
        <v>0</v>
      </c>
      <c r="BJ212" s="18" t="s">
        <v>78</v>
      </c>
      <c r="BK212" s="191">
        <f>ROUND(I212*H212,2)</f>
        <v>0</v>
      </c>
      <c r="BL212" s="18" t="s">
        <v>150</v>
      </c>
      <c r="BM212" s="190" t="s">
        <v>338</v>
      </c>
    </row>
    <row r="213" spans="1:65" s="2" customFormat="1" ht="11.25">
      <c r="A213" s="35"/>
      <c r="B213" s="36"/>
      <c r="C213" s="37"/>
      <c r="D213" s="192" t="s">
        <v>152</v>
      </c>
      <c r="E213" s="37"/>
      <c r="F213" s="193" t="s">
        <v>339</v>
      </c>
      <c r="G213" s="37"/>
      <c r="H213" s="37"/>
      <c r="I213" s="194"/>
      <c r="J213" s="37"/>
      <c r="K213" s="37"/>
      <c r="L213" s="40"/>
      <c r="M213" s="195"/>
      <c r="N213" s="196"/>
      <c r="O213" s="65"/>
      <c r="P213" s="65"/>
      <c r="Q213" s="65"/>
      <c r="R213" s="65"/>
      <c r="S213" s="65"/>
      <c r="T213" s="66"/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T213" s="18" t="s">
        <v>152</v>
      </c>
      <c r="AU213" s="18" t="s">
        <v>80</v>
      </c>
    </row>
    <row r="214" spans="1:65" s="13" customFormat="1" ht="11.25">
      <c r="B214" s="200"/>
      <c r="C214" s="201"/>
      <c r="D214" s="192" t="s">
        <v>165</v>
      </c>
      <c r="E214" s="202" t="s">
        <v>19</v>
      </c>
      <c r="F214" s="203" t="s">
        <v>340</v>
      </c>
      <c r="G214" s="201"/>
      <c r="H214" s="204">
        <v>1418</v>
      </c>
      <c r="I214" s="205"/>
      <c r="J214" s="201"/>
      <c r="K214" s="201"/>
      <c r="L214" s="206"/>
      <c r="M214" s="207"/>
      <c r="N214" s="208"/>
      <c r="O214" s="208"/>
      <c r="P214" s="208"/>
      <c r="Q214" s="208"/>
      <c r="R214" s="208"/>
      <c r="S214" s="208"/>
      <c r="T214" s="209"/>
      <c r="AT214" s="210" t="s">
        <v>165</v>
      </c>
      <c r="AU214" s="210" t="s">
        <v>80</v>
      </c>
      <c r="AV214" s="13" t="s">
        <v>80</v>
      </c>
      <c r="AW214" s="13" t="s">
        <v>33</v>
      </c>
      <c r="AX214" s="13" t="s">
        <v>78</v>
      </c>
      <c r="AY214" s="210" t="s">
        <v>143</v>
      </c>
    </row>
    <row r="215" spans="1:65" s="2" customFormat="1" ht="16.5" customHeight="1">
      <c r="A215" s="35"/>
      <c r="B215" s="36"/>
      <c r="C215" s="179" t="s">
        <v>341</v>
      </c>
      <c r="D215" s="179" t="s">
        <v>145</v>
      </c>
      <c r="E215" s="180" t="s">
        <v>342</v>
      </c>
      <c r="F215" s="181" t="s">
        <v>343</v>
      </c>
      <c r="G215" s="182" t="s">
        <v>148</v>
      </c>
      <c r="H215" s="183">
        <v>16</v>
      </c>
      <c r="I215" s="184"/>
      <c r="J215" s="185">
        <f>ROUND(I215*H215,2)</f>
        <v>0</v>
      </c>
      <c r="K215" s="181" t="s">
        <v>19</v>
      </c>
      <c r="L215" s="40"/>
      <c r="M215" s="186" t="s">
        <v>19</v>
      </c>
      <c r="N215" s="187" t="s">
        <v>42</v>
      </c>
      <c r="O215" s="65"/>
      <c r="P215" s="188">
        <f>O215*H215</f>
        <v>0</v>
      </c>
      <c r="Q215" s="188">
        <v>0.1</v>
      </c>
      <c r="R215" s="188">
        <f>Q215*H215</f>
        <v>1.6</v>
      </c>
      <c r="S215" s="188">
        <v>0</v>
      </c>
      <c r="T215" s="189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190" t="s">
        <v>150</v>
      </c>
      <c r="AT215" s="190" t="s">
        <v>145</v>
      </c>
      <c r="AU215" s="190" t="s">
        <v>80</v>
      </c>
      <c r="AY215" s="18" t="s">
        <v>143</v>
      </c>
      <c r="BE215" s="191">
        <f>IF(N215="základní",J215,0)</f>
        <v>0</v>
      </c>
      <c r="BF215" s="191">
        <f>IF(N215="snížená",J215,0)</f>
        <v>0</v>
      </c>
      <c r="BG215" s="191">
        <f>IF(N215="zákl. přenesená",J215,0)</f>
        <v>0</v>
      </c>
      <c r="BH215" s="191">
        <f>IF(N215="sníž. přenesená",J215,0)</f>
        <v>0</v>
      </c>
      <c r="BI215" s="191">
        <f>IF(N215="nulová",J215,0)</f>
        <v>0</v>
      </c>
      <c r="BJ215" s="18" t="s">
        <v>78</v>
      </c>
      <c r="BK215" s="191">
        <f>ROUND(I215*H215,2)</f>
        <v>0</v>
      </c>
      <c r="BL215" s="18" t="s">
        <v>150</v>
      </c>
      <c r="BM215" s="190" t="s">
        <v>344</v>
      </c>
    </row>
    <row r="216" spans="1:65" s="2" customFormat="1" ht="11.25">
      <c r="A216" s="35"/>
      <c r="B216" s="36"/>
      <c r="C216" s="37"/>
      <c r="D216" s="192" t="s">
        <v>152</v>
      </c>
      <c r="E216" s="37"/>
      <c r="F216" s="193" t="s">
        <v>345</v>
      </c>
      <c r="G216" s="37"/>
      <c r="H216" s="37"/>
      <c r="I216" s="194"/>
      <c r="J216" s="37"/>
      <c r="K216" s="37"/>
      <c r="L216" s="40"/>
      <c r="M216" s="195"/>
      <c r="N216" s="196"/>
      <c r="O216" s="65"/>
      <c r="P216" s="65"/>
      <c r="Q216" s="65"/>
      <c r="R216" s="65"/>
      <c r="S216" s="65"/>
      <c r="T216" s="66"/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T216" s="18" t="s">
        <v>152</v>
      </c>
      <c r="AU216" s="18" t="s">
        <v>80</v>
      </c>
    </row>
    <row r="217" spans="1:65" s="2" customFormat="1" ht="19.5">
      <c r="A217" s="35"/>
      <c r="B217" s="36"/>
      <c r="C217" s="37"/>
      <c r="D217" s="192" t="s">
        <v>156</v>
      </c>
      <c r="E217" s="37"/>
      <c r="F217" s="199" t="s">
        <v>346</v>
      </c>
      <c r="G217" s="37"/>
      <c r="H217" s="37"/>
      <c r="I217" s="194"/>
      <c r="J217" s="37"/>
      <c r="K217" s="37"/>
      <c r="L217" s="40"/>
      <c r="M217" s="195"/>
      <c r="N217" s="196"/>
      <c r="O217" s="65"/>
      <c r="P217" s="65"/>
      <c r="Q217" s="65"/>
      <c r="R217" s="65"/>
      <c r="S217" s="65"/>
      <c r="T217" s="66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8" t="s">
        <v>156</v>
      </c>
      <c r="AU217" s="18" t="s">
        <v>80</v>
      </c>
    </row>
    <row r="218" spans="1:65" s="2" customFormat="1" ht="16.5" customHeight="1">
      <c r="A218" s="35"/>
      <c r="B218" s="36"/>
      <c r="C218" s="179" t="s">
        <v>347</v>
      </c>
      <c r="D218" s="179" t="s">
        <v>145</v>
      </c>
      <c r="E218" s="180" t="s">
        <v>348</v>
      </c>
      <c r="F218" s="181" t="s">
        <v>349</v>
      </c>
      <c r="G218" s="182" t="s">
        <v>148</v>
      </c>
      <c r="H218" s="183">
        <v>20</v>
      </c>
      <c r="I218" s="184"/>
      <c r="J218" s="185">
        <f>ROUND(I218*H218,2)</f>
        <v>0</v>
      </c>
      <c r="K218" s="181" t="s">
        <v>19</v>
      </c>
      <c r="L218" s="40"/>
      <c r="M218" s="186" t="s">
        <v>19</v>
      </c>
      <c r="N218" s="187" t="s">
        <v>42</v>
      </c>
      <c r="O218" s="65"/>
      <c r="P218" s="188">
        <f>O218*H218</f>
        <v>0</v>
      </c>
      <c r="Q218" s="188">
        <v>0</v>
      </c>
      <c r="R218" s="188">
        <f>Q218*H218</f>
        <v>0</v>
      </c>
      <c r="S218" s="188">
        <v>0</v>
      </c>
      <c r="T218" s="189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190" t="s">
        <v>150</v>
      </c>
      <c r="AT218" s="190" t="s">
        <v>145</v>
      </c>
      <c r="AU218" s="190" t="s">
        <v>80</v>
      </c>
      <c r="AY218" s="18" t="s">
        <v>143</v>
      </c>
      <c r="BE218" s="191">
        <f>IF(N218="základní",J218,0)</f>
        <v>0</v>
      </c>
      <c r="BF218" s="191">
        <f>IF(N218="snížená",J218,0)</f>
        <v>0</v>
      </c>
      <c r="BG218" s="191">
        <f>IF(N218="zákl. přenesená",J218,0)</f>
        <v>0</v>
      </c>
      <c r="BH218" s="191">
        <f>IF(N218="sníž. přenesená",J218,0)</f>
        <v>0</v>
      </c>
      <c r="BI218" s="191">
        <f>IF(N218="nulová",J218,0)</f>
        <v>0</v>
      </c>
      <c r="BJ218" s="18" t="s">
        <v>78</v>
      </c>
      <c r="BK218" s="191">
        <f>ROUND(I218*H218,2)</f>
        <v>0</v>
      </c>
      <c r="BL218" s="18" t="s">
        <v>150</v>
      </c>
      <c r="BM218" s="190" t="s">
        <v>350</v>
      </c>
    </row>
    <row r="219" spans="1:65" s="2" customFormat="1" ht="11.25">
      <c r="A219" s="35"/>
      <c r="B219" s="36"/>
      <c r="C219" s="37"/>
      <c r="D219" s="192" t="s">
        <v>152</v>
      </c>
      <c r="E219" s="37"/>
      <c r="F219" s="193" t="s">
        <v>349</v>
      </c>
      <c r="G219" s="37"/>
      <c r="H219" s="37"/>
      <c r="I219" s="194"/>
      <c r="J219" s="37"/>
      <c r="K219" s="37"/>
      <c r="L219" s="40"/>
      <c r="M219" s="195"/>
      <c r="N219" s="196"/>
      <c r="O219" s="65"/>
      <c r="P219" s="65"/>
      <c r="Q219" s="65"/>
      <c r="R219" s="65"/>
      <c r="S219" s="65"/>
      <c r="T219" s="66"/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T219" s="18" t="s">
        <v>152</v>
      </c>
      <c r="AU219" s="18" t="s">
        <v>80</v>
      </c>
    </row>
    <row r="220" spans="1:65" s="2" customFormat="1" ht="19.5">
      <c r="A220" s="35"/>
      <c r="B220" s="36"/>
      <c r="C220" s="37"/>
      <c r="D220" s="192" t="s">
        <v>156</v>
      </c>
      <c r="E220" s="37"/>
      <c r="F220" s="199" t="s">
        <v>351</v>
      </c>
      <c r="G220" s="37"/>
      <c r="H220" s="37"/>
      <c r="I220" s="194"/>
      <c r="J220" s="37"/>
      <c r="K220" s="37"/>
      <c r="L220" s="40"/>
      <c r="M220" s="195"/>
      <c r="N220" s="196"/>
      <c r="O220" s="65"/>
      <c r="P220" s="65"/>
      <c r="Q220" s="65"/>
      <c r="R220" s="65"/>
      <c r="S220" s="65"/>
      <c r="T220" s="66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8" t="s">
        <v>156</v>
      </c>
      <c r="AU220" s="18" t="s">
        <v>80</v>
      </c>
    </row>
    <row r="221" spans="1:65" s="2" customFormat="1" ht="16.5" customHeight="1">
      <c r="A221" s="35"/>
      <c r="B221" s="36"/>
      <c r="C221" s="179" t="s">
        <v>352</v>
      </c>
      <c r="D221" s="179" t="s">
        <v>145</v>
      </c>
      <c r="E221" s="180" t="s">
        <v>353</v>
      </c>
      <c r="F221" s="181" t="s">
        <v>354</v>
      </c>
      <c r="G221" s="182" t="s">
        <v>148</v>
      </c>
      <c r="H221" s="183">
        <v>906</v>
      </c>
      <c r="I221" s="184"/>
      <c r="J221" s="185">
        <f>ROUND(I221*H221,2)</f>
        <v>0</v>
      </c>
      <c r="K221" s="181" t="s">
        <v>19</v>
      </c>
      <c r="L221" s="40"/>
      <c r="M221" s="186" t="s">
        <v>19</v>
      </c>
      <c r="N221" s="187" t="s">
        <v>42</v>
      </c>
      <c r="O221" s="65"/>
      <c r="P221" s="188">
        <f>O221*H221</f>
        <v>0</v>
      </c>
      <c r="Q221" s="188">
        <v>5.0000000000000002E-5</v>
      </c>
      <c r="R221" s="188">
        <f>Q221*H221</f>
        <v>4.53E-2</v>
      </c>
      <c r="S221" s="188">
        <v>0</v>
      </c>
      <c r="T221" s="189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190" t="s">
        <v>150</v>
      </c>
      <c r="AT221" s="190" t="s">
        <v>145</v>
      </c>
      <c r="AU221" s="190" t="s">
        <v>80</v>
      </c>
      <c r="AY221" s="18" t="s">
        <v>143</v>
      </c>
      <c r="BE221" s="191">
        <f>IF(N221="základní",J221,0)</f>
        <v>0</v>
      </c>
      <c r="BF221" s="191">
        <f>IF(N221="snížená",J221,0)</f>
        <v>0</v>
      </c>
      <c r="BG221" s="191">
        <f>IF(N221="zákl. přenesená",J221,0)</f>
        <v>0</v>
      </c>
      <c r="BH221" s="191">
        <f>IF(N221="sníž. přenesená",J221,0)</f>
        <v>0</v>
      </c>
      <c r="BI221" s="191">
        <f>IF(N221="nulová",J221,0)</f>
        <v>0</v>
      </c>
      <c r="BJ221" s="18" t="s">
        <v>78</v>
      </c>
      <c r="BK221" s="191">
        <f>ROUND(I221*H221,2)</f>
        <v>0</v>
      </c>
      <c r="BL221" s="18" t="s">
        <v>150</v>
      </c>
      <c r="BM221" s="190" t="s">
        <v>355</v>
      </c>
    </row>
    <row r="222" spans="1:65" s="2" customFormat="1" ht="11.25">
      <c r="A222" s="35"/>
      <c r="B222" s="36"/>
      <c r="C222" s="37"/>
      <c r="D222" s="192" t="s">
        <v>152</v>
      </c>
      <c r="E222" s="37"/>
      <c r="F222" s="193" t="s">
        <v>356</v>
      </c>
      <c r="G222" s="37"/>
      <c r="H222" s="37"/>
      <c r="I222" s="194"/>
      <c r="J222" s="37"/>
      <c r="K222" s="37"/>
      <c r="L222" s="40"/>
      <c r="M222" s="195"/>
      <c r="N222" s="196"/>
      <c r="O222" s="65"/>
      <c r="P222" s="65"/>
      <c r="Q222" s="65"/>
      <c r="R222" s="65"/>
      <c r="S222" s="65"/>
      <c r="T222" s="66"/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T222" s="18" t="s">
        <v>152</v>
      </c>
      <c r="AU222" s="18" t="s">
        <v>80</v>
      </c>
    </row>
    <row r="223" spans="1:65" s="2" customFormat="1" ht="19.5">
      <c r="A223" s="35"/>
      <c r="B223" s="36"/>
      <c r="C223" s="37"/>
      <c r="D223" s="192" t="s">
        <v>156</v>
      </c>
      <c r="E223" s="37"/>
      <c r="F223" s="199" t="s">
        <v>357</v>
      </c>
      <c r="G223" s="37"/>
      <c r="H223" s="37"/>
      <c r="I223" s="194"/>
      <c r="J223" s="37"/>
      <c r="K223" s="37"/>
      <c r="L223" s="40"/>
      <c r="M223" s="195"/>
      <c r="N223" s="196"/>
      <c r="O223" s="65"/>
      <c r="P223" s="65"/>
      <c r="Q223" s="65"/>
      <c r="R223" s="65"/>
      <c r="S223" s="65"/>
      <c r="T223" s="66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8" t="s">
        <v>156</v>
      </c>
      <c r="AU223" s="18" t="s">
        <v>80</v>
      </c>
    </row>
    <row r="224" spans="1:65" s="13" customFormat="1" ht="11.25">
      <c r="B224" s="200"/>
      <c r="C224" s="201"/>
      <c r="D224" s="192" t="s">
        <v>165</v>
      </c>
      <c r="E224" s="202" t="s">
        <v>19</v>
      </c>
      <c r="F224" s="203" t="s">
        <v>358</v>
      </c>
      <c r="G224" s="201"/>
      <c r="H224" s="204">
        <v>906</v>
      </c>
      <c r="I224" s="205"/>
      <c r="J224" s="201"/>
      <c r="K224" s="201"/>
      <c r="L224" s="206"/>
      <c r="M224" s="207"/>
      <c r="N224" s="208"/>
      <c r="O224" s="208"/>
      <c r="P224" s="208"/>
      <c r="Q224" s="208"/>
      <c r="R224" s="208"/>
      <c r="S224" s="208"/>
      <c r="T224" s="209"/>
      <c r="AT224" s="210" t="s">
        <v>165</v>
      </c>
      <c r="AU224" s="210" t="s">
        <v>80</v>
      </c>
      <c r="AV224" s="13" t="s">
        <v>80</v>
      </c>
      <c r="AW224" s="13" t="s">
        <v>33</v>
      </c>
      <c r="AX224" s="13" t="s">
        <v>78</v>
      </c>
      <c r="AY224" s="210" t="s">
        <v>143</v>
      </c>
    </row>
    <row r="225" spans="1:65" s="2" customFormat="1" ht="16.5" customHeight="1">
      <c r="A225" s="35"/>
      <c r="B225" s="36"/>
      <c r="C225" s="211" t="s">
        <v>359</v>
      </c>
      <c r="D225" s="211" t="s">
        <v>204</v>
      </c>
      <c r="E225" s="212" t="s">
        <v>360</v>
      </c>
      <c r="F225" s="213" t="s">
        <v>361</v>
      </c>
      <c r="G225" s="214" t="s">
        <v>148</v>
      </c>
      <c r="H225" s="215">
        <v>1254</v>
      </c>
      <c r="I225" s="216"/>
      <c r="J225" s="217">
        <f>ROUND(I225*H225,2)</f>
        <v>0</v>
      </c>
      <c r="K225" s="213" t="s">
        <v>19</v>
      </c>
      <c r="L225" s="218"/>
      <c r="M225" s="219" t="s">
        <v>19</v>
      </c>
      <c r="N225" s="220" t="s">
        <v>42</v>
      </c>
      <c r="O225" s="65"/>
      <c r="P225" s="188">
        <f>O225*H225</f>
        <v>0</v>
      </c>
      <c r="Q225" s="188">
        <v>0</v>
      </c>
      <c r="R225" s="188">
        <f>Q225*H225</f>
        <v>0</v>
      </c>
      <c r="S225" s="188">
        <v>0</v>
      </c>
      <c r="T225" s="189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190" t="s">
        <v>203</v>
      </c>
      <c r="AT225" s="190" t="s">
        <v>204</v>
      </c>
      <c r="AU225" s="190" t="s">
        <v>80</v>
      </c>
      <c r="AY225" s="18" t="s">
        <v>143</v>
      </c>
      <c r="BE225" s="191">
        <f>IF(N225="základní",J225,0)</f>
        <v>0</v>
      </c>
      <c r="BF225" s="191">
        <f>IF(N225="snížená",J225,0)</f>
        <v>0</v>
      </c>
      <c r="BG225" s="191">
        <f>IF(N225="zákl. přenesená",J225,0)</f>
        <v>0</v>
      </c>
      <c r="BH225" s="191">
        <f>IF(N225="sníž. přenesená",J225,0)</f>
        <v>0</v>
      </c>
      <c r="BI225" s="191">
        <f>IF(N225="nulová",J225,0)</f>
        <v>0</v>
      </c>
      <c r="BJ225" s="18" t="s">
        <v>78</v>
      </c>
      <c r="BK225" s="191">
        <f>ROUND(I225*H225,2)</f>
        <v>0</v>
      </c>
      <c r="BL225" s="18" t="s">
        <v>150</v>
      </c>
      <c r="BM225" s="190" t="s">
        <v>362</v>
      </c>
    </row>
    <row r="226" spans="1:65" s="2" customFormat="1" ht="11.25">
      <c r="A226" s="35"/>
      <c r="B226" s="36"/>
      <c r="C226" s="37"/>
      <c r="D226" s="192" t="s">
        <v>152</v>
      </c>
      <c r="E226" s="37"/>
      <c r="F226" s="193" t="s">
        <v>361</v>
      </c>
      <c r="G226" s="37"/>
      <c r="H226" s="37"/>
      <c r="I226" s="194"/>
      <c r="J226" s="37"/>
      <c r="K226" s="37"/>
      <c r="L226" s="40"/>
      <c r="M226" s="195"/>
      <c r="N226" s="196"/>
      <c r="O226" s="65"/>
      <c r="P226" s="65"/>
      <c r="Q226" s="65"/>
      <c r="R226" s="65"/>
      <c r="S226" s="65"/>
      <c r="T226" s="66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8" t="s">
        <v>152</v>
      </c>
      <c r="AU226" s="18" t="s">
        <v>80</v>
      </c>
    </row>
    <row r="227" spans="1:65" s="2" customFormat="1" ht="16.5" customHeight="1">
      <c r="A227" s="35"/>
      <c r="B227" s="36"/>
      <c r="C227" s="179" t="s">
        <v>363</v>
      </c>
      <c r="D227" s="179" t="s">
        <v>145</v>
      </c>
      <c r="E227" s="180" t="s">
        <v>364</v>
      </c>
      <c r="F227" s="181" t="s">
        <v>365</v>
      </c>
      <c r="G227" s="182" t="s">
        <v>148</v>
      </c>
      <c r="H227" s="183">
        <v>20</v>
      </c>
      <c r="I227" s="184"/>
      <c r="J227" s="185">
        <f>ROUND(I227*H227,2)</f>
        <v>0</v>
      </c>
      <c r="K227" s="181" t="s">
        <v>149</v>
      </c>
      <c r="L227" s="40"/>
      <c r="M227" s="186" t="s">
        <v>19</v>
      </c>
      <c r="N227" s="187" t="s">
        <v>42</v>
      </c>
      <c r="O227" s="65"/>
      <c r="P227" s="188">
        <f>O227*H227</f>
        <v>0</v>
      </c>
      <c r="Q227" s="188">
        <v>6.0000000000000002E-5</v>
      </c>
      <c r="R227" s="188">
        <f>Q227*H227</f>
        <v>1.2000000000000001E-3</v>
      </c>
      <c r="S227" s="188">
        <v>0</v>
      </c>
      <c r="T227" s="189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190" t="s">
        <v>150</v>
      </c>
      <c r="AT227" s="190" t="s">
        <v>145</v>
      </c>
      <c r="AU227" s="190" t="s">
        <v>80</v>
      </c>
      <c r="AY227" s="18" t="s">
        <v>143</v>
      </c>
      <c r="BE227" s="191">
        <f>IF(N227="základní",J227,0)</f>
        <v>0</v>
      </c>
      <c r="BF227" s="191">
        <f>IF(N227="snížená",J227,0)</f>
        <v>0</v>
      </c>
      <c r="BG227" s="191">
        <f>IF(N227="zákl. přenesená",J227,0)</f>
        <v>0</v>
      </c>
      <c r="BH227" s="191">
        <f>IF(N227="sníž. přenesená",J227,0)</f>
        <v>0</v>
      </c>
      <c r="BI227" s="191">
        <f>IF(N227="nulová",J227,0)</f>
        <v>0</v>
      </c>
      <c r="BJ227" s="18" t="s">
        <v>78</v>
      </c>
      <c r="BK227" s="191">
        <f>ROUND(I227*H227,2)</f>
        <v>0</v>
      </c>
      <c r="BL227" s="18" t="s">
        <v>150</v>
      </c>
      <c r="BM227" s="190" t="s">
        <v>366</v>
      </c>
    </row>
    <row r="228" spans="1:65" s="2" customFormat="1" ht="11.25">
      <c r="A228" s="35"/>
      <c r="B228" s="36"/>
      <c r="C228" s="37"/>
      <c r="D228" s="192" t="s">
        <v>152</v>
      </c>
      <c r="E228" s="37"/>
      <c r="F228" s="193" t="s">
        <v>367</v>
      </c>
      <c r="G228" s="37"/>
      <c r="H228" s="37"/>
      <c r="I228" s="194"/>
      <c r="J228" s="37"/>
      <c r="K228" s="37"/>
      <c r="L228" s="40"/>
      <c r="M228" s="195"/>
      <c r="N228" s="196"/>
      <c r="O228" s="65"/>
      <c r="P228" s="65"/>
      <c r="Q228" s="65"/>
      <c r="R228" s="65"/>
      <c r="S228" s="65"/>
      <c r="T228" s="66"/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T228" s="18" t="s">
        <v>152</v>
      </c>
      <c r="AU228" s="18" t="s">
        <v>80</v>
      </c>
    </row>
    <row r="229" spans="1:65" s="2" customFormat="1" ht="11.25">
      <c r="A229" s="35"/>
      <c r="B229" s="36"/>
      <c r="C229" s="37"/>
      <c r="D229" s="197" t="s">
        <v>154</v>
      </c>
      <c r="E229" s="37"/>
      <c r="F229" s="198" t="s">
        <v>368</v>
      </c>
      <c r="G229" s="37"/>
      <c r="H229" s="37"/>
      <c r="I229" s="194"/>
      <c r="J229" s="37"/>
      <c r="K229" s="37"/>
      <c r="L229" s="40"/>
      <c r="M229" s="195"/>
      <c r="N229" s="196"/>
      <c r="O229" s="65"/>
      <c r="P229" s="65"/>
      <c r="Q229" s="65"/>
      <c r="R229" s="65"/>
      <c r="S229" s="65"/>
      <c r="T229" s="66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8" t="s">
        <v>154</v>
      </c>
      <c r="AU229" s="18" t="s">
        <v>80</v>
      </c>
    </row>
    <row r="230" spans="1:65" s="2" customFormat="1" ht="19.5">
      <c r="A230" s="35"/>
      <c r="B230" s="36"/>
      <c r="C230" s="37"/>
      <c r="D230" s="192" t="s">
        <v>156</v>
      </c>
      <c r="E230" s="37"/>
      <c r="F230" s="199" t="s">
        <v>369</v>
      </c>
      <c r="G230" s="37"/>
      <c r="H230" s="37"/>
      <c r="I230" s="194"/>
      <c r="J230" s="37"/>
      <c r="K230" s="37"/>
      <c r="L230" s="40"/>
      <c r="M230" s="195"/>
      <c r="N230" s="196"/>
      <c r="O230" s="65"/>
      <c r="P230" s="65"/>
      <c r="Q230" s="65"/>
      <c r="R230" s="65"/>
      <c r="S230" s="65"/>
      <c r="T230" s="66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8" t="s">
        <v>156</v>
      </c>
      <c r="AU230" s="18" t="s">
        <v>80</v>
      </c>
    </row>
    <row r="231" spans="1:65" s="2" customFormat="1" ht="16.5" customHeight="1">
      <c r="A231" s="35"/>
      <c r="B231" s="36"/>
      <c r="C231" s="211" t="s">
        <v>370</v>
      </c>
      <c r="D231" s="211" t="s">
        <v>204</v>
      </c>
      <c r="E231" s="212" t="s">
        <v>371</v>
      </c>
      <c r="F231" s="213" t="s">
        <v>372</v>
      </c>
      <c r="G231" s="214" t="s">
        <v>148</v>
      </c>
      <c r="H231" s="215">
        <v>60</v>
      </c>
      <c r="I231" s="216"/>
      <c r="J231" s="217">
        <f>ROUND(I231*H231,2)</f>
        <v>0</v>
      </c>
      <c r="K231" s="213" t="s">
        <v>149</v>
      </c>
      <c r="L231" s="218"/>
      <c r="M231" s="219" t="s">
        <v>19</v>
      </c>
      <c r="N231" s="220" t="s">
        <v>42</v>
      </c>
      <c r="O231" s="65"/>
      <c r="P231" s="188">
        <f>O231*H231</f>
        <v>0</v>
      </c>
      <c r="Q231" s="188">
        <v>5.8999999999999999E-3</v>
      </c>
      <c r="R231" s="188">
        <f>Q231*H231</f>
        <v>0.35399999999999998</v>
      </c>
      <c r="S231" s="188">
        <v>0</v>
      </c>
      <c r="T231" s="189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190" t="s">
        <v>203</v>
      </c>
      <c r="AT231" s="190" t="s">
        <v>204</v>
      </c>
      <c r="AU231" s="190" t="s">
        <v>80</v>
      </c>
      <c r="AY231" s="18" t="s">
        <v>143</v>
      </c>
      <c r="BE231" s="191">
        <f>IF(N231="základní",J231,0)</f>
        <v>0</v>
      </c>
      <c r="BF231" s="191">
        <f>IF(N231="snížená",J231,0)</f>
        <v>0</v>
      </c>
      <c r="BG231" s="191">
        <f>IF(N231="zákl. přenesená",J231,0)</f>
        <v>0</v>
      </c>
      <c r="BH231" s="191">
        <f>IF(N231="sníž. přenesená",J231,0)</f>
        <v>0</v>
      </c>
      <c r="BI231" s="191">
        <f>IF(N231="nulová",J231,0)</f>
        <v>0</v>
      </c>
      <c r="BJ231" s="18" t="s">
        <v>78</v>
      </c>
      <c r="BK231" s="191">
        <f>ROUND(I231*H231,2)</f>
        <v>0</v>
      </c>
      <c r="BL231" s="18" t="s">
        <v>150</v>
      </c>
      <c r="BM231" s="190" t="s">
        <v>373</v>
      </c>
    </row>
    <row r="232" spans="1:65" s="2" customFormat="1" ht="11.25">
      <c r="A232" s="35"/>
      <c r="B232" s="36"/>
      <c r="C232" s="37"/>
      <c r="D232" s="192" t="s">
        <v>152</v>
      </c>
      <c r="E232" s="37"/>
      <c r="F232" s="193" t="s">
        <v>372</v>
      </c>
      <c r="G232" s="37"/>
      <c r="H232" s="37"/>
      <c r="I232" s="194"/>
      <c r="J232" s="37"/>
      <c r="K232" s="37"/>
      <c r="L232" s="40"/>
      <c r="M232" s="195"/>
      <c r="N232" s="196"/>
      <c r="O232" s="65"/>
      <c r="P232" s="65"/>
      <c r="Q232" s="65"/>
      <c r="R232" s="65"/>
      <c r="S232" s="65"/>
      <c r="T232" s="66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8" t="s">
        <v>152</v>
      </c>
      <c r="AU232" s="18" t="s">
        <v>80</v>
      </c>
    </row>
    <row r="233" spans="1:65" s="13" customFormat="1" ht="11.25">
      <c r="B233" s="200"/>
      <c r="C233" s="201"/>
      <c r="D233" s="192" t="s">
        <v>165</v>
      </c>
      <c r="E233" s="202" t="s">
        <v>19</v>
      </c>
      <c r="F233" s="203" t="s">
        <v>374</v>
      </c>
      <c r="G233" s="201"/>
      <c r="H233" s="204">
        <v>60</v>
      </c>
      <c r="I233" s="205"/>
      <c r="J233" s="201"/>
      <c r="K233" s="201"/>
      <c r="L233" s="206"/>
      <c r="M233" s="207"/>
      <c r="N233" s="208"/>
      <c r="O233" s="208"/>
      <c r="P233" s="208"/>
      <c r="Q233" s="208"/>
      <c r="R233" s="208"/>
      <c r="S233" s="208"/>
      <c r="T233" s="209"/>
      <c r="AT233" s="210" t="s">
        <v>165</v>
      </c>
      <c r="AU233" s="210" t="s">
        <v>80</v>
      </c>
      <c r="AV233" s="13" t="s">
        <v>80</v>
      </c>
      <c r="AW233" s="13" t="s">
        <v>33</v>
      </c>
      <c r="AX233" s="13" t="s">
        <v>78</v>
      </c>
      <c r="AY233" s="210" t="s">
        <v>143</v>
      </c>
    </row>
    <row r="234" spans="1:65" s="2" customFormat="1" ht="16.5" customHeight="1">
      <c r="A234" s="35"/>
      <c r="B234" s="36"/>
      <c r="C234" s="179" t="s">
        <v>375</v>
      </c>
      <c r="D234" s="179" t="s">
        <v>145</v>
      </c>
      <c r="E234" s="180" t="s">
        <v>376</v>
      </c>
      <c r="F234" s="181" t="s">
        <v>377</v>
      </c>
      <c r="G234" s="182" t="s">
        <v>160</v>
      </c>
      <c r="H234" s="183">
        <v>959</v>
      </c>
      <c r="I234" s="184"/>
      <c r="J234" s="185">
        <f>ROUND(I234*H234,2)</f>
        <v>0</v>
      </c>
      <c r="K234" s="181" t="s">
        <v>149</v>
      </c>
      <c r="L234" s="40"/>
      <c r="M234" s="186" t="s">
        <v>19</v>
      </c>
      <c r="N234" s="187" t="s">
        <v>42</v>
      </c>
      <c r="O234" s="65"/>
      <c r="P234" s="188">
        <f>O234*H234</f>
        <v>0</v>
      </c>
      <c r="Q234" s="188">
        <v>0</v>
      </c>
      <c r="R234" s="188">
        <f>Q234*H234</f>
        <v>0</v>
      </c>
      <c r="S234" s="188">
        <v>0</v>
      </c>
      <c r="T234" s="189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190" t="s">
        <v>150</v>
      </c>
      <c r="AT234" s="190" t="s">
        <v>145</v>
      </c>
      <c r="AU234" s="190" t="s">
        <v>80</v>
      </c>
      <c r="AY234" s="18" t="s">
        <v>143</v>
      </c>
      <c r="BE234" s="191">
        <f>IF(N234="základní",J234,0)</f>
        <v>0</v>
      </c>
      <c r="BF234" s="191">
        <f>IF(N234="snížená",J234,0)</f>
        <v>0</v>
      </c>
      <c r="BG234" s="191">
        <f>IF(N234="zákl. přenesená",J234,0)</f>
        <v>0</v>
      </c>
      <c r="BH234" s="191">
        <f>IF(N234="sníž. přenesená",J234,0)</f>
        <v>0</v>
      </c>
      <c r="BI234" s="191">
        <f>IF(N234="nulová",J234,0)</f>
        <v>0</v>
      </c>
      <c r="BJ234" s="18" t="s">
        <v>78</v>
      </c>
      <c r="BK234" s="191">
        <f>ROUND(I234*H234,2)</f>
        <v>0</v>
      </c>
      <c r="BL234" s="18" t="s">
        <v>150</v>
      </c>
      <c r="BM234" s="190" t="s">
        <v>378</v>
      </c>
    </row>
    <row r="235" spans="1:65" s="2" customFormat="1" ht="11.25">
      <c r="A235" s="35"/>
      <c r="B235" s="36"/>
      <c r="C235" s="37"/>
      <c r="D235" s="192" t="s">
        <v>152</v>
      </c>
      <c r="E235" s="37"/>
      <c r="F235" s="193" t="s">
        <v>379</v>
      </c>
      <c r="G235" s="37"/>
      <c r="H235" s="37"/>
      <c r="I235" s="194"/>
      <c r="J235" s="37"/>
      <c r="K235" s="37"/>
      <c r="L235" s="40"/>
      <c r="M235" s="195"/>
      <c r="N235" s="196"/>
      <c r="O235" s="65"/>
      <c r="P235" s="65"/>
      <c r="Q235" s="65"/>
      <c r="R235" s="65"/>
      <c r="S235" s="65"/>
      <c r="T235" s="66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8" t="s">
        <v>152</v>
      </c>
      <c r="AU235" s="18" t="s">
        <v>80</v>
      </c>
    </row>
    <row r="236" spans="1:65" s="2" customFormat="1" ht="11.25">
      <c r="A236" s="35"/>
      <c r="B236" s="36"/>
      <c r="C236" s="37"/>
      <c r="D236" s="197" t="s">
        <v>154</v>
      </c>
      <c r="E236" s="37"/>
      <c r="F236" s="198" t="s">
        <v>380</v>
      </c>
      <c r="G236" s="37"/>
      <c r="H236" s="37"/>
      <c r="I236" s="194"/>
      <c r="J236" s="37"/>
      <c r="K236" s="37"/>
      <c r="L236" s="40"/>
      <c r="M236" s="195"/>
      <c r="N236" s="196"/>
      <c r="O236" s="65"/>
      <c r="P236" s="65"/>
      <c r="Q236" s="65"/>
      <c r="R236" s="65"/>
      <c r="S236" s="65"/>
      <c r="T236" s="66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8" t="s">
        <v>154</v>
      </c>
      <c r="AU236" s="18" t="s">
        <v>80</v>
      </c>
    </row>
    <row r="237" spans="1:65" s="13" customFormat="1" ht="11.25">
      <c r="B237" s="200"/>
      <c r="C237" s="201"/>
      <c r="D237" s="192" t="s">
        <v>165</v>
      </c>
      <c r="E237" s="202" t="s">
        <v>19</v>
      </c>
      <c r="F237" s="203" t="s">
        <v>381</v>
      </c>
      <c r="G237" s="201"/>
      <c r="H237" s="204">
        <v>959</v>
      </c>
      <c r="I237" s="205"/>
      <c r="J237" s="201"/>
      <c r="K237" s="201"/>
      <c r="L237" s="206"/>
      <c r="M237" s="207"/>
      <c r="N237" s="208"/>
      <c r="O237" s="208"/>
      <c r="P237" s="208"/>
      <c r="Q237" s="208"/>
      <c r="R237" s="208"/>
      <c r="S237" s="208"/>
      <c r="T237" s="209"/>
      <c r="AT237" s="210" t="s">
        <v>165</v>
      </c>
      <c r="AU237" s="210" t="s">
        <v>80</v>
      </c>
      <c r="AV237" s="13" t="s">
        <v>80</v>
      </c>
      <c r="AW237" s="13" t="s">
        <v>33</v>
      </c>
      <c r="AX237" s="13" t="s">
        <v>78</v>
      </c>
      <c r="AY237" s="210" t="s">
        <v>143</v>
      </c>
    </row>
    <row r="238" spans="1:65" s="2" customFormat="1" ht="16.5" customHeight="1">
      <c r="A238" s="35"/>
      <c r="B238" s="36"/>
      <c r="C238" s="211" t="s">
        <v>382</v>
      </c>
      <c r="D238" s="211" t="s">
        <v>204</v>
      </c>
      <c r="E238" s="212" t="s">
        <v>383</v>
      </c>
      <c r="F238" s="213" t="s">
        <v>384</v>
      </c>
      <c r="G238" s="214" t="s">
        <v>385</v>
      </c>
      <c r="H238" s="215">
        <v>143.85</v>
      </c>
      <c r="I238" s="216"/>
      <c r="J238" s="217">
        <f>ROUND(I238*H238,2)</f>
        <v>0</v>
      </c>
      <c r="K238" s="213" t="s">
        <v>19</v>
      </c>
      <c r="L238" s="218"/>
      <c r="M238" s="219" t="s">
        <v>19</v>
      </c>
      <c r="N238" s="220" t="s">
        <v>42</v>
      </c>
      <c r="O238" s="65"/>
      <c r="P238" s="188">
        <f>O238*H238</f>
        <v>0</v>
      </c>
      <c r="Q238" s="188">
        <v>0.25</v>
      </c>
      <c r="R238" s="188">
        <f>Q238*H238</f>
        <v>35.962499999999999</v>
      </c>
      <c r="S238" s="188">
        <v>0</v>
      </c>
      <c r="T238" s="189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190" t="s">
        <v>203</v>
      </c>
      <c r="AT238" s="190" t="s">
        <v>204</v>
      </c>
      <c r="AU238" s="190" t="s">
        <v>80</v>
      </c>
      <c r="AY238" s="18" t="s">
        <v>143</v>
      </c>
      <c r="BE238" s="191">
        <f>IF(N238="základní",J238,0)</f>
        <v>0</v>
      </c>
      <c r="BF238" s="191">
        <f>IF(N238="snížená",J238,0)</f>
        <v>0</v>
      </c>
      <c r="BG238" s="191">
        <f>IF(N238="zákl. přenesená",J238,0)</f>
        <v>0</v>
      </c>
      <c r="BH238" s="191">
        <f>IF(N238="sníž. přenesená",J238,0)</f>
        <v>0</v>
      </c>
      <c r="BI238" s="191">
        <f>IF(N238="nulová",J238,0)</f>
        <v>0</v>
      </c>
      <c r="BJ238" s="18" t="s">
        <v>78</v>
      </c>
      <c r="BK238" s="191">
        <f>ROUND(I238*H238,2)</f>
        <v>0</v>
      </c>
      <c r="BL238" s="18" t="s">
        <v>150</v>
      </c>
      <c r="BM238" s="190" t="s">
        <v>386</v>
      </c>
    </row>
    <row r="239" spans="1:65" s="2" customFormat="1" ht="11.25">
      <c r="A239" s="35"/>
      <c r="B239" s="36"/>
      <c r="C239" s="37"/>
      <c r="D239" s="192" t="s">
        <v>152</v>
      </c>
      <c r="E239" s="37"/>
      <c r="F239" s="193" t="s">
        <v>384</v>
      </c>
      <c r="G239" s="37"/>
      <c r="H239" s="37"/>
      <c r="I239" s="194"/>
      <c r="J239" s="37"/>
      <c r="K239" s="37"/>
      <c r="L239" s="40"/>
      <c r="M239" s="195"/>
      <c r="N239" s="196"/>
      <c r="O239" s="65"/>
      <c r="P239" s="65"/>
      <c r="Q239" s="65"/>
      <c r="R239" s="65"/>
      <c r="S239" s="65"/>
      <c r="T239" s="66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8" t="s">
        <v>152</v>
      </c>
      <c r="AU239" s="18" t="s">
        <v>80</v>
      </c>
    </row>
    <row r="240" spans="1:65" s="2" customFormat="1" ht="19.5">
      <c r="A240" s="35"/>
      <c r="B240" s="36"/>
      <c r="C240" s="37"/>
      <c r="D240" s="192" t="s">
        <v>156</v>
      </c>
      <c r="E240" s="37"/>
      <c r="F240" s="199" t="s">
        <v>387</v>
      </c>
      <c r="G240" s="37"/>
      <c r="H240" s="37"/>
      <c r="I240" s="194"/>
      <c r="J240" s="37"/>
      <c r="K240" s="37"/>
      <c r="L240" s="40"/>
      <c r="M240" s="195"/>
      <c r="N240" s="196"/>
      <c r="O240" s="65"/>
      <c r="P240" s="65"/>
      <c r="Q240" s="65"/>
      <c r="R240" s="65"/>
      <c r="S240" s="65"/>
      <c r="T240" s="66"/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T240" s="18" t="s">
        <v>156</v>
      </c>
      <c r="AU240" s="18" t="s">
        <v>80</v>
      </c>
    </row>
    <row r="241" spans="1:65" s="13" customFormat="1" ht="11.25">
      <c r="B241" s="200"/>
      <c r="C241" s="201"/>
      <c r="D241" s="192" t="s">
        <v>165</v>
      </c>
      <c r="E241" s="202" t="s">
        <v>19</v>
      </c>
      <c r="F241" s="203" t="s">
        <v>388</v>
      </c>
      <c r="G241" s="201"/>
      <c r="H241" s="204">
        <v>143.85</v>
      </c>
      <c r="I241" s="205"/>
      <c r="J241" s="201"/>
      <c r="K241" s="201"/>
      <c r="L241" s="206"/>
      <c r="M241" s="207"/>
      <c r="N241" s="208"/>
      <c r="O241" s="208"/>
      <c r="P241" s="208"/>
      <c r="Q241" s="208"/>
      <c r="R241" s="208"/>
      <c r="S241" s="208"/>
      <c r="T241" s="209"/>
      <c r="AT241" s="210" t="s">
        <v>165</v>
      </c>
      <c r="AU241" s="210" t="s">
        <v>80</v>
      </c>
      <c r="AV241" s="13" t="s">
        <v>80</v>
      </c>
      <c r="AW241" s="13" t="s">
        <v>33</v>
      </c>
      <c r="AX241" s="13" t="s">
        <v>78</v>
      </c>
      <c r="AY241" s="210" t="s">
        <v>143</v>
      </c>
    </row>
    <row r="242" spans="1:65" s="2" customFormat="1" ht="16.5" customHeight="1">
      <c r="A242" s="35"/>
      <c r="B242" s="36"/>
      <c r="C242" s="179" t="s">
        <v>389</v>
      </c>
      <c r="D242" s="179" t="s">
        <v>145</v>
      </c>
      <c r="E242" s="180" t="s">
        <v>390</v>
      </c>
      <c r="F242" s="181" t="s">
        <v>391</v>
      </c>
      <c r="G242" s="182" t="s">
        <v>148</v>
      </c>
      <c r="H242" s="183">
        <v>46</v>
      </c>
      <c r="I242" s="184"/>
      <c r="J242" s="185">
        <f>ROUND(I242*H242,2)</f>
        <v>0</v>
      </c>
      <c r="K242" s="181" t="s">
        <v>149</v>
      </c>
      <c r="L242" s="40"/>
      <c r="M242" s="186" t="s">
        <v>19</v>
      </c>
      <c r="N242" s="187" t="s">
        <v>42</v>
      </c>
      <c r="O242" s="65"/>
      <c r="P242" s="188">
        <f>O242*H242</f>
        <v>0</v>
      </c>
      <c r="Q242" s="188">
        <v>5.1999999999999995E-4</v>
      </c>
      <c r="R242" s="188">
        <f>Q242*H242</f>
        <v>2.3919999999999997E-2</v>
      </c>
      <c r="S242" s="188">
        <v>0</v>
      </c>
      <c r="T242" s="189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190" t="s">
        <v>150</v>
      </c>
      <c r="AT242" s="190" t="s">
        <v>145</v>
      </c>
      <c r="AU242" s="190" t="s">
        <v>80</v>
      </c>
      <c r="AY242" s="18" t="s">
        <v>143</v>
      </c>
      <c r="BE242" s="191">
        <f>IF(N242="základní",J242,0)</f>
        <v>0</v>
      </c>
      <c r="BF242" s="191">
        <f>IF(N242="snížená",J242,0)</f>
        <v>0</v>
      </c>
      <c r="BG242" s="191">
        <f>IF(N242="zákl. přenesená",J242,0)</f>
        <v>0</v>
      </c>
      <c r="BH242" s="191">
        <f>IF(N242="sníž. přenesená",J242,0)</f>
        <v>0</v>
      </c>
      <c r="BI242" s="191">
        <f>IF(N242="nulová",J242,0)</f>
        <v>0</v>
      </c>
      <c r="BJ242" s="18" t="s">
        <v>78</v>
      </c>
      <c r="BK242" s="191">
        <f>ROUND(I242*H242,2)</f>
        <v>0</v>
      </c>
      <c r="BL242" s="18" t="s">
        <v>150</v>
      </c>
      <c r="BM242" s="190" t="s">
        <v>392</v>
      </c>
    </row>
    <row r="243" spans="1:65" s="2" customFormat="1" ht="11.25">
      <c r="A243" s="35"/>
      <c r="B243" s="36"/>
      <c r="C243" s="37"/>
      <c r="D243" s="192" t="s">
        <v>152</v>
      </c>
      <c r="E243" s="37"/>
      <c r="F243" s="193" t="s">
        <v>391</v>
      </c>
      <c r="G243" s="37"/>
      <c r="H243" s="37"/>
      <c r="I243" s="194"/>
      <c r="J243" s="37"/>
      <c r="K243" s="37"/>
      <c r="L243" s="40"/>
      <c r="M243" s="195"/>
      <c r="N243" s="196"/>
      <c r="O243" s="65"/>
      <c r="P243" s="65"/>
      <c r="Q243" s="65"/>
      <c r="R243" s="65"/>
      <c r="S243" s="65"/>
      <c r="T243" s="66"/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T243" s="18" t="s">
        <v>152</v>
      </c>
      <c r="AU243" s="18" t="s">
        <v>80</v>
      </c>
    </row>
    <row r="244" spans="1:65" s="2" customFormat="1" ht="11.25">
      <c r="A244" s="35"/>
      <c r="B244" s="36"/>
      <c r="C244" s="37"/>
      <c r="D244" s="197" t="s">
        <v>154</v>
      </c>
      <c r="E244" s="37"/>
      <c r="F244" s="198" t="s">
        <v>393</v>
      </c>
      <c r="G244" s="37"/>
      <c r="H244" s="37"/>
      <c r="I244" s="194"/>
      <c r="J244" s="37"/>
      <c r="K244" s="37"/>
      <c r="L244" s="40"/>
      <c r="M244" s="195"/>
      <c r="N244" s="196"/>
      <c r="O244" s="65"/>
      <c r="P244" s="65"/>
      <c r="Q244" s="65"/>
      <c r="R244" s="65"/>
      <c r="S244" s="65"/>
      <c r="T244" s="66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8" t="s">
        <v>154</v>
      </c>
      <c r="AU244" s="18" t="s">
        <v>80</v>
      </c>
    </row>
    <row r="245" spans="1:65" s="2" customFormat="1" ht="19.5">
      <c r="A245" s="35"/>
      <c r="B245" s="36"/>
      <c r="C245" s="37"/>
      <c r="D245" s="192" t="s">
        <v>156</v>
      </c>
      <c r="E245" s="37"/>
      <c r="F245" s="199" t="s">
        <v>394</v>
      </c>
      <c r="G245" s="37"/>
      <c r="H245" s="37"/>
      <c r="I245" s="194"/>
      <c r="J245" s="37"/>
      <c r="K245" s="37"/>
      <c r="L245" s="40"/>
      <c r="M245" s="195"/>
      <c r="N245" s="196"/>
      <c r="O245" s="65"/>
      <c r="P245" s="65"/>
      <c r="Q245" s="65"/>
      <c r="R245" s="65"/>
      <c r="S245" s="65"/>
      <c r="T245" s="66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8" t="s">
        <v>156</v>
      </c>
      <c r="AU245" s="18" t="s">
        <v>80</v>
      </c>
    </row>
    <row r="246" spans="1:65" s="12" customFormat="1" ht="22.9" customHeight="1">
      <c r="B246" s="163"/>
      <c r="C246" s="164"/>
      <c r="D246" s="165" t="s">
        <v>70</v>
      </c>
      <c r="E246" s="177" t="s">
        <v>395</v>
      </c>
      <c r="F246" s="177" t="s">
        <v>396</v>
      </c>
      <c r="G246" s="164"/>
      <c r="H246" s="164"/>
      <c r="I246" s="167"/>
      <c r="J246" s="178">
        <f>BK246</f>
        <v>0</v>
      </c>
      <c r="K246" s="164"/>
      <c r="L246" s="169"/>
      <c r="M246" s="170"/>
      <c r="N246" s="171"/>
      <c r="O246" s="171"/>
      <c r="P246" s="172">
        <f>SUM(P247:P249)</f>
        <v>0</v>
      </c>
      <c r="Q246" s="171"/>
      <c r="R246" s="172">
        <f>SUM(R247:R249)</f>
        <v>0</v>
      </c>
      <c r="S246" s="171"/>
      <c r="T246" s="173">
        <f>SUM(T247:T249)</f>
        <v>0</v>
      </c>
      <c r="AR246" s="174" t="s">
        <v>78</v>
      </c>
      <c r="AT246" s="175" t="s">
        <v>70</v>
      </c>
      <c r="AU246" s="175" t="s">
        <v>78</v>
      </c>
      <c r="AY246" s="174" t="s">
        <v>143</v>
      </c>
      <c r="BK246" s="176">
        <f>SUM(BK247:BK249)</f>
        <v>0</v>
      </c>
    </row>
    <row r="247" spans="1:65" s="2" customFormat="1" ht="16.5" customHeight="1">
      <c r="A247" s="35"/>
      <c r="B247" s="36"/>
      <c r="C247" s="179" t="s">
        <v>397</v>
      </c>
      <c r="D247" s="179" t="s">
        <v>145</v>
      </c>
      <c r="E247" s="180" t="s">
        <v>398</v>
      </c>
      <c r="F247" s="181" t="s">
        <v>399</v>
      </c>
      <c r="G247" s="182" t="s">
        <v>400</v>
      </c>
      <c r="H247" s="183">
        <v>68.747</v>
      </c>
      <c r="I247" s="184"/>
      <c r="J247" s="185">
        <f>ROUND(I247*H247,2)</f>
        <v>0</v>
      </c>
      <c r="K247" s="181" t="s">
        <v>149</v>
      </c>
      <c r="L247" s="40"/>
      <c r="M247" s="186" t="s">
        <v>19</v>
      </c>
      <c r="N247" s="187" t="s">
        <v>42</v>
      </c>
      <c r="O247" s="65"/>
      <c r="P247" s="188">
        <f>O247*H247</f>
        <v>0</v>
      </c>
      <c r="Q247" s="188">
        <v>0</v>
      </c>
      <c r="R247" s="188">
        <f>Q247*H247</f>
        <v>0</v>
      </c>
      <c r="S247" s="188">
        <v>0</v>
      </c>
      <c r="T247" s="189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190" t="s">
        <v>150</v>
      </c>
      <c r="AT247" s="190" t="s">
        <v>145</v>
      </c>
      <c r="AU247" s="190" t="s">
        <v>80</v>
      </c>
      <c r="AY247" s="18" t="s">
        <v>143</v>
      </c>
      <c r="BE247" s="191">
        <f>IF(N247="základní",J247,0)</f>
        <v>0</v>
      </c>
      <c r="BF247" s="191">
        <f>IF(N247="snížená",J247,0)</f>
        <v>0</v>
      </c>
      <c r="BG247" s="191">
        <f>IF(N247="zákl. přenesená",J247,0)</f>
        <v>0</v>
      </c>
      <c r="BH247" s="191">
        <f>IF(N247="sníž. přenesená",J247,0)</f>
        <v>0</v>
      </c>
      <c r="BI247" s="191">
        <f>IF(N247="nulová",J247,0)</f>
        <v>0</v>
      </c>
      <c r="BJ247" s="18" t="s">
        <v>78</v>
      </c>
      <c r="BK247" s="191">
        <f>ROUND(I247*H247,2)</f>
        <v>0</v>
      </c>
      <c r="BL247" s="18" t="s">
        <v>150</v>
      </c>
      <c r="BM247" s="190" t="s">
        <v>401</v>
      </c>
    </row>
    <row r="248" spans="1:65" s="2" customFormat="1" ht="11.25">
      <c r="A248" s="35"/>
      <c r="B248" s="36"/>
      <c r="C248" s="37"/>
      <c r="D248" s="192" t="s">
        <v>152</v>
      </c>
      <c r="E248" s="37"/>
      <c r="F248" s="193" t="s">
        <v>402</v>
      </c>
      <c r="G248" s="37"/>
      <c r="H248" s="37"/>
      <c r="I248" s="194"/>
      <c r="J248" s="37"/>
      <c r="K248" s="37"/>
      <c r="L248" s="40"/>
      <c r="M248" s="195"/>
      <c r="N248" s="196"/>
      <c r="O248" s="65"/>
      <c r="P248" s="65"/>
      <c r="Q248" s="65"/>
      <c r="R248" s="65"/>
      <c r="S248" s="65"/>
      <c r="T248" s="66"/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T248" s="18" t="s">
        <v>152</v>
      </c>
      <c r="AU248" s="18" t="s">
        <v>80</v>
      </c>
    </row>
    <row r="249" spans="1:65" s="2" customFormat="1" ht="11.25">
      <c r="A249" s="35"/>
      <c r="B249" s="36"/>
      <c r="C249" s="37"/>
      <c r="D249" s="197" t="s">
        <v>154</v>
      </c>
      <c r="E249" s="37"/>
      <c r="F249" s="198" t="s">
        <v>403</v>
      </c>
      <c r="G249" s="37"/>
      <c r="H249" s="37"/>
      <c r="I249" s="194"/>
      <c r="J249" s="37"/>
      <c r="K249" s="37"/>
      <c r="L249" s="40"/>
      <c r="M249" s="242"/>
      <c r="N249" s="243"/>
      <c r="O249" s="244"/>
      <c r="P249" s="244"/>
      <c r="Q249" s="244"/>
      <c r="R249" s="244"/>
      <c r="S249" s="244"/>
      <c r="T249" s="245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8" t="s">
        <v>154</v>
      </c>
      <c r="AU249" s="18" t="s">
        <v>80</v>
      </c>
    </row>
    <row r="250" spans="1:65" s="2" customFormat="1" ht="6.95" customHeight="1">
      <c r="A250" s="35"/>
      <c r="B250" s="48"/>
      <c r="C250" s="49"/>
      <c r="D250" s="49"/>
      <c r="E250" s="49"/>
      <c r="F250" s="49"/>
      <c r="G250" s="49"/>
      <c r="H250" s="49"/>
      <c r="I250" s="49"/>
      <c r="J250" s="49"/>
      <c r="K250" s="49"/>
      <c r="L250" s="40"/>
      <c r="M250" s="35"/>
      <c r="O250" s="35"/>
      <c r="P250" s="35"/>
      <c r="Q250" s="35"/>
      <c r="R250" s="35"/>
      <c r="S250" s="35"/>
      <c r="T250" s="35"/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</row>
  </sheetData>
  <sheetProtection algorithmName="SHA-512" hashValue="r/YHJuJDifCMmBFLSnSRnhQvI3erciGqm7EbsQFSVokQ/2k6bBfeITOmtJLuiSmeCqOzsRRD0WbDHH1bnGk7iw==" saltValue="LObhghGKlCq+fsXVxYmgKBByIaWeIbp4WON4L44u7Oi/qxhHnJnEsxAN2OgRB9nk25K+ZegXhlD9E7172NTZig==" spinCount="100000" sheet="1" objects="1" scenarios="1" formatColumns="0" formatRows="0" autoFilter="0"/>
  <autoFilter ref="C87:K249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2" r:id="rId3"/>
    <hyperlink ref="F105" r:id="rId4"/>
    <hyperlink ref="F109" r:id="rId5"/>
    <hyperlink ref="F114" r:id="rId6"/>
    <hyperlink ref="F118" r:id="rId7"/>
    <hyperlink ref="F127" r:id="rId8"/>
    <hyperlink ref="F138" r:id="rId9"/>
    <hyperlink ref="F143" r:id="rId10"/>
    <hyperlink ref="F148" r:id="rId11"/>
    <hyperlink ref="F153" r:id="rId12"/>
    <hyperlink ref="F169" r:id="rId13"/>
    <hyperlink ref="F183" r:id="rId14"/>
    <hyperlink ref="F195" r:id="rId15"/>
    <hyperlink ref="F229" r:id="rId16"/>
    <hyperlink ref="F236" r:id="rId17"/>
    <hyperlink ref="F244" r:id="rId18"/>
    <hyperlink ref="F249" r:id="rId19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20"/>
  <headerFooter>
    <oddFooter>&amp;CStrana &amp;P z &amp;N</oddFooter>
  </headerFooter>
  <drawing r:id="rId2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88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1" customFormat="1" ht="12" customHeight="1">
      <c r="B8" s="21"/>
      <c r="D8" s="113" t="s">
        <v>117</v>
      </c>
      <c r="L8" s="21"/>
    </row>
    <row r="9" spans="1:46" s="2" customFormat="1" ht="16.5" customHeight="1">
      <c r="A9" s="35"/>
      <c r="B9" s="40"/>
      <c r="C9" s="35"/>
      <c r="D9" s="35"/>
      <c r="E9" s="371" t="s">
        <v>118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404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ROUND((SUM(BE88:BE154)),  2)</f>
        <v>0</v>
      </c>
      <c r="G35" s="35"/>
      <c r="H35" s="35"/>
      <c r="I35" s="125">
        <v>0.21</v>
      </c>
      <c r="J35" s="124">
        <f>ROUND(((SUM(BE88:BE154))*I35),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ROUND((SUM(BF88:BF154)),  2)</f>
        <v>0</v>
      </c>
      <c r="G36" s="35"/>
      <c r="H36" s="35"/>
      <c r="I36" s="125">
        <v>0.15</v>
      </c>
      <c r="J36" s="124">
        <f>ROUND(((SUM(BF88:BF154))*I36),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ROUND((SUM(BG88:BG154)),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ROUND((SUM(BH88:BH154)),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ROUND((SUM(BI88:BI154)),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Nebužely - výsadba LBK 72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118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SO-01.2 - Vegetační úpravy - následná péče v 1.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122</v>
      </c>
      <c r="D61" s="138"/>
      <c r="E61" s="138"/>
      <c r="F61" s="138"/>
      <c r="G61" s="138"/>
      <c r="H61" s="138"/>
      <c r="I61" s="138"/>
      <c r="J61" s="139" t="s">
        <v>123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126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127</v>
      </c>
      <c r="E66" s="149"/>
      <c r="F66" s="149"/>
      <c r="G66" s="149"/>
      <c r="H66" s="149"/>
      <c r="I66" s="149"/>
      <c r="J66" s="150">
        <f>J151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128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Nebužely - výsadba LBK 72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118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119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SO-01.2 - Vegetační úpravy - následná péče v 1.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129</v>
      </c>
      <c r="D87" s="155" t="s">
        <v>56</v>
      </c>
      <c r="E87" s="155" t="s">
        <v>52</v>
      </c>
      <c r="F87" s="155" t="s">
        <v>53</v>
      </c>
      <c r="G87" s="155" t="s">
        <v>130</v>
      </c>
      <c r="H87" s="155" t="s">
        <v>131</v>
      </c>
      <c r="I87" s="155" t="s">
        <v>132</v>
      </c>
      <c r="J87" s="155" t="s">
        <v>123</v>
      </c>
      <c r="K87" s="156" t="s">
        <v>133</v>
      </c>
      <c r="L87" s="157"/>
      <c r="M87" s="69" t="s">
        <v>19</v>
      </c>
      <c r="N87" s="70" t="s">
        <v>41</v>
      </c>
      <c r="O87" s="70" t="s">
        <v>134</v>
      </c>
      <c r="P87" s="70" t="s">
        <v>135</v>
      </c>
      <c r="Q87" s="70" t="s">
        <v>136</v>
      </c>
      <c r="R87" s="70" t="s">
        <v>137</v>
      </c>
      <c r="S87" s="70" t="s">
        <v>138</v>
      </c>
      <c r="T87" s="71" t="s">
        <v>139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140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12.0875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124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141</v>
      </c>
      <c r="F89" s="166" t="s">
        <v>142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P90+P151</f>
        <v>0</v>
      </c>
      <c r="Q89" s="171"/>
      <c r="R89" s="172">
        <f>R90+R151</f>
        <v>12.0875</v>
      </c>
      <c r="S89" s="171"/>
      <c r="T89" s="173">
        <f>T90+T151</f>
        <v>0</v>
      </c>
      <c r="AR89" s="174" t="s">
        <v>78</v>
      </c>
      <c r="AT89" s="175" t="s">
        <v>70</v>
      </c>
      <c r="AU89" s="175" t="s">
        <v>71</v>
      </c>
      <c r="AY89" s="174" t="s">
        <v>143</v>
      </c>
      <c r="BK89" s="176">
        <f>BK90+BK151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144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SUM(P91:P150)</f>
        <v>0</v>
      </c>
      <c r="Q90" s="171"/>
      <c r="R90" s="172">
        <f>SUM(R91:R150)</f>
        <v>12.0875</v>
      </c>
      <c r="S90" s="171"/>
      <c r="T90" s="173">
        <f>SUM(T91:T150)</f>
        <v>0</v>
      </c>
      <c r="AR90" s="174" t="s">
        <v>78</v>
      </c>
      <c r="AT90" s="175" t="s">
        <v>70</v>
      </c>
      <c r="AU90" s="175" t="s">
        <v>78</v>
      </c>
      <c r="AY90" s="174" t="s">
        <v>143</v>
      </c>
      <c r="BK90" s="176">
        <f>SUM(BK91:BK150)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145</v>
      </c>
      <c r="E91" s="180" t="s">
        <v>405</v>
      </c>
      <c r="F91" s="181" t="s">
        <v>406</v>
      </c>
      <c r="G91" s="182" t="s">
        <v>148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150</v>
      </c>
      <c r="AT91" s="190" t="s">
        <v>145</v>
      </c>
      <c r="AU91" s="190" t="s">
        <v>80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150</v>
      </c>
      <c r="BM91" s="190" t="s">
        <v>407</v>
      </c>
    </row>
    <row r="92" spans="1:65" s="2" customFormat="1" ht="11.25">
      <c r="A92" s="35"/>
      <c r="B92" s="36"/>
      <c r="C92" s="37"/>
      <c r="D92" s="192" t="s">
        <v>152</v>
      </c>
      <c r="E92" s="37"/>
      <c r="F92" s="193" t="s">
        <v>406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80</v>
      </c>
    </row>
    <row r="93" spans="1:65" s="2" customFormat="1" ht="68.25">
      <c r="A93" s="35"/>
      <c r="B93" s="36"/>
      <c r="C93" s="37"/>
      <c r="D93" s="192" t="s">
        <v>156</v>
      </c>
      <c r="E93" s="37"/>
      <c r="F93" s="199" t="s">
        <v>408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156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145</v>
      </c>
      <c r="E94" s="180" t="s">
        <v>409</v>
      </c>
      <c r="F94" s="181" t="s">
        <v>410</v>
      </c>
      <c r="G94" s="182" t="s">
        <v>175</v>
      </c>
      <c r="H94" s="183">
        <v>2.2229999999999999</v>
      </c>
      <c r="I94" s="184"/>
      <c r="J94" s="185">
        <f>ROUND(I94*H94,2)</f>
        <v>0</v>
      </c>
      <c r="K94" s="181" t="s">
        <v>149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150</v>
      </c>
      <c r="AT94" s="190" t="s">
        <v>145</v>
      </c>
      <c r="AU94" s="190" t="s">
        <v>80</v>
      </c>
      <c r="AY94" s="18" t="s">
        <v>143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150</v>
      </c>
      <c r="BM94" s="190" t="s">
        <v>411</v>
      </c>
    </row>
    <row r="95" spans="1:65" s="2" customFormat="1" ht="11.25">
      <c r="A95" s="35"/>
      <c r="B95" s="36"/>
      <c r="C95" s="37"/>
      <c r="D95" s="192" t="s">
        <v>152</v>
      </c>
      <c r="E95" s="37"/>
      <c r="F95" s="193" t="s">
        <v>410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152</v>
      </c>
      <c r="AU95" s="18" t="s">
        <v>80</v>
      </c>
    </row>
    <row r="96" spans="1:65" s="2" customFormat="1" ht="11.25">
      <c r="A96" s="35"/>
      <c r="B96" s="36"/>
      <c r="C96" s="37"/>
      <c r="D96" s="197" t="s">
        <v>154</v>
      </c>
      <c r="E96" s="37"/>
      <c r="F96" s="198" t="s">
        <v>412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80</v>
      </c>
    </row>
    <row r="97" spans="1:65" s="2" customFormat="1" ht="19.5">
      <c r="A97" s="35"/>
      <c r="B97" s="36"/>
      <c r="C97" s="37"/>
      <c r="D97" s="192" t="s">
        <v>156</v>
      </c>
      <c r="E97" s="37"/>
      <c r="F97" s="199" t="s">
        <v>413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156</v>
      </c>
      <c r="AU97" s="18" t="s">
        <v>80</v>
      </c>
    </row>
    <row r="98" spans="1:65" s="13" customFormat="1" ht="11.25">
      <c r="B98" s="200"/>
      <c r="C98" s="201"/>
      <c r="D98" s="192" t="s">
        <v>165</v>
      </c>
      <c r="E98" s="202" t="s">
        <v>19</v>
      </c>
      <c r="F98" s="203" t="s">
        <v>414</v>
      </c>
      <c r="G98" s="201"/>
      <c r="H98" s="204">
        <v>2.2229999999999999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165</v>
      </c>
      <c r="AU98" s="210" t="s">
        <v>80</v>
      </c>
      <c r="AV98" s="13" t="s">
        <v>80</v>
      </c>
      <c r="AW98" s="13" t="s">
        <v>33</v>
      </c>
      <c r="AX98" s="13" t="s">
        <v>78</v>
      </c>
      <c r="AY98" s="210" t="s">
        <v>143</v>
      </c>
    </row>
    <row r="99" spans="1:65" s="2" customFormat="1" ht="21.75" customHeight="1">
      <c r="A99" s="35"/>
      <c r="B99" s="36"/>
      <c r="C99" s="179" t="s">
        <v>167</v>
      </c>
      <c r="D99" s="179" t="s">
        <v>145</v>
      </c>
      <c r="E99" s="180" t="s">
        <v>415</v>
      </c>
      <c r="F99" s="181" t="s">
        <v>416</v>
      </c>
      <c r="G99" s="182" t="s">
        <v>160</v>
      </c>
      <c r="H99" s="183">
        <v>40</v>
      </c>
      <c r="I99" s="184"/>
      <c r="J99" s="185">
        <f>ROUND(I99*H99,2)</f>
        <v>0</v>
      </c>
      <c r="K99" s="181" t="s">
        <v>149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150</v>
      </c>
      <c r="AT99" s="190" t="s">
        <v>145</v>
      </c>
      <c r="AU99" s="190" t="s">
        <v>80</v>
      </c>
      <c r="AY99" s="18" t="s">
        <v>143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150</v>
      </c>
      <c r="BM99" s="190" t="s">
        <v>417</v>
      </c>
    </row>
    <row r="100" spans="1:65" s="2" customFormat="1" ht="11.25">
      <c r="A100" s="35"/>
      <c r="B100" s="36"/>
      <c r="C100" s="37"/>
      <c r="D100" s="192" t="s">
        <v>152</v>
      </c>
      <c r="E100" s="37"/>
      <c r="F100" s="193" t="s">
        <v>418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152</v>
      </c>
      <c r="AU100" s="18" t="s">
        <v>80</v>
      </c>
    </row>
    <row r="101" spans="1:65" s="2" customFormat="1" ht="11.25">
      <c r="A101" s="35"/>
      <c r="B101" s="36"/>
      <c r="C101" s="37"/>
      <c r="D101" s="197" t="s">
        <v>154</v>
      </c>
      <c r="E101" s="37"/>
      <c r="F101" s="198" t="s">
        <v>419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80</v>
      </c>
    </row>
    <row r="102" spans="1:65" s="2" customFormat="1" ht="19.5">
      <c r="A102" s="35"/>
      <c r="B102" s="36"/>
      <c r="C102" s="37"/>
      <c r="D102" s="192" t="s">
        <v>156</v>
      </c>
      <c r="E102" s="37"/>
      <c r="F102" s="199" t="s">
        <v>420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156</v>
      </c>
      <c r="AU102" s="18" t="s">
        <v>80</v>
      </c>
    </row>
    <row r="103" spans="1:65" s="13" customFormat="1" ht="11.25">
      <c r="B103" s="200"/>
      <c r="C103" s="201"/>
      <c r="D103" s="192" t="s">
        <v>165</v>
      </c>
      <c r="E103" s="202" t="s">
        <v>19</v>
      </c>
      <c r="F103" s="203" t="s">
        <v>421</v>
      </c>
      <c r="G103" s="201"/>
      <c r="H103" s="204">
        <v>40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165</v>
      </c>
      <c r="AU103" s="210" t="s">
        <v>80</v>
      </c>
      <c r="AV103" s="13" t="s">
        <v>80</v>
      </c>
      <c r="AW103" s="13" t="s">
        <v>33</v>
      </c>
      <c r="AX103" s="13" t="s">
        <v>78</v>
      </c>
      <c r="AY103" s="210" t="s">
        <v>143</v>
      </c>
    </row>
    <row r="104" spans="1:65" s="2" customFormat="1" ht="21.75" customHeight="1">
      <c r="A104" s="35"/>
      <c r="B104" s="36"/>
      <c r="C104" s="179" t="s">
        <v>150</v>
      </c>
      <c r="D104" s="179" t="s">
        <v>145</v>
      </c>
      <c r="E104" s="180" t="s">
        <v>422</v>
      </c>
      <c r="F104" s="181" t="s">
        <v>423</v>
      </c>
      <c r="G104" s="182" t="s">
        <v>160</v>
      </c>
      <c r="H104" s="183">
        <v>514</v>
      </c>
      <c r="I104" s="184"/>
      <c r="J104" s="185">
        <f>ROUND(I104*H104,2)</f>
        <v>0</v>
      </c>
      <c r="K104" s="181" t="s">
        <v>149</v>
      </c>
      <c r="L104" s="40"/>
      <c r="M104" s="186" t="s">
        <v>19</v>
      </c>
      <c r="N104" s="187" t="s">
        <v>42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150</v>
      </c>
      <c r="AT104" s="190" t="s">
        <v>145</v>
      </c>
      <c r="AU104" s="190" t="s">
        <v>80</v>
      </c>
      <c r="AY104" s="18" t="s">
        <v>143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150</v>
      </c>
      <c r="BM104" s="190" t="s">
        <v>424</v>
      </c>
    </row>
    <row r="105" spans="1:65" s="2" customFormat="1" ht="11.25">
      <c r="A105" s="35"/>
      <c r="B105" s="36"/>
      <c r="C105" s="37"/>
      <c r="D105" s="192" t="s">
        <v>152</v>
      </c>
      <c r="E105" s="37"/>
      <c r="F105" s="193" t="s">
        <v>425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152</v>
      </c>
      <c r="AU105" s="18" t="s">
        <v>80</v>
      </c>
    </row>
    <row r="106" spans="1:65" s="2" customFormat="1" ht="11.25">
      <c r="A106" s="35"/>
      <c r="B106" s="36"/>
      <c r="C106" s="37"/>
      <c r="D106" s="197" t="s">
        <v>154</v>
      </c>
      <c r="E106" s="37"/>
      <c r="F106" s="198" t="s">
        <v>426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80</v>
      </c>
    </row>
    <row r="107" spans="1:65" s="2" customFormat="1" ht="19.5">
      <c r="A107" s="35"/>
      <c r="B107" s="36"/>
      <c r="C107" s="37"/>
      <c r="D107" s="192" t="s">
        <v>156</v>
      </c>
      <c r="E107" s="37"/>
      <c r="F107" s="199" t="s">
        <v>427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156</v>
      </c>
      <c r="AU107" s="18" t="s">
        <v>80</v>
      </c>
    </row>
    <row r="108" spans="1:65" s="13" customFormat="1" ht="11.25">
      <c r="B108" s="200"/>
      <c r="C108" s="201"/>
      <c r="D108" s="192" t="s">
        <v>165</v>
      </c>
      <c r="E108" s="202" t="s">
        <v>19</v>
      </c>
      <c r="F108" s="203" t="s">
        <v>428</v>
      </c>
      <c r="G108" s="201"/>
      <c r="H108" s="204">
        <v>514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165</v>
      </c>
      <c r="AU108" s="210" t="s">
        <v>80</v>
      </c>
      <c r="AV108" s="13" t="s">
        <v>80</v>
      </c>
      <c r="AW108" s="13" t="s">
        <v>33</v>
      </c>
      <c r="AX108" s="13" t="s">
        <v>78</v>
      </c>
      <c r="AY108" s="210" t="s">
        <v>143</v>
      </c>
    </row>
    <row r="109" spans="1:65" s="2" customFormat="1" ht="16.5" customHeight="1">
      <c r="A109" s="35"/>
      <c r="B109" s="36"/>
      <c r="C109" s="179" t="s">
        <v>180</v>
      </c>
      <c r="D109" s="179" t="s">
        <v>145</v>
      </c>
      <c r="E109" s="180" t="s">
        <v>429</v>
      </c>
      <c r="F109" s="181" t="s">
        <v>430</v>
      </c>
      <c r="G109" s="182" t="s">
        <v>385</v>
      </c>
      <c r="H109" s="183">
        <v>277.60000000000002</v>
      </c>
      <c r="I109" s="184"/>
      <c r="J109" s="185">
        <f>ROUND(I109*H109,2)</f>
        <v>0</v>
      </c>
      <c r="K109" s="181" t="s">
        <v>149</v>
      </c>
      <c r="L109" s="40"/>
      <c r="M109" s="186" t="s">
        <v>19</v>
      </c>
      <c r="N109" s="187" t="s">
        <v>42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150</v>
      </c>
      <c r="AT109" s="190" t="s">
        <v>145</v>
      </c>
      <c r="AU109" s="190" t="s">
        <v>80</v>
      </c>
      <c r="AY109" s="18" t="s">
        <v>143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78</v>
      </c>
      <c r="BK109" s="191">
        <f>ROUND(I109*H109,2)</f>
        <v>0</v>
      </c>
      <c r="BL109" s="18" t="s">
        <v>150</v>
      </c>
      <c r="BM109" s="190" t="s">
        <v>431</v>
      </c>
    </row>
    <row r="110" spans="1:65" s="2" customFormat="1" ht="11.25">
      <c r="A110" s="35"/>
      <c r="B110" s="36"/>
      <c r="C110" s="37"/>
      <c r="D110" s="192" t="s">
        <v>152</v>
      </c>
      <c r="E110" s="37"/>
      <c r="F110" s="193" t="s">
        <v>432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152</v>
      </c>
      <c r="AU110" s="18" t="s">
        <v>80</v>
      </c>
    </row>
    <row r="111" spans="1:65" s="2" customFormat="1" ht="11.25">
      <c r="A111" s="35"/>
      <c r="B111" s="36"/>
      <c r="C111" s="37"/>
      <c r="D111" s="197" t="s">
        <v>154</v>
      </c>
      <c r="E111" s="37"/>
      <c r="F111" s="198" t="s">
        <v>433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80</v>
      </c>
    </row>
    <row r="112" spans="1:65" s="13" customFormat="1" ht="11.25">
      <c r="B112" s="200"/>
      <c r="C112" s="201"/>
      <c r="D112" s="192" t="s">
        <v>165</v>
      </c>
      <c r="E112" s="202" t="s">
        <v>19</v>
      </c>
      <c r="F112" s="203" t="s">
        <v>434</v>
      </c>
      <c r="G112" s="201"/>
      <c r="H112" s="204">
        <v>181.2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165</v>
      </c>
      <c r="AU112" s="210" t="s">
        <v>80</v>
      </c>
      <c r="AV112" s="13" t="s">
        <v>80</v>
      </c>
      <c r="AW112" s="13" t="s">
        <v>33</v>
      </c>
      <c r="AX112" s="13" t="s">
        <v>71</v>
      </c>
      <c r="AY112" s="210" t="s">
        <v>143</v>
      </c>
    </row>
    <row r="113" spans="1:65" s="13" customFormat="1" ht="11.25">
      <c r="B113" s="200"/>
      <c r="C113" s="201"/>
      <c r="D113" s="192" t="s">
        <v>165</v>
      </c>
      <c r="E113" s="202" t="s">
        <v>19</v>
      </c>
      <c r="F113" s="203" t="s">
        <v>435</v>
      </c>
      <c r="G113" s="201"/>
      <c r="H113" s="204">
        <v>91.4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165</v>
      </c>
      <c r="AU113" s="210" t="s">
        <v>80</v>
      </c>
      <c r="AV113" s="13" t="s">
        <v>80</v>
      </c>
      <c r="AW113" s="13" t="s">
        <v>33</v>
      </c>
      <c r="AX113" s="13" t="s">
        <v>71</v>
      </c>
      <c r="AY113" s="210" t="s">
        <v>143</v>
      </c>
    </row>
    <row r="114" spans="1:65" s="13" customFormat="1" ht="11.25">
      <c r="B114" s="200"/>
      <c r="C114" s="201"/>
      <c r="D114" s="192" t="s">
        <v>165</v>
      </c>
      <c r="E114" s="202" t="s">
        <v>19</v>
      </c>
      <c r="F114" s="203" t="s">
        <v>436</v>
      </c>
      <c r="G114" s="201"/>
      <c r="H114" s="204">
        <v>5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165</v>
      </c>
      <c r="AU114" s="210" t="s">
        <v>80</v>
      </c>
      <c r="AV114" s="13" t="s">
        <v>80</v>
      </c>
      <c r="AW114" s="13" t="s">
        <v>33</v>
      </c>
      <c r="AX114" s="13" t="s">
        <v>71</v>
      </c>
      <c r="AY114" s="210" t="s">
        <v>143</v>
      </c>
    </row>
    <row r="115" spans="1:65" s="14" customFormat="1" ht="11.25">
      <c r="B115" s="221"/>
      <c r="C115" s="222"/>
      <c r="D115" s="192" t="s">
        <v>165</v>
      </c>
      <c r="E115" s="223" t="s">
        <v>19</v>
      </c>
      <c r="F115" s="224" t="s">
        <v>272</v>
      </c>
      <c r="G115" s="222"/>
      <c r="H115" s="225">
        <v>277.60000000000002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165</v>
      </c>
      <c r="AU115" s="231" t="s">
        <v>80</v>
      </c>
      <c r="AV115" s="14" t="s">
        <v>150</v>
      </c>
      <c r="AW115" s="14" t="s">
        <v>33</v>
      </c>
      <c r="AX115" s="14" t="s">
        <v>78</v>
      </c>
      <c r="AY115" s="231" t="s">
        <v>143</v>
      </c>
    </row>
    <row r="116" spans="1:65" s="2" customFormat="1" ht="16.5" customHeight="1">
      <c r="A116" s="35"/>
      <c r="B116" s="36"/>
      <c r="C116" s="179" t="s">
        <v>188</v>
      </c>
      <c r="D116" s="179" t="s">
        <v>145</v>
      </c>
      <c r="E116" s="180" t="s">
        <v>437</v>
      </c>
      <c r="F116" s="181" t="s">
        <v>438</v>
      </c>
      <c r="G116" s="182" t="s">
        <v>385</v>
      </c>
      <c r="H116" s="183">
        <v>277.60000000000002</v>
      </c>
      <c r="I116" s="184"/>
      <c r="J116" s="185">
        <f>ROUND(I116*H116,2)</f>
        <v>0</v>
      </c>
      <c r="K116" s="181" t="s">
        <v>149</v>
      </c>
      <c r="L116" s="40"/>
      <c r="M116" s="186" t="s">
        <v>19</v>
      </c>
      <c r="N116" s="187" t="s">
        <v>42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150</v>
      </c>
      <c r="AT116" s="190" t="s">
        <v>145</v>
      </c>
      <c r="AU116" s="190" t="s">
        <v>80</v>
      </c>
      <c r="AY116" s="18" t="s">
        <v>143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78</v>
      </c>
      <c r="BK116" s="191">
        <f>ROUND(I116*H116,2)</f>
        <v>0</v>
      </c>
      <c r="BL116" s="18" t="s">
        <v>150</v>
      </c>
      <c r="BM116" s="190" t="s">
        <v>439</v>
      </c>
    </row>
    <row r="117" spans="1:65" s="2" customFormat="1" ht="11.25">
      <c r="A117" s="35"/>
      <c r="B117" s="36"/>
      <c r="C117" s="37"/>
      <c r="D117" s="192" t="s">
        <v>152</v>
      </c>
      <c r="E117" s="37"/>
      <c r="F117" s="193" t="s">
        <v>440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152</v>
      </c>
      <c r="AU117" s="18" t="s">
        <v>80</v>
      </c>
    </row>
    <row r="118" spans="1:65" s="2" customFormat="1" ht="11.25">
      <c r="A118" s="35"/>
      <c r="B118" s="36"/>
      <c r="C118" s="37"/>
      <c r="D118" s="197" t="s">
        <v>154</v>
      </c>
      <c r="E118" s="37"/>
      <c r="F118" s="198" t="s">
        <v>441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154</v>
      </c>
      <c r="AU118" s="18" t="s">
        <v>80</v>
      </c>
    </row>
    <row r="119" spans="1:65" s="2" customFormat="1" ht="16.5" customHeight="1">
      <c r="A119" s="35"/>
      <c r="B119" s="36"/>
      <c r="C119" s="179" t="s">
        <v>195</v>
      </c>
      <c r="D119" s="179" t="s">
        <v>145</v>
      </c>
      <c r="E119" s="180" t="s">
        <v>442</v>
      </c>
      <c r="F119" s="181" t="s">
        <v>443</v>
      </c>
      <c r="G119" s="182" t="s">
        <v>385</v>
      </c>
      <c r="H119" s="183">
        <v>2776</v>
      </c>
      <c r="I119" s="184"/>
      <c r="J119" s="185">
        <f>ROUND(I119*H119,2)</f>
        <v>0</v>
      </c>
      <c r="K119" s="181" t="s">
        <v>149</v>
      </c>
      <c r="L119" s="40"/>
      <c r="M119" s="186" t="s">
        <v>19</v>
      </c>
      <c r="N119" s="187" t="s">
        <v>42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150</v>
      </c>
      <c r="AT119" s="190" t="s">
        <v>145</v>
      </c>
      <c r="AU119" s="190" t="s">
        <v>80</v>
      </c>
      <c r="AY119" s="18" t="s">
        <v>143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78</v>
      </c>
      <c r="BK119" s="191">
        <f>ROUND(I119*H119,2)</f>
        <v>0</v>
      </c>
      <c r="BL119" s="18" t="s">
        <v>150</v>
      </c>
      <c r="BM119" s="190" t="s">
        <v>444</v>
      </c>
    </row>
    <row r="120" spans="1:65" s="2" customFormat="1" ht="11.25">
      <c r="A120" s="35"/>
      <c r="B120" s="36"/>
      <c r="C120" s="37"/>
      <c r="D120" s="192" t="s">
        <v>152</v>
      </c>
      <c r="E120" s="37"/>
      <c r="F120" s="193" t="s">
        <v>445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152</v>
      </c>
      <c r="AU120" s="18" t="s">
        <v>80</v>
      </c>
    </row>
    <row r="121" spans="1:65" s="2" customFormat="1" ht="11.25">
      <c r="A121" s="35"/>
      <c r="B121" s="36"/>
      <c r="C121" s="37"/>
      <c r="D121" s="197" t="s">
        <v>154</v>
      </c>
      <c r="E121" s="37"/>
      <c r="F121" s="198" t="s">
        <v>446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80</v>
      </c>
    </row>
    <row r="122" spans="1:65" s="13" customFormat="1" ht="11.25">
      <c r="B122" s="200"/>
      <c r="C122" s="201"/>
      <c r="D122" s="192" t="s">
        <v>165</v>
      </c>
      <c r="E122" s="202" t="s">
        <v>19</v>
      </c>
      <c r="F122" s="203" t="s">
        <v>447</v>
      </c>
      <c r="G122" s="201"/>
      <c r="H122" s="204">
        <v>2776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165</v>
      </c>
      <c r="AU122" s="210" t="s">
        <v>80</v>
      </c>
      <c r="AV122" s="13" t="s">
        <v>80</v>
      </c>
      <c r="AW122" s="13" t="s">
        <v>33</v>
      </c>
      <c r="AX122" s="13" t="s">
        <v>78</v>
      </c>
      <c r="AY122" s="210" t="s">
        <v>143</v>
      </c>
    </row>
    <row r="123" spans="1:65" s="2" customFormat="1" ht="16.5" customHeight="1">
      <c r="A123" s="35"/>
      <c r="B123" s="36"/>
      <c r="C123" s="179" t="s">
        <v>203</v>
      </c>
      <c r="D123" s="179" t="s">
        <v>145</v>
      </c>
      <c r="E123" s="180" t="s">
        <v>448</v>
      </c>
      <c r="F123" s="181" t="s">
        <v>449</v>
      </c>
      <c r="G123" s="182" t="s">
        <v>160</v>
      </c>
      <c r="H123" s="183">
        <v>23664</v>
      </c>
      <c r="I123" s="184"/>
      <c r="J123" s="185">
        <f>ROUND(I123*H123,2)</f>
        <v>0</v>
      </c>
      <c r="K123" s="181" t="s">
        <v>149</v>
      </c>
      <c r="L123" s="40"/>
      <c r="M123" s="186" t="s">
        <v>19</v>
      </c>
      <c r="N123" s="187" t="s">
        <v>42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150</v>
      </c>
      <c r="AT123" s="190" t="s">
        <v>145</v>
      </c>
      <c r="AU123" s="190" t="s">
        <v>80</v>
      </c>
      <c r="AY123" s="18" t="s">
        <v>143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78</v>
      </c>
      <c r="BK123" s="191">
        <f>ROUND(I123*H123,2)</f>
        <v>0</v>
      </c>
      <c r="BL123" s="18" t="s">
        <v>150</v>
      </c>
      <c r="BM123" s="190" t="s">
        <v>450</v>
      </c>
    </row>
    <row r="124" spans="1:65" s="2" customFormat="1" ht="11.25">
      <c r="A124" s="35"/>
      <c r="B124" s="36"/>
      <c r="C124" s="37"/>
      <c r="D124" s="192" t="s">
        <v>152</v>
      </c>
      <c r="E124" s="37"/>
      <c r="F124" s="193" t="s">
        <v>451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152</v>
      </c>
      <c r="AU124" s="18" t="s">
        <v>80</v>
      </c>
    </row>
    <row r="125" spans="1:65" s="2" customFormat="1" ht="11.25">
      <c r="A125" s="35"/>
      <c r="B125" s="36"/>
      <c r="C125" s="37"/>
      <c r="D125" s="197" t="s">
        <v>154</v>
      </c>
      <c r="E125" s="37"/>
      <c r="F125" s="198" t="s">
        <v>452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154</v>
      </c>
      <c r="AU125" s="18" t="s">
        <v>80</v>
      </c>
    </row>
    <row r="126" spans="1:65" s="13" customFormat="1" ht="11.25">
      <c r="B126" s="200"/>
      <c r="C126" s="201"/>
      <c r="D126" s="192" t="s">
        <v>165</v>
      </c>
      <c r="E126" s="202" t="s">
        <v>19</v>
      </c>
      <c r="F126" s="203" t="s">
        <v>453</v>
      </c>
      <c r="G126" s="201"/>
      <c r="H126" s="204">
        <v>14916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165</v>
      </c>
      <c r="AU126" s="210" t="s">
        <v>80</v>
      </c>
      <c r="AV126" s="13" t="s">
        <v>80</v>
      </c>
      <c r="AW126" s="13" t="s">
        <v>33</v>
      </c>
      <c r="AX126" s="13" t="s">
        <v>71</v>
      </c>
      <c r="AY126" s="210" t="s">
        <v>143</v>
      </c>
    </row>
    <row r="127" spans="1:65" s="13" customFormat="1" ht="11.25">
      <c r="B127" s="200"/>
      <c r="C127" s="201"/>
      <c r="D127" s="192" t="s">
        <v>165</v>
      </c>
      <c r="E127" s="202" t="s">
        <v>19</v>
      </c>
      <c r="F127" s="203" t="s">
        <v>454</v>
      </c>
      <c r="G127" s="201"/>
      <c r="H127" s="204">
        <v>8748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165</v>
      </c>
      <c r="AU127" s="210" t="s">
        <v>80</v>
      </c>
      <c r="AV127" s="13" t="s">
        <v>80</v>
      </c>
      <c r="AW127" s="13" t="s">
        <v>33</v>
      </c>
      <c r="AX127" s="13" t="s">
        <v>71</v>
      </c>
      <c r="AY127" s="210" t="s">
        <v>143</v>
      </c>
    </row>
    <row r="128" spans="1:65" s="14" customFormat="1" ht="11.25">
      <c r="B128" s="221"/>
      <c r="C128" s="222"/>
      <c r="D128" s="192" t="s">
        <v>165</v>
      </c>
      <c r="E128" s="223" t="s">
        <v>19</v>
      </c>
      <c r="F128" s="224" t="s">
        <v>272</v>
      </c>
      <c r="G128" s="222"/>
      <c r="H128" s="225">
        <v>23664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165</v>
      </c>
      <c r="AU128" s="231" t="s">
        <v>80</v>
      </c>
      <c r="AV128" s="14" t="s">
        <v>150</v>
      </c>
      <c r="AW128" s="14" t="s">
        <v>33</v>
      </c>
      <c r="AX128" s="14" t="s">
        <v>78</v>
      </c>
      <c r="AY128" s="231" t="s">
        <v>143</v>
      </c>
    </row>
    <row r="129" spans="1:65" s="2" customFormat="1" ht="16.5" customHeight="1">
      <c r="A129" s="35"/>
      <c r="B129" s="36"/>
      <c r="C129" s="179" t="s">
        <v>211</v>
      </c>
      <c r="D129" s="179" t="s">
        <v>145</v>
      </c>
      <c r="E129" s="180" t="s">
        <v>455</v>
      </c>
      <c r="F129" s="181" t="s">
        <v>456</v>
      </c>
      <c r="G129" s="182" t="s">
        <v>148</v>
      </c>
      <c r="H129" s="183">
        <v>240</v>
      </c>
      <c r="I129" s="184"/>
      <c r="J129" s="185">
        <f>ROUND(I129*H129,2)</f>
        <v>0</v>
      </c>
      <c r="K129" s="181" t="s">
        <v>19</v>
      </c>
      <c r="L129" s="40"/>
      <c r="M129" s="186" t="s">
        <v>19</v>
      </c>
      <c r="N129" s="187" t="s">
        <v>42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150</v>
      </c>
      <c r="AT129" s="190" t="s">
        <v>145</v>
      </c>
      <c r="AU129" s="190" t="s">
        <v>80</v>
      </c>
      <c r="AY129" s="18" t="s">
        <v>143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78</v>
      </c>
      <c r="BK129" s="191">
        <f>ROUND(I129*H129,2)</f>
        <v>0</v>
      </c>
      <c r="BL129" s="18" t="s">
        <v>150</v>
      </c>
      <c r="BM129" s="190" t="s">
        <v>457</v>
      </c>
    </row>
    <row r="130" spans="1:65" s="2" customFormat="1" ht="11.25">
      <c r="A130" s="35"/>
      <c r="B130" s="36"/>
      <c r="C130" s="37"/>
      <c r="D130" s="192" t="s">
        <v>152</v>
      </c>
      <c r="E130" s="37"/>
      <c r="F130" s="193" t="s">
        <v>456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152</v>
      </c>
      <c r="AU130" s="18" t="s">
        <v>80</v>
      </c>
    </row>
    <row r="131" spans="1:65" s="13" customFormat="1" ht="11.25">
      <c r="B131" s="200"/>
      <c r="C131" s="201"/>
      <c r="D131" s="192" t="s">
        <v>165</v>
      </c>
      <c r="E131" s="202" t="s">
        <v>19</v>
      </c>
      <c r="F131" s="203" t="s">
        <v>458</v>
      </c>
      <c r="G131" s="201"/>
      <c r="H131" s="204">
        <v>240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165</v>
      </c>
      <c r="AU131" s="210" t="s">
        <v>80</v>
      </c>
      <c r="AV131" s="13" t="s">
        <v>80</v>
      </c>
      <c r="AW131" s="13" t="s">
        <v>33</v>
      </c>
      <c r="AX131" s="13" t="s">
        <v>78</v>
      </c>
      <c r="AY131" s="210" t="s">
        <v>143</v>
      </c>
    </row>
    <row r="132" spans="1:65" s="2" customFormat="1" ht="16.5" customHeight="1">
      <c r="A132" s="35"/>
      <c r="B132" s="36"/>
      <c r="C132" s="179" t="s">
        <v>217</v>
      </c>
      <c r="D132" s="179" t="s">
        <v>145</v>
      </c>
      <c r="E132" s="180" t="s">
        <v>459</v>
      </c>
      <c r="F132" s="181" t="s">
        <v>460</v>
      </c>
      <c r="G132" s="182" t="s">
        <v>337</v>
      </c>
      <c r="H132" s="183">
        <v>17016</v>
      </c>
      <c r="I132" s="184"/>
      <c r="J132" s="185">
        <f>ROUND(I132*H132,2)</f>
        <v>0</v>
      </c>
      <c r="K132" s="181" t="s">
        <v>19</v>
      </c>
      <c r="L132" s="40"/>
      <c r="M132" s="186" t="s">
        <v>19</v>
      </c>
      <c r="N132" s="187" t="s">
        <v>42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150</v>
      </c>
      <c r="AT132" s="190" t="s">
        <v>145</v>
      </c>
      <c r="AU132" s="190" t="s">
        <v>80</v>
      </c>
      <c r="AY132" s="18" t="s">
        <v>143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78</v>
      </c>
      <c r="BK132" s="191">
        <f>ROUND(I132*H132,2)</f>
        <v>0</v>
      </c>
      <c r="BL132" s="18" t="s">
        <v>150</v>
      </c>
      <c r="BM132" s="190" t="s">
        <v>461</v>
      </c>
    </row>
    <row r="133" spans="1:65" s="2" customFormat="1" ht="11.25">
      <c r="A133" s="35"/>
      <c r="B133" s="36"/>
      <c r="C133" s="37"/>
      <c r="D133" s="192" t="s">
        <v>152</v>
      </c>
      <c r="E133" s="37"/>
      <c r="F133" s="193" t="s">
        <v>460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152</v>
      </c>
      <c r="AU133" s="18" t="s">
        <v>80</v>
      </c>
    </row>
    <row r="134" spans="1:65" s="2" customFormat="1" ht="19.5">
      <c r="A134" s="35"/>
      <c r="B134" s="36"/>
      <c r="C134" s="37"/>
      <c r="D134" s="192" t="s">
        <v>156</v>
      </c>
      <c r="E134" s="37"/>
      <c r="F134" s="199" t="s">
        <v>462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156</v>
      </c>
      <c r="AU134" s="18" t="s">
        <v>80</v>
      </c>
    </row>
    <row r="135" spans="1:65" s="13" customFormat="1" ht="11.25">
      <c r="B135" s="200"/>
      <c r="C135" s="201"/>
      <c r="D135" s="192" t="s">
        <v>165</v>
      </c>
      <c r="E135" s="202" t="s">
        <v>19</v>
      </c>
      <c r="F135" s="203" t="s">
        <v>463</v>
      </c>
      <c r="G135" s="201"/>
      <c r="H135" s="204">
        <v>17016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165</v>
      </c>
      <c r="AU135" s="210" t="s">
        <v>80</v>
      </c>
      <c r="AV135" s="13" t="s">
        <v>80</v>
      </c>
      <c r="AW135" s="13" t="s">
        <v>33</v>
      </c>
      <c r="AX135" s="13" t="s">
        <v>78</v>
      </c>
      <c r="AY135" s="210" t="s">
        <v>143</v>
      </c>
    </row>
    <row r="136" spans="1:65" s="2" customFormat="1" ht="16.5" customHeight="1">
      <c r="A136" s="35"/>
      <c r="B136" s="36"/>
      <c r="C136" s="179" t="s">
        <v>223</v>
      </c>
      <c r="D136" s="179" t="s">
        <v>145</v>
      </c>
      <c r="E136" s="180" t="s">
        <v>464</v>
      </c>
      <c r="F136" s="181" t="s">
        <v>465</v>
      </c>
      <c r="G136" s="182" t="s">
        <v>148</v>
      </c>
      <c r="H136" s="183">
        <v>1812</v>
      </c>
      <c r="I136" s="184"/>
      <c r="J136" s="185">
        <f>ROUND(I136*H136,2)</f>
        <v>0</v>
      </c>
      <c r="K136" s="181" t="s">
        <v>19</v>
      </c>
      <c r="L136" s="40"/>
      <c r="M136" s="186" t="s">
        <v>19</v>
      </c>
      <c r="N136" s="187" t="s">
        <v>42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150</v>
      </c>
      <c r="AT136" s="190" t="s">
        <v>145</v>
      </c>
      <c r="AU136" s="190" t="s">
        <v>80</v>
      </c>
      <c r="AY136" s="18" t="s">
        <v>143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78</v>
      </c>
      <c r="BK136" s="191">
        <f>ROUND(I136*H136,2)</f>
        <v>0</v>
      </c>
      <c r="BL136" s="18" t="s">
        <v>150</v>
      </c>
      <c r="BM136" s="190" t="s">
        <v>466</v>
      </c>
    </row>
    <row r="137" spans="1:65" s="2" customFormat="1" ht="11.25">
      <c r="A137" s="35"/>
      <c r="B137" s="36"/>
      <c r="C137" s="37"/>
      <c r="D137" s="192" t="s">
        <v>152</v>
      </c>
      <c r="E137" s="37"/>
      <c r="F137" s="193" t="s">
        <v>465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80</v>
      </c>
    </row>
    <row r="138" spans="1:65" s="13" customFormat="1" ht="11.25">
      <c r="B138" s="200"/>
      <c r="C138" s="201"/>
      <c r="D138" s="192" t="s">
        <v>165</v>
      </c>
      <c r="E138" s="202" t="s">
        <v>19</v>
      </c>
      <c r="F138" s="203" t="s">
        <v>467</v>
      </c>
      <c r="G138" s="201"/>
      <c r="H138" s="204">
        <v>1812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165</v>
      </c>
      <c r="AU138" s="210" t="s">
        <v>80</v>
      </c>
      <c r="AV138" s="13" t="s">
        <v>80</v>
      </c>
      <c r="AW138" s="13" t="s">
        <v>33</v>
      </c>
      <c r="AX138" s="13" t="s">
        <v>78</v>
      </c>
      <c r="AY138" s="210" t="s">
        <v>143</v>
      </c>
    </row>
    <row r="139" spans="1:65" s="2" customFormat="1" ht="16.5" customHeight="1">
      <c r="A139" s="35"/>
      <c r="B139" s="36"/>
      <c r="C139" s="179" t="s">
        <v>229</v>
      </c>
      <c r="D139" s="179" t="s">
        <v>145</v>
      </c>
      <c r="E139" s="180" t="s">
        <v>468</v>
      </c>
      <c r="F139" s="181" t="s">
        <v>469</v>
      </c>
      <c r="G139" s="182" t="s">
        <v>160</v>
      </c>
      <c r="H139" s="183">
        <v>959</v>
      </c>
      <c r="I139" s="184"/>
      <c r="J139" s="185">
        <f>ROUND(I139*H139,2)</f>
        <v>0</v>
      </c>
      <c r="K139" s="181" t="s">
        <v>149</v>
      </c>
      <c r="L139" s="40"/>
      <c r="M139" s="186" t="s">
        <v>19</v>
      </c>
      <c r="N139" s="187" t="s">
        <v>42</v>
      </c>
      <c r="O139" s="6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150</v>
      </c>
      <c r="AT139" s="190" t="s">
        <v>145</v>
      </c>
      <c r="AU139" s="190" t="s">
        <v>80</v>
      </c>
      <c r="AY139" s="18" t="s">
        <v>143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78</v>
      </c>
      <c r="BK139" s="191">
        <f>ROUND(I139*H139,2)</f>
        <v>0</v>
      </c>
      <c r="BL139" s="18" t="s">
        <v>150</v>
      </c>
      <c r="BM139" s="190" t="s">
        <v>470</v>
      </c>
    </row>
    <row r="140" spans="1:65" s="2" customFormat="1" ht="11.25">
      <c r="A140" s="35"/>
      <c r="B140" s="36"/>
      <c r="C140" s="37"/>
      <c r="D140" s="192" t="s">
        <v>152</v>
      </c>
      <c r="E140" s="37"/>
      <c r="F140" s="193" t="s">
        <v>471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80</v>
      </c>
    </row>
    <row r="141" spans="1:65" s="2" customFormat="1" ht="11.25">
      <c r="A141" s="35"/>
      <c r="B141" s="36"/>
      <c r="C141" s="37"/>
      <c r="D141" s="197" t="s">
        <v>154</v>
      </c>
      <c r="E141" s="37"/>
      <c r="F141" s="198" t="s">
        <v>472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154</v>
      </c>
      <c r="AU141" s="18" t="s">
        <v>80</v>
      </c>
    </row>
    <row r="142" spans="1:65" s="2" customFormat="1" ht="29.25">
      <c r="A142" s="35"/>
      <c r="B142" s="36"/>
      <c r="C142" s="37"/>
      <c r="D142" s="192" t="s">
        <v>156</v>
      </c>
      <c r="E142" s="37"/>
      <c r="F142" s="199" t="s">
        <v>473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156</v>
      </c>
      <c r="AU142" s="18" t="s">
        <v>80</v>
      </c>
    </row>
    <row r="143" spans="1:65" s="13" customFormat="1" ht="11.25">
      <c r="B143" s="200"/>
      <c r="C143" s="201"/>
      <c r="D143" s="192" t="s">
        <v>165</v>
      </c>
      <c r="E143" s="202" t="s">
        <v>19</v>
      </c>
      <c r="F143" s="203" t="s">
        <v>381</v>
      </c>
      <c r="G143" s="201"/>
      <c r="H143" s="204">
        <v>959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165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143</v>
      </c>
    </row>
    <row r="144" spans="1:65" s="2" customFormat="1" ht="16.5" customHeight="1">
      <c r="A144" s="35"/>
      <c r="B144" s="36"/>
      <c r="C144" s="211" t="s">
        <v>237</v>
      </c>
      <c r="D144" s="211" t="s">
        <v>204</v>
      </c>
      <c r="E144" s="212" t="s">
        <v>383</v>
      </c>
      <c r="F144" s="213" t="s">
        <v>384</v>
      </c>
      <c r="G144" s="214" t="s">
        <v>385</v>
      </c>
      <c r="H144" s="215">
        <v>47.95</v>
      </c>
      <c r="I144" s="216"/>
      <c r="J144" s="217">
        <f>ROUND(I144*H144,2)</f>
        <v>0</v>
      </c>
      <c r="K144" s="213" t="s">
        <v>19</v>
      </c>
      <c r="L144" s="218"/>
      <c r="M144" s="219" t="s">
        <v>19</v>
      </c>
      <c r="N144" s="220" t="s">
        <v>42</v>
      </c>
      <c r="O144" s="65"/>
      <c r="P144" s="188">
        <f>O144*H144</f>
        <v>0</v>
      </c>
      <c r="Q144" s="188">
        <v>0.25</v>
      </c>
      <c r="R144" s="188">
        <f>Q144*H144</f>
        <v>11.987500000000001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203</v>
      </c>
      <c r="AT144" s="190" t="s">
        <v>204</v>
      </c>
      <c r="AU144" s="190" t="s">
        <v>80</v>
      </c>
      <c r="AY144" s="18" t="s">
        <v>143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150</v>
      </c>
      <c r="BM144" s="190" t="s">
        <v>474</v>
      </c>
    </row>
    <row r="145" spans="1:65" s="2" customFormat="1" ht="11.25">
      <c r="A145" s="35"/>
      <c r="B145" s="36"/>
      <c r="C145" s="37"/>
      <c r="D145" s="192" t="s">
        <v>152</v>
      </c>
      <c r="E145" s="37"/>
      <c r="F145" s="193" t="s">
        <v>384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152</v>
      </c>
      <c r="AU145" s="18" t="s">
        <v>80</v>
      </c>
    </row>
    <row r="146" spans="1:65" s="2" customFormat="1" ht="29.25">
      <c r="A146" s="35"/>
      <c r="B146" s="36"/>
      <c r="C146" s="37"/>
      <c r="D146" s="192" t="s">
        <v>156</v>
      </c>
      <c r="E146" s="37"/>
      <c r="F146" s="199" t="s">
        <v>475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156</v>
      </c>
      <c r="AU146" s="18" t="s">
        <v>80</v>
      </c>
    </row>
    <row r="147" spans="1:65" s="13" customFormat="1" ht="11.25">
      <c r="B147" s="200"/>
      <c r="C147" s="201"/>
      <c r="D147" s="192" t="s">
        <v>165</v>
      </c>
      <c r="E147" s="202" t="s">
        <v>19</v>
      </c>
      <c r="F147" s="203" t="s">
        <v>476</v>
      </c>
      <c r="G147" s="201"/>
      <c r="H147" s="204">
        <v>47.95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165</v>
      </c>
      <c r="AU147" s="210" t="s">
        <v>80</v>
      </c>
      <c r="AV147" s="13" t="s">
        <v>80</v>
      </c>
      <c r="AW147" s="13" t="s">
        <v>33</v>
      </c>
      <c r="AX147" s="13" t="s">
        <v>78</v>
      </c>
      <c r="AY147" s="210" t="s">
        <v>143</v>
      </c>
    </row>
    <row r="148" spans="1:65" s="2" customFormat="1" ht="16.5" customHeight="1">
      <c r="A148" s="35"/>
      <c r="B148" s="36"/>
      <c r="C148" s="179" t="s">
        <v>245</v>
      </c>
      <c r="D148" s="179" t="s">
        <v>145</v>
      </c>
      <c r="E148" s="180" t="s">
        <v>477</v>
      </c>
      <c r="F148" s="181" t="s">
        <v>478</v>
      </c>
      <c r="G148" s="182" t="s">
        <v>148</v>
      </c>
      <c r="H148" s="183">
        <v>7</v>
      </c>
      <c r="I148" s="184"/>
      <c r="J148" s="185">
        <f>ROUND(I148*H148,2)</f>
        <v>0</v>
      </c>
      <c r="K148" s="181" t="s">
        <v>149</v>
      </c>
      <c r="L148" s="40"/>
      <c r="M148" s="186" t="s">
        <v>19</v>
      </c>
      <c r="N148" s="187" t="s">
        <v>42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150</v>
      </c>
      <c r="AT148" s="190" t="s">
        <v>145</v>
      </c>
      <c r="AU148" s="190" t="s">
        <v>80</v>
      </c>
      <c r="AY148" s="18" t="s">
        <v>143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78</v>
      </c>
      <c r="BK148" s="191">
        <f>ROUND(I148*H148,2)</f>
        <v>0</v>
      </c>
      <c r="BL148" s="18" t="s">
        <v>150</v>
      </c>
      <c r="BM148" s="190" t="s">
        <v>479</v>
      </c>
    </row>
    <row r="149" spans="1:65" s="2" customFormat="1" ht="11.25">
      <c r="A149" s="35"/>
      <c r="B149" s="36"/>
      <c r="C149" s="37"/>
      <c r="D149" s="192" t="s">
        <v>152</v>
      </c>
      <c r="E149" s="37"/>
      <c r="F149" s="193" t="s">
        <v>480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152</v>
      </c>
      <c r="AU149" s="18" t="s">
        <v>80</v>
      </c>
    </row>
    <row r="150" spans="1:65" s="2" customFormat="1" ht="11.25">
      <c r="A150" s="35"/>
      <c r="B150" s="36"/>
      <c r="C150" s="37"/>
      <c r="D150" s="197" t="s">
        <v>154</v>
      </c>
      <c r="E150" s="37"/>
      <c r="F150" s="198" t="s">
        <v>481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154</v>
      </c>
      <c r="AU150" s="18" t="s">
        <v>80</v>
      </c>
    </row>
    <row r="151" spans="1:65" s="12" customFormat="1" ht="22.9" customHeight="1">
      <c r="B151" s="163"/>
      <c r="C151" s="164"/>
      <c r="D151" s="165" t="s">
        <v>70</v>
      </c>
      <c r="E151" s="177" t="s">
        <v>395</v>
      </c>
      <c r="F151" s="177" t="s">
        <v>396</v>
      </c>
      <c r="G151" s="164"/>
      <c r="H151" s="164"/>
      <c r="I151" s="167"/>
      <c r="J151" s="178">
        <f>BK151</f>
        <v>0</v>
      </c>
      <c r="K151" s="164"/>
      <c r="L151" s="169"/>
      <c r="M151" s="170"/>
      <c r="N151" s="171"/>
      <c r="O151" s="171"/>
      <c r="P151" s="172">
        <f>SUM(P152:P154)</f>
        <v>0</v>
      </c>
      <c r="Q151" s="171"/>
      <c r="R151" s="172">
        <f>SUM(R152:R154)</f>
        <v>0</v>
      </c>
      <c r="S151" s="171"/>
      <c r="T151" s="173">
        <f>SUM(T152:T154)</f>
        <v>0</v>
      </c>
      <c r="AR151" s="174" t="s">
        <v>78</v>
      </c>
      <c r="AT151" s="175" t="s">
        <v>70</v>
      </c>
      <c r="AU151" s="175" t="s">
        <v>78</v>
      </c>
      <c r="AY151" s="174" t="s">
        <v>143</v>
      </c>
      <c r="BK151" s="176">
        <f>SUM(BK152:BK154)</f>
        <v>0</v>
      </c>
    </row>
    <row r="152" spans="1:65" s="2" customFormat="1" ht="16.5" customHeight="1">
      <c r="A152" s="35"/>
      <c r="B152" s="36"/>
      <c r="C152" s="179" t="s">
        <v>8</v>
      </c>
      <c r="D152" s="179" t="s">
        <v>145</v>
      </c>
      <c r="E152" s="180" t="s">
        <v>398</v>
      </c>
      <c r="F152" s="181" t="s">
        <v>399</v>
      </c>
      <c r="G152" s="182" t="s">
        <v>400</v>
      </c>
      <c r="H152" s="183">
        <v>12.087999999999999</v>
      </c>
      <c r="I152" s="184"/>
      <c r="J152" s="185">
        <f>ROUND(I152*H152,2)</f>
        <v>0</v>
      </c>
      <c r="K152" s="181" t="s">
        <v>149</v>
      </c>
      <c r="L152" s="40"/>
      <c r="M152" s="186" t="s">
        <v>19</v>
      </c>
      <c r="N152" s="187" t="s">
        <v>42</v>
      </c>
      <c r="O152" s="6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150</v>
      </c>
      <c r="AT152" s="190" t="s">
        <v>145</v>
      </c>
      <c r="AU152" s="190" t="s">
        <v>80</v>
      </c>
      <c r="AY152" s="18" t="s">
        <v>143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78</v>
      </c>
      <c r="BK152" s="191">
        <f>ROUND(I152*H152,2)</f>
        <v>0</v>
      </c>
      <c r="BL152" s="18" t="s">
        <v>150</v>
      </c>
      <c r="BM152" s="190" t="s">
        <v>482</v>
      </c>
    </row>
    <row r="153" spans="1:65" s="2" customFormat="1" ht="11.25">
      <c r="A153" s="35"/>
      <c r="B153" s="36"/>
      <c r="C153" s="37"/>
      <c r="D153" s="192" t="s">
        <v>152</v>
      </c>
      <c r="E153" s="37"/>
      <c r="F153" s="193" t="s">
        <v>402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152</v>
      </c>
      <c r="AU153" s="18" t="s">
        <v>80</v>
      </c>
    </row>
    <row r="154" spans="1:65" s="2" customFormat="1" ht="11.25">
      <c r="A154" s="35"/>
      <c r="B154" s="36"/>
      <c r="C154" s="37"/>
      <c r="D154" s="197" t="s">
        <v>154</v>
      </c>
      <c r="E154" s="37"/>
      <c r="F154" s="198" t="s">
        <v>403</v>
      </c>
      <c r="G154" s="37"/>
      <c r="H154" s="37"/>
      <c r="I154" s="194"/>
      <c r="J154" s="37"/>
      <c r="K154" s="37"/>
      <c r="L154" s="40"/>
      <c r="M154" s="242"/>
      <c r="N154" s="243"/>
      <c r="O154" s="244"/>
      <c r="P154" s="244"/>
      <c r="Q154" s="244"/>
      <c r="R154" s="244"/>
      <c r="S154" s="244"/>
      <c r="T154" s="245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154</v>
      </c>
      <c r="AU154" s="18" t="s">
        <v>80</v>
      </c>
    </row>
    <row r="155" spans="1:65" s="2" customFormat="1" ht="6.95" customHeight="1">
      <c r="A155" s="35"/>
      <c r="B155" s="48"/>
      <c r="C155" s="49"/>
      <c r="D155" s="49"/>
      <c r="E155" s="49"/>
      <c r="F155" s="49"/>
      <c r="G155" s="49"/>
      <c r="H155" s="49"/>
      <c r="I155" s="49"/>
      <c r="J155" s="49"/>
      <c r="K155" s="49"/>
      <c r="L155" s="40"/>
      <c r="M155" s="35"/>
      <c r="O155" s="35"/>
      <c r="P155" s="35"/>
      <c r="Q155" s="35"/>
      <c r="R155" s="35"/>
      <c r="S155" s="35"/>
      <c r="T155" s="35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</row>
  </sheetData>
  <sheetProtection algorithmName="SHA-512" hashValue="Yhc2wnqYEnkv+nosUmgprizcuZWbGpfRyLM5sSe4zR10Fv1Ezz1OJQrkYS6vhI9S/L98T+VGE7sbrDPZCcEwjg==" saltValue="YVRpD6Qq5dZM3JVqOtyw4yth5EYwG9xubyoGFhoHS3rdKNQj4yCIo2xF/OYwt8goo/B18GTWcC+/0k3chJcpfA==" spinCount="100000" sheet="1" objects="1" scenarios="1" formatColumns="0" formatRows="0" autoFilter="0"/>
  <autoFilter ref="C87:K154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6" r:id="rId3"/>
    <hyperlink ref="F111" r:id="rId4"/>
    <hyperlink ref="F118" r:id="rId5"/>
    <hyperlink ref="F121" r:id="rId6"/>
    <hyperlink ref="F125" r:id="rId7"/>
    <hyperlink ref="F141" r:id="rId8"/>
    <hyperlink ref="F150" r:id="rId9"/>
    <hyperlink ref="F154" r:id="rId10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11"/>
  <headerFooter>
    <oddFooter>&amp;CStrana &amp;P z &amp;N</oddFooter>
  </headerFooter>
  <drawing r:id="rId1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91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1" customFormat="1" ht="12" customHeight="1">
      <c r="B8" s="21"/>
      <c r="D8" s="113" t="s">
        <v>117</v>
      </c>
      <c r="L8" s="21"/>
    </row>
    <row r="9" spans="1:46" s="2" customFormat="1" ht="16.5" customHeight="1">
      <c r="A9" s="35"/>
      <c r="B9" s="40"/>
      <c r="C9" s="35"/>
      <c r="D9" s="35"/>
      <c r="E9" s="371" t="s">
        <v>118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483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ROUND((SUM(BE88:BE162)),  2)</f>
        <v>0</v>
      </c>
      <c r="G35" s="35"/>
      <c r="H35" s="35"/>
      <c r="I35" s="125">
        <v>0.21</v>
      </c>
      <c r="J35" s="124">
        <f>ROUND(((SUM(BE88:BE162))*I35),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ROUND((SUM(BF88:BF162)),  2)</f>
        <v>0</v>
      </c>
      <c r="G36" s="35"/>
      <c r="H36" s="35"/>
      <c r="I36" s="125">
        <v>0.15</v>
      </c>
      <c r="J36" s="124">
        <f>ROUND(((SUM(BF88:BF162))*I36),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ROUND((SUM(BG88:BG162)),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ROUND((SUM(BH88:BH162)),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ROUND((SUM(BI88:BI162)),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Nebužely - výsadba LBK 72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118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SO-01.3 - Vegetační úpravy - následná péče ve 2.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122</v>
      </c>
      <c r="D61" s="138"/>
      <c r="E61" s="138"/>
      <c r="F61" s="138"/>
      <c r="G61" s="138"/>
      <c r="H61" s="138"/>
      <c r="I61" s="138"/>
      <c r="J61" s="139" t="s">
        <v>123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126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127</v>
      </c>
      <c r="E66" s="149"/>
      <c r="F66" s="149"/>
      <c r="G66" s="149"/>
      <c r="H66" s="149"/>
      <c r="I66" s="149"/>
      <c r="J66" s="150">
        <f>J159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128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Nebužely - výsadba LBK 72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118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119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SO-01.3 - Vegetační úpravy - následná péče ve 2.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129</v>
      </c>
      <c r="D87" s="155" t="s">
        <v>56</v>
      </c>
      <c r="E87" s="155" t="s">
        <v>52</v>
      </c>
      <c r="F87" s="155" t="s">
        <v>53</v>
      </c>
      <c r="G87" s="155" t="s">
        <v>130</v>
      </c>
      <c r="H87" s="155" t="s">
        <v>131</v>
      </c>
      <c r="I87" s="155" t="s">
        <v>132</v>
      </c>
      <c r="J87" s="155" t="s">
        <v>123</v>
      </c>
      <c r="K87" s="156" t="s">
        <v>133</v>
      </c>
      <c r="L87" s="157"/>
      <c r="M87" s="69" t="s">
        <v>19</v>
      </c>
      <c r="N87" s="70" t="s">
        <v>41</v>
      </c>
      <c r="O87" s="70" t="s">
        <v>134</v>
      </c>
      <c r="P87" s="70" t="s">
        <v>135</v>
      </c>
      <c r="Q87" s="70" t="s">
        <v>136</v>
      </c>
      <c r="R87" s="70" t="s">
        <v>137</v>
      </c>
      <c r="S87" s="70" t="s">
        <v>138</v>
      </c>
      <c r="T87" s="71" t="s">
        <v>139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140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12.0875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124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141</v>
      </c>
      <c r="F89" s="166" t="s">
        <v>142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P90+P159</f>
        <v>0</v>
      </c>
      <c r="Q89" s="171"/>
      <c r="R89" s="172">
        <f>R90+R159</f>
        <v>12.0875</v>
      </c>
      <c r="S89" s="171"/>
      <c r="T89" s="173">
        <f>T90+T159</f>
        <v>0</v>
      </c>
      <c r="AR89" s="174" t="s">
        <v>78</v>
      </c>
      <c r="AT89" s="175" t="s">
        <v>70</v>
      </c>
      <c r="AU89" s="175" t="s">
        <v>71</v>
      </c>
      <c r="AY89" s="174" t="s">
        <v>143</v>
      </c>
      <c r="BK89" s="176">
        <f>BK90+BK159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144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SUM(P91:P158)</f>
        <v>0</v>
      </c>
      <c r="Q90" s="171"/>
      <c r="R90" s="172">
        <f>SUM(R91:R158)</f>
        <v>12.0875</v>
      </c>
      <c r="S90" s="171"/>
      <c r="T90" s="173">
        <f>SUM(T91:T158)</f>
        <v>0</v>
      </c>
      <c r="AR90" s="174" t="s">
        <v>78</v>
      </c>
      <c r="AT90" s="175" t="s">
        <v>70</v>
      </c>
      <c r="AU90" s="175" t="s">
        <v>78</v>
      </c>
      <c r="AY90" s="174" t="s">
        <v>143</v>
      </c>
      <c r="BK90" s="176">
        <f>SUM(BK91:BK158)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145</v>
      </c>
      <c r="E91" s="180" t="s">
        <v>405</v>
      </c>
      <c r="F91" s="181" t="s">
        <v>406</v>
      </c>
      <c r="G91" s="182" t="s">
        <v>148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150</v>
      </c>
      <c r="AT91" s="190" t="s">
        <v>145</v>
      </c>
      <c r="AU91" s="190" t="s">
        <v>80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150</v>
      </c>
      <c r="BM91" s="190" t="s">
        <v>484</v>
      </c>
    </row>
    <row r="92" spans="1:65" s="2" customFormat="1" ht="11.25">
      <c r="A92" s="35"/>
      <c r="B92" s="36"/>
      <c r="C92" s="37"/>
      <c r="D92" s="192" t="s">
        <v>152</v>
      </c>
      <c r="E92" s="37"/>
      <c r="F92" s="193" t="s">
        <v>406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80</v>
      </c>
    </row>
    <row r="93" spans="1:65" s="2" customFormat="1" ht="68.25">
      <c r="A93" s="35"/>
      <c r="B93" s="36"/>
      <c r="C93" s="37"/>
      <c r="D93" s="192" t="s">
        <v>156</v>
      </c>
      <c r="E93" s="37"/>
      <c r="F93" s="199" t="s">
        <v>408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156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145</v>
      </c>
      <c r="E94" s="180" t="s">
        <v>409</v>
      </c>
      <c r="F94" s="181" t="s">
        <v>410</v>
      </c>
      <c r="G94" s="182" t="s">
        <v>175</v>
      </c>
      <c r="H94" s="183">
        <v>1.482</v>
      </c>
      <c r="I94" s="184"/>
      <c r="J94" s="185">
        <f>ROUND(I94*H94,2)</f>
        <v>0</v>
      </c>
      <c r="K94" s="181" t="s">
        <v>149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150</v>
      </c>
      <c r="AT94" s="190" t="s">
        <v>145</v>
      </c>
      <c r="AU94" s="190" t="s">
        <v>80</v>
      </c>
      <c r="AY94" s="18" t="s">
        <v>143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150</v>
      </c>
      <c r="BM94" s="190" t="s">
        <v>411</v>
      </c>
    </row>
    <row r="95" spans="1:65" s="2" customFormat="1" ht="11.25">
      <c r="A95" s="35"/>
      <c r="B95" s="36"/>
      <c r="C95" s="37"/>
      <c r="D95" s="192" t="s">
        <v>152</v>
      </c>
      <c r="E95" s="37"/>
      <c r="F95" s="193" t="s">
        <v>410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152</v>
      </c>
      <c r="AU95" s="18" t="s">
        <v>80</v>
      </c>
    </row>
    <row r="96" spans="1:65" s="2" customFormat="1" ht="11.25">
      <c r="A96" s="35"/>
      <c r="B96" s="36"/>
      <c r="C96" s="37"/>
      <c r="D96" s="197" t="s">
        <v>154</v>
      </c>
      <c r="E96" s="37"/>
      <c r="F96" s="198" t="s">
        <v>412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80</v>
      </c>
    </row>
    <row r="97" spans="1:65" s="2" customFormat="1" ht="19.5">
      <c r="A97" s="35"/>
      <c r="B97" s="36"/>
      <c r="C97" s="37"/>
      <c r="D97" s="192" t="s">
        <v>156</v>
      </c>
      <c r="E97" s="37"/>
      <c r="F97" s="199" t="s">
        <v>485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156</v>
      </c>
      <c r="AU97" s="18" t="s">
        <v>80</v>
      </c>
    </row>
    <row r="98" spans="1:65" s="13" customFormat="1" ht="11.25">
      <c r="B98" s="200"/>
      <c r="C98" s="201"/>
      <c r="D98" s="192" t="s">
        <v>165</v>
      </c>
      <c r="E98" s="202" t="s">
        <v>19</v>
      </c>
      <c r="F98" s="203" t="s">
        <v>486</v>
      </c>
      <c r="G98" s="201"/>
      <c r="H98" s="204">
        <v>1.482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165</v>
      </c>
      <c r="AU98" s="210" t="s">
        <v>80</v>
      </c>
      <c r="AV98" s="13" t="s">
        <v>80</v>
      </c>
      <c r="AW98" s="13" t="s">
        <v>33</v>
      </c>
      <c r="AX98" s="13" t="s">
        <v>78</v>
      </c>
      <c r="AY98" s="210" t="s">
        <v>143</v>
      </c>
    </row>
    <row r="99" spans="1:65" s="2" customFormat="1" ht="21.75" customHeight="1">
      <c r="A99" s="35"/>
      <c r="B99" s="36"/>
      <c r="C99" s="179" t="s">
        <v>167</v>
      </c>
      <c r="D99" s="179" t="s">
        <v>145</v>
      </c>
      <c r="E99" s="180" t="s">
        <v>415</v>
      </c>
      <c r="F99" s="181" t="s">
        <v>416</v>
      </c>
      <c r="G99" s="182" t="s">
        <v>160</v>
      </c>
      <c r="H99" s="183">
        <v>40</v>
      </c>
      <c r="I99" s="184"/>
      <c r="J99" s="185">
        <f>ROUND(I99*H99,2)</f>
        <v>0</v>
      </c>
      <c r="K99" s="181" t="s">
        <v>149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150</v>
      </c>
      <c r="AT99" s="190" t="s">
        <v>145</v>
      </c>
      <c r="AU99" s="190" t="s">
        <v>80</v>
      </c>
      <c r="AY99" s="18" t="s">
        <v>143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150</v>
      </c>
      <c r="BM99" s="190" t="s">
        <v>417</v>
      </c>
    </row>
    <row r="100" spans="1:65" s="2" customFormat="1" ht="11.25">
      <c r="A100" s="35"/>
      <c r="B100" s="36"/>
      <c r="C100" s="37"/>
      <c r="D100" s="192" t="s">
        <v>152</v>
      </c>
      <c r="E100" s="37"/>
      <c r="F100" s="193" t="s">
        <v>418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152</v>
      </c>
      <c r="AU100" s="18" t="s">
        <v>80</v>
      </c>
    </row>
    <row r="101" spans="1:65" s="2" customFormat="1" ht="11.25">
      <c r="A101" s="35"/>
      <c r="B101" s="36"/>
      <c r="C101" s="37"/>
      <c r="D101" s="197" t="s">
        <v>154</v>
      </c>
      <c r="E101" s="37"/>
      <c r="F101" s="198" t="s">
        <v>419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80</v>
      </c>
    </row>
    <row r="102" spans="1:65" s="2" customFormat="1" ht="19.5">
      <c r="A102" s="35"/>
      <c r="B102" s="36"/>
      <c r="C102" s="37"/>
      <c r="D102" s="192" t="s">
        <v>156</v>
      </c>
      <c r="E102" s="37"/>
      <c r="F102" s="199" t="s">
        <v>420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156</v>
      </c>
      <c r="AU102" s="18" t="s">
        <v>80</v>
      </c>
    </row>
    <row r="103" spans="1:65" s="13" customFormat="1" ht="11.25">
      <c r="B103" s="200"/>
      <c r="C103" s="201"/>
      <c r="D103" s="192" t="s">
        <v>165</v>
      </c>
      <c r="E103" s="202" t="s">
        <v>19</v>
      </c>
      <c r="F103" s="203" t="s">
        <v>421</v>
      </c>
      <c r="G103" s="201"/>
      <c r="H103" s="204">
        <v>40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165</v>
      </c>
      <c r="AU103" s="210" t="s">
        <v>80</v>
      </c>
      <c r="AV103" s="13" t="s">
        <v>80</v>
      </c>
      <c r="AW103" s="13" t="s">
        <v>33</v>
      </c>
      <c r="AX103" s="13" t="s">
        <v>78</v>
      </c>
      <c r="AY103" s="210" t="s">
        <v>143</v>
      </c>
    </row>
    <row r="104" spans="1:65" s="2" customFormat="1" ht="21.75" customHeight="1">
      <c r="A104" s="35"/>
      <c r="B104" s="36"/>
      <c r="C104" s="179" t="s">
        <v>150</v>
      </c>
      <c r="D104" s="179" t="s">
        <v>145</v>
      </c>
      <c r="E104" s="180" t="s">
        <v>422</v>
      </c>
      <c r="F104" s="181" t="s">
        <v>423</v>
      </c>
      <c r="G104" s="182" t="s">
        <v>160</v>
      </c>
      <c r="H104" s="183">
        <v>514</v>
      </c>
      <c r="I104" s="184"/>
      <c r="J104" s="185">
        <f>ROUND(I104*H104,2)</f>
        <v>0</v>
      </c>
      <c r="K104" s="181" t="s">
        <v>149</v>
      </c>
      <c r="L104" s="40"/>
      <c r="M104" s="186" t="s">
        <v>19</v>
      </c>
      <c r="N104" s="187" t="s">
        <v>42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150</v>
      </c>
      <c r="AT104" s="190" t="s">
        <v>145</v>
      </c>
      <c r="AU104" s="190" t="s">
        <v>80</v>
      </c>
      <c r="AY104" s="18" t="s">
        <v>143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150</v>
      </c>
      <c r="BM104" s="190" t="s">
        <v>424</v>
      </c>
    </row>
    <row r="105" spans="1:65" s="2" customFormat="1" ht="11.25">
      <c r="A105" s="35"/>
      <c r="B105" s="36"/>
      <c r="C105" s="37"/>
      <c r="D105" s="192" t="s">
        <v>152</v>
      </c>
      <c r="E105" s="37"/>
      <c r="F105" s="193" t="s">
        <v>425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152</v>
      </c>
      <c r="AU105" s="18" t="s">
        <v>80</v>
      </c>
    </row>
    <row r="106" spans="1:65" s="2" customFormat="1" ht="11.25">
      <c r="A106" s="35"/>
      <c r="B106" s="36"/>
      <c r="C106" s="37"/>
      <c r="D106" s="197" t="s">
        <v>154</v>
      </c>
      <c r="E106" s="37"/>
      <c r="F106" s="198" t="s">
        <v>426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80</v>
      </c>
    </row>
    <row r="107" spans="1:65" s="2" customFormat="1" ht="19.5">
      <c r="A107" s="35"/>
      <c r="B107" s="36"/>
      <c r="C107" s="37"/>
      <c r="D107" s="192" t="s">
        <v>156</v>
      </c>
      <c r="E107" s="37"/>
      <c r="F107" s="199" t="s">
        <v>427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156</v>
      </c>
      <c r="AU107" s="18" t="s">
        <v>80</v>
      </c>
    </row>
    <row r="108" spans="1:65" s="13" customFormat="1" ht="11.25">
      <c r="B108" s="200"/>
      <c r="C108" s="201"/>
      <c r="D108" s="192" t="s">
        <v>165</v>
      </c>
      <c r="E108" s="202" t="s">
        <v>19</v>
      </c>
      <c r="F108" s="203" t="s">
        <v>428</v>
      </c>
      <c r="G108" s="201"/>
      <c r="H108" s="204">
        <v>514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165</v>
      </c>
      <c r="AU108" s="210" t="s">
        <v>80</v>
      </c>
      <c r="AV108" s="13" t="s">
        <v>80</v>
      </c>
      <c r="AW108" s="13" t="s">
        <v>33</v>
      </c>
      <c r="AX108" s="13" t="s">
        <v>78</v>
      </c>
      <c r="AY108" s="210" t="s">
        <v>143</v>
      </c>
    </row>
    <row r="109" spans="1:65" s="2" customFormat="1" ht="16.5" customHeight="1">
      <c r="A109" s="35"/>
      <c r="B109" s="36"/>
      <c r="C109" s="179" t="s">
        <v>180</v>
      </c>
      <c r="D109" s="179" t="s">
        <v>145</v>
      </c>
      <c r="E109" s="180" t="s">
        <v>429</v>
      </c>
      <c r="F109" s="181" t="s">
        <v>430</v>
      </c>
      <c r="G109" s="182" t="s">
        <v>385</v>
      </c>
      <c r="H109" s="183">
        <v>277.60000000000002</v>
      </c>
      <c r="I109" s="184"/>
      <c r="J109" s="185">
        <f>ROUND(I109*H109,2)</f>
        <v>0</v>
      </c>
      <c r="K109" s="181" t="s">
        <v>149</v>
      </c>
      <c r="L109" s="40"/>
      <c r="M109" s="186" t="s">
        <v>19</v>
      </c>
      <c r="N109" s="187" t="s">
        <v>42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150</v>
      </c>
      <c r="AT109" s="190" t="s">
        <v>145</v>
      </c>
      <c r="AU109" s="190" t="s">
        <v>80</v>
      </c>
      <c r="AY109" s="18" t="s">
        <v>143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78</v>
      </c>
      <c r="BK109" s="191">
        <f>ROUND(I109*H109,2)</f>
        <v>0</v>
      </c>
      <c r="BL109" s="18" t="s">
        <v>150</v>
      </c>
      <c r="BM109" s="190" t="s">
        <v>431</v>
      </c>
    </row>
    <row r="110" spans="1:65" s="2" customFormat="1" ht="11.25">
      <c r="A110" s="35"/>
      <c r="B110" s="36"/>
      <c r="C110" s="37"/>
      <c r="D110" s="192" t="s">
        <v>152</v>
      </c>
      <c r="E110" s="37"/>
      <c r="F110" s="193" t="s">
        <v>432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152</v>
      </c>
      <c r="AU110" s="18" t="s">
        <v>80</v>
      </c>
    </row>
    <row r="111" spans="1:65" s="2" customFormat="1" ht="11.25">
      <c r="A111" s="35"/>
      <c r="B111" s="36"/>
      <c r="C111" s="37"/>
      <c r="D111" s="197" t="s">
        <v>154</v>
      </c>
      <c r="E111" s="37"/>
      <c r="F111" s="198" t="s">
        <v>433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80</v>
      </c>
    </row>
    <row r="112" spans="1:65" s="13" customFormat="1" ht="11.25">
      <c r="B112" s="200"/>
      <c r="C112" s="201"/>
      <c r="D112" s="192" t="s">
        <v>165</v>
      </c>
      <c r="E112" s="202" t="s">
        <v>19</v>
      </c>
      <c r="F112" s="203" t="s">
        <v>434</v>
      </c>
      <c r="G112" s="201"/>
      <c r="H112" s="204">
        <v>181.2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165</v>
      </c>
      <c r="AU112" s="210" t="s">
        <v>80</v>
      </c>
      <c r="AV112" s="13" t="s">
        <v>80</v>
      </c>
      <c r="AW112" s="13" t="s">
        <v>33</v>
      </c>
      <c r="AX112" s="13" t="s">
        <v>71</v>
      </c>
      <c r="AY112" s="210" t="s">
        <v>143</v>
      </c>
    </row>
    <row r="113" spans="1:65" s="13" customFormat="1" ht="11.25">
      <c r="B113" s="200"/>
      <c r="C113" s="201"/>
      <c r="D113" s="192" t="s">
        <v>165</v>
      </c>
      <c r="E113" s="202" t="s">
        <v>19</v>
      </c>
      <c r="F113" s="203" t="s">
        <v>435</v>
      </c>
      <c r="G113" s="201"/>
      <c r="H113" s="204">
        <v>91.4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165</v>
      </c>
      <c r="AU113" s="210" t="s">
        <v>80</v>
      </c>
      <c r="AV113" s="13" t="s">
        <v>80</v>
      </c>
      <c r="AW113" s="13" t="s">
        <v>33</v>
      </c>
      <c r="AX113" s="13" t="s">
        <v>71</v>
      </c>
      <c r="AY113" s="210" t="s">
        <v>143</v>
      </c>
    </row>
    <row r="114" spans="1:65" s="13" customFormat="1" ht="11.25">
      <c r="B114" s="200"/>
      <c r="C114" s="201"/>
      <c r="D114" s="192" t="s">
        <v>165</v>
      </c>
      <c r="E114" s="202" t="s">
        <v>19</v>
      </c>
      <c r="F114" s="203" t="s">
        <v>436</v>
      </c>
      <c r="G114" s="201"/>
      <c r="H114" s="204">
        <v>5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165</v>
      </c>
      <c r="AU114" s="210" t="s">
        <v>80</v>
      </c>
      <c r="AV114" s="13" t="s">
        <v>80</v>
      </c>
      <c r="AW114" s="13" t="s">
        <v>33</v>
      </c>
      <c r="AX114" s="13" t="s">
        <v>71</v>
      </c>
      <c r="AY114" s="210" t="s">
        <v>143</v>
      </c>
    </row>
    <row r="115" spans="1:65" s="14" customFormat="1" ht="11.25">
      <c r="B115" s="221"/>
      <c r="C115" s="222"/>
      <c r="D115" s="192" t="s">
        <v>165</v>
      </c>
      <c r="E115" s="223" t="s">
        <v>19</v>
      </c>
      <c r="F115" s="224" t="s">
        <v>272</v>
      </c>
      <c r="G115" s="222"/>
      <c r="H115" s="225">
        <v>277.60000000000002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165</v>
      </c>
      <c r="AU115" s="231" t="s">
        <v>80</v>
      </c>
      <c r="AV115" s="14" t="s">
        <v>150</v>
      </c>
      <c r="AW115" s="14" t="s">
        <v>33</v>
      </c>
      <c r="AX115" s="14" t="s">
        <v>78</v>
      </c>
      <c r="AY115" s="231" t="s">
        <v>143</v>
      </c>
    </row>
    <row r="116" spans="1:65" s="2" customFormat="1" ht="16.5" customHeight="1">
      <c r="A116" s="35"/>
      <c r="B116" s="36"/>
      <c r="C116" s="179" t="s">
        <v>188</v>
      </c>
      <c r="D116" s="179" t="s">
        <v>145</v>
      </c>
      <c r="E116" s="180" t="s">
        <v>437</v>
      </c>
      <c r="F116" s="181" t="s">
        <v>438</v>
      </c>
      <c r="G116" s="182" t="s">
        <v>385</v>
      </c>
      <c r="H116" s="183">
        <v>277.60000000000002</v>
      </c>
      <c r="I116" s="184"/>
      <c r="J116" s="185">
        <f>ROUND(I116*H116,2)</f>
        <v>0</v>
      </c>
      <c r="K116" s="181" t="s">
        <v>149</v>
      </c>
      <c r="L116" s="40"/>
      <c r="M116" s="186" t="s">
        <v>19</v>
      </c>
      <c r="N116" s="187" t="s">
        <v>42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150</v>
      </c>
      <c r="AT116" s="190" t="s">
        <v>145</v>
      </c>
      <c r="AU116" s="190" t="s">
        <v>80</v>
      </c>
      <c r="AY116" s="18" t="s">
        <v>143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78</v>
      </c>
      <c r="BK116" s="191">
        <f>ROUND(I116*H116,2)</f>
        <v>0</v>
      </c>
      <c r="BL116" s="18" t="s">
        <v>150</v>
      </c>
      <c r="BM116" s="190" t="s">
        <v>439</v>
      </c>
    </row>
    <row r="117" spans="1:65" s="2" customFormat="1" ht="11.25">
      <c r="A117" s="35"/>
      <c r="B117" s="36"/>
      <c r="C117" s="37"/>
      <c r="D117" s="192" t="s">
        <v>152</v>
      </c>
      <c r="E117" s="37"/>
      <c r="F117" s="193" t="s">
        <v>440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152</v>
      </c>
      <c r="AU117" s="18" t="s">
        <v>80</v>
      </c>
    </row>
    <row r="118" spans="1:65" s="2" customFormat="1" ht="11.25">
      <c r="A118" s="35"/>
      <c r="B118" s="36"/>
      <c r="C118" s="37"/>
      <c r="D118" s="197" t="s">
        <v>154</v>
      </c>
      <c r="E118" s="37"/>
      <c r="F118" s="198" t="s">
        <v>441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154</v>
      </c>
      <c r="AU118" s="18" t="s">
        <v>80</v>
      </c>
    </row>
    <row r="119" spans="1:65" s="2" customFormat="1" ht="16.5" customHeight="1">
      <c r="A119" s="35"/>
      <c r="B119" s="36"/>
      <c r="C119" s="179" t="s">
        <v>195</v>
      </c>
      <c r="D119" s="179" t="s">
        <v>145</v>
      </c>
      <c r="E119" s="180" t="s">
        <v>442</v>
      </c>
      <c r="F119" s="181" t="s">
        <v>443</v>
      </c>
      <c r="G119" s="182" t="s">
        <v>385</v>
      </c>
      <c r="H119" s="183">
        <v>2776</v>
      </c>
      <c r="I119" s="184"/>
      <c r="J119" s="185">
        <f>ROUND(I119*H119,2)</f>
        <v>0</v>
      </c>
      <c r="K119" s="181" t="s">
        <v>149</v>
      </c>
      <c r="L119" s="40"/>
      <c r="M119" s="186" t="s">
        <v>19</v>
      </c>
      <c r="N119" s="187" t="s">
        <v>42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150</v>
      </c>
      <c r="AT119" s="190" t="s">
        <v>145</v>
      </c>
      <c r="AU119" s="190" t="s">
        <v>80</v>
      </c>
      <c r="AY119" s="18" t="s">
        <v>143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78</v>
      </c>
      <c r="BK119" s="191">
        <f>ROUND(I119*H119,2)</f>
        <v>0</v>
      </c>
      <c r="BL119" s="18" t="s">
        <v>150</v>
      </c>
      <c r="BM119" s="190" t="s">
        <v>444</v>
      </c>
    </row>
    <row r="120" spans="1:65" s="2" customFormat="1" ht="11.25">
      <c r="A120" s="35"/>
      <c r="B120" s="36"/>
      <c r="C120" s="37"/>
      <c r="D120" s="192" t="s">
        <v>152</v>
      </c>
      <c r="E120" s="37"/>
      <c r="F120" s="193" t="s">
        <v>445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152</v>
      </c>
      <c r="AU120" s="18" t="s">
        <v>80</v>
      </c>
    </row>
    <row r="121" spans="1:65" s="2" customFormat="1" ht="11.25">
      <c r="A121" s="35"/>
      <c r="B121" s="36"/>
      <c r="C121" s="37"/>
      <c r="D121" s="197" t="s">
        <v>154</v>
      </c>
      <c r="E121" s="37"/>
      <c r="F121" s="198" t="s">
        <v>446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80</v>
      </c>
    </row>
    <row r="122" spans="1:65" s="13" customFormat="1" ht="11.25">
      <c r="B122" s="200"/>
      <c r="C122" s="201"/>
      <c r="D122" s="192" t="s">
        <v>165</v>
      </c>
      <c r="E122" s="202" t="s">
        <v>19</v>
      </c>
      <c r="F122" s="203" t="s">
        <v>447</v>
      </c>
      <c r="G122" s="201"/>
      <c r="H122" s="204">
        <v>2776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165</v>
      </c>
      <c r="AU122" s="210" t="s">
        <v>80</v>
      </c>
      <c r="AV122" s="13" t="s">
        <v>80</v>
      </c>
      <c r="AW122" s="13" t="s">
        <v>33</v>
      </c>
      <c r="AX122" s="13" t="s">
        <v>78</v>
      </c>
      <c r="AY122" s="210" t="s">
        <v>143</v>
      </c>
    </row>
    <row r="123" spans="1:65" s="2" customFormat="1" ht="16.5" customHeight="1">
      <c r="A123" s="35"/>
      <c r="B123" s="36"/>
      <c r="C123" s="179" t="s">
        <v>203</v>
      </c>
      <c r="D123" s="179" t="s">
        <v>145</v>
      </c>
      <c r="E123" s="180" t="s">
        <v>448</v>
      </c>
      <c r="F123" s="181" t="s">
        <v>449</v>
      </c>
      <c r="G123" s="182" t="s">
        <v>160</v>
      </c>
      <c r="H123" s="183">
        <v>17019</v>
      </c>
      <c r="I123" s="184"/>
      <c r="J123" s="185">
        <f>ROUND(I123*H123,2)</f>
        <v>0</v>
      </c>
      <c r="K123" s="181" t="s">
        <v>149</v>
      </c>
      <c r="L123" s="40"/>
      <c r="M123" s="186" t="s">
        <v>19</v>
      </c>
      <c r="N123" s="187" t="s">
        <v>42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150</v>
      </c>
      <c r="AT123" s="190" t="s">
        <v>145</v>
      </c>
      <c r="AU123" s="190" t="s">
        <v>80</v>
      </c>
      <c r="AY123" s="18" t="s">
        <v>143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78</v>
      </c>
      <c r="BK123" s="191">
        <f>ROUND(I123*H123,2)</f>
        <v>0</v>
      </c>
      <c r="BL123" s="18" t="s">
        <v>150</v>
      </c>
      <c r="BM123" s="190" t="s">
        <v>450</v>
      </c>
    </row>
    <row r="124" spans="1:65" s="2" customFormat="1" ht="11.25">
      <c r="A124" s="35"/>
      <c r="B124" s="36"/>
      <c r="C124" s="37"/>
      <c r="D124" s="192" t="s">
        <v>152</v>
      </c>
      <c r="E124" s="37"/>
      <c r="F124" s="193" t="s">
        <v>451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152</v>
      </c>
      <c r="AU124" s="18" t="s">
        <v>80</v>
      </c>
    </row>
    <row r="125" spans="1:65" s="2" customFormat="1" ht="11.25">
      <c r="A125" s="35"/>
      <c r="B125" s="36"/>
      <c r="C125" s="37"/>
      <c r="D125" s="197" t="s">
        <v>154</v>
      </c>
      <c r="E125" s="37"/>
      <c r="F125" s="198" t="s">
        <v>452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154</v>
      </c>
      <c r="AU125" s="18" t="s">
        <v>80</v>
      </c>
    </row>
    <row r="126" spans="1:65" s="13" customFormat="1" ht="11.25">
      <c r="B126" s="200"/>
      <c r="C126" s="201"/>
      <c r="D126" s="192" t="s">
        <v>165</v>
      </c>
      <c r="E126" s="202" t="s">
        <v>19</v>
      </c>
      <c r="F126" s="203" t="s">
        <v>487</v>
      </c>
      <c r="G126" s="201"/>
      <c r="H126" s="204">
        <v>11187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165</v>
      </c>
      <c r="AU126" s="210" t="s">
        <v>80</v>
      </c>
      <c r="AV126" s="13" t="s">
        <v>80</v>
      </c>
      <c r="AW126" s="13" t="s">
        <v>33</v>
      </c>
      <c r="AX126" s="13" t="s">
        <v>71</v>
      </c>
      <c r="AY126" s="210" t="s">
        <v>143</v>
      </c>
    </row>
    <row r="127" spans="1:65" s="13" customFormat="1" ht="11.25">
      <c r="B127" s="200"/>
      <c r="C127" s="201"/>
      <c r="D127" s="192" t="s">
        <v>165</v>
      </c>
      <c r="E127" s="202" t="s">
        <v>19</v>
      </c>
      <c r="F127" s="203" t="s">
        <v>488</v>
      </c>
      <c r="G127" s="201"/>
      <c r="H127" s="204">
        <v>5832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165</v>
      </c>
      <c r="AU127" s="210" t="s">
        <v>80</v>
      </c>
      <c r="AV127" s="13" t="s">
        <v>80</v>
      </c>
      <c r="AW127" s="13" t="s">
        <v>33</v>
      </c>
      <c r="AX127" s="13" t="s">
        <v>71</v>
      </c>
      <c r="AY127" s="210" t="s">
        <v>143</v>
      </c>
    </row>
    <row r="128" spans="1:65" s="14" customFormat="1" ht="11.25">
      <c r="B128" s="221"/>
      <c r="C128" s="222"/>
      <c r="D128" s="192" t="s">
        <v>165</v>
      </c>
      <c r="E128" s="223" t="s">
        <v>19</v>
      </c>
      <c r="F128" s="224" t="s">
        <v>272</v>
      </c>
      <c r="G128" s="222"/>
      <c r="H128" s="225">
        <v>17019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165</v>
      </c>
      <c r="AU128" s="231" t="s">
        <v>80</v>
      </c>
      <c r="AV128" s="14" t="s">
        <v>150</v>
      </c>
      <c r="AW128" s="14" t="s">
        <v>33</v>
      </c>
      <c r="AX128" s="14" t="s">
        <v>78</v>
      </c>
      <c r="AY128" s="231" t="s">
        <v>143</v>
      </c>
    </row>
    <row r="129" spans="1:65" s="2" customFormat="1" ht="16.5" customHeight="1">
      <c r="A129" s="35"/>
      <c r="B129" s="36"/>
      <c r="C129" s="179" t="s">
        <v>211</v>
      </c>
      <c r="D129" s="179" t="s">
        <v>145</v>
      </c>
      <c r="E129" s="180" t="s">
        <v>455</v>
      </c>
      <c r="F129" s="181" t="s">
        <v>456</v>
      </c>
      <c r="G129" s="182" t="s">
        <v>148</v>
      </c>
      <c r="H129" s="183">
        <v>240</v>
      </c>
      <c r="I129" s="184"/>
      <c r="J129" s="185">
        <f>ROUND(I129*H129,2)</f>
        <v>0</v>
      </c>
      <c r="K129" s="181" t="s">
        <v>19</v>
      </c>
      <c r="L129" s="40"/>
      <c r="M129" s="186" t="s">
        <v>19</v>
      </c>
      <c r="N129" s="187" t="s">
        <v>42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150</v>
      </c>
      <c r="AT129" s="190" t="s">
        <v>145</v>
      </c>
      <c r="AU129" s="190" t="s">
        <v>80</v>
      </c>
      <c r="AY129" s="18" t="s">
        <v>143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78</v>
      </c>
      <c r="BK129" s="191">
        <f>ROUND(I129*H129,2)</f>
        <v>0</v>
      </c>
      <c r="BL129" s="18" t="s">
        <v>150</v>
      </c>
      <c r="BM129" s="190" t="s">
        <v>457</v>
      </c>
    </row>
    <row r="130" spans="1:65" s="2" customFormat="1" ht="11.25">
      <c r="A130" s="35"/>
      <c r="B130" s="36"/>
      <c r="C130" s="37"/>
      <c r="D130" s="192" t="s">
        <v>152</v>
      </c>
      <c r="E130" s="37"/>
      <c r="F130" s="193" t="s">
        <v>456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152</v>
      </c>
      <c r="AU130" s="18" t="s">
        <v>80</v>
      </c>
    </row>
    <row r="131" spans="1:65" s="13" customFormat="1" ht="11.25">
      <c r="B131" s="200"/>
      <c r="C131" s="201"/>
      <c r="D131" s="192" t="s">
        <v>165</v>
      </c>
      <c r="E131" s="202" t="s">
        <v>19</v>
      </c>
      <c r="F131" s="203" t="s">
        <v>458</v>
      </c>
      <c r="G131" s="201"/>
      <c r="H131" s="204">
        <v>240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165</v>
      </c>
      <c r="AU131" s="210" t="s">
        <v>80</v>
      </c>
      <c r="AV131" s="13" t="s">
        <v>80</v>
      </c>
      <c r="AW131" s="13" t="s">
        <v>33</v>
      </c>
      <c r="AX131" s="13" t="s">
        <v>78</v>
      </c>
      <c r="AY131" s="210" t="s">
        <v>143</v>
      </c>
    </row>
    <row r="132" spans="1:65" s="2" customFormat="1" ht="16.5" customHeight="1">
      <c r="A132" s="35"/>
      <c r="B132" s="36"/>
      <c r="C132" s="179" t="s">
        <v>217</v>
      </c>
      <c r="D132" s="179" t="s">
        <v>145</v>
      </c>
      <c r="E132" s="180" t="s">
        <v>459</v>
      </c>
      <c r="F132" s="181" t="s">
        <v>460</v>
      </c>
      <c r="G132" s="182" t="s">
        <v>337</v>
      </c>
      <c r="H132" s="183">
        <v>17016</v>
      </c>
      <c r="I132" s="184"/>
      <c r="J132" s="185">
        <f>ROUND(I132*H132,2)</f>
        <v>0</v>
      </c>
      <c r="K132" s="181" t="s">
        <v>19</v>
      </c>
      <c r="L132" s="40"/>
      <c r="M132" s="186" t="s">
        <v>19</v>
      </c>
      <c r="N132" s="187" t="s">
        <v>42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150</v>
      </c>
      <c r="AT132" s="190" t="s">
        <v>145</v>
      </c>
      <c r="AU132" s="190" t="s">
        <v>80</v>
      </c>
      <c r="AY132" s="18" t="s">
        <v>143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78</v>
      </c>
      <c r="BK132" s="191">
        <f>ROUND(I132*H132,2)</f>
        <v>0</v>
      </c>
      <c r="BL132" s="18" t="s">
        <v>150</v>
      </c>
      <c r="BM132" s="190" t="s">
        <v>461</v>
      </c>
    </row>
    <row r="133" spans="1:65" s="2" customFormat="1" ht="11.25">
      <c r="A133" s="35"/>
      <c r="B133" s="36"/>
      <c r="C133" s="37"/>
      <c r="D133" s="192" t="s">
        <v>152</v>
      </c>
      <c r="E133" s="37"/>
      <c r="F133" s="193" t="s">
        <v>460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152</v>
      </c>
      <c r="AU133" s="18" t="s">
        <v>80</v>
      </c>
    </row>
    <row r="134" spans="1:65" s="2" customFormat="1" ht="19.5">
      <c r="A134" s="35"/>
      <c r="B134" s="36"/>
      <c r="C134" s="37"/>
      <c r="D134" s="192" t="s">
        <v>156</v>
      </c>
      <c r="E134" s="37"/>
      <c r="F134" s="199" t="s">
        <v>462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156</v>
      </c>
      <c r="AU134" s="18" t="s">
        <v>80</v>
      </c>
    </row>
    <row r="135" spans="1:65" s="13" customFormat="1" ht="11.25">
      <c r="B135" s="200"/>
      <c r="C135" s="201"/>
      <c r="D135" s="192" t="s">
        <v>165</v>
      </c>
      <c r="E135" s="202" t="s">
        <v>19</v>
      </c>
      <c r="F135" s="203" t="s">
        <v>463</v>
      </c>
      <c r="G135" s="201"/>
      <c r="H135" s="204">
        <v>17016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165</v>
      </c>
      <c r="AU135" s="210" t="s">
        <v>80</v>
      </c>
      <c r="AV135" s="13" t="s">
        <v>80</v>
      </c>
      <c r="AW135" s="13" t="s">
        <v>33</v>
      </c>
      <c r="AX135" s="13" t="s">
        <v>78</v>
      </c>
      <c r="AY135" s="210" t="s">
        <v>143</v>
      </c>
    </row>
    <row r="136" spans="1:65" s="2" customFormat="1" ht="16.5" customHeight="1">
      <c r="A136" s="35"/>
      <c r="B136" s="36"/>
      <c r="C136" s="179" t="s">
        <v>223</v>
      </c>
      <c r="D136" s="179" t="s">
        <v>145</v>
      </c>
      <c r="E136" s="180" t="s">
        <v>464</v>
      </c>
      <c r="F136" s="181" t="s">
        <v>465</v>
      </c>
      <c r="G136" s="182" t="s">
        <v>148</v>
      </c>
      <c r="H136" s="183">
        <v>1812</v>
      </c>
      <c r="I136" s="184"/>
      <c r="J136" s="185">
        <f>ROUND(I136*H136,2)</f>
        <v>0</v>
      </c>
      <c r="K136" s="181" t="s">
        <v>19</v>
      </c>
      <c r="L136" s="40"/>
      <c r="M136" s="186" t="s">
        <v>19</v>
      </c>
      <c r="N136" s="187" t="s">
        <v>42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150</v>
      </c>
      <c r="AT136" s="190" t="s">
        <v>145</v>
      </c>
      <c r="AU136" s="190" t="s">
        <v>80</v>
      </c>
      <c r="AY136" s="18" t="s">
        <v>143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78</v>
      </c>
      <c r="BK136" s="191">
        <f>ROUND(I136*H136,2)</f>
        <v>0</v>
      </c>
      <c r="BL136" s="18" t="s">
        <v>150</v>
      </c>
      <c r="BM136" s="190" t="s">
        <v>466</v>
      </c>
    </row>
    <row r="137" spans="1:65" s="2" customFormat="1" ht="11.25">
      <c r="A137" s="35"/>
      <c r="B137" s="36"/>
      <c r="C137" s="37"/>
      <c r="D137" s="192" t="s">
        <v>152</v>
      </c>
      <c r="E137" s="37"/>
      <c r="F137" s="193" t="s">
        <v>465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80</v>
      </c>
    </row>
    <row r="138" spans="1:65" s="13" customFormat="1" ht="11.25">
      <c r="B138" s="200"/>
      <c r="C138" s="201"/>
      <c r="D138" s="192" t="s">
        <v>165</v>
      </c>
      <c r="E138" s="202" t="s">
        <v>19</v>
      </c>
      <c r="F138" s="203" t="s">
        <v>467</v>
      </c>
      <c r="G138" s="201"/>
      <c r="H138" s="204">
        <v>1812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165</v>
      </c>
      <c r="AU138" s="210" t="s">
        <v>80</v>
      </c>
      <c r="AV138" s="13" t="s">
        <v>80</v>
      </c>
      <c r="AW138" s="13" t="s">
        <v>33</v>
      </c>
      <c r="AX138" s="13" t="s">
        <v>78</v>
      </c>
      <c r="AY138" s="210" t="s">
        <v>143</v>
      </c>
    </row>
    <row r="139" spans="1:65" s="2" customFormat="1" ht="16.5" customHeight="1">
      <c r="A139" s="35"/>
      <c r="B139" s="36"/>
      <c r="C139" s="179" t="s">
        <v>229</v>
      </c>
      <c r="D139" s="179" t="s">
        <v>145</v>
      </c>
      <c r="E139" s="180" t="s">
        <v>468</v>
      </c>
      <c r="F139" s="181" t="s">
        <v>469</v>
      </c>
      <c r="G139" s="182" t="s">
        <v>160</v>
      </c>
      <c r="H139" s="183">
        <v>959</v>
      </c>
      <c r="I139" s="184"/>
      <c r="J139" s="185">
        <f>ROUND(I139*H139,2)</f>
        <v>0</v>
      </c>
      <c r="K139" s="181" t="s">
        <v>149</v>
      </c>
      <c r="L139" s="40"/>
      <c r="M139" s="186" t="s">
        <v>19</v>
      </c>
      <c r="N139" s="187" t="s">
        <v>42</v>
      </c>
      <c r="O139" s="6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150</v>
      </c>
      <c r="AT139" s="190" t="s">
        <v>145</v>
      </c>
      <c r="AU139" s="190" t="s">
        <v>80</v>
      </c>
      <c r="AY139" s="18" t="s">
        <v>143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78</v>
      </c>
      <c r="BK139" s="191">
        <f>ROUND(I139*H139,2)</f>
        <v>0</v>
      </c>
      <c r="BL139" s="18" t="s">
        <v>150</v>
      </c>
      <c r="BM139" s="190" t="s">
        <v>470</v>
      </c>
    </row>
    <row r="140" spans="1:65" s="2" customFormat="1" ht="11.25">
      <c r="A140" s="35"/>
      <c r="B140" s="36"/>
      <c r="C140" s="37"/>
      <c r="D140" s="192" t="s">
        <v>152</v>
      </c>
      <c r="E140" s="37"/>
      <c r="F140" s="193" t="s">
        <v>471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80</v>
      </c>
    </row>
    <row r="141" spans="1:65" s="2" customFormat="1" ht="11.25">
      <c r="A141" s="35"/>
      <c r="B141" s="36"/>
      <c r="C141" s="37"/>
      <c r="D141" s="197" t="s">
        <v>154</v>
      </c>
      <c r="E141" s="37"/>
      <c r="F141" s="198" t="s">
        <v>472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154</v>
      </c>
      <c r="AU141" s="18" t="s">
        <v>80</v>
      </c>
    </row>
    <row r="142" spans="1:65" s="2" customFormat="1" ht="29.25">
      <c r="A142" s="35"/>
      <c r="B142" s="36"/>
      <c r="C142" s="37"/>
      <c r="D142" s="192" t="s">
        <v>156</v>
      </c>
      <c r="E142" s="37"/>
      <c r="F142" s="199" t="s">
        <v>473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156</v>
      </c>
      <c r="AU142" s="18" t="s">
        <v>80</v>
      </c>
    </row>
    <row r="143" spans="1:65" s="13" customFormat="1" ht="11.25">
      <c r="B143" s="200"/>
      <c r="C143" s="201"/>
      <c r="D143" s="192" t="s">
        <v>165</v>
      </c>
      <c r="E143" s="202" t="s">
        <v>19</v>
      </c>
      <c r="F143" s="203" t="s">
        <v>381</v>
      </c>
      <c r="G143" s="201"/>
      <c r="H143" s="204">
        <v>959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165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143</v>
      </c>
    </row>
    <row r="144" spans="1:65" s="2" customFormat="1" ht="16.5" customHeight="1">
      <c r="A144" s="35"/>
      <c r="B144" s="36"/>
      <c r="C144" s="211" t="s">
        <v>237</v>
      </c>
      <c r="D144" s="211" t="s">
        <v>204</v>
      </c>
      <c r="E144" s="212" t="s">
        <v>383</v>
      </c>
      <c r="F144" s="213" t="s">
        <v>384</v>
      </c>
      <c r="G144" s="214" t="s">
        <v>385</v>
      </c>
      <c r="H144" s="215">
        <v>47.95</v>
      </c>
      <c r="I144" s="216"/>
      <c r="J144" s="217">
        <f>ROUND(I144*H144,2)</f>
        <v>0</v>
      </c>
      <c r="K144" s="213" t="s">
        <v>19</v>
      </c>
      <c r="L144" s="218"/>
      <c r="M144" s="219" t="s">
        <v>19</v>
      </c>
      <c r="N144" s="220" t="s">
        <v>42</v>
      </c>
      <c r="O144" s="65"/>
      <c r="P144" s="188">
        <f>O144*H144</f>
        <v>0</v>
      </c>
      <c r="Q144" s="188">
        <v>0.25</v>
      </c>
      <c r="R144" s="188">
        <f>Q144*H144</f>
        <v>11.987500000000001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203</v>
      </c>
      <c r="AT144" s="190" t="s">
        <v>204</v>
      </c>
      <c r="AU144" s="190" t="s">
        <v>80</v>
      </c>
      <c r="AY144" s="18" t="s">
        <v>143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150</v>
      </c>
      <c r="BM144" s="190" t="s">
        <v>474</v>
      </c>
    </row>
    <row r="145" spans="1:65" s="2" customFormat="1" ht="11.25">
      <c r="A145" s="35"/>
      <c r="B145" s="36"/>
      <c r="C145" s="37"/>
      <c r="D145" s="192" t="s">
        <v>152</v>
      </c>
      <c r="E145" s="37"/>
      <c r="F145" s="193" t="s">
        <v>384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152</v>
      </c>
      <c r="AU145" s="18" t="s">
        <v>80</v>
      </c>
    </row>
    <row r="146" spans="1:65" s="2" customFormat="1" ht="29.25">
      <c r="A146" s="35"/>
      <c r="B146" s="36"/>
      <c r="C146" s="37"/>
      <c r="D146" s="192" t="s">
        <v>156</v>
      </c>
      <c r="E146" s="37"/>
      <c r="F146" s="199" t="s">
        <v>475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156</v>
      </c>
      <c r="AU146" s="18" t="s">
        <v>80</v>
      </c>
    </row>
    <row r="147" spans="1:65" s="13" customFormat="1" ht="11.25">
      <c r="B147" s="200"/>
      <c r="C147" s="201"/>
      <c r="D147" s="192" t="s">
        <v>165</v>
      </c>
      <c r="E147" s="202" t="s">
        <v>19</v>
      </c>
      <c r="F147" s="203" t="s">
        <v>476</v>
      </c>
      <c r="G147" s="201"/>
      <c r="H147" s="204">
        <v>47.95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165</v>
      </c>
      <c r="AU147" s="210" t="s">
        <v>80</v>
      </c>
      <c r="AV147" s="13" t="s">
        <v>80</v>
      </c>
      <c r="AW147" s="13" t="s">
        <v>33</v>
      </c>
      <c r="AX147" s="13" t="s">
        <v>78</v>
      </c>
      <c r="AY147" s="210" t="s">
        <v>143</v>
      </c>
    </row>
    <row r="148" spans="1:65" s="2" customFormat="1" ht="16.5" customHeight="1">
      <c r="A148" s="35"/>
      <c r="B148" s="36"/>
      <c r="C148" s="179" t="s">
        <v>245</v>
      </c>
      <c r="D148" s="179" t="s">
        <v>145</v>
      </c>
      <c r="E148" s="180" t="s">
        <v>477</v>
      </c>
      <c r="F148" s="181" t="s">
        <v>478</v>
      </c>
      <c r="G148" s="182" t="s">
        <v>148</v>
      </c>
      <c r="H148" s="183">
        <v>7</v>
      </c>
      <c r="I148" s="184"/>
      <c r="J148" s="185">
        <f>ROUND(I148*H148,2)</f>
        <v>0</v>
      </c>
      <c r="K148" s="181" t="s">
        <v>149</v>
      </c>
      <c r="L148" s="40"/>
      <c r="M148" s="186" t="s">
        <v>19</v>
      </c>
      <c r="N148" s="187" t="s">
        <v>42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150</v>
      </c>
      <c r="AT148" s="190" t="s">
        <v>145</v>
      </c>
      <c r="AU148" s="190" t="s">
        <v>80</v>
      </c>
      <c r="AY148" s="18" t="s">
        <v>143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78</v>
      </c>
      <c r="BK148" s="191">
        <f>ROUND(I148*H148,2)</f>
        <v>0</v>
      </c>
      <c r="BL148" s="18" t="s">
        <v>150</v>
      </c>
      <c r="BM148" s="190" t="s">
        <v>479</v>
      </c>
    </row>
    <row r="149" spans="1:65" s="2" customFormat="1" ht="11.25">
      <c r="A149" s="35"/>
      <c r="B149" s="36"/>
      <c r="C149" s="37"/>
      <c r="D149" s="192" t="s">
        <v>152</v>
      </c>
      <c r="E149" s="37"/>
      <c r="F149" s="193" t="s">
        <v>480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152</v>
      </c>
      <c r="AU149" s="18" t="s">
        <v>80</v>
      </c>
    </row>
    <row r="150" spans="1:65" s="2" customFormat="1" ht="11.25">
      <c r="A150" s="35"/>
      <c r="B150" s="36"/>
      <c r="C150" s="37"/>
      <c r="D150" s="197" t="s">
        <v>154</v>
      </c>
      <c r="E150" s="37"/>
      <c r="F150" s="198" t="s">
        <v>481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154</v>
      </c>
      <c r="AU150" s="18" t="s">
        <v>80</v>
      </c>
    </row>
    <row r="151" spans="1:65" s="2" customFormat="1" ht="16.5" customHeight="1">
      <c r="A151" s="35"/>
      <c r="B151" s="36"/>
      <c r="C151" s="179" t="s">
        <v>8</v>
      </c>
      <c r="D151" s="179" t="s">
        <v>145</v>
      </c>
      <c r="E151" s="180" t="s">
        <v>489</v>
      </c>
      <c r="F151" s="181" t="s">
        <v>490</v>
      </c>
      <c r="G151" s="182" t="s">
        <v>148</v>
      </c>
      <c r="H151" s="183">
        <v>20</v>
      </c>
      <c r="I151" s="184"/>
      <c r="J151" s="185">
        <f>ROUND(I151*H151,2)</f>
        <v>0</v>
      </c>
      <c r="K151" s="181" t="s">
        <v>149</v>
      </c>
      <c r="L151" s="40"/>
      <c r="M151" s="186" t="s">
        <v>19</v>
      </c>
      <c r="N151" s="187" t="s">
        <v>42</v>
      </c>
      <c r="O151" s="65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150</v>
      </c>
      <c r="AT151" s="190" t="s">
        <v>145</v>
      </c>
      <c r="AU151" s="190" t="s">
        <v>80</v>
      </c>
      <c r="AY151" s="18" t="s">
        <v>143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78</v>
      </c>
      <c r="BK151" s="191">
        <f>ROUND(I151*H151,2)</f>
        <v>0</v>
      </c>
      <c r="BL151" s="18" t="s">
        <v>150</v>
      </c>
      <c r="BM151" s="190" t="s">
        <v>491</v>
      </c>
    </row>
    <row r="152" spans="1:65" s="2" customFormat="1" ht="11.25">
      <c r="A152" s="35"/>
      <c r="B152" s="36"/>
      <c r="C152" s="37"/>
      <c r="D152" s="192" t="s">
        <v>152</v>
      </c>
      <c r="E152" s="37"/>
      <c r="F152" s="193" t="s">
        <v>492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80</v>
      </c>
    </row>
    <row r="153" spans="1:65" s="2" customFormat="1" ht="11.25">
      <c r="A153" s="35"/>
      <c r="B153" s="36"/>
      <c r="C153" s="37"/>
      <c r="D153" s="197" t="s">
        <v>154</v>
      </c>
      <c r="E153" s="37"/>
      <c r="F153" s="198" t="s">
        <v>493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154</v>
      </c>
      <c r="AU153" s="18" t="s">
        <v>80</v>
      </c>
    </row>
    <row r="154" spans="1:65" s="13" customFormat="1" ht="11.25">
      <c r="B154" s="200"/>
      <c r="C154" s="201"/>
      <c r="D154" s="192" t="s">
        <v>165</v>
      </c>
      <c r="E154" s="202" t="s">
        <v>19</v>
      </c>
      <c r="F154" s="203" t="s">
        <v>494</v>
      </c>
      <c r="G154" s="201"/>
      <c r="H154" s="204">
        <v>20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165</v>
      </c>
      <c r="AU154" s="210" t="s">
        <v>80</v>
      </c>
      <c r="AV154" s="13" t="s">
        <v>80</v>
      </c>
      <c r="AW154" s="13" t="s">
        <v>33</v>
      </c>
      <c r="AX154" s="13" t="s">
        <v>78</v>
      </c>
      <c r="AY154" s="210" t="s">
        <v>143</v>
      </c>
    </row>
    <row r="155" spans="1:65" s="2" customFormat="1" ht="16.5" customHeight="1">
      <c r="A155" s="35"/>
      <c r="B155" s="36"/>
      <c r="C155" s="179" t="s">
        <v>259</v>
      </c>
      <c r="D155" s="179" t="s">
        <v>145</v>
      </c>
      <c r="E155" s="180" t="s">
        <v>495</v>
      </c>
      <c r="F155" s="181" t="s">
        <v>496</v>
      </c>
      <c r="G155" s="182" t="s">
        <v>148</v>
      </c>
      <c r="H155" s="183">
        <v>906</v>
      </c>
      <c r="I155" s="184"/>
      <c r="J155" s="185">
        <f>ROUND(I155*H155,2)</f>
        <v>0</v>
      </c>
      <c r="K155" s="181" t="s">
        <v>149</v>
      </c>
      <c r="L155" s="40"/>
      <c r="M155" s="186" t="s">
        <v>19</v>
      </c>
      <c r="N155" s="187" t="s">
        <v>42</v>
      </c>
      <c r="O155" s="6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150</v>
      </c>
      <c r="AT155" s="190" t="s">
        <v>145</v>
      </c>
      <c r="AU155" s="190" t="s">
        <v>80</v>
      </c>
      <c r="AY155" s="18" t="s">
        <v>143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78</v>
      </c>
      <c r="BK155" s="191">
        <f>ROUND(I155*H155,2)</f>
        <v>0</v>
      </c>
      <c r="BL155" s="18" t="s">
        <v>150</v>
      </c>
      <c r="BM155" s="190" t="s">
        <v>497</v>
      </c>
    </row>
    <row r="156" spans="1:65" s="2" customFormat="1" ht="11.25">
      <c r="A156" s="35"/>
      <c r="B156" s="36"/>
      <c r="C156" s="37"/>
      <c r="D156" s="192" t="s">
        <v>152</v>
      </c>
      <c r="E156" s="37"/>
      <c r="F156" s="193" t="s">
        <v>498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152</v>
      </c>
      <c r="AU156" s="18" t="s">
        <v>80</v>
      </c>
    </row>
    <row r="157" spans="1:65" s="2" customFormat="1" ht="11.25">
      <c r="A157" s="35"/>
      <c r="B157" s="36"/>
      <c r="C157" s="37"/>
      <c r="D157" s="197" t="s">
        <v>154</v>
      </c>
      <c r="E157" s="37"/>
      <c r="F157" s="198" t="s">
        <v>499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154</v>
      </c>
      <c r="AU157" s="18" t="s">
        <v>80</v>
      </c>
    </row>
    <row r="158" spans="1:65" s="13" customFormat="1" ht="11.25">
      <c r="B158" s="200"/>
      <c r="C158" s="201"/>
      <c r="D158" s="192" t="s">
        <v>165</v>
      </c>
      <c r="E158" s="202" t="s">
        <v>19</v>
      </c>
      <c r="F158" s="203" t="s">
        <v>500</v>
      </c>
      <c r="G158" s="201"/>
      <c r="H158" s="204">
        <v>906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165</v>
      </c>
      <c r="AU158" s="210" t="s">
        <v>80</v>
      </c>
      <c r="AV158" s="13" t="s">
        <v>80</v>
      </c>
      <c r="AW158" s="13" t="s">
        <v>33</v>
      </c>
      <c r="AX158" s="13" t="s">
        <v>78</v>
      </c>
      <c r="AY158" s="210" t="s">
        <v>143</v>
      </c>
    </row>
    <row r="159" spans="1:65" s="12" customFormat="1" ht="22.9" customHeight="1">
      <c r="B159" s="163"/>
      <c r="C159" s="164"/>
      <c r="D159" s="165" t="s">
        <v>70</v>
      </c>
      <c r="E159" s="177" t="s">
        <v>395</v>
      </c>
      <c r="F159" s="177" t="s">
        <v>396</v>
      </c>
      <c r="G159" s="164"/>
      <c r="H159" s="164"/>
      <c r="I159" s="167"/>
      <c r="J159" s="178">
        <f>BK159</f>
        <v>0</v>
      </c>
      <c r="K159" s="164"/>
      <c r="L159" s="169"/>
      <c r="M159" s="170"/>
      <c r="N159" s="171"/>
      <c r="O159" s="171"/>
      <c r="P159" s="172">
        <f>SUM(P160:P162)</f>
        <v>0</v>
      </c>
      <c r="Q159" s="171"/>
      <c r="R159" s="172">
        <f>SUM(R160:R162)</f>
        <v>0</v>
      </c>
      <c r="S159" s="171"/>
      <c r="T159" s="173">
        <f>SUM(T160:T162)</f>
        <v>0</v>
      </c>
      <c r="AR159" s="174" t="s">
        <v>78</v>
      </c>
      <c r="AT159" s="175" t="s">
        <v>70</v>
      </c>
      <c r="AU159" s="175" t="s">
        <v>78</v>
      </c>
      <c r="AY159" s="174" t="s">
        <v>143</v>
      </c>
      <c r="BK159" s="176">
        <f>SUM(BK160:BK162)</f>
        <v>0</v>
      </c>
    </row>
    <row r="160" spans="1:65" s="2" customFormat="1" ht="16.5" customHeight="1">
      <c r="A160" s="35"/>
      <c r="B160" s="36"/>
      <c r="C160" s="179" t="s">
        <v>273</v>
      </c>
      <c r="D160" s="179" t="s">
        <v>145</v>
      </c>
      <c r="E160" s="180" t="s">
        <v>398</v>
      </c>
      <c r="F160" s="181" t="s">
        <v>399</v>
      </c>
      <c r="G160" s="182" t="s">
        <v>400</v>
      </c>
      <c r="H160" s="183">
        <v>12.087999999999999</v>
      </c>
      <c r="I160" s="184"/>
      <c r="J160" s="185">
        <f>ROUND(I160*H160,2)</f>
        <v>0</v>
      </c>
      <c r="K160" s="181" t="s">
        <v>149</v>
      </c>
      <c r="L160" s="40"/>
      <c r="M160" s="186" t="s">
        <v>19</v>
      </c>
      <c r="N160" s="187" t="s">
        <v>42</v>
      </c>
      <c r="O160" s="6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150</v>
      </c>
      <c r="AT160" s="190" t="s">
        <v>145</v>
      </c>
      <c r="AU160" s="190" t="s">
        <v>80</v>
      </c>
      <c r="AY160" s="18" t="s">
        <v>143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78</v>
      </c>
      <c r="BK160" s="191">
        <f>ROUND(I160*H160,2)</f>
        <v>0</v>
      </c>
      <c r="BL160" s="18" t="s">
        <v>150</v>
      </c>
      <c r="BM160" s="190" t="s">
        <v>482</v>
      </c>
    </row>
    <row r="161" spans="1:47" s="2" customFormat="1" ht="11.25">
      <c r="A161" s="35"/>
      <c r="B161" s="36"/>
      <c r="C161" s="37"/>
      <c r="D161" s="192" t="s">
        <v>152</v>
      </c>
      <c r="E161" s="37"/>
      <c r="F161" s="193" t="s">
        <v>402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152</v>
      </c>
      <c r="AU161" s="18" t="s">
        <v>80</v>
      </c>
    </row>
    <row r="162" spans="1:47" s="2" customFormat="1" ht="11.25">
      <c r="A162" s="35"/>
      <c r="B162" s="36"/>
      <c r="C162" s="37"/>
      <c r="D162" s="197" t="s">
        <v>154</v>
      </c>
      <c r="E162" s="37"/>
      <c r="F162" s="198" t="s">
        <v>403</v>
      </c>
      <c r="G162" s="37"/>
      <c r="H162" s="37"/>
      <c r="I162" s="194"/>
      <c r="J162" s="37"/>
      <c r="K162" s="37"/>
      <c r="L162" s="40"/>
      <c r="M162" s="242"/>
      <c r="N162" s="243"/>
      <c r="O162" s="244"/>
      <c r="P162" s="244"/>
      <c r="Q162" s="244"/>
      <c r="R162" s="244"/>
      <c r="S162" s="244"/>
      <c r="T162" s="24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154</v>
      </c>
      <c r="AU162" s="18" t="s">
        <v>80</v>
      </c>
    </row>
    <row r="163" spans="1:47" s="2" customFormat="1" ht="6.95" customHeight="1">
      <c r="A163" s="35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0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algorithmName="SHA-512" hashValue="ZWRzT1mLiuEgePUNt3tQ97PxjpgXCpW3SBJGgiTc/OGEiRLtR9o1r+vo/JhuI+G4EqNd1rDzC+vvJcaftCLWjA==" saltValue="6w6zLRgYr8bul2cS4tUECWIz8jp7HU4iNpEF5+uD2VmaRNadyiCHQcJtifpR0rp5E71IsfhmdB7P7JUe35IelA==" spinCount="100000" sheet="1" objects="1" scenarios="1" formatColumns="0" formatRows="0" autoFilter="0"/>
  <autoFilter ref="C87:K16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6" r:id="rId3"/>
    <hyperlink ref="F111" r:id="rId4"/>
    <hyperlink ref="F118" r:id="rId5"/>
    <hyperlink ref="F121" r:id="rId6"/>
    <hyperlink ref="F125" r:id="rId7"/>
    <hyperlink ref="F141" r:id="rId8"/>
    <hyperlink ref="F150" r:id="rId9"/>
    <hyperlink ref="F153" r:id="rId10"/>
    <hyperlink ref="F157" r:id="rId11"/>
    <hyperlink ref="F162" r:id="rId12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13"/>
  <headerFooter>
    <oddFooter>&amp;CStrana &amp;P z &amp;N</oddFooter>
  </headerFooter>
  <drawing r:id="rId14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59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94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1" customFormat="1" ht="12" customHeight="1">
      <c r="B8" s="21"/>
      <c r="D8" s="113" t="s">
        <v>117</v>
      </c>
      <c r="L8" s="21"/>
    </row>
    <row r="9" spans="1:46" s="2" customFormat="1" ht="16.5" customHeight="1">
      <c r="A9" s="35"/>
      <c r="B9" s="40"/>
      <c r="C9" s="35"/>
      <c r="D9" s="35"/>
      <c r="E9" s="371" t="s">
        <v>118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501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ROUND((SUM(BE88:BE158)),  2)</f>
        <v>0</v>
      </c>
      <c r="G35" s="35"/>
      <c r="H35" s="35"/>
      <c r="I35" s="125">
        <v>0.21</v>
      </c>
      <c r="J35" s="124">
        <f>ROUND(((SUM(BE88:BE158))*I35),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ROUND((SUM(BF88:BF158)),  2)</f>
        <v>0</v>
      </c>
      <c r="G36" s="35"/>
      <c r="H36" s="35"/>
      <c r="I36" s="125">
        <v>0.15</v>
      </c>
      <c r="J36" s="124">
        <f>ROUND(((SUM(BF88:BF158))*I36),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ROUND((SUM(BG88:BG158)),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ROUND((SUM(BH88:BH158)),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ROUND((SUM(BI88:BI158)),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Nebužely - výsadba LBK 72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118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SO-01.4 - Vegetační úpravy - následná péče ve 3.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122</v>
      </c>
      <c r="D61" s="138"/>
      <c r="E61" s="138"/>
      <c r="F61" s="138"/>
      <c r="G61" s="138"/>
      <c r="H61" s="138"/>
      <c r="I61" s="138"/>
      <c r="J61" s="139" t="s">
        <v>123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126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127</v>
      </c>
      <c r="E66" s="149"/>
      <c r="F66" s="149"/>
      <c r="G66" s="149"/>
      <c r="H66" s="149"/>
      <c r="I66" s="149"/>
      <c r="J66" s="150">
        <f>J155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128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Nebužely - výsadba LBK 72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118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119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SO-01.4 - Vegetační úpravy - následná péče ve 3.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129</v>
      </c>
      <c r="D87" s="155" t="s">
        <v>56</v>
      </c>
      <c r="E87" s="155" t="s">
        <v>52</v>
      </c>
      <c r="F87" s="155" t="s">
        <v>53</v>
      </c>
      <c r="G87" s="155" t="s">
        <v>130</v>
      </c>
      <c r="H87" s="155" t="s">
        <v>131</v>
      </c>
      <c r="I87" s="155" t="s">
        <v>132</v>
      </c>
      <c r="J87" s="155" t="s">
        <v>123</v>
      </c>
      <c r="K87" s="156" t="s">
        <v>133</v>
      </c>
      <c r="L87" s="157"/>
      <c r="M87" s="69" t="s">
        <v>19</v>
      </c>
      <c r="N87" s="70" t="s">
        <v>41</v>
      </c>
      <c r="O87" s="70" t="s">
        <v>134</v>
      </c>
      <c r="P87" s="70" t="s">
        <v>135</v>
      </c>
      <c r="Q87" s="70" t="s">
        <v>136</v>
      </c>
      <c r="R87" s="70" t="s">
        <v>137</v>
      </c>
      <c r="S87" s="70" t="s">
        <v>138</v>
      </c>
      <c r="T87" s="71" t="s">
        <v>139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140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12.0875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124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141</v>
      </c>
      <c r="F89" s="166" t="s">
        <v>142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P90+P155</f>
        <v>0</v>
      </c>
      <c r="Q89" s="171"/>
      <c r="R89" s="172">
        <f>R90+R155</f>
        <v>12.0875</v>
      </c>
      <c r="S89" s="171"/>
      <c r="T89" s="173">
        <f>T90+T155</f>
        <v>0</v>
      </c>
      <c r="AR89" s="174" t="s">
        <v>78</v>
      </c>
      <c r="AT89" s="175" t="s">
        <v>70</v>
      </c>
      <c r="AU89" s="175" t="s">
        <v>71</v>
      </c>
      <c r="AY89" s="174" t="s">
        <v>143</v>
      </c>
      <c r="BK89" s="176">
        <f>BK90+BK155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144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SUM(P91:P154)</f>
        <v>0</v>
      </c>
      <c r="Q90" s="171"/>
      <c r="R90" s="172">
        <f>SUM(R91:R154)</f>
        <v>12.0875</v>
      </c>
      <c r="S90" s="171"/>
      <c r="T90" s="173">
        <f>SUM(T91:T154)</f>
        <v>0</v>
      </c>
      <c r="AR90" s="174" t="s">
        <v>78</v>
      </c>
      <c r="AT90" s="175" t="s">
        <v>70</v>
      </c>
      <c r="AU90" s="175" t="s">
        <v>78</v>
      </c>
      <c r="AY90" s="174" t="s">
        <v>143</v>
      </c>
      <c r="BK90" s="176">
        <f>SUM(BK91:BK154)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145</v>
      </c>
      <c r="E91" s="180" t="s">
        <v>405</v>
      </c>
      <c r="F91" s="181" t="s">
        <v>406</v>
      </c>
      <c r="G91" s="182" t="s">
        <v>148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150</v>
      </c>
      <c r="AT91" s="190" t="s">
        <v>145</v>
      </c>
      <c r="AU91" s="190" t="s">
        <v>80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150</v>
      </c>
      <c r="BM91" s="190" t="s">
        <v>502</v>
      </c>
    </row>
    <row r="92" spans="1:65" s="2" customFormat="1" ht="11.25">
      <c r="A92" s="35"/>
      <c r="B92" s="36"/>
      <c r="C92" s="37"/>
      <c r="D92" s="192" t="s">
        <v>152</v>
      </c>
      <c r="E92" s="37"/>
      <c r="F92" s="193" t="s">
        <v>406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80</v>
      </c>
    </row>
    <row r="93" spans="1:65" s="2" customFormat="1" ht="68.25">
      <c r="A93" s="35"/>
      <c r="B93" s="36"/>
      <c r="C93" s="37"/>
      <c r="D93" s="192" t="s">
        <v>156</v>
      </c>
      <c r="E93" s="37"/>
      <c r="F93" s="199" t="s">
        <v>408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156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145</v>
      </c>
      <c r="E94" s="180" t="s">
        <v>409</v>
      </c>
      <c r="F94" s="181" t="s">
        <v>410</v>
      </c>
      <c r="G94" s="182" t="s">
        <v>175</v>
      </c>
      <c r="H94" s="183">
        <v>1.482</v>
      </c>
      <c r="I94" s="184"/>
      <c r="J94" s="185">
        <f>ROUND(I94*H94,2)</f>
        <v>0</v>
      </c>
      <c r="K94" s="181" t="s">
        <v>149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150</v>
      </c>
      <c r="AT94" s="190" t="s">
        <v>145</v>
      </c>
      <c r="AU94" s="190" t="s">
        <v>80</v>
      </c>
      <c r="AY94" s="18" t="s">
        <v>143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150</v>
      </c>
      <c r="BM94" s="190" t="s">
        <v>411</v>
      </c>
    </row>
    <row r="95" spans="1:65" s="2" customFormat="1" ht="11.25">
      <c r="A95" s="35"/>
      <c r="B95" s="36"/>
      <c r="C95" s="37"/>
      <c r="D95" s="192" t="s">
        <v>152</v>
      </c>
      <c r="E95" s="37"/>
      <c r="F95" s="193" t="s">
        <v>410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152</v>
      </c>
      <c r="AU95" s="18" t="s">
        <v>80</v>
      </c>
    </row>
    <row r="96" spans="1:65" s="2" customFormat="1" ht="11.25">
      <c r="A96" s="35"/>
      <c r="B96" s="36"/>
      <c r="C96" s="37"/>
      <c r="D96" s="197" t="s">
        <v>154</v>
      </c>
      <c r="E96" s="37"/>
      <c r="F96" s="198" t="s">
        <v>412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80</v>
      </c>
    </row>
    <row r="97" spans="1:65" s="2" customFormat="1" ht="19.5">
      <c r="A97" s="35"/>
      <c r="B97" s="36"/>
      <c r="C97" s="37"/>
      <c r="D97" s="192" t="s">
        <v>156</v>
      </c>
      <c r="E97" s="37"/>
      <c r="F97" s="199" t="s">
        <v>485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156</v>
      </c>
      <c r="AU97" s="18" t="s">
        <v>80</v>
      </c>
    </row>
    <row r="98" spans="1:65" s="13" customFormat="1" ht="11.25">
      <c r="B98" s="200"/>
      <c r="C98" s="201"/>
      <c r="D98" s="192" t="s">
        <v>165</v>
      </c>
      <c r="E98" s="202" t="s">
        <v>19</v>
      </c>
      <c r="F98" s="203" t="s">
        <v>486</v>
      </c>
      <c r="G98" s="201"/>
      <c r="H98" s="204">
        <v>1.482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165</v>
      </c>
      <c r="AU98" s="210" t="s">
        <v>80</v>
      </c>
      <c r="AV98" s="13" t="s">
        <v>80</v>
      </c>
      <c r="AW98" s="13" t="s">
        <v>33</v>
      </c>
      <c r="AX98" s="13" t="s">
        <v>78</v>
      </c>
      <c r="AY98" s="210" t="s">
        <v>143</v>
      </c>
    </row>
    <row r="99" spans="1:65" s="2" customFormat="1" ht="21.75" customHeight="1">
      <c r="A99" s="35"/>
      <c r="B99" s="36"/>
      <c r="C99" s="179" t="s">
        <v>167</v>
      </c>
      <c r="D99" s="179" t="s">
        <v>145</v>
      </c>
      <c r="E99" s="180" t="s">
        <v>415</v>
      </c>
      <c r="F99" s="181" t="s">
        <v>416</v>
      </c>
      <c r="G99" s="182" t="s">
        <v>160</v>
      </c>
      <c r="H99" s="183">
        <v>40</v>
      </c>
      <c r="I99" s="184"/>
      <c r="J99" s="185">
        <f>ROUND(I99*H99,2)</f>
        <v>0</v>
      </c>
      <c r="K99" s="181" t="s">
        <v>149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150</v>
      </c>
      <c r="AT99" s="190" t="s">
        <v>145</v>
      </c>
      <c r="AU99" s="190" t="s">
        <v>80</v>
      </c>
      <c r="AY99" s="18" t="s">
        <v>143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150</v>
      </c>
      <c r="BM99" s="190" t="s">
        <v>417</v>
      </c>
    </row>
    <row r="100" spans="1:65" s="2" customFormat="1" ht="11.25">
      <c r="A100" s="35"/>
      <c r="B100" s="36"/>
      <c r="C100" s="37"/>
      <c r="D100" s="192" t="s">
        <v>152</v>
      </c>
      <c r="E100" s="37"/>
      <c r="F100" s="193" t="s">
        <v>418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152</v>
      </c>
      <c r="AU100" s="18" t="s">
        <v>80</v>
      </c>
    </row>
    <row r="101" spans="1:65" s="2" customFormat="1" ht="11.25">
      <c r="A101" s="35"/>
      <c r="B101" s="36"/>
      <c r="C101" s="37"/>
      <c r="D101" s="197" t="s">
        <v>154</v>
      </c>
      <c r="E101" s="37"/>
      <c r="F101" s="198" t="s">
        <v>419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80</v>
      </c>
    </row>
    <row r="102" spans="1:65" s="2" customFormat="1" ht="19.5">
      <c r="A102" s="35"/>
      <c r="B102" s="36"/>
      <c r="C102" s="37"/>
      <c r="D102" s="192" t="s">
        <v>156</v>
      </c>
      <c r="E102" s="37"/>
      <c r="F102" s="199" t="s">
        <v>420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156</v>
      </c>
      <c r="AU102" s="18" t="s">
        <v>80</v>
      </c>
    </row>
    <row r="103" spans="1:65" s="13" customFormat="1" ht="11.25">
      <c r="B103" s="200"/>
      <c r="C103" s="201"/>
      <c r="D103" s="192" t="s">
        <v>165</v>
      </c>
      <c r="E103" s="202" t="s">
        <v>19</v>
      </c>
      <c r="F103" s="203" t="s">
        <v>421</v>
      </c>
      <c r="G103" s="201"/>
      <c r="H103" s="204">
        <v>40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165</v>
      </c>
      <c r="AU103" s="210" t="s">
        <v>80</v>
      </c>
      <c r="AV103" s="13" t="s">
        <v>80</v>
      </c>
      <c r="AW103" s="13" t="s">
        <v>33</v>
      </c>
      <c r="AX103" s="13" t="s">
        <v>78</v>
      </c>
      <c r="AY103" s="210" t="s">
        <v>143</v>
      </c>
    </row>
    <row r="104" spans="1:65" s="2" customFormat="1" ht="21.75" customHeight="1">
      <c r="A104" s="35"/>
      <c r="B104" s="36"/>
      <c r="C104" s="179" t="s">
        <v>150</v>
      </c>
      <c r="D104" s="179" t="s">
        <v>145</v>
      </c>
      <c r="E104" s="180" t="s">
        <v>422</v>
      </c>
      <c r="F104" s="181" t="s">
        <v>423</v>
      </c>
      <c r="G104" s="182" t="s">
        <v>160</v>
      </c>
      <c r="H104" s="183">
        <v>514</v>
      </c>
      <c r="I104" s="184"/>
      <c r="J104" s="185">
        <f>ROUND(I104*H104,2)</f>
        <v>0</v>
      </c>
      <c r="K104" s="181" t="s">
        <v>149</v>
      </c>
      <c r="L104" s="40"/>
      <c r="M104" s="186" t="s">
        <v>19</v>
      </c>
      <c r="N104" s="187" t="s">
        <v>42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150</v>
      </c>
      <c r="AT104" s="190" t="s">
        <v>145</v>
      </c>
      <c r="AU104" s="190" t="s">
        <v>80</v>
      </c>
      <c r="AY104" s="18" t="s">
        <v>143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150</v>
      </c>
      <c r="BM104" s="190" t="s">
        <v>424</v>
      </c>
    </row>
    <row r="105" spans="1:65" s="2" customFormat="1" ht="11.25">
      <c r="A105" s="35"/>
      <c r="B105" s="36"/>
      <c r="C105" s="37"/>
      <c r="D105" s="192" t="s">
        <v>152</v>
      </c>
      <c r="E105" s="37"/>
      <c r="F105" s="193" t="s">
        <v>425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152</v>
      </c>
      <c r="AU105" s="18" t="s">
        <v>80</v>
      </c>
    </row>
    <row r="106" spans="1:65" s="2" customFormat="1" ht="11.25">
      <c r="A106" s="35"/>
      <c r="B106" s="36"/>
      <c r="C106" s="37"/>
      <c r="D106" s="197" t="s">
        <v>154</v>
      </c>
      <c r="E106" s="37"/>
      <c r="F106" s="198" t="s">
        <v>426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80</v>
      </c>
    </row>
    <row r="107" spans="1:65" s="2" customFormat="1" ht="19.5">
      <c r="A107" s="35"/>
      <c r="B107" s="36"/>
      <c r="C107" s="37"/>
      <c r="D107" s="192" t="s">
        <v>156</v>
      </c>
      <c r="E107" s="37"/>
      <c r="F107" s="199" t="s">
        <v>427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156</v>
      </c>
      <c r="AU107" s="18" t="s">
        <v>80</v>
      </c>
    </row>
    <row r="108" spans="1:65" s="13" customFormat="1" ht="11.25">
      <c r="B108" s="200"/>
      <c r="C108" s="201"/>
      <c r="D108" s="192" t="s">
        <v>165</v>
      </c>
      <c r="E108" s="202" t="s">
        <v>19</v>
      </c>
      <c r="F108" s="203" t="s">
        <v>428</v>
      </c>
      <c r="G108" s="201"/>
      <c r="H108" s="204">
        <v>514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165</v>
      </c>
      <c r="AU108" s="210" t="s">
        <v>80</v>
      </c>
      <c r="AV108" s="13" t="s">
        <v>80</v>
      </c>
      <c r="AW108" s="13" t="s">
        <v>33</v>
      </c>
      <c r="AX108" s="13" t="s">
        <v>78</v>
      </c>
      <c r="AY108" s="210" t="s">
        <v>143</v>
      </c>
    </row>
    <row r="109" spans="1:65" s="2" customFormat="1" ht="16.5" customHeight="1">
      <c r="A109" s="35"/>
      <c r="B109" s="36"/>
      <c r="C109" s="179" t="s">
        <v>180</v>
      </c>
      <c r="D109" s="179" t="s">
        <v>145</v>
      </c>
      <c r="E109" s="180" t="s">
        <v>429</v>
      </c>
      <c r="F109" s="181" t="s">
        <v>430</v>
      </c>
      <c r="G109" s="182" t="s">
        <v>385</v>
      </c>
      <c r="H109" s="183">
        <v>277.60000000000002</v>
      </c>
      <c r="I109" s="184"/>
      <c r="J109" s="185">
        <f>ROUND(I109*H109,2)</f>
        <v>0</v>
      </c>
      <c r="K109" s="181" t="s">
        <v>149</v>
      </c>
      <c r="L109" s="40"/>
      <c r="M109" s="186" t="s">
        <v>19</v>
      </c>
      <c r="N109" s="187" t="s">
        <v>42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150</v>
      </c>
      <c r="AT109" s="190" t="s">
        <v>145</v>
      </c>
      <c r="AU109" s="190" t="s">
        <v>80</v>
      </c>
      <c r="AY109" s="18" t="s">
        <v>143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78</v>
      </c>
      <c r="BK109" s="191">
        <f>ROUND(I109*H109,2)</f>
        <v>0</v>
      </c>
      <c r="BL109" s="18" t="s">
        <v>150</v>
      </c>
      <c r="BM109" s="190" t="s">
        <v>431</v>
      </c>
    </row>
    <row r="110" spans="1:65" s="2" customFormat="1" ht="11.25">
      <c r="A110" s="35"/>
      <c r="B110" s="36"/>
      <c r="C110" s="37"/>
      <c r="D110" s="192" t="s">
        <v>152</v>
      </c>
      <c r="E110" s="37"/>
      <c r="F110" s="193" t="s">
        <v>432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152</v>
      </c>
      <c r="AU110" s="18" t="s">
        <v>80</v>
      </c>
    </row>
    <row r="111" spans="1:65" s="2" customFormat="1" ht="11.25">
      <c r="A111" s="35"/>
      <c r="B111" s="36"/>
      <c r="C111" s="37"/>
      <c r="D111" s="197" t="s">
        <v>154</v>
      </c>
      <c r="E111" s="37"/>
      <c r="F111" s="198" t="s">
        <v>433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80</v>
      </c>
    </row>
    <row r="112" spans="1:65" s="13" customFormat="1" ht="11.25">
      <c r="B112" s="200"/>
      <c r="C112" s="201"/>
      <c r="D112" s="192" t="s">
        <v>165</v>
      </c>
      <c r="E112" s="202" t="s">
        <v>19</v>
      </c>
      <c r="F112" s="203" t="s">
        <v>434</v>
      </c>
      <c r="G112" s="201"/>
      <c r="H112" s="204">
        <v>181.2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165</v>
      </c>
      <c r="AU112" s="210" t="s">
        <v>80</v>
      </c>
      <c r="AV112" s="13" t="s">
        <v>80</v>
      </c>
      <c r="AW112" s="13" t="s">
        <v>33</v>
      </c>
      <c r="AX112" s="13" t="s">
        <v>71</v>
      </c>
      <c r="AY112" s="210" t="s">
        <v>143</v>
      </c>
    </row>
    <row r="113" spans="1:65" s="13" customFormat="1" ht="11.25">
      <c r="B113" s="200"/>
      <c r="C113" s="201"/>
      <c r="D113" s="192" t="s">
        <v>165</v>
      </c>
      <c r="E113" s="202" t="s">
        <v>19</v>
      </c>
      <c r="F113" s="203" t="s">
        <v>435</v>
      </c>
      <c r="G113" s="201"/>
      <c r="H113" s="204">
        <v>91.4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165</v>
      </c>
      <c r="AU113" s="210" t="s">
        <v>80</v>
      </c>
      <c r="AV113" s="13" t="s">
        <v>80</v>
      </c>
      <c r="AW113" s="13" t="s">
        <v>33</v>
      </c>
      <c r="AX113" s="13" t="s">
        <v>71</v>
      </c>
      <c r="AY113" s="210" t="s">
        <v>143</v>
      </c>
    </row>
    <row r="114" spans="1:65" s="13" customFormat="1" ht="11.25">
      <c r="B114" s="200"/>
      <c r="C114" s="201"/>
      <c r="D114" s="192" t="s">
        <v>165</v>
      </c>
      <c r="E114" s="202" t="s">
        <v>19</v>
      </c>
      <c r="F114" s="203" t="s">
        <v>436</v>
      </c>
      <c r="G114" s="201"/>
      <c r="H114" s="204">
        <v>5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165</v>
      </c>
      <c r="AU114" s="210" t="s">
        <v>80</v>
      </c>
      <c r="AV114" s="13" t="s">
        <v>80</v>
      </c>
      <c r="AW114" s="13" t="s">
        <v>33</v>
      </c>
      <c r="AX114" s="13" t="s">
        <v>71</v>
      </c>
      <c r="AY114" s="210" t="s">
        <v>143</v>
      </c>
    </row>
    <row r="115" spans="1:65" s="14" customFormat="1" ht="11.25">
      <c r="B115" s="221"/>
      <c r="C115" s="222"/>
      <c r="D115" s="192" t="s">
        <v>165</v>
      </c>
      <c r="E115" s="223" t="s">
        <v>19</v>
      </c>
      <c r="F115" s="224" t="s">
        <v>272</v>
      </c>
      <c r="G115" s="222"/>
      <c r="H115" s="225">
        <v>277.60000000000002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165</v>
      </c>
      <c r="AU115" s="231" t="s">
        <v>80</v>
      </c>
      <c r="AV115" s="14" t="s">
        <v>150</v>
      </c>
      <c r="AW115" s="14" t="s">
        <v>33</v>
      </c>
      <c r="AX115" s="14" t="s">
        <v>78</v>
      </c>
      <c r="AY115" s="231" t="s">
        <v>143</v>
      </c>
    </row>
    <row r="116" spans="1:65" s="2" customFormat="1" ht="16.5" customHeight="1">
      <c r="A116" s="35"/>
      <c r="B116" s="36"/>
      <c r="C116" s="179" t="s">
        <v>188</v>
      </c>
      <c r="D116" s="179" t="s">
        <v>145</v>
      </c>
      <c r="E116" s="180" t="s">
        <v>437</v>
      </c>
      <c r="F116" s="181" t="s">
        <v>438</v>
      </c>
      <c r="G116" s="182" t="s">
        <v>385</v>
      </c>
      <c r="H116" s="183">
        <v>277.60000000000002</v>
      </c>
      <c r="I116" s="184"/>
      <c r="J116" s="185">
        <f>ROUND(I116*H116,2)</f>
        <v>0</v>
      </c>
      <c r="K116" s="181" t="s">
        <v>149</v>
      </c>
      <c r="L116" s="40"/>
      <c r="M116" s="186" t="s">
        <v>19</v>
      </c>
      <c r="N116" s="187" t="s">
        <v>42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150</v>
      </c>
      <c r="AT116" s="190" t="s">
        <v>145</v>
      </c>
      <c r="AU116" s="190" t="s">
        <v>80</v>
      </c>
      <c r="AY116" s="18" t="s">
        <v>143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78</v>
      </c>
      <c r="BK116" s="191">
        <f>ROUND(I116*H116,2)</f>
        <v>0</v>
      </c>
      <c r="BL116" s="18" t="s">
        <v>150</v>
      </c>
      <c r="BM116" s="190" t="s">
        <v>439</v>
      </c>
    </row>
    <row r="117" spans="1:65" s="2" customFormat="1" ht="11.25">
      <c r="A117" s="35"/>
      <c r="B117" s="36"/>
      <c r="C117" s="37"/>
      <c r="D117" s="192" t="s">
        <v>152</v>
      </c>
      <c r="E117" s="37"/>
      <c r="F117" s="193" t="s">
        <v>440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152</v>
      </c>
      <c r="AU117" s="18" t="s">
        <v>80</v>
      </c>
    </row>
    <row r="118" spans="1:65" s="2" customFormat="1" ht="11.25">
      <c r="A118" s="35"/>
      <c r="B118" s="36"/>
      <c r="C118" s="37"/>
      <c r="D118" s="197" t="s">
        <v>154</v>
      </c>
      <c r="E118" s="37"/>
      <c r="F118" s="198" t="s">
        <v>441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154</v>
      </c>
      <c r="AU118" s="18" t="s">
        <v>80</v>
      </c>
    </row>
    <row r="119" spans="1:65" s="2" customFormat="1" ht="16.5" customHeight="1">
      <c r="A119" s="35"/>
      <c r="B119" s="36"/>
      <c r="C119" s="179" t="s">
        <v>195</v>
      </c>
      <c r="D119" s="179" t="s">
        <v>145</v>
      </c>
      <c r="E119" s="180" t="s">
        <v>442</v>
      </c>
      <c r="F119" s="181" t="s">
        <v>443</v>
      </c>
      <c r="G119" s="182" t="s">
        <v>385</v>
      </c>
      <c r="H119" s="183">
        <v>2776</v>
      </c>
      <c r="I119" s="184"/>
      <c r="J119" s="185">
        <f>ROUND(I119*H119,2)</f>
        <v>0</v>
      </c>
      <c r="K119" s="181" t="s">
        <v>149</v>
      </c>
      <c r="L119" s="40"/>
      <c r="M119" s="186" t="s">
        <v>19</v>
      </c>
      <c r="N119" s="187" t="s">
        <v>42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150</v>
      </c>
      <c r="AT119" s="190" t="s">
        <v>145</v>
      </c>
      <c r="AU119" s="190" t="s">
        <v>80</v>
      </c>
      <c r="AY119" s="18" t="s">
        <v>143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78</v>
      </c>
      <c r="BK119" s="191">
        <f>ROUND(I119*H119,2)</f>
        <v>0</v>
      </c>
      <c r="BL119" s="18" t="s">
        <v>150</v>
      </c>
      <c r="BM119" s="190" t="s">
        <v>444</v>
      </c>
    </row>
    <row r="120" spans="1:65" s="2" customFormat="1" ht="11.25">
      <c r="A120" s="35"/>
      <c r="B120" s="36"/>
      <c r="C120" s="37"/>
      <c r="D120" s="192" t="s">
        <v>152</v>
      </c>
      <c r="E120" s="37"/>
      <c r="F120" s="193" t="s">
        <v>445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152</v>
      </c>
      <c r="AU120" s="18" t="s">
        <v>80</v>
      </c>
    </row>
    <row r="121" spans="1:65" s="2" customFormat="1" ht="11.25">
      <c r="A121" s="35"/>
      <c r="B121" s="36"/>
      <c r="C121" s="37"/>
      <c r="D121" s="197" t="s">
        <v>154</v>
      </c>
      <c r="E121" s="37"/>
      <c r="F121" s="198" t="s">
        <v>446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80</v>
      </c>
    </row>
    <row r="122" spans="1:65" s="13" customFormat="1" ht="11.25">
      <c r="B122" s="200"/>
      <c r="C122" s="201"/>
      <c r="D122" s="192" t="s">
        <v>165</v>
      </c>
      <c r="E122" s="202" t="s">
        <v>19</v>
      </c>
      <c r="F122" s="203" t="s">
        <v>447</v>
      </c>
      <c r="G122" s="201"/>
      <c r="H122" s="204">
        <v>2776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165</v>
      </c>
      <c r="AU122" s="210" t="s">
        <v>80</v>
      </c>
      <c r="AV122" s="13" t="s">
        <v>80</v>
      </c>
      <c r="AW122" s="13" t="s">
        <v>33</v>
      </c>
      <c r="AX122" s="13" t="s">
        <v>78</v>
      </c>
      <c r="AY122" s="210" t="s">
        <v>143</v>
      </c>
    </row>
    <row r="123" spans="1:65" s="2" customFormat="1" ht="16.5" customHeight="1">
      <c r="A123" s="35"/>
      <c r="B123" s="36"/>
      <c r="C123" s="179" t="s">
        <v>203</v>
      </c>
      <c r="D123" s="179" t="s">
        <v>145</v>
      </c>
      <c r="E123" s="180" t="s">
        <v>448</v>
      </c>
      <c r="F123" s="181" t="s">
        <v>449</v>
      </c>
      <c r="G123" s="182" t="s">
        <v>160</v>
      </c>
      <c r="H123" s="183">
        <v>13290</v>
      </c>
      <c r="I123" s="184"/>
      <c r="J123" s="185">
        <f>ROUND(I123*H123,2)</f>
        <v>0</v>
      </c>
      <c r="K123" s="181" t="s">
        <v>149</v>
      </c>
      <c r="L123" s="40"/>
      <c r="M123" s="186" t="s">
        <v>19</v>
      </c>
      <c r="N123" s="187" t="s">
        <v>42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150</v>
      </c>
      <c r="AT123" s="190" t="s">
        <v>145</v>
      </c>
      <c r="AU123" s="190" t="s">
        <v>80</v>
      </c>
      <c r="AY123" s="18" t="s">
        <v>143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78</v>
      </c>
      <c r="BK123" s="191">
        <f>ROUND(I123*H123,2)</f>
        <v>0</v>
      </c>
      <c r="BL123" s="18" t="s">
        <v>150</v>
      </c>
      <c r="BM123" s="190" t="s">
        <v>450</v>
      </c>
    </row>
    <row r="124" spans="1:65" s="2" customFormat="1" ht="11.25">
      <c r="A124" s="35"/>
      <c r="B124" s="36"/>
      <c r="C124" s="37"/>
      <c r="D124" s="192" t="s">
        <v>152</v>
      </c>
      <c r="E124" s="37"/>
      <c r="F124" s="193" t="s">
        <v>451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152</v>
      </c>
      <c r="AU124" s="18" t="s">
        <v>80</v>
      </c>
    </row>
    <row r="125" spans="1:65" s="2" customFormat="1" ht="11.25">
      <c r="A125" s="35"/>
      <c r="B125" s="36"/>
      <c r="C125" s="37"/>
      <c r="D125" s="197" t="s">
        <v>154</v>
      </c>
      <c r="E125" s="37"/>
      <c r="F125" s="198" t="s">
        <v>452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154</v>
      </c>
      <c r="AU125" s="18" t="s">
        <v>80</v>
      </c>
    </row>
    <row r="126" spans="1:65" s="13" customFormat="1" ht="11.25">
      <c r="B126" s="200"/>
      <c r="C126" s="201"/>
      <c r="D126" s="192" t="s">
        <v>165</v>
      </c>
      <c r="E126" s="202" t="s">
        <v>19</v>
      </c>
      <c r="F126" s="203" t="s">
        <v>503</v>
      </c>
      <c r="G126" s="201"/>
      <c r="H126" s="204">
        <v>7458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165</v>
      </c>
      <c r="AU126" s="210" t="s">
        <v>80</v>
      </c>
      <c r="AV126" s="13" t="s">
        <v>80</v>
      </c>
      <c r="AW126" s="13" t="s">
        <v>33</v>
      </c>
      <c r="AX126" s="13" t="s">
        <v>71</v>
      </c>
      <c r="AY126" s="210" t="s">
        <v>143</v>
      </c>
    </row>
    <row r="127" spans="1:65" s="13" customFormat="1" ht="11.25">
      <c r="B127" s="200"/>
      <c r="C127" s="201"/>
      <c r="D127" s="192" t="s">
        <v>165</v>
      </c>
      <c r="E127" s="202" t="s">
        <v>19</v>
      </c>
      <c r="F127" s="203" t="s">
        <v>488</v>
      </c>
      <c r="G127" s="201"/>
      <c r="H127" s="204">
        <v>5832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165</v>
      </c>
      <c r="AU127" s="210" t="s">
        <v>80</v>
      </c>
      <c r="AV127" s="13" t="s">
        <v>80</v>
      </c>
      <c r="AW127" s="13" t="s">
        <v>33</v>
      </c>
      <c r="AX127" s="13" t="s">
        <v>71</v>
      </c>
      <c r="AY127" s="210" t="s">
        <v>143</v>
      </c>
    </row>
    <row r="128" spans="1:65" s="14" customFormat="1" ht="11.25">
      <c r="B128" s="221"/>
      <c r="C128" s="222"/>
      <c r="D128" s="192" t="s">
        <v>165</v>
      </c>
      <c r="E128" s="223" t="s">
        <v>19</v>
      </c>
      <c r="F128" s="224" t="s">
        <v>272</v>
      </c>
      <c r="G128" s="222"/>
      <c r="H128" s="225">
        <v>13290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165</v>
      </c>
      <c r="AU128" s="231" t="s">
        <v>80</v>
      </c>
      <c r="AV128" s="14" t="s">
        <v>150</v>
      </c>
      <c r="AW128" s="14" t="s">
        <v>33</v>
      </c>
      <c r="AX128" s="14" t="s">
        <v>78</v>
      </c>
      <c r="AY128" s="231" t="s">
        <v>143</v>
      </c>
    </row>
    <row r="129" spans="1:65" s="2" customFormat="1" ht="16.5" customHeight="1">
      <c r="A129" s="35"/>
      <c r="B129" s="36"/>
      <c r="C129" s="179" t="s">
        <v>211</v>
      </c>
      <c r="D129" s="179" t="s">
        <v>145</v>
      </c>
      <c r="E129" s="180" t="s">
        <v>455</v>
      </c>
      <c r="F129" s="181" t="s">
        <v>456</v>
      </c>
      <c r="G129" s="182" t="s">
        <v>148</v>
      </c>
      <c r="H129" s="183">
        <v>240</v>
      </c>
      <c r="I129" s="184"/>
      <c r="J129" s="185">
        <f>ROUND(I129*H129,2)</f>
        <v>0</v>
      </c>
      <c r="K129" s="181" t="s">
        <v>19</v>
      </c>
      <c r="L129" s="40"/>
      <c r="M129" s="186" t="s">
        <v>19</v>
      </c>
      <c r="N129" s="187" t="s">
        <v>42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150</v>
      </c>
      <c r="AT129" s="190" t="s">
        <v>145</v>
      </c>
      <c r="AU129" s="190" t="s">
        <v>80</v>
      </c>
      <c r="AY129" s="18" t="s">
        <v>143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78</v>
      </c>
      <c r="BK129" s="191">
        <f>ROUND(I129*H129,2)</f>
        <v>0</v>
      </c>
      <c r="BL129" s="18" t="s">
        <v>150</v>
      </c>
      <c r="BM129" s="190" t="s">
        <v>457</v>
      </c>
    </row>
    <row r="130" spans="1:65" s="2" customFormat="1" ht="11.25">
      <c r="A130" s="35"/>
      <c r="B130" s="36"/>
      <c r="C130" s="37"/>
      <c r="D130" s="192" t="s">
        <v>152</v>
      </c>
      <c r="E130" s="37"/>
      <c r="F130" s="193" t="s">
        <v>456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152</v>
      </c>
      <c r="AU130" s="18" t="s">
        <v>80</v>
      </c>
    </row>
    <row r="131" spans="1:65" s="13" customFormat="1" ht="11.25">
      <c r="B131" s="200"/>
      <c r="C131" s="201"/>
      <c r="D131" s="192" t="s">
        <v>165</v>
      </c>
      <c r="E131" s="202" t="s">
        <v>19</v>
      </c>
      <c r="F131" s="203" t="s">
        <v>458</v>
      </c>
      <c r="G131" s="201"/>
      <c r="H131" s="204">
        <v>240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165</v>
      </c>
      <c r="AU131" s="210" t="s">
        <v>80</v>
      </c>
      <c r="AV131" s="13" t="s">
        <v>80</v>
      </c>
      <c r="AW131" s="13" t="s">
        <v>33</v>
      </c>
      <c r="AX131" s="13" t="s">
        <v>78</v>
      </c>
      <c r="AY131" s="210" t="s">
        <v>143</v>
      </c>
    </row>
    <row r="132" spans="1:65" s="2" customFormat="1" ht="16.5" customHeight="1">
      <c r="A132" s="35"/>
      <c r="B132" s="36"/>
      <c r="C132" s="179" t="s">
        <v>217</v>
      </c>
      <c r="D132" s="179" t="s">
        <v>145</v>
      </c>
      <c r="E132" s="180" t="s">
        <v>459</v>
      </c>
      <c r="F132" s="181" t="s">
        <v>460</v>
      </c>
      <c r="G132" s="182" t="s">
        <v>337</v>
      </c>
      <c r="H132" s="183">
        <v>17016</v>
      </c>
      <c r="I132" s="184"/>
      <c r="J132" s="185">
        <f>ROUND(I132*H132,2)</f>
        <v>0</v>
      </c>
      <c r="K132" s="181" t="s">
        <v>19</v>
      </c>
      <c r="L132" s="40"/>
      <c r="M132" s="186" t="s">
        <v>19</v>
      </c>
      <c r="N132" s="187" t="s">
        <v>42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150</v>
      </c>
      <c r="AT132" s="190" t="s">
        <v>145</v>
      </c>
      <c r="AU132" s="190" t="s">
        <v>80</v>
      </c>
      <c r="AY132" s="18" t="s">
        <v>143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78</v>
      </c>
      <c r="BK132" s="191">
        <f>ROUND(I132*H132,2)</f>
        <v>0</v>
      </c>
      <c r="BL132" s="18" t="s">
        <v>150</v>
      </c>
      <c r="BM132" s="190" t="s">
        <v>461</v>
      </c>
    </row>
    <row r="133" spans="1:65" s="2" customFormat="1" ht="11.25">
      <c r="A133" s="35"/>
      <c r="B133" s="36"/>
      <c r="C133" s="37"/>
      <c r="D133" s="192" t="s">
        <v>152</v>
      </c>
      <c r="E133" s="37"/>
      <c r="F133" s="193" t="s">
        <v>460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152</v>
      </c>
      <c r="AU133" s="18" t="s">
        <v>80</v>
      </c>
    </row>
    <row r="134" spans="1:65" s="2" customFormat="1" ht="19.5">
      <c r="A134" s="35"/>
      <c r="B134" s="36"/>
      <c r="C134" s="37"/>
      <c r="D134" s="192" t="s">
        <v>156</v>
      </c>
      <c r="E134" s="37"/>
      <c r="F134" s="199" t="s">
        <v>462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156</v>
      </c>
      <c r="AU134" s="18" t="s">
        <v>80</v>
      </c>
    </row>
    <row r="135" spans="1:65" s="13" customFormat="1" ht="11.25">
      <c r="B135" s="200"/>
      <c r="C135" s="201"/>
      <c r="D135" s="192" t="s">
        <v>165</v>
      </c>
      <c r="E135" s="202" t="s">
        <v>19</v>
      </c>
      <c r="F135" s="203" t="s">
        <v>463</v>
      </c>
      <c r="G135" s="201"/>
      <c r="H135" s="204">
        <v>17016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165</v>
      </c>
      <c r="AU135" s="210" t="s">
        <v>80</v>
      </c>
      <c r="AV135" s="13" t="s">
        <v>80</v>
      </c>
      <c r="AW135" s="13" t="s">
        <v>33</v>
      </c>
      <c r="AX135" s="13" t="s">
        <v>78</v>
      </c>
      <c r="AY135" s="210" t="s">
        <v>143</v>
      </c>
    </row>
    <row r="136" spans="1:65" s="2" customFormat="1" ht="16.5" customHeight="1">
      <c r="A136" s="35"/>
      <c r="B136" s="36"/>
      <c r="C136" s="179" t="s">
        <v>223</v>
      </c>
      <c r="D136" s="179" t="s">
        <v>145</v>
      </c>
      <c r="E136" s="180" t="s">
        <v>464</v>
      </c>
      <c r="F136" s="181" t="s">
        <v>465</v>
      </c>
      <c r="G136" s="182" t="s">
        <v>148</v>
      </c>
      <c r="H136" s="183">
        <v>1812</v>
      </c>
      <c r="I136" s="184"/>
      <c r="J136" s="185">
        <f>ROUND(I136*H136,2)</f>
        <v>0</v>
      </c>
      <c r="K136" s="181" t="s">
        <v>19</v>
      </c>
      <c r="L136" s="40"/>
      <c r="M136" s="186" t="s">
        <v>19</v>
      </c>
      <c r="N136" s="187" t="s">
        <v>42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150</v>
      </c>
      <c r="AT136" s="190" t="s">
        <v>145</v>
      </c>
      <c r="AU136" s="190" t="s">
        <v>80</v>
      </c>
      <c r="AY136" s="18" t="s">
        <v>143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78</v>
      </c>
      <c r="BK136" s="191">
        <f>ROUND(I136*H136,2)</f>
        <v>0</v>
      </c>
      <c r="BL136" s="18" t="s">
        <v>150</v>
      </c>
      <c r="BM136" s="190" t="s">
        <v>466</v>
      </c>
    </row>
    <row r="137" spans="1:65" s="2" customFormat="1" ht="11.25">
      <c r="A137" s="35"/>
      <c r="B137" s="36"/>
      <c r="C137" s="37"/>
      <c r="D137" s="192" t="s">
        <v>152</v>
      </c>
      <c r="E137" s="37"/>
      <c r="F137" s="193" t="s">
        <v>465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80</v>
      </c>
    </row>
    <row r="138" spans="1:65" s="13" customFormat="1" ht="11.25">
      <c r="B138" s="200"/>
      <c r="C138" s="201"/>
      <c r="D138" s="192" t="s">
        <v>165</v>
      </c>
      <c r="E138" s="202" t="s">
        <v>19</v>
      </c>
      <c r="F138" s="203" t="s">
        <v>467</v>
      </c>
      <c r="G138" s="201"/>
      <c r="H138" s="204">
        <v>1812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165</v>
      </c>
      <c r="AU138" s="210" t="s">
        <v>80</v>
      </c>
      <c r="AV138" s="13" t="s">
        <v>80</v>
      </c>
      <c r="AW138" s="13" t="s">
        <v>33</v>
      </c>
      <c r="AX138" s="13" t="s">
        <v>78</v>
      </c>
      <c r="AY138" s="210" t="s">
        <v>143</v>
      </c>
    </row>
    <row r="139" spans="1:65" s="2" customFormat="1" ht="16.5" customHeight="1">
      <c r="A139" s="35"/>
      <c r="B139" s="36"/>
      <c r="C139" s="179" t="s">
        <v>229</v>
      </c>
      <c r="D139" s="179" t="s">
        <v>145</v>
      </c>
      <c r="E139" s="180" t="s">
        <v>468</v>
      </c>
      <c r="F139" s="181" t="s">
        <v>469</v>
      </c>
      <c r="G139" s="182" t="s">
        <v>160</v>
      </c>
      <c r="H139" s="183">
        <v>959</v>
      </c>
      <c r="I139" s="184"/>
      <c r="J139" s="185">
        <f>ROUND(I139*H139,2)</f>
        <v>0</v>
      </c>
      <c r="K139" s="181" t="s">
        <v>149</v>
      </c>
      <c r="L139" s="40"/>
      <c r="M139" s="186" t="s">
        <v>19</v>
      </c>
      <c r="N139" s="187" t="s">
        <v>42</v>
      </c>
      <c r="O139" s="6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150</v>
      </c>
      <c r="AT139" s="190" t="s">
        <v>145</v>
      </c>
      <c r="AU139" s="190" t="s">
        <v>80</v>
      </c>
      <c r="AY139" s="18" t="s">
        <v>143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78</v>
      </c>
      <c r="BK139" s="191">
        <f>ROUND(I139*H139,2)</f>
        <v>0</v>
      </c>
      <c r="BL139" s="18" t="s">
        <v>150</v>
      </c>
      <c r="BM139" s="190" t="s">
        <v>470</v>
      </c>
    </row>
    <row r="140" spans="1:65" s="2" customFormat="1" ht="11.25">
      <c r="A140" s="35"/>
      <c r="B140" s="36"/>
      <c r="C140" s="37"/>
      <c r="D140" s="192" t="s">
        <v>152</v>
      </c>
      <c r="E140" s="37"/>
      <c r="F140" s="193" t="s">
        <v>471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80</v>
      </c>
    </row>
    <row r="141" spans="1:65" s="2" customFormat="1" ht="11.25">
      <c r="A141" s="35"/>
      <c r="B141" s="36"/>
      <c r="C141" s="37"/>
      <c r="D141" s="197" t="s">
        <v>154</v>
      </c>
      <c r="E141" s="37"/>
      <c r="F141" s="198" t="s">
        <v>472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154</v>
      </c>
      <c r="AU141" s="18" t="s">
        <v>80</v>
      </c>
    </row>
    <row r="142" spans="1:65" s="2" customFormat="1" ht="29.25">
      <c r="A142" s="35"/>
      <c r="B142" s="36"/>
      <c r="C142" s="37"/>
      <c r="D142" s="192" t="s">
        <v>156</v>
      </c>
      <c r="E142" s="37"/>
      <c r="F142" s="199" t="s">
        <v>473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156</v>
      </c>
      <c r="AU142" s="18" t="s">
        <v>80</v>
      </c>
    </row>
    <row r="143" spans="1:65" s="13" customFormat="1" ht="11.25">
      <c r="B143" s="200"/>
      <c r="C143" s="201"/>
      <c r="D143" s="192" t="s">
        <v>165</v>
      </c>
      <c r="E143" s="202" t="s">
        <v>19</v>
      </c>
      <c r="F143" s="203" t="s">
        <v>381</v>
      </c>
      <c r="G143" s="201"/>
      <c r="H143" s="204">
        <v>959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165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143</v>
      </c>
    </row>
    <row r="144" spans="1:65" s="2" customFormat="1" ht="16.5" customHeight="1">
      <c r="A144" s="35"/>
      <c r="B144" s="36"/>
      <c r="C144" s="211" t="s">
        <v>237</v>
      </c>
      <c r="D144" s="211" t="s">
        <v>204</v>
      </c>
      <c r="E144" s="212" t="s">
        <v>383</v>
      </c>
      <c r="F144" s="213" t="s">
        <v>384</v>
      </c>
      <c r="G144" s="214" t="s">
        <v>385</v>
      </c>
      <c r="H144" s="215">
        <v>47.95</v>
      </c>
      <c r="I144" s="216"/>
      <c r="J144" s="217">
        <f>ROUND(I144*H144,2)</f>
        <v>0</v>
      </c>
      <c r="K144" s="213" t="s">
        <v>19</v>
      </c>
      <c r="L144" s="218"/>
      <c r="M144" s="219" t="s">
        <v>19</v>
      </c>
      <c r="N144" s="220" t="s">
        <v>42</v>
      </c>
      <c r="O144" s="65"/>
      <c r="P144" s="188">
        <f>O144*H144</f>
        <v>0</v>
      </c>
      <c r="Q144" s="188">
        <v>0.25</v>
      </c>
      <c r="R144" s="188">
        <f>Q144*H144</f>
        <v>11.987500000000001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203</v>
      </c>
      <c r="AT144" s="190" t="s">
        <v>204</v>
      </c>
      <c r="AU144" s="190" t="s">
        <v>80</v>
      </c>
      <c r="AY144" s="18" t="s">
        <v>143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150</v>
      </c>
      <c r="BM144" s="190" t="s">
        <v>474</v>
      </c>
    </row>
    <row r="145" spans="1:65" s="2" customFormat="1" ht="11.25">
      <c r="A145" s="35"/>
      <c r="B145" s="36"/>
      <c r="C145" s="37"/>
      <c r="D145" s="192" t="s">
        <v>152</v>
      </c>
      <c r="E145" s="37"/>
      <c r="F145" s="193" t="s">
        <v>384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152</v>
      </c>
      <c r="AU145" s="18" t="s">
        <v>80</v>
      </c>
    </row>
    <row r="146" spans="1:65" s="2" customFormat="1" ht="29.25">
      <c r="A146" s="35"/>
      <c r="B146" s="36"/>
      <c r="C146" s="37"/>
      <c r="D146" s="192" t="s">
        <v>156</v>
      </c>
      <c r="E146" s="37"/>
      <c r="F146" s="199" t="s">
        <v>475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156</v>
      </c>
      <c r="AU146" s="18" t="s">
        <v>80</v>
      </c>
    </row>
    <row r="147" spans="1:65" s="13" customFormat="1" ht="11.25">
      <c r="B147" s="200"/>
      <c r="C147" s="201"/>
      <c r="D147" s="192" t="s">
        <v>165</v>
      </c>
      <c r="E147" s="202" t="s">
        <v>19</v>
      </c>
      <c r="F147" s="203" t="s">
        <v>476</v>
      </c>
      <c r="G147" s="201"/>
      <c r="H147" s="204">
        <v>47.95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165</v>
      </c>
      <c r="AU147" s="210" t="s">
        <v>80</v>
      </c>
      <c r="AV147" s="13" t="s">
        <v>80</v>
      </c>
      <c r="AW147" s="13" t="s">
        <v>33</v>
      </c>
      <c r="AX147" s="13" t="s">
        <v>78</v>
      </c>
      <c r="AY147" s="210" t="s">
        <v>143</v>
      </c>
    </row>
    <row r="148" spans="1:65" s="2" customFormat="1" ht="16.5" customHeight="1">
      <c r="A148" s="35"/>
      <c r="B148" s="36"/>
      <c r="C148" s="179" t="s">
        <v>245</v>
      </c>
      <c r="D148" s="179" t="s">
        <v>145</v>
      </c>
      <c r="E148" s="180" t="s">
        <v>477</v>
      </c>
      <c r="F148" s="181" t="s">
        <v>478</v>
      </c>
      <c r="G148" s="182" t="s">
        <v>148</v>
      </c>
      <c r="H148" s="183">
        <v>7</v>
      </c>
      <c r="I148" s="184"/>
      <c r="J148" s="185">
        <f>ROUND(I148*H148,2)</f>
        <v>0</v>
      </c>
      <c r="K148" s="181" t="s">
        <v>149</v>
      </c>
      <c r="L148" s="40"/>
      <c r="M148" s="186" t="s">
        <v>19</v>
      </c>
      <c r="N148" s="187" t="s">
        <v>42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150</v>
      </c>
      <c r="AT148" s="190" t="s">
        <v>145</v>
      </c>
      <c r="AU148" s="190" t="s">
        <v>80</v>
      </c>
      <c r="AY148" s="18" t="s">
        <v>143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78</v>
      </c>
      <c r="BK148" s="191">
        <f>ROUND(I148*H148,2)</f>
        <v>0</v>
      </c>
      <c r="BL148" s="18" t="s">
        <v>150</v>
      </c>
      <c r="BM148" s="190" t="s">
        <v>479</v>
      </c>
    </row>
    <row r="149" spans="1:65" s="2" customFormat="1" ht="11.25">
      <c r="A149" s="35"/>
      <c r="B149" s="36"/>
      <c r="C149" s="37"/>
      <c r="D149" s="192" t="s">
        <v>152</v>
      </c>
      <c r="E149" s="37"/>
      <c r="F149" s="193" t="s">
        <v>480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152</v>
      </c>
      <c r="AU149" s="18" t="s">
        <v>80</v>
      </c>
    </row>
    <row r="150" spans="1:65" s="2" customFormat="1" ht="11.25">
      <c r="A150" s="35"/>
      <c r="B150" s="36"/>
      <c r="C150" s="37"/>
      <c r="D150" s="197" t="s">
        <v>154</v>
      </c>
      <c r="E150" s="37"/>
      <c r="F150" s="198" t="s">
        <v>481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154</v>
      </c>
      <c r="AU150" s="18" t="s">
        <v>80</v>
      </c>
    </row>
    <row r="151" spans="1:65" s="2" customFormat="1" ht="16.5" customHeight="1">
      <c r="A151" s="35"/>
      <c r="B151" s="36"/>
      <c r="C151" s="179" t="s">
        <v>8</v>
      </c>
      <c r="D151" s="179" t="s">
        <v>145</v>
      </c>
      <c r="E151" s="180" t="s">
        <v>489</v>
      </c>
      <c r="F151" s="181" t="s">
        <v>490</v>
      </c>
      <c r="G151" s="182" t="s">
        <v>148</v>
      </c>
      <c r="H151" s="183">
        <v>20</v>
      </c>
      <c r="I151" s="184"/>
      <c r="J151" s="185">
        <f>ROUND(I151*H151,2)</f>
        <v>0</v>
      </c>
      <c r="K151" s="181" t="s">
        <v>149</v>
      </c>
      <c r="L151" s="40"/>
      <c r="M151" s="186" t="s">
        <v>19</v>
      </c>
      <c r="N151" s="187" t="s">
        <v>42</v>
      </c>
      <c r="O151" s="65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150</v>
      </c>
      <c r="AT151" s="190" t="s">
        <v>145</v>
      </c>
      <c r="AU151" s="190" t="s">
        <v>80</v>
      </c>
      <c r="AY151" s="18" t="s">
        <v>143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78</v>
      </c>
      <c r="BK151" s="191">
        <f>ROUND(I151*H151,2)</f>
        <v>0</v>
      </c>
      <c r="BL151" s="18" t="s">
        <v>150</v>
      </c>
      <c r="BM151" s="190" t="s">
        <v>491</v>
      </c>
    </row>
    <row r="152" spans="1:65" s="2" customFormat="1" ht="11.25">
      <c r="A152" s="35"/>
      <c r="B152" s="36"/>
      <c r="C152" s="37"/>
      <c r="D152" s="192" t="s">
        <v>152</v>
      </c>
      <c r="E152" s="37"/>
      <c r="F152" s="193" t="s">
        <v>492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80</v>
      </c>
    </row>
    <row r="153" spans="1:65" s="2" customFormat="1" ht="11.25">
      <c r="A153" s="35"/>
      <c r="B153" s="36"/>
      <c r="C153" s="37"/>
      <c r="D153" s="197" t="s">
        <v>154</v>
      </c>
      <c r="E153" s="37"/>
      <c r="F153" s="198" t="s">
        <v>493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154</v>
      </c>
      <c r="AU153" s="18" t="s">
        <v>80</v>
      </c>
    </row>
    <row r="154" spans="1:65" s="13" customFormat="1" ht="11.25">
      <c r="B154" s="200"/>
      <c r="C154" s="201"/>
      <c r="D154" s="192" t="s">
        <v>165</v>
      </c>
      <c r="E154" s="202" t="s">
        <v>19</v>
      </c>
      <c r="F154" s="203" t="s">
        <v>494</v>
      </c>
      <c r="G154" s="201"/>
      <c r="H154" s="204">
        <v>20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165</v>
      </c>
      <c r="AU154" s="210" t="s">
        <v>80</v>
      </c>
      <c r="AV154" s="13" t="s">
        <v>80</v>
      </c>
      <c r="AW154" s="13" t="s">
        <v>33</v>
      </c>
      <c r="AX154" s="13" t="s">
        <v>78</v>
      </c>
      <c r="AY154" s="210" t="s">
        <v>143</v>
      </c>
    </row>
    <row r="155" spans="1:65" s="12" customFormat="1" ht="22.9" customHeight="1">
      <c r="B155" s="163"/>
      <c r="C155" s="164"/>
      <c r="D155" s="165" t="s">
        <v>70</v>
      </c>
      <c r="E155" s="177" t="s">
        <v>395</v>
      </c>
      <c r="F155" s="177" t="s">
        <v>396</v>
      </c>
      <c r="G155" s="164"/>
      <c r="H155" s="164"/>
      <c r="I155" s="167"/>
      <c r="J155" s="178">
        <f>BK155</f>
        <v>0</v>
      </c>
      <c r="K155" s="164"/>
      <c r="L155" s="169"/>
      <c r="M155" s="170"/>
      <c r="N155" s="171"/>
      <c r="O155" s="171"/>
      <c r="P155" s="172">
        <f>SUM(P156:P158)</f>
        <v>0</v>
      </c>
      <c r="Q155" s="171"/>
      <c r="R155" s="172">
        <f>SUM(R156:R158)</f>
        <v>0</v>
      </c>
      <c r="S155" s="171"/>
      <c r="T155" s="173">
        <f>SUM(T156:T158)</f>
        <v>0</v>
      </c>
      <c r="AR155" s="174" t="s">
        <v>78</v>
      </c>
      <c r="AT155" s="175" t="s">
        <v>70</v>
      </c>
      <c r="AU155" s="175" t="s">
        <v>78</v>
      </c>
      <c r="AY155" s="174" t="s">
        <v>143</v>
      </c>
      <c r="BK155" s="176">
        <f>SUM(BK156:BK158)</f>
        <v>0</v>
      </c>
    </row>
    <row r="156" spans="1:65" s="2" customFormat="1" ht="16.5" customHeight="1">
      <c r="A156" s="35"/>
      <c r="B156" s="36"/>
      <c r="C156" s="179" t="s">
        <v>259</v>
      </c>
      <c r="D156" s="179" t="s">
        <v>145</v>
      </c>
      <c r="E156" s="180" t="s">
        <v>398</v>
      </c>
      <c r="F156" s="181" t="s">
        <v>399</v>
      </c>
      <c r="G156" s="182" t="s">
        <v>400</v>
      </c>
      <c r="H156" s="183">
        <v>12.087999999999999</v>
      </c>
      <c r="I156" s="184"/>
      <c r="J156" s="185">
        <f>ROUND(I156*H156,2)</f>
        <v>0</v>
      </c>
      <c r="K156" s="181" t="s">
        <v>149</v>
      </c>
      <c r="L156" s="40"/>
      <c r="M156" s="186" t="s">
        <v>19</v>
      </c>
      <c r="N156" s="187" t="s">
        <v>42</v>
      </c>
      <c r="O156" s="65"/>
      <c r="P156" s="188">
        <f>O156*H156</f>
        <v>0</v>
      </c>
      <c r="Q156" s="188">
        <v>0</v>
      </c>
      <c r="R156" s="188">
        <f>Q156*H156</f>
        <v>0</v>
      </c>
      <c r="S156" s="188">
        <v>0</v>
      </c>
      <c r="T156" s="189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190" t="s">
        <v>150</v>
      </c>
      <c r="AT156" s="190" t="s">
        <v>145</v>
      </c>
      <c r="AU156" s="190" t="s">
        <v>80</v>
      </c>
      <c r="AY156" s="18" t="s">
        <v>143</v>
      </c>
      <c r="BE156" s="191">
        <f>IF(N156="základní",J156,0)</f>
        <v>0</v>
      </c>
      <c r="BF156" s="191">
        <f>IF(N156="snížená",J156,0)</f>
        <v>0</v>
      </c>
      <c r="BG156" s="191">
        <f>IF(N156="zákl. přenesená",J156,0)</f>
        <v>0</v>
      </c>
      <c r="BH156" s="191">
        <f>IF(N156="sníž. přenesená",J156,0)</f>
        <v>0</v>
      </c>
      <c r="BI156" s="191">
        <f>IF(N156="nulová",J156,0)</f>
        <v>0</v>
      </c>
      <c r="BJ156" s="18" t="s">
        <v>78</v>
      </c>
      <c r="BK156" s="191">
        <f>ROUND(I156*H156,2)</f>
        <v>0</v>
      </c>
      <c r="BL156" s="18" t="s">
        <v>150</v>
      </c>
      <c r="BM156" s="190" t="s">
        <v>482</v>
      </c>
    </row>
    <row r="157" spans="1:65" s="2" customFormat="1" ht="11.25">
      <c r="A157" s="35"/>
      <c r="B157" s="36"/>
      <c r="C157" s="37"/>
      <c r="D157" s="192" t="s">
        <v>152</v>
      </c>
      <c r="E157" s="37"/>
      <c r="F157" s="193" t="s">
        <v>402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152</v>
      </c>
      <c r="AU157" s="18" t="s">
        <v>80</v>
      </c>
    </row>
    <row r="158" spans="1:65" s="2" customFormat="1" ht="11.25">
      <c r="A158" s="35"/>
      <c r="B158" s="36"/>
      <c r="C158" s="37"/>
      <c r="D158" s="197" t="s">
        <v>154</v>
      </c>
      <c r="E158" s="37"/>
      <c r="F158" s="198" t="s">
        <v>403</v>
      </c>
      <c r="G158" s="37"/>
      <c r="H158" s="37"/>
      <c r="I158" s="194"/>
      <c r="J158" s="37"/>
      <c r="K158" s="37"/>
      <c r="L158" s="40"/>
      <c r="M158" s="242"/>
      <c r="N158" s="243"/>
      <c r="O158" s="244"/>
      <c r="P158" s="244"/>
      <c r="Q158" s="244"/>
      <c r="R158" s="244"/>
      <c r="S158" s="244"/>
      <c r="T158" s="245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8" t="s">
        <v>154</v>
      </c>
      <c r="AU158" s="18" t="s">
        <v>80</v>
      </c>
    </row>
    <row r="159" spans="1:65" s="2" customFormat="1" ht="6.95" customHeight="1">
      <c r="A159" s="35"/>
      <c r="B159" s="48"/>
      <c r="C159" s="49"/>
      <c r="D159" s="49"/>
      <c r="E159" s="49"/>
      <c r="F159" s="49"/>
      <c r="G159" s="49"/>
      <c r="H159" s="49"/>
      <c r="I159" s="49"/>
      <c r="J159" s="49"/>
      <c r="K159" s="49"/>
      <c r="L159" s="40"/>
      <c r="M159" s="35"/>
      <c r="O159" s="35"/>
      <c r="P159" s="35"/>
      <c r="Q159" s="35"/>
      <c r="R159" s="35"/>
      <c r="S159" s="35"/>
      <c r="T159" s="35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</row>
  </sheetData>
  <sheetProtection algorithmName="SHA-512" hashValue="3AF+1sfQfixPlxiOWB6YGKZ0N/ljF2lkAsrJBlzkXbdREdDv5hA9O7YOOS3tEdjSyfTT8HPZPS7+k0+/Nte0Wg==" saltValue="bhHL9UOjoA7ZzcL/e+Ny1Gq+92mCQ2IhIyqTyPfQ1qkvhHfbh+j3GcfKKej5HWxLEmCjHHb3VcNApmhTdLsETQ==" spinCount="100000" sheet="1" objects="1" scenarios="1" formatColumns="0" formatRows="0" autoFilter="0"/>
  <autoFilter ref="C87:K158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6" r:id="rId3"/>
    <hyperlink ref="F111" r:id="rId4"/>
    <hyperlink ref="F118" r:id="rId5"/>
    <hyperlink ref="F121" r:id="rId6"/>
    <hyperlink ref="F125" r:id="rId7"/>
    <hyperlink ref="F141" r:id="rId8"/>
    <hyperlink ref="F150" r:id="rId9"/>
    <hyperlink ref="F153" r:id="rId10"/>
    <hyperlink ref="F158" r:id="rId11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12"/>
  <headerFooter>
    <oddFooter>&amp;CStrana &amp;P z &amp;N</oddFooter>
  </headerFooter>
  <drawing r:id="rId13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97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1" customFormat="1" ht="12" customHeight="1">
      <c r="B8" s="21"/>
      <c r="D8" s="113" t="s">
        <v>117</v>
      </c>
      <c r="L8" s="21"/>
    </row>
    <row r="9" spans="1:46" s="2" customFormat="1" ht="16.5" customHeight="1">
      <c r="A9" s="35"/>
      <c r="B9" s="40"/>
      <c r="C9" s="35"/>
      <c r="D9" s="35"/>
      <c r="E9" s="371" t="s">
        <v>118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504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ROUND((SUM(BE88:BE162)),  2)</f>
        <v>0</v>
      </c>
      <c r="G35" s="35"/>
      <c r="H35" s="35"/>
      <c r="I35" s="125">
        <v>0.21</v>
      </c>
      <c r="J35" s="124">
        <f>ROUND(((SUM(BE88:BE162))*I35),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ROUND((SUM(BF88:BF162)),  2)</f>
        <v>0</v>
      </c>
      <c r="G36" s="35"/>
      <c r="H36" s="35"/>
      <c r="I36" s="125">
        <v>0.15</v>
      </c>
      <c r="J36" s="124">
        <f>ROUND(((SUM(BF88:BF162))*I36),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ROUND((SUM(BG88:BG162)),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ROUND((SUM(BH88:BH162)),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ROUND((SUM(BI88:BI162)),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Nebužely - výsadba LBK 72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118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SO-01.5 - Vegetační úpravy - následná péče ve 4.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122</v>
      </c>
      <c r="D61" s="138"/>
      <c r="E61" s="138"/>
      <c r="F61" s="138"/>
      <c r="G61" s="138"/>
      <c r="H61" s="138"/>
      <c r="I61" s="138"/>
      <c r="J61" s="139" t="s">
        <v>123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126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127</v>
      </c>
      <c r="E66" s="149"/>
      <c r="F66" s="149"/>
      <c r="G66" s="149"/>
      <c r="H66" s="149"/>
      <c r="I66" s="149"/>
      <c r="J66" s="150">
        <f>J159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128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Nebužely - výsadba LBK 72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118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119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SO-01.5 - Vegetační úpravy - následná péče ve 4.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129</v>
      </c>
      <c r="D87" s="155" t="s">
        <v>56</v>
      </c>
      <c r="E87" s="155" t="s">
        <v>52</v>
      </c>
      <c r="F87" s="155" t="s">
        <v>53</v>
      </c>
      <c r="G87" s="155" t="s">
        <v>130</v>
      </c>
      <c r="H87" s="155" t="s">
        <v>131</v>
      </c>
      <c r="I87" s="155" t="s">
        <v>132</v>
      </c>
      <c r="J87" s="155" t="s">
        <v>123</v>
      </c>
      <c r="K87" s="156" t="s">
        <v>133</v>
      </c>
      <c r="L87" s="157"/>
      <c r="M87" s="69" t="s">
        <v>19</v>
      </c>
      <c r="N87" s="70" t="s">
        <v>41</v>
      </c>
      <c r="O87" s="70" t="s">
        <v>134</v>
      </c>
      <c r="P87" s="70" t="s">
        <v>135</v>
      </c>
      <c r="Q87" s="70" t="s">
        <v>136</v>
      </c>
      <c r="R87" s="70" t="s">
        <v>137</v>
      </c>
      <c r="S87" s="70" t="s">
        <v>138</v>
      </c>
      <c r="T87" s="71" t="s">
        <v>139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140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12.0875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124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141</v>
      </c>
      <c r="F89" s="166" t="s">
        <v>142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P90+P159</f>
        <v>0</v>
      </c>
      <c r="Q89" s="171"/>
      <c r="R89" s="172">
        <f>R90+R159</f>
        <v>12.0875</v>
      </c>
      <c r="S89" s="171"/>
      <c r="T89" s="173">
        <f>T90+T159</f>
        <v>0</v>
      </c>
      <c r="AR89" s="174" t="s">
        <v>78</v>
      </c>
      <c r="AT89" s="175" t="s">
        <v>70</v>
      </c>
      <c r="AU89" s="175" t="s">
        <v>71</v>
      </c>
      <c r="AY89" s="174" t="s">
        <v>143</v>
      </c>
      <c r="BK89" s="176">
        <f>BK90+BK159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144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SUM(P91:P158)</f>
        <v>0</v>
      </c>
      <c r="Q90" s="171"/>
      <c r="R90" s="172">
        <f>SUM(R91:R158)</f>
        <v>12.0875</v>
      </c>
      <c r="S90" s="171"/>
      <c r="T90" s="173">
        <f>SUM(T91:T158)</f>
        <v>0</v>
      </c>
      <c r="AR90" s="174" t="s">
        <v>78</v>
      </c>
      <c r="AT90" s="175" t="s">
        <v>70</v>
      </c>
      <c r="AU90" s="175" t="s">
        <v>78</v>
      </c>
      <c r="AY90" s="174" t="s">
        <v>143</v>
      </c>
      <c r="BK90" s="176">
        <f>SUM(BK91:BK158)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145</v>
      </c>
      <c r="E91" s="180" t="s">
        <v>405</v>
      </c>
      <c r="F91" s="181" t="s">
        <v>406</v>
      </c>
      <c r="G91" s="182" t="s">
        <v>148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150</v>
      </c>
      <c r="AT91" s="190" t="s">
        <v>145</v>
      </c>
      <c r="AU91" s="190" t="s">
        <v>80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150</v>
      </c>
      <c r="BM91" s="190" t="s">
        <v>505</v>
      </c>
    </row>
    <row r="92" spans="1:65" s="2" customFormat="1" ht="11.25">
      <c r="A92" s="35"/>
      <c r="B92" s="36"/>
      <c r="C92" s="37"/>
      <c r="D92" s="192" t="s">
        <v>152</v>
      </c>
      <c r="E92" s="37"/>
      <c r="F92" s="193" t="s">
        <v>406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80</v>
      </c>
    </row>
    <row r="93" spans="1:65" s="2" customFormat="1" ht="68.25">
      <c r="A93" s="35"/>
      <c r="B93" s="36"/>
      <c r="C93" s="37"/>
      <c r="D93" s="192" t="s">
        <v>156</v>
      </c>
      <c r="E93" s="37"/>
      <c r="F93" s="199" t="s">
        <v>408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156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145</v>
      </c>
      <c r="E94" s="180" t="s">
        <v>409</v>
      </c>
      <c r="F94" s="181" t="s">
        <v>410</v>
      </c>
      <c r="G94" s="182" t="s">
        <v>175</v>
      </c>
      <c r="H94" s="183">
        <v>1.482</v>
      </c>
      <c r="I94" s="184"/>
      <c r="J94" s="185">
        <f>ROUND(I94*H94,2)</f>
        <v>0</v>
      </c>
      <c r="K94" s="181" t="s">
        <v>149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150</v>
      </c>
      <c r="AT94" s="190" t="s">
        <v>145</v>
      </c>
      <c r="AU94" s="190" t="s">
        <v>80</v>
      </c>
      <c r="AY94" s="18" t="s">
        <v>143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150</v>
      </c>
      <c r="BM94" s="190" t="s">
        <v>411</v>
      </c>
    </row>
    <row r="95" spans="1:65" s="2" customFormat="1" ht="11.25">
      <c r="A95" s="35"/>
      <c r="B95" s="36"/>
      <c r="C95" s="37"/>
      <c r="D95" s="192" t="s">
        <v>152</v>
      </c>
      <c r="E95" s="37"/>
      <c r="F95" s="193" t="s">
        <v>410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152</v>
      </c>
      <c r="AU95" s="18" t="s">
        <v>80</v>
      </c>
    </row>
    <row r="96" spans="1:65" s="2" customFormat="1" ht="11.25">
      <c r="A96" s="35"/>
      <c r="B96" s="36"/>
      <c r="C96" s="37"/>
      <c r="D96" s="197" t="s">
        <v>154</v>
      </c>
      <c r="E96" s="37"/>
      <c r="F96" s="198" t="s">
        <v>412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154</v>
      </c>
      <c r="AU96" s="18" t="s">
        <v>80</v>
      </c>
    </row>
    <row r="97" spans="1:65" s="2" customFormat="1" ht="19.5">
      <c r="A97" s="35"/>
      <c r="B97" s="36"/>
      <c r="C97" s="37"/>
      <c r="D97" s="192" t="s">
        <v>156</v>
      </c>
      <c r="E97" s="37"/>
      <c r="F97" s="199" t="s">
        <v>485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156</v>
      </c>
      <c r="AU97" s="18" t="s">
        <v>80</v>
      </c>
    </row>
    <row r="98" spans="1:65" s="13" customFormat="1" ht="11.25">
      <c r="B98" s="200"/>
      <c r="C98" s="201"/>
      <c r="D98" s="192" t="s">
        <v>165</v>
      </c>
      <c r="E98" s="202" t="s">
        <v>19</v>
      </c>
      <c r="F98" s="203" t="s">
        <v>486</v>
      </c>
      <c r="G98" s="201"/>
      <c r="H98" s="204">
        <v>1.482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165</v>
      </c>
      <c r="AU98" s="210" t="s">
        <v>80</v>
      </c>
      <c r="AV98" s="13" t="s">
        <v>80</v>
      </c>
      <c r="AW98" s="13" t="s">
        <v>33</v>
      </c>
      <c r="AX98" s="13" t="s">
        <v>78</v>
      </c>
      <c r="AY98" s="210" t="s">
        <v>143</v>
      </c>
    </row>
    <row r="99" spans="1:65" s="2" customFormat="1" ht="21.75" customHeight="1">
      <c r="A99" s="35"/>
      <c r="B99" s="36"/>
      <c r="C99" s="179" t="s">
        <v>167</v>
      </c>
      <c r="D99" s="179" t="s">
        <v>145</v>
      </c>
      <c r="E99" s="180" t="s">
        <v>415</v>
      </c>
      <c r="F99" s="181" t="s">
        <v>416</v>
      </c>
      <c r="G99" s="182" t="s">
        <v>160</v>
      </c>
      <c r="H99" s="183">
        <v>40</v>
      </c>
      <c r="I99" s="184"/>
      <c r="J99" s="185">
        <f>ROUND(I99*H99,2)</f>
        <v>0</v>
      </c>
      <c r="K99" s="181" t="s">
        <v>149</v>
      </c>
      <c r="L99" s="40"/>
      <c r="M99" s="186" t="s">
        <v>19</v>
      </c>
      <c r="N99" s="187" t="s">
        <v>42</v>
      </c>
      <c r="O99" s="65"/>
      <c r="P99" s="188">
        <f>O99*H99</f>
        <v>0</v>
      </c>
      <c r="Q99" s="188">
        <v>0</v>
      </c>
      <c r="R99" s="188">
        <f>Q99*H99</f>
        <v>0</v>
      </c>
      <c r="S99" s="188">
        <v>0</v>
      </c>
      <c r="T99" s="189">
        <f>S99*H99</f>
        <v>0</v>
      </c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R99" s="190" t="s">
        <v>150</v>
      </c>
      <c r="AT99" s="190" t="s">
        <v>145</v>
      </c>
      <c r="AU99" s="190" t="s">
        <v>80</v>
      </c>
      <c r="AY99" s="18" t="s">
        <v>143</v>
      </c>
      <c r="BE99" s="191">
        <f>IF(N99="základní",J99,0)</f>
        <v>0</v>
      </c>
      <c r="BF99" s="191">
        <f>IF(N99="snížená",J99,0)</f>
        <v>0</v>
      </c>
      <c r="BG99" s="191">
        <f>IF(N99="zákl. přenesená",J99,0)</f>
        <v>0</v>
      </c>
      <c r="BH99" s="191">
        <f>IF(N99="sníž. přenesená",J99,0)</f>
        <v>0</v>
      </c>
      <c r="BI99" s="191">
        <f>IF(N99="nulová",J99,0)</f>
        <v>0</v>
      </c>
      <c r="BJ99" s="18" t="s">
        <v>78</v>
      </c>
      <c r="BK99" s="191">
        <f>ROUND(I99*H99,2)</f>
        <v>0</v>
      </c>
      <c r="BL99" s="18" t="s">
        <v>150</v>
      </c>
      <c r="BM99" s="190" t="s">
        <v>417</v>
      </c>
    </row>
    <row r="100" spans="1:65" s="2" customFormat="1" ht="11.25">
      <c r="A100" s="35"/>
      <c r="B100" s="36"/>
      <c r="C100" s="37"/>
      <c r="D100" s="192" t="s">
        <v>152</v>
      </c>
      <c r="E100" s="37"/>
      <c r="F100" s="193" t="s">
        <v>418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152</v>
      </c>
      <c r="AU100" s="18" t="s">
        <v>80</v>
      </c>
    </row>
    <row r="101" spans="1:65" s="2" customFormat="1" ht="11.25">
      <c r="A101" s="35"/>
      <c r="B101" s="36"/>
      <c r="C101" s="37"/>
      <c r="D101" s="197" t="s">
        <v>154</v>
      </c>
      <c r="E101" s="37"/>
      <c r="F101" s="198" t="s">
        <v>419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154</v>
      </c>
      <c r="AU101" s="18" t="s">
        <v>80</v>
      </c>
    </row>
    <row r="102" spans="1:65" s="2" customFormat="1" ht="19.5">
      <c r="A102" s="35"/>
      <c r="B102" s="36"/>
      <c r="C102" s="37"/>
      <c r="D102" s="192" t="s">
        <v>156</v>
      </c>
      <c r="E102" s="37"/>
      <c r="F102" s="199" t="s">
        <v>420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156</v>
      </c>
      <c r="AU102" s="18" t="s">
        <v>80</v>
      </c>
    </row>
    <row r="103" spans="1:65" s="13" customFormat="1" ht="11.25">
      <c r="B103" s="200"/>
      <c r="C103" s="201"/>
      <c r="D103" s="192" t="s">
        <v>165</v>
      </c>
      <c r="E103" s="202" t="s">
        <v>19</v>
      </c>
      <c r="F103" s="203" t="s">
        <v>421</v>
      </c>
      <c r="G103" s="201"/>
      <c r="H103" s="204">
        <v>40</v>
      </c>
      <c r="I103" s="205"/>
      <c r="J103" s="201"/>
      <c r="K103" s="201"/>
      <c r="L103" s="206"/>
      <c r="M103" s="207"/>
      <c r="N103" s="208"/>
      <c r="O103" s="208"/>
      <c r="P103" s="208"/>
      <c r="Q103" s="208"/>
      <c r="R103" s="208"/>
      <c r="S103" s="208"/>
      <c r="T103" s="209"/>
      <c r="AT103" s="210" t="s">
        <v>165</v>
      </c>
      <c r="AU103" s="210" t="s">
        <v>80</v>
      </c>
      <c r="AV103" s="13" t="s">
        <v>80</v>
      </c>
      <c r="AW103" s="13" t="s">
        <v>33</v>
      </c>
      <c r="AX103" s="13" t="s">
        <v>78</v>
      </c>
      <c r="AY103" s="210" t="s">
        <v>143</v>
      </c>
    </row>
    <row r="104" spans="1:65" s="2" customFormat="1" ht="21.75" customHeight="1">
      <c r="A104" s="35"/>
      <c r="B104" s="36"/>
      <c r="C104" s="179" t="s">
        <v>150</v>
      </c>
      <c r="D104" s="179" t="s">
        <v>145</v>
      </c>
      <c r="E104" s="180" t="s">
        <v>422</v>
      </c>
      <c r="F104" s="181" t="s">
        <v>423</v>
      </c>
      <c r="G104" s="182" t="s">
        <v>160</v>
      </c>
      <c r="H104" s="183">
        <v>514</v>
      </c>
      <c r="I104" s="184"/>
      <c r="J104" s="185">
        <f>ROUND(I104*H104,2)</f>
        <v>0</v>
      </c>
      <c r="K104" s="181" t="s">
        <v>149</v>
      </c>
      <c r="L104" s="40"/>
      <c r="M104" s="186" t="s">
        <v>19</v>
      </c>
      <c r="N104" s="187" t="s">
        <v>42</v>
      </c>
      <c r="O104" s="65"/>
      <c r="P104" s="188">
        <f>O104*H104</f>
        <v>0</v>
      </c>
      <c r="Q104" s="188">
        <v>0</v>
      </c>
      <c r="R104" s="188">
        <f>Q104*H104</f>
        <v>0</v>
      </c>
      <c r="S104" s="188">
        <v>0</v>
      </c>
      <c r="T104" s="189">
        <f>S104*H104</f>
        <v>0</v>
      </c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R104" s="190" t="s">
        <v>150</v>
      </c>
      <c r="AT104" s="190" t="s">
        <v>145</v>
      </c>
      <c r="AU104" s="190" t="s">
        <v>80</v>
      </c>
      <c r="AY104" s="18" t="s">
        <v>143</v>
      </c>
      <c r="BE104" s="191">
        <f>IF(N104="základní",J104,0)</f>
        <v>0</v>
      </c>
      <c r="BF104" s="191">
        <f>IF(N104="snížená",J104,0)</f>
        <v>0</v>
      </c>
      <c r="BG104" s="191">
        <f>IF(N104="zákl. přenesená",J104,0)</f>
        <v>0</v>
      </c>
      <c r="BH104" s="191">
        <f>IF(N104="sníž. přenesená",J104,0)</f>
        <v>0</v>
      </c>
      <c r="BI104" s="191">
        <f>IF(N104="nulová",J104,0)</f>
        <v>0</v>
      </c>
      <c r="BJ104" s="18" t="s">
        <v>78</v>
      </c>
      <c r="BK104" s="191">
        <f>ROUND(I104*H104,2)</f>
        <v>0</v>
      </c>
      <c r="BL104" s="18" t="s">
        <v>150</v>
      </c>
      <c r="BM104" s="190" t="s">
        <v>424</v>
      </c>
    </row>
    <row r="105" spans="1:65" s="2" customFormat="1" ht="11.25">
      <c r="A105" s="35"/>
      <c r="B105" s="36"/>
      <c r="C105" s="37"/>
      <c r="D105" s="192" t="s">
        <v>152</v>
      </c>
      <c r="E105" s="37"/>
      <c r="F105" s="193" t="s">
        <v>425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152</v>
      </c>
      <c r="AU105" s="18" t="s">
        <v>80</v>
      </c>
    </row>
    <row r="106" spans="1:65" s="2" customFormat="1" ht="11.25">
      <c r="A106" s="35"/>
      <c r="B106" s="36"/>
      <c r="C106" s="37"/>
      <c r="D106" s="197" t="s">
        <v>154</v>
      </c>
      <c r="E106" s="37"/>
      <c r="F106" s="198" t="s">
        <v>426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154</v>
      </c>
      <c r="AU106" s="18" t="s">
        <v>80</v>
      </c>
    </row>
    <row r="107" spans="1:65" s="2" customFormat="1" ht="19.5">
      <c r="A107" s="35"/>
      <c r="B107" s="36"/>
      <c r="C107" s="37"/>
      <c r="D107" s="192" t="s">
        <v>156</v>
      </c>
      <c r="E107" s="37"/>
      <c r="F107" s="199" t="s">
        <v>427</v>
      </c>
      <c r="G107" s="37"/>
      <c r="H107" s="37"/>
      <c r="I107" s="194"/>
      <c r="J107" s="37"/>
      <c r="K107" s="37"/>
      <c r="L107" s="40"/>
      <c r="M107" s="195"/>
      <c r="N107" s="196"/>
      <c r="O107" s="65"/>
      <c r="P107" s="65"/>
      <c r="Q107" s="65"/>
      <c r="R107" s="65"/>
      <c r="S107" s="65"/>
      <c r="T107" s="66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  <c r="AT107" s="18" t="s">
        <v>156</v>
      </c>
      <c r="AU107" s="18" t="s">
        <v>80</v>
      </c>
    </row>
    <row r="108" spans="1:65" s="13" customFormat="1" ht="11.25">
      <c r="B108" s="200"/>
      <c r="C108" s="201"/>
      <c r="D108" s="192" t="s">
        <v>165</v>
      </c>
      <c r="E108" s="202" t="s">
        <v>19</v>
      </c>
      <c r="F108" s="203" t="s">
        <v>428</v>
      </c>
      <c r="G108" s="201"/>
      <c r="H108" s="204">
        <v>514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165</v>
      </c>
      <c r="AU108" s="210" t="s">
        <v>80</v>
      </c>
      <c r="AV108" s="13" t="s">
        <v>80</v>
      </c>
      <c r="AW108" s="13" t="s">
        <v>33</v>
      </c>
      <c r="AX108" s="13" t="s">
        <v>78</v>
      </c>
      <c r="AY108" s="210" t="s">
        <v>143</v>
      </c>
    </row>
    <row r="109" spans="1:65" s="2" customFormat="1" ht="16.5" customHeight="1">
      <c r="A109" s="35"/>
      <c r="B109" s="36"/>
      <c r="C109" s="179" t="s">
        <v>180</v>
      </c>
      <c r="D109" s="179" t="s">
        <v>145</v>
      </c>
      <c r="E109" s="180" t="s">
        <v>429</v>
      </c>
      <c r="F109" s="181" t="s">
        <v>430</v>
      </c>
      <c r="G109" s="182" t="s">
        <v>385</v>
      </c>
      <c r="H109" s="183">
        <v>277.60000000000002</v>
      </c>
      <c r="I109" s="184"/>
      <c r="J109" s="185">
        <f>ROUND(I109*H109,2)</f>
        <v>0</v>
      </c>
      <c r="K109" s="181" t="s">
        <v>149</v>
      </c>
      <c r="L109" s="40"/>
      <c r="M109" s="186" t="s">
        <v>19</v>
      </c>
      <c r="N109" s="187" t="s">
        <v>42</v>
      </c>
      <c r="O109" s="65"/>
      <c r="P109" s="188">
        <f>O109*H109</f>
        <v>0</v>
      </c>
      <c r="Q109" s="188">
        <v>0</v>
      </c>
      <c r="R109" s="188">
        <f>Q109*H109</f>
        <v>0</v>
      </c>
      <c r="S109" s="188">
        <v>0</v>
      </c>
      <c r="T109" s="189">
        <f>S109*H109</f>
        <v>0</v>
      </c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R109" s="190" t="s">
        <v>150</v>
      </c>
      <c r="AT109" s="190" t="s">
        <v>145</v>
      </c>
      <c r="AU109" s="190" t="s">
        <v>80</v>
      </c>
      <c r="AY109" s="18" t="s">
        <v>143</v>
      </c>
      <c r="BE109" s="191">
        <f>IF(N109="základní",J109,0)</f>
        <v>0</v>
      </c>
      <c r="BF109" s="191">
        <f>IF(N109="snížená",J109,0)</f>
        <v>0</v>
      </c>
      <c r="BG109" s="191">
        <f>IF(N109="zákl. přenesená",J109,0)</f>
        <v>0</v>
      </c>
      <c r="BH109" s="191">
        <f>IF(N109="sníž. přenesená",J109,0)</f>
        <v>0</v>
      </c>
      <c r="BI109" s="191">
        <f>IF(N109="nulová",J109,0)</f>
        <v>0</v>
      </c>
      <c r="BJ109" s="18" t="s">
        <v>78</v>
      </c>
      <c r="BK109" s="191">
        <f>ROUND(I109*H109,2)</f>
        <v>0</v>
      </c>
      <c r="BL109" s="18" t="s">
        <v>150</v>
      </c>
      <c r="BM109" s="190" t="s">
        <v>431</v>
      </c>
    </row>
    <row r="110" spans="1:65" s="2" customFormat="1" ht="11.25">
      <c r="A110" s="35"/>
      <c r="B110" s="36"/>
      <c r="C110" s="37"/>
      <c r="D110" s="192" t="s">
        <v>152</v>
      </c>
      <c r="E110" s="37"/>
      <c r="F110" s="193" t="s">
        <v>432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152</v>
      </c>
      <c r="AU110" s="18" t="s">
        <v>80</v>
      </c>
    </row>
    <row r="111" spans="1:65" s="2" customFormat="1" ht="11.25">
      <c r="A111" s="35"/>
      <c r="B111" s="36"/>
      <c r="C111" s="37"/>
      <c r="D111" s="197" t="s">
        <v>154</v>
      </c>
      <c r="E111" s="37"/>
      <c r="F111" s="198" t="s">
        <v>433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154</v>
      </c>
      <c r="AU111" s="18" t="s">
        <v>80</v>
      </c>
    </row>
    <row r="112" spans="1:65" s="13" customFormat="1" ht="11.25">
      <c r="B112" s="200"/>
      <c r="C112" s="201"/>
      <c r="D112" s="192" t="s">
        <v>165</v>
      </c>
      <c r="E112" s="202" t="s">
        <v>19</v>
      </c>
      <c r="F112" s="203" t="s">
        <v>434</v>
      </c>
      <c r="G112" s="201"/>
      <c r="H112" s="204">
        <v>181.2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165</v>
      </c>
      <c r="AU112" s="210" t="s">
        <v>80</v>
      </c>
      <c r="AV112" s="13" t="s">
        <v>80</v>
      </c>
      <c r="AW112" s="13" t="s">
        <v>33</v>
      </c>
      <c r="AX112" s="13" t="s">
        <v>71</v>
      </c>
      <c r="AY112" s="210" t="s">
        <v>143</v>
      </c>
    </row>
    <row r="113" spans="1:65" s="13" customFormat="1" ht="11.25">
      <c r="B113" s="200"/>
      <c r="C113" s="201"/>
      <c r="D113" s="192" t="s">
        <v>165</v>
      </c>
      <c r="E113" s="202" t="s">
        <v>19</v>
      </c>
      <c r="F113" s="203" t="s">
        <v>435</v>
      </c>
      <c r="G113" s="201"/>
      <c r="H113" s="204">
        <v>91.4</v>
      </c>
      <c r="I113" s="205"/>
      <c r="J113" s="201"/>
      <c r="K113" s="201"/>
      <c r="L113" s="206"/>
      <c r="M113" s="207"/>
      <c r="N113" s="208"/>
      <c r="O113" s="208"/>
      <c r="P113" s="208"/>
      <c r="Q113" s="208"/>
      <c r="R113" s="208"/>
      <c r="S113" s="208"/>
      <c r="T113" s="209"/>
      <c r="AT113" s="210" t="s">
        <v>165</v>
      </c>
      <c r="AU113" s="210" t="s">
        <v>80</v>
      </c>
      <c r="AV113" s="13" t="s">
        <v>80</v>
      </c>
      <c r="AW113" s="13" t="s">
        <v>33</v>
      </c>
      <c r="AX113" s="13" t="s">
        <v>71</v>
      </c>
      <c r="AY113" s="210" t="s">
        <v>143</v>
      </c>
    </row>
    <row r="114" spans="1:65" s="13" customFormat="1" ht="11.25">
      <c r="B114" s="200"/>
      <c r="C114" s="201"/>
      <c r="D114" s="192" t="s">
        <v>165</v>
      </c>
      <c r="E114" s="202" t="s">
        <v>19</v>
      </c>
      <c r="F114" s="203" t="s">
        <v>436</v>
      </c>
      <c r="G114" s="201"/>
      <c r="H114" s="204">
        <v>5</v>
      </c>
      <c r="I114" s="205"/>
      <c r="J114" s="201"/>
      <c r="K114" s="201"/>
      <c r="L114" s="206"/>
      <c r="M114" s="207"/>
      <c r="N114" s="208"/>
      <c r="O114" s="208"/>
      <c r="P114" s="208"/>
      <c r="Q114" s="208"/>
      <c r="R114" s="208"/>
      <c r="S114" s="208"/>
      <c r="T114" s="209"/>
      <c r="AT114" s="210" t="s">
        <v>165</v>
      </c>
      <c r="AU114" s="210" t="s">
        <v>80</v>
      </c>
      <c r="AV114" s="13" t="s">
        <v>80</v>
      </c>
      <c r="AW114" s="13" t="s">
        <v>33</v>
      </c>
      <c r="AX114" s="13" t="s">
        <v>71</v>
      </c>
      <c r="AY114" s="210" t="s">
        <v>143</v>
      </c>
    </row>
    <row r="115" spans="1:65" s="14" customFormat="1" ht="11.25">
      <c r="B115" s="221"/>
      <c r="C115" s="222"/>
      <c r="D115" s="192" t="s">
        <v>165</v>
      </c>
      <c r="E115" s="223" t="s">
        <v>19</v>
      </c>
      <c r="F115" s="224" t="s">
        <v>272</v>
      </c>
      <c r="G115" s="222"/>
      <c r="H115" s="225">
        <v>277.60000000000002</v>
      </c>
      <c r="I115" s="226"/>
      <c r="J115" s="222"/>
      <c r="K115" s="222"/>
      <c r="L115" s="227"/>
      <c r="M115" s="228"/>
      <c r="N115" s="229"/>
      <c r="O115" s="229"/>
      <c r="P115" s="229"/>
      <c r="Q115" s="229"/>
      <c r="R115" s="229"/>
      <c r="S115" s="229"/>
      <c r="T115" s="230"/>
      <c r="AT115" s="231" t="s">
        <v>165</v>
      </c>
      <c r="AU115" s="231" t="s">
        <v>80</v>
      </c>
      <c r="AV115" s="14" t="s">
        <v>150</v>
      </c>
      <c r="AW115" s="14" t="s">
        <v>33</v>
      </c>
      <c r="AX115" s="14" t="s">
        <v>78</v>
      </c>
      <c r="AY115" s="231" t="s">
        <v>143</v>
      </c>
    </row>
    <row r="116" spans="1:65" s="2" customFormat="1" ht="16.5" customHeight="1">
      <c r="A116" s="35"/>
      <c r="B116" s="36"/>
      <c r="C116" s="179" t="s">
        <v>188</v>
      </c>
      <c r="D116" s="179" t="s">
        <v>145</v>
      </c>
      <c r="E116" s="180" t="s">
        <v>437</v>
      </c>
      <c r="F116" s="181" t="s">
        <v>438</v>
      </c>
      <c r="G116" s="182" t="s">
        <v>385</v>
      </c>
      <c r="H116" s="183">
        <v>277.60000000000002</v>
      </c>
      <c r="I116" s="184"/>
      <c r="J116" s="185">
        <f>ROUND(I116*H116,2)</f>
        <v>0</v>
      </c>
      <c r="K116" s="181" t="s">
        <v>149</v>
      </c>
      <c r="L116" s="40"/>
      <c r="M116" s="186" t="s">
        <v>19</v>
      </c>
      <c r="N116" s="187" t="s">
        <v>42</v>
      </c>
      <c r="O116" s="65"/>
      <c r="P116" s="188">
        <f>O116*H116</f>
        <v>0</v>
      </c>
      <c r="Q116" s="188">
        <v>0</v>
      </c>
      <c r="R116" s="188">
        <f>Q116*H116</f>
        <v>0</v>
      </c>
      <c r="S116" s="188">
        <v>0</v>
      </c>
      <c r="T116" s="189">
        <f>S116*H116</f>
        <v>0</v>
      </c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R116" s="190" t="s">
        <v>150</v>
      </c>
      <c r="AT116" s="190" t="s">
        <v>145</v>
      </c>
      <c r="AU116" s="190" t="s">
        <v>80</v>
      </c>
      <c r="AY116" s="18" t="s">
        <v>143</v>
      </c>
      <c r="BE116" s="191">
        <f>IF(N116="základní",J116,0)</f>
        <v>0</v>
      </c>
      <c r="BF116" s="191">
        <f>IF(N116="snížená",J116,0)</f>
        <v>0</v>
      </c>
      <c r="BG116" s="191">
        <f>IF(N116="zákl. přenesená",J116,0)</f>
        <v>0</v>
      </c>
      <c r="BH116" s="191">
        <f>IF(N116="sníž. přenesená",J116,0)</f>
        <v>0</v>
      </c>
      <c r="BI116" s="191">
        <f>IF(N116="nulová",J116,0)</f>
        <v>0</v>
      </c>
      <c r="BJ116" s="18" t="s">
        <v>78</v>
      </c>
      <c r="BK116" s="191">
        <f>ROUND(I116*H116,2)</f>
        <v>0</v>
      </c>
      <c r="BL116" s="18" t="s">
        <v>150</v>
      </c>
      <c r="BM116" s="190" t="s">
        <v>439</v>
      </c>
    </row>
    <row r="117" spans="1:65" s="2" customFormat="1" ht="11.25">
      <c r="A117" s="35"/>
      <c r="B117" s="36"/>
      <c r="C117" s="37"/>
      <c r="D117" s="192" t="s">
        <v>152</v>
      </c>
      <c r="E117" s="37"/>
      <c r="F117" s="193" t="s">
        <v>440</v>
      </c>
      <c r="G117" s="37"/>
      <c r="H117" s="37"/>
      <c r="I117" s="194"/>
      <c r="J117" s="37"/>
      <c r="K117" s="37"/>
      <c r="L117" s="40"/>
      <c r="M117" s="195"/>
      <c r="N117" s="196"/>
      <c r="O117" s="65"/>
      <c r="P117" s="65"/>
      <c r="Q117" s="65"/>
      <c r="R117" s="65"/>
      <c r="S117" s="65"/>
      <c r="T117" s="66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8" t="s">
        <v>152</v>
      </c>
      <c r="AU117" s="18" t="s">
        <v>80</v>
      </c>
    </row>
    <row r="118" spans="1:65" s="2" customFormat="1" ht="11.25">
      <c r="A118" s="35"/>
      <c r="B118" s="36"/>
      <c r="C118" s="37"/>
      <c r="D118" s="197" t="s">
        <v>154</v>
      </c>
      <c r="E118" s="37"/>
      <c r="F118" s="198" t="s">
        <v>441</v>
      </c>
      <c r="G118" s="37"/>
      <c r="H118" s="37"/>
      <c r="I118" s="194"/>
      <c r="J118" s="37"/>
      <c r="K118" s="37"/>
      <c r="L118" s="40"/>
      <c r="M118" s="195"/>
      <c r="N118" s="196"/>
      <c r="O118" s="65"/>
      <c r="P118" s="65"/>
      <c r="Q118" s="65"/>
      <c r="R118" s="65"/>
      <c r="S118" s="65"/>
      <c r="T118" s="66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8" t="s">
        <v>154</v>
      </c>
      <c r="AU118" s="18" t="s">
        <v>80</v>
      </c>
    </row>
    <row r="119" spans="1:65" s="2" customFormat="1" ht="16.5" customHeight="1">
      <c r="A119" s="35"/>
      <c r="B119" s="36"/>
      <c r="C119" s="179" t="s">
        <v>195</v>
      </c>
      <c r="D119" s="179" t="s">
        <v>145</v>
      </c>
      <c r="E119" s="180" t="s">
        <v>442</v>
      </c>
      <c r="F119" s="181" t="s">
        <v>443</v>
      </c>
      <c r="G119" s="182" t="s">
        <v>385</v>
      </c>
      <c r="H119" s="183">
        <v>2776</v>
      </c>
      <c r="I119" s="184"/>
      <c r="J119" s="185">
        <f>ROUND(I119*H119,2)</f>
        <v>0</v>
      </c>
      <c r="K119" s="181" t="s">
        <v>149</v>
      </c>
      <c r="L119" s="40"/>
      <c r="M119" s="186" t="s">
        <v>19</v>
      </c>
      <c r="N119" s="187" t="s">
        <v>42</v>
      </c>
      <c r="O119" s="65"/>
      <c r="P119" s="188">
        <f>O119*H119</f>
        <v>0</v>
      </c>
      <c r="Q119" s="188">
        <v>0</v>
      </c>
      <c r="R119" s="188">
        <f>Q119*H119</f>
        <v>0</v>
      </c>
      <c r="S119" s="188">
        <v>0</v>
      </c>
      <c r="T119" s="189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190" t="s">
        <v>150</v>
      </c>
      <c r="AT119" s="190" t="s">
        <v>145</v>
      </c>
      <c r="AU119" s="190" t="s">
        <v>80</v>
      </c>
      <c r="AY119" s="18" t="s">
        <v>143</v>
      </c>
      <c r="BE119" s="191">
        <f>IF(N119="základní",J119,0)</f>
        <v>0</v>
      </c>
      <c r="BF119" s="191">
        <f>IF(N119="snížená",J119,0)</f>
        <v>0</v>
      </c>
      <c r="BG119" s="191">
        <f>IF(N119="zákl. přenesená",J119,0)</f>
        <v>0</v>
      </c>
      <c r="BH119" s="191">
        <f>IF(N119="sníž. přenesená",J119,0)</f>
        <v>0</v>
      </c>
      <c r="BI119" s="191">
        <f>IF(N119="nulová",J119,0)</f>
        <v>0</v>
      </c>
      <c r="BJ119" s="18" t="s">
        <v>78</v>
      </c>
      <c r="BK119" s="191">
        <f>ROUND(I119*H119,2)</f>
        <v>0</v>
      </c>
      <c r="BL119" s="18" t="s">
        <v>150</v>
      </c>
      <c r="BM119" s="190" t="s">
        <v>444</v>
      </c>
    </row>
    <row r="120" spans="1:65" s="2" customFormat="1" ht="11.25">
      <c r="A120" s="35"/>
      <c r="B120" s="36"/>
      <c r="C120" s="37"/>
      <c r="D120" s="192" t="s">
        <v>152</v>
      </c>
      <c r="E120" s="37"/>
      <c r="F120" s="193" t="s">
        <v>445</v>
      </c>
      <c r="G120" s="37"/>
      <c r="H120" s="37"/>
      <c r="I120" s="194"/>
      <c r="J120" s="37"/>
      <c r="K120" s="37"/>
      <c r="L120" s="40"/>
      <c r="M120" s="195"/>
      <c r="N120" s="196"/>
      <c r="O120" s="65"/>
      <c r="P120" s="65"/>
      <c r="Q120" s="65"/>
      <c r="R120" s="65"/>
      <c r="S120" s="65"/>
      <c r="T120" s="66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8" t="s">
        <v>152</v>
      </c>
      <c r="AU120" s="18" t="s">
        <v>80</v>
      </c>
    </row>
    <row r="121" spans="1:65" s="2" customFormat="1" ht="11.25">
      <c r="A121" s="35"/>
      <c r="B121" s="36"/>
      <c r="C121" s="37"/>
      <c r="D121" s="197" t="s">
        <v>154</v>
      </c>
      <c r="E121" s="37"/>
      <c r="F121" s="198" t="s">
        <v>446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154</v>
      </c>
      <c r="AU121" s="18" t="s">
        <v>80</v>
      </c>
    </row>
    <row r="122" spans="1:65" s="13" customFormat="1" ht="11.25">
      <c r="B122" s="200"/>
      <c r="C122" s="201"/>
      <c r="D122" s="192" t="s">
        <v>165</v>
      </c>
      <c r="E122" s="202" t="s">
        <v>19</v>
      </c>
      <c r="F122" s="203" t="s">
        <v>447</v>
      </c>
      <c r="G122" s="201"/>
      <c r="H122" s="204">
        <v>2776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165</v>
      </c>
      <c r="AU122" s="210" t="s">
        <v>80</v>
      </c>
      <c r="AV122" s="13" t="s">
        <v>80</v>
      </c>
      <c r="AW122" s="13" t="s">
        <v>33</v>
      </c>
      <c r="AX122" s="13" t="s">
        <v>78</v>
      </c>
      <c r="AY122" s="210" t="s">
        <v>143</v>
      </c>
    </row>
    <row r="123" spans="1:65" s="2" customFormat="1" ht="16.5" customHeight="1">
      <c r="A123" s="35"/>
      <c r="B123" s="36"/>
      <c r="C123" s="179" t="s">
        <v>203</v>
      </c>
      <c r="D123" s="179" t="s">
        <v>145</v>
      </c>
      <c r="E123" s="180" t="s">
        <v>448</v>
      </c>
      <c r="F123" s="181" t="s">
        <v>449</v>
      </c>
      <c r="G123" s="182" t="s">
        <v>160</v>
      </c>
      <c r="H123" s="183">
        <v>13290</v>
      </c>
      <c r="I123" s="184"/>
      <c r="J123" s="185">
        <f>ROUND(I123*H123,2)</f>
        <v>0</v>
      </c>
      <c r="K123" s="181" t="s">
        <v>149</v>
      </c>
      <c r="L123" s="40"/>
      <c r="M123" s="186" t="s">
        <v>19</v>
      </c>
      <c r="N123" s="187" t="s">
        <v>42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150</v>
      </c>
      <c r="AT123" s="190" t="s">
        <v>145</v>
      </c>
      <c r="AU123" s="190" t="s">
        <v>80</v>
      </c>
      <c r="AY123" s="18" t="s">
        <v>143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78</v>
      </c>
      <c r="BK123" s="191">
        <f>ROUND(I123*H123,2)</f>
        <v>0</v>
      </c>
      <c r="BL123" s="18" t="s">
        <v>150</v>
      </c>
      <c r="BM123" s="190" t="s">
        <v>450</v>
      </c>
    </row>
    <row r="124" spans="1:65" s="2" customFormat="1" ht="11.25">
      <c r="A124" s="35"/>
      <c r="B124" s="36"/>
      <c r="C124" s="37"/>
      <c r="D124" s="192" t="s">
        <v>152</v>
      </c>
      <c r="E124" s="37"/>
      <c r="F124" s="193" t="s">
        <v>451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152</v>
      </c>
      <c r="AU124" s="18" t="s">
        <v>80</v>
      </c>
    </row>
    <row r="125" spans="1:65" s="2" customFormat="1" ht="11.25">
      <c r="A125" s="35"/>
      <c r="B125" s="36"/>
      <c r="C125" s="37"/>
      <c r="D125" s="197" t="s">
        <v>154</v>
      </c>
      <c r="E125" s="37"/>
      <c r="F125" s="198" t="s">
        <v>452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154</v>
      </c>
      <c r="AU125" s="18" t="s">
        <v>80</v>
      </c>
    </row>
    <row r="126" spans="1:65" s="13" customFormat="1" ht="11.25">
      <c r="B126" s="200"/>
      <c r="C126" s="201"/>
      <c r="D126" s="192" t="s">
        <v>165</v>
      </c>
      <c r="E126" s="202" t="s">
        <v>19</v>
      </c>
      <c r="F126" s="203" t="s">
        <v>503</v>
      </c>
      <c r="G126" s="201"/>
      <c r="H126" s="204">
        <v>7458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165</v>
      </c>
      <c r="AU126" s="210" t="s">
        <v>80</v>
      </c>
      <c r="AV126" s="13" t="s">
        <v>80</v>
      </c>
      <c r="AW126" s="13" t="s">
        <v>33</v>
      </c>
      <c r="AX126" s="13" t="s">
        <v>71</v>
      </c>
      <c r="AY126" s="210" t="s">
        <v>143</v>
      </c>
    </row>
    <row r="127" spans="1:65" s="13" customFormat="1" ht="11.25">
      <c r="B127" s="200"/>
      <c r="C127" s="201"/>
      <c r="D127" s="192" t="s">
        <v>165</v>
      </c>
      <c r="E127" s="202" t="s">
        <v>19</v>
      </c>
      <c r="F127" s="203" t="s">
        <v>488</v>
      </c>
      <c r="G127" s="201"/>
      <c r="H127" s="204">
        <v>5832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165</v>
      </c>
      <c r="AU127" s="210" t="s">
        <v>80</v>
      </c>
      <c r="AV127" s="13" t="s">
        <v>80</v>
      </c>
      <c r="AW127" s="13" t="s">
        <v>33</v>
      </c>
      <c r="AX127" s="13" t="s">
        <v>71</v>
      </c>
      <c r="AY127" s="210" t="s">
        <v>143</v>
      </c>
    </row>
    <row r="128" spans="1:65" s="14" customFormat="1" ht="11.25">
      <c r="B128" s="221"/>
      <c r="C128" s="222"/>
      <c r="D128" s="192" t="s">
        <v>165</v>
      </c>
      <c r="E128" s="223" t="s">
        <v>19</v>
      </c>
      <c r="F128" s="224" t="s">
        <v>272</v>
      </c>
      <c r="G128" s="222"/>
      <c r="H128" s="225">
        <v>13290</v>
      </c>
      <c r="I128" s="226"/>
      <c r="J128" s="222"/>
      <c r="K128" s="222"/>
      <c r="L128" s="227"/>
      <c r="M128" s="228"/>
      <c r="N128" s="229"/>
      <c r="O128" s="229"/>
      <c r="P128" s="229"/>
      <c r="Q128" s="229"/>
      <c r="R128" s="229"/>
      <c r="S128" s="229"/>
      <c r="T128" s="230"/>
      <c r="AT128" s="231" t="s">
        <v>165</v>
      </c>
      <c r="AU128" s="231" t="s">
        <v>80</v>
      </c>
      <c r="AV128" s="14" t="s">
        <v>150</v>
      </c>
      <c r="AW128" s="14" t="s">
        <v>33</v>
      </c>
      <c r="AX128" s="14" t="s">
        <v>78</v>
      </c>
      <c r="AY128" s="231" t="s">
        <v>143</v>
      </c>
    </row>
    <row r="129" spans="1:65" s="2" customFormat="1" ht="16.5" customHeight="1">
      <c r="A129" s="35"/>
      <c r="B129" s="36"/>
      <c r="C129" s="179" t="s">
        <v>211</v>
      </c>
      <c r="D129" s="179" t="s">
        <v>145</v>
      </c>
      <c r="E129" s="180" t="s">
        <v>455</v>
      </c>
      <c r="F129" s="181" t="s">
        <v>456</v>
      </c>
      <c r="G129" s="182" t="s">
        <v>148</v>
      </c>
      <c r="H129" s="183">
        <v>240</v>
      </c>
      <c r="I129" s="184"/>
      <c r="J129" s="185">
        <f>ROUND(I129*H129,2)</f>
        <v>0</v>
      </c>
      <c r="K129" s="181" t="s">
        <v>19</v>
      </c>
      <c r="L129" s="40"/>
      <c r="M129" s="186" t="s">
        <v>19</v>
      </c>
      <c r="N129" s="187" t="s">
        <v>42</v>
      </c>
      <c r="O129" s="65"/>
      <c r="P129" s="188">
        <f>O129*H129</f>
        <v>0</v>
      </c>
      <c r="Q129" s="188">
        <v>0</v>
      </c>
      <c r="R129" s="188">
        <f>Q129*H129</f>
        <v>0</v>
      </c>
      <c r="S129" s="188">
        <v>0</v>
      </c>
      <c r="T129" s="189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190" t="s">
        <v>150</v>
      </c>
      <c r="AT129" s="190" t="s">
        <v>145</v>
      </c>
      <c r="AU129" s="190" t="s">
        <v>80</v>
      </c>
      <c r="AY129" s="18" t="s">
        <v>143</v>
      </c>
      <c r="BE129" s="191">
        <f>IF(N129="základní",J129,0)</f>
        <v>0</v>
      </c>
      <c r="BF129" s="191">
        <f>IF(N129="snížená",J129,0)</f>
        <v>0</v>
      </c>
      <c r="BG129" s="191">
        <f>IF(N129="zákl. přenesená",J129,0)</f>
        <v>0</v>
      </c>
      <c r="BH129" s="191">
        <f>IF(N129="sníž. přenesená",J129,0)</f>
        <v>0</v>
      </c>
      <c r="BI129" s="191">
        <f>IF(N129="nulová",J129,0)</f>
        <v>0</v>
      </c>
      <c r="BJ129" s="18" t="s">
        <v>78</v>
      </c>
      <c r="BK129" s="191">
        <f>ROUND(I129*H129,2)</f>
        <v>0</v>
      </c>
      <c r="BL129" s="18" t="s">
        <v>150</v>
      </c>
      <c r="BM129" s="190" t="s">
        <v>457</v>
      </c>
    </row>
    <row r="130" spans="1:65" s="2" customFormat="1" ht="11.25">
      <c r="A130" s="35"/>
      <c r="B130" s="36"/>
      <c r="C130" s="37"/>
      <c r="D130" s="192" t="s">
        <v>152</v>
      </c>
      <c r="E130" s="37"/>
      <c r="F130" s="193" t="s">
        <v>456</v>
      </c>
      <c r="G130" s="37"/>
      <c r="H130" s="37"/>
      <c r="I130" s="194"/>
      <c r="J130" s="37"/>
      <c r="K130" s="37"/>
      <c r="L130" s="40"/>
      <c r="M130" s="195"/>
      <c r="N130" s="196"/>
      <c r="O130" s="65"/>
      <c r="P130" s="65"/>
      <c r="Q130" s="65"/>
      <c r="R130" s="65"/>
      <c r="S130" s="65"/>
      <c r="T130" s="66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8" t="s">
        <v>152</v>
      </c>
      <c r="AU130" s="18" t="s">
        <v>80</v>
      </c>
    </row>
    <row r="131" spans="1:65" s="13" customFormat="1" ht="11.25">
      <c r="B131" s="200"/>
      <c r="C131" s="201"/>
      <c r="D131" s="192" t="s">
        <v>165</v>
      </c>
      <c r="E131" s="202" t="s">
        <v>19</v>
      </c>
      <c r="F131" s="203" t="s">
        <v>458</v>
      </c>
      <c r="G131" s="201"/>
      <c r="H131" s="204">
        <v>240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165</v>
      </c>
      <c r="AU131" s="210" t="s">
        <v>80</v>
      </c>
      <c r="AV131" s="13" t="s">
        <v>80</v>
      </c>
      <c r="AW131" s="13" t="s">
        <v>33</v>
      </c>
      <c r="AX131" s="13" t="s">
        <v>78</v>
      </c>
      <c r="AY131" s="210" t="s">
        <v>143</v>
      </c>
    </row>
    <row r="132" spans="1:65" s="2" customFormat="1" ht="16.5" customHeight="1">
      <c r="A132" s="35"/>
      <c r="B132" s="36"/>
      <c r="C132" s="179" t="s">
        <v>217</v>
      </c>
      <c r="D132" s="179" t="s">
        <v>145</v>
      </c>
      <c r="E132" s="180" t="s">
        <v>459</v>
      </c>
      <c r="F132" s="181" t="s">
        <v>460</v>
      </c>
      <c r="G132" s="182" t="s">
        <v>337</v>
      </c>
      <c r="H132" s="183">
        <v>17016</v>
      </c>
      <c r="I132" s="184"/>
      <c r="J132" s="185">
        <f>ROUND(I132*H132,2)</f>
        <v>0</v>
      </c>
      <c r="K132" s="181" t="s">
        <v>19</v>
      </c>
      <c r="L132" s="40"/>
      <c r="M132" s="186" t="s">
        <v>19</v>
      </c>
      <c r="N132" s="187" t="s">
        <v>42</v>
      </c>
      <c r="O132" s="65"/>
      <c r="P132" s="188">
        <f>O132*H132</f>
        <v>0</v>
      </c>
      <c r="Q132" s="188">
        <v>0</v>
      </c>
      <c r="R132" s="188">
        <f>Q132*H132</f>
        <v>0</v>
      </c>
      <c r="S132" s="188">
        <v>0</v>
      </c>
      <c r="T132" s="189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190" t="s">
        <v>150</v>
      </c>
      <c r="AT132" s="190" t="s">
        <v>145</v>
      </c>
      <c r="AU132" s="190" t="s">
        <v>80</v>
      </c>
      <c r="AY132" s="18" t="s">
        <v>143</v>
      </c>
      <c r="BE132" s="191">
        <f>IF(N132="základní",J132,0)</f>
        <v>0</v>
      </c>
      <c r="BF132" s="191">
        <f>IF(N132="snížená",J132,0)</f>
        <v>0</v>
      </c>
      <c r="BG132" s="191">
        <f>IF(N132="zákl. přenesená",J132,0)</f>
        <v>0</v>
      </c>
      <c r="BH132" s="191">
        <f>IF(N132="sníž. přenesená",J132,0)</f>
        <v>0</v>
      </c>
      <c r="BI132" s="191">
        <f>IF(N132="nulová",J132,0)</f>
        <v>0</v>
      </c>
      <c r="BJ132" s="18" t="s">
        <v>78</v>
      </c>
      <c r="BK132" s="191">
        <f>ROUND(I132*H132,2)</f>
        <v>0</v>
      </c>
      <c r="BL132" s="18" t="s">
        <v>150</v>
      </c>
      <c r="BM132" s="190" t="s">
        <v>461</v>
      </c>
    </row>
    <row r="133" spans="1:65" s="2" customFormat="1" ht="11.25">
      <c r="A133" s="35"/>
      <c r="B133" s="36"/>
      <c r="C133" s="37"/>
      <c r="D133" s="192" t="s">
        <v>152</v>
      </c>
      <c r="E133" s="37"/>
      <c r="F133" s="193" t="s">
        <v>460</v>
      </c>
      <c r="G133" s="37"/>
      <c r="H133" s="37"/>
      <c r="I133" s="194"/>
      <c r="J133" s="37"/>
      <c r="K133" s="37"/>
      <c r="L133" s="40"/>
      <c r="M133" s="195"/>
      <c r="N133" s="196"/>
      <c r="O133" s="65"/>
      <c r="P133" s="65"/>
      <c r="Q133" s="65"/>
      <c r="R133" s="65"/>
      <c r="S133" s="65"/>
      <c r="T133" s="66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8" t="s">
        <v>152</v>
      </c>
      <c r="AU133" s="18" t="s">
        <v>80</v>
      </c>
    </row>
    <row r="134" spans="1:65" s="2" customFormat="1" ht="19.5">
      <c r="A134" s="35"/>
      <c r="B134" s="36"/>
      <c r="C134" s="37"/>
      <c r="D134" s="192" t="s">
        <v>156</v>
      </c>
      <c r="E134" s="37"/>
      <c r="F134" s="199" t="s">
        <v>462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156</v>
      </c>
      <c r="AU134" s="18" t="s">
        <v>80</v>
      </c>
    </row>
    <row r="135" spans="1:65" s="13" customFormat="1" ht="11.25">
      <c r="B135" s="200"/>
      <c r="C135" s="201"/>
      <c r="D135" s="192" t="s">
        <v>165</v>
      </c>
      <c r="E135" s="202" t="s">
        <v>19</v>
      </c>
      <c r="F135" s="203" t="s">
        <v>463</v>
      </c>
      <c r="G135" s="201"/>
      <c r="H135" s="204">
        <v>17016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165</v>
      </c>
      <c r="AU135" s="210" t="s">
        <v>80</v>
      </c>
      <c r="AV135" s="13" t="s">
        <v>80</v>
      </c>
      <c r="AW135" s="13" t="s">
        <v>33</v>
      </c>
      <c r="AX135" s="13" t="s">
        <v>78</v>
      </c>
      <c r="AY135" s="210" t="s">
        <v>143</v>
      </c>
    </row>
    <row r="136" spans="1:65" s="2" customFormat="1" ht="16.5" customHeight="1">
      <c r="A136" s="35"/>
      <c r="B136" s="36"/>
      <c r="C136" s="179" t="s">
        <v>223</v>
      </c>
      <c r="D136" s="179" t="s">
        <v>145</v>
      </c>
      <c r="E136" s="180" t="s">
        <v>464</v>
      </c>
      <c r="F136" s="181" t="s">
        <v>465</v>
      </c>
      <c r="G136" s="182" t="s">
        <v>148</v>
      </c>
      <c r="H136" s="183">
        <v>1812</v>
      </c>
      <c r="I136" s="184"/>
      <c r="J136" s="185">
        <f>ROUND(I136*H136,2)</f>
        <v>0</v>
      </c>
      <c r="K136" s="181" t="s">
        <v>19</v>
      </c>
      <c r="L136" s="40"/>
      <c r="M136" s="186" t="s">
        <v>19</v>
      </c>
      <c r="N136" s="187" t="s">
        <v>42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150</v>
      </c>
      <c r="AT136" s="190" t="s">
        <v>145</v>
      </c>
      <c r="AU136" s="190" t="s">
        <v>80</v>
      </c>
      <c r="AY136" s="18" t="s">
        <v>143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78</v>
      </c>
      <c r="BK136" s="191">
        <f>ROUND(I136*H136,2)</f>
        <v>0</v>
      </c>
      <c r="BL136" s="18" t="s">
        <v>150</v>
      </c>
      <c r="BM136" s="190" t="s">
        <v>466</v>
      </c>
    </row>
    <row r="137" spans="1:65" s="2" customFormat="1" ht="11.25">
      <c r="A137" s="35"/>
      <c r="B137" s="36"/>
      <c r="C137" s="37"/>
      <c r="D137" s="192" t="s">
        <v>152</v>
      </c>
      <c r="E137" s="37"/>
      <c r="F137" s="193" t="s">
        <v>465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80</v>
      </c>
    </row>
    <row r="138" spans="1:65" s="13" customFormat="1" ht="11.25">
      <c r="B138" s="200"/>
      <c r="C138" s="201"/>
      <c r="D138" s="192" t="s">
        <v>165</v>
      </c>
      <c r="E138" s="202" t="s">
        <v>19</v>
      </c>
      <c r="F138" s="203" t="s">
        <v>467</v>
      </c>
      <c r="G138" s="201"/>
      <c r="H138" s="204">
        <v>1812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165</v>
      </c>
      <c r="AU138" s="210" t="s">
        <v>80</v>
      </c>
      <c r="AV138" s="13" t="s">
        <v>80</v>
      </c>
      <c r="AW138" s="13" t="s">
        <v>33</v>
      </c>
      <c r="AX138" s="13" t="s">
        <v>78</v>
      </c>
      <c r="AY138" s="210" t="s">
        <v>143</v>
      </c>
    </row>
    <row r="139" spans="1:65" s="2" customFormat="1" ht="16.5" customHeight="1">
      <c r="A139" s="35"/>
      <c r="B139" s="36"/>
      <c r="C139" s="179" t="s">
        <v>229</v>
      </c>
      <c r="D139" s="179" t="s">
        <v>145</v>
      </c>
      <c r="E139" s="180" t="s">
        <v>468</v>
      </c>
      <c r="F139" s="181" t="s">
        <v>469</v>
      </c>
      <c r="G139" s="182" t="s">
        <v>160</v>
      </c>
      <c r="H139" s="183">
        <v>959</v>
      </c>
      <c r="I139" s="184"/>
      <c r="J139" s="185">
        <f>ROUND(I139*H139,2)</f>
        <v>0</v>
      </c>
      <c r="K139" s="181" t="s">
        <v>149</v>
      </c>
      <c r="L139" s="40"/>
      <c r="M139" s="186" t="s">
        <v>19</v>
      </c>
      <c r="N139" s="187" t="s">
        <v>42</v>
      </c>
      <c r="O139" s="65"/>
      <c r="P139" s="188">
        <f>O139*H139</f>
        <v>0</v>
      </c>
      <c r="Q139" s="188">
        <v>0</v>
      </c>
      <c r="R139" s="188">
        <f>Q139*H139</f>
        <v>0</v>
      </c>
      <c r="S139" s="188">
        <v>0</v>
      </c>
      <c r="T139" s="189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190" t="s">
        <v>150</v>
      </c>
      <c r="AT139" s="190" t="s">
        <v>145</v>
      </c>
      <c r="AU139" s="190" t="s">
        <v>80</v>
      </c>
      <c r="AY139" s="18" t="s">
        <v>143</v>
      </c>
      <c r="BE139" s="191">
        <f>IF(N139="základní",J139,0)</f>
        <v>0</v>
      </c>
      <c r="BF139" s="191">
        <f>IF(N139="snížená",J139,0)</f>
        <v>0</v>
      </c>
      <c r="BG139" s="191">
        <f>IF(N139="zákl. přenesená",J139,0)</f>
        <v>0</v>
      </c>
      <c r="BH139" s="191">
        <f>IF(N139="sníž. přenesená",J139,0)</f>
        <v>0</v>
      </c>
      <c r="BI139" s="191">
        <f>IF(N139="nulová",J139,0)</f>
        <v>0</v>
      </c>
      <c r="BJ139" s="18" t="s">
        <v>78</v>
      </c>
      <c r="BK139" s="191">
        <f>ROUND(I139*H139,2)</f>
        <v>0</v>
      </c>
      <c r="BL139" s="18" t="s">
        <v>150</v>
      </c>
      <c r="BM139" s="190" t="s">
        <v>470</v>
      </c>
    </row>
    <row r="140" spans="1:65" s="2" customFormat="1" ht="11.25">
      <c r="A140" s="35"/>
      <c r="B140" s="36"/>
      <c r="C140" s="37"/>
      <c r="D140" s="192" t="s">
        <v>152</v>
      </c>
      <c r="E140" s="37"/>
      <c r="F140" s="193" t="s">
        <v>471</v>
      </c>
      <c r="G140" s="37"/>
      <c r="H140" s="37"/>
      <c r="I140" s="194"/>
      <c r="J140" s="37"/>
      <c r="K140" s="37"/>
      <c r="L140" s="40"/>
      <c r="M140" s="195"/>
      <c r="N140" s="196"/>
      <c r="O140" s="65"/>
      <c r="P140" s="65"/>
      <c r="Q140" s="65"/>
      <c r="R140" s="65"/>
      <c r="S140" s="65"/>
      <c r="T140" s="66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T140" s="18" t="s">
        <v>152</v>
      </c>
      <c r="AU140" s="18" t="s">
        <v>80</v>
      </c>
    </row>
    <row r="141" spans="1:65" s="2" customFormat="1" ht="11.25">
      <c r="A141" s="35"/>
      <c r="B141" s="36"/>
      <c r="C141" s="37"/>
      <c r="D141" s="197" t="s">
        <v>154</v>
      </c>
      <c r="E141" s="37"/>
      <c r="F141" s="198" t="s">
        <v>472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154</v>
      </c>
      <c r="AU141" s="18" t="s">
        <v>80</v>
      </c>
    </row>
    <row r="142" spans="1:65" s="2" customFormat="1" ht="29.25">
      <c r="A142" s="35"/>
      <c r="B142" s="36"/>
      <c r="C142" s="37"/>
      <c r="D142" s="192" t="s">
        <v>156</v>
      </c>
      <c r="E142" s="37"/>
      <c r="F142" s="199" t="s">
        <v>473</v>
      </c>
      <c r="G142" s="37"/>
      <c r="H142" s="37"/>
      <c r="I142" s="194"/>
      <c r="J142" s="37"/>
      <c r="K142" s="37"/>
      <c r="L142" s="40"/>
      <c r="M142" s="195"/>
      <c r="N142" s="196"/>
      <c r="O142" s="65"/>
      <c r="P142" s="65"/>
      <c r="Q142" s="65"/>
      <c r="R142" s="65"/>
      <c r="S142" s="65"/>
      <c r="T142" s="66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8" t="s">
        <v>156</v>
      </c>
      <c r="AU142" s="18" t="s">
        <v>80</v>
      </c>
    </row>
    <row r="143" spans="1:65" s="13" customFormat="1" ht="11.25">
      <c r="B143" s="200"/>
      <c r="C143" s="201"/>
      <c r="D143" s="192" t="s">
        <v>165</v>
      </c>
      <c r="E143" s="202" t="s">
        <v>19</v>
      </c>
      <c r="F143" s="203" t="s">
        <v>381</v>
      </c>
      <c r="G143" s="201"/>
      <c r="H143" s="204">
        <v>959</v>
      </c>
      <c r="I143" s="205"/>
      <c r="J143" s="201"/>
      <c r="K143" s="201"/>
      <c r="L143" s="206"/>
      <c r="M143" s="207"/>
      <c r="N143" s="208"/>
      <c r="O143" s="208"/>
      <c r="P143" s="208"/>
      <c r="Q143" s="208"/>
      <c r="R143" s="208"/>
      <c r="S143" s="208"/>
      <c r="T143" s="209"/>
      <c r="AT143" s="210" t="s">
        <v>165</v>
      </c>
      <c r="AU143" s="210" t="s">
        <v>80</v>
      </c>
      <c r="AV143" s="13" t="s">
        <v>80</v>
      </c>
      <c r="AW143" s="13" t="s">
        <v>33</v>
      </c>
      <c r="AX143" s="13" t="s">
        <v>78</v>
      </c>
      <c r="AY143" s="210" t="s">
        <v>143</v>
      </c>
    </row>
    <row r="144" spans="1:65" s="2" customFormat="1" ht="16.5" customHeight="1">
      <c r="A144" s="35"/>
      <c r="B144" s="36"/>
      <c r="C144" s="211" t="s">
        <v>237</v>
      </c>
      <c r="D144" s="211" t="s">
        <v>204</v>
      </c>
      <c r="E144" s="212" t="s">
        <v>383</v>
      </c>
      <c r="F144" s="213" t="s">
        <v>384</v>
      </c>
      <c r="G144" s="214" t="s">
        <v>385</v>
      </c>
      <c r="H144" s="215">
        <v>47.95</v>
      </c>
      <c r="I144" s="216"/>
      <c r="J144" s="217">
        <f>ROUND(I144*H144,2)</f>
        <v>0</v>
      </c>
      <c r="K144" s="213" t="s">
        <v>19</v>
      </c>
      <c r="L144" s="218"/>
      <c r="M144" s="219" t="s">
        <v>19</v>
      </c>
      <c r="N144" s="220" t="s">
        <v>42</v>
      </c>
      <c r="O144" s="65"/>
      <c r="P144" s="188">
        <f>O144*H144</f>
        <v>0</v>
      </c>
      <c r="Q144" s="188">
        <v>0.25</v>
      </c>
      <c r="R144" s="188">
        <f>Q144*H144</f>
        <v>11.987500000000001</v>
      </c>
      <c r="S144" s="188">
        <v>0</v>
      </c>
      <c r="T144" s="189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190" t="s">
        <v>203</v>
      </c>
      <c r="AT144" s="190" t="s">
        <v>204</v>
      </c>
      <c r="AU144" s="190" t="s">
        <v>80</v>
      </c>
      <c r="AY144" s="18" t="s">
        <v>143</v>
      </c>
      <c r="BE144" s="191">
        <f>IF(N144="základní",J144,0)</f>
        <v>0</v>
      </c>
      <c r="BF144" s="191">
        <f>IF(N144="snížená",J144,0)</f>
        <v>0</v>
      </c>
      <c r="BG144" s="191">
        <f>IF(N144="zákl. přenesená",J144,0)</f>
        <v>0</v>
      </c>
      <c r="BH144" s="191">
        <f>IF(N144="sníž. přenesená",J144,0)</f>
        <v>0</v>
      </c>
      <c r="BI144" s="191">
        <f>IF(N144="nulová",J144,0)</f>
        <v>0</v>
      </c>
      <c r="BJ144" s="18" t="s">
        <v>78</v>
      </c>
      <c r="BK144" s="191">
        <f>ROUND(I144*H144,2)</f>
        <v>0</v>
      </c>
      <c r="BL144" s="18" t="s">
        <v>150</v>
      </c>
      <c r="BM144" s="190" t="s">
        <v>474</v>
      </c>
    </row>
    <row r="145" spans="1:65" s="2" customFormat="1" ht="11.25">
      <c r="A145" s="35"/>
      <c r="B145" s="36"/>
      <c r="C145" s="37"/>
      <c r="D145" s="192" t="s">
        <v>152</v>
      </c>
      <c r="E145" s="37"/>
      <c r="F145" s="193" t="s">
        <v>384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152</v>
      </c>
      <c r="AU145" s="18" t="s">
        <v>80</v>
      </c>
    </row>
    <row r="146" spans="1:65" s="2" customFormat="1" ht="29.25">
      <c r="A146" s="35"/>
      <c r="B146" s="36"/>
      <c r="C146" s="37"/>
      <c r="D146" s="192" t="s">
        <v>156</v>
      </c>
      <c r="E146" s="37"/>
      <c r="F146" s="199" t="s">
        <v>475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156</v>
      </c>
      <c r="AU146" s="18" t="s">
        <v>80</v>
      </c>
    </row>
    <row r="147" spans="1:65" s="13" customFormat="1" ht="11.25">
      <c r="B147" s="200"/>
      <c r="C147" s="201"/>
      <c r="D147" s="192" t="s">
        <v>165</v>
      </c>
      <c r="E147" s="202" t="s">
        <v>19</v>
      </c>
      <c r="F147" s="203" t="s">
        <v>476</v>
      </c>
      <c r="G147" s="201"/>
      <c r="H147" s="204">
        <v>47.95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165</v>
      </c>
      <c r="AU147" s="210" t="s">
        <v>80</v>
      </c>
      <c r="AV147" s="13" t="s">
        <v>80</v>
      </c>
      <c r="AW147" s="13" t="s">
        <v>33</v>
      </c>
      <c r="AX147" s="13" t="s">
        <v>78</v>
      </c>
      <c r="AY147" s="210" t="s">
        <v>143</v>
      </c>
    </row>
    <row r="148" spans="1:65" s="2" customFormat="1" ht="16.5" customHeight="1">
      <c r="A148" s="35"/>
      <c r="B148" s="36"/>
      <c r="C148" s="179" t="s">
        <v>245</v>
      </c>
      <c r="D148" s="179" t="s">
        <v>145</v>
      </c>
      <c r="E148" s="180" t="s">
        <v>477</v>
      </c>
      <c r="F148" s="181" t="s">
        <v>478</v>
      </c>
      <c r="G148" s="182" t="s">
        <v>148</v>
      </c>
      <c r="H148" s="183">
        <v>7</v>
      </c>
      <c r="I148" s="184"/>
      <c r="J148" s="185">
        <f>ROUND(I148*H148,2)</f>
        <v>0</v>
      </c>
      <c r="K148" s="181" t="s">
        <v>149</v>
      </c>
      <c r="L148" s="40"/>
      <c r="M148" s="186" t="s">
        <v>19</v>
      </c>
      <c r="N148" s="187" t="s">
        <v>42</v>
      </c>
      <c r="O148" s="65"/>
      <c r="P148" s="188">
        <f>O148*H148</f>
        <v>0</v>
      </c>
      <c r="Q148" s="188">
        <v>0</v>
      </c>
      <c r="R148" s="188">
        <f>Q148*H148</f>
        <v>0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150</v>
      </c>
      <c r="AT148" s="190" t="s">
        <v>145</v>
      </c>
      <c r="AU148" s="190" t="s">
        <v>80</v>
      </c>
      <c r="AY148" s="18" t="s">
        <v>143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78</v>
      </c>
      <c r="BK148" s="191">
        <f>ROUND(I148*H148,2)</f>
        <v>0</v>
      </c>
      <c r="BL148" s="18" t="s">
        <v>150</v>
      </c>
      <c r="BM148" s="190" t="s">
        <v>479</v>
      </c>
    </row>
    <row r="149" spans="1:65" s="2" customFormat="1" ht="11.25">
      <c r="A149" s="35"/>
      <c r="B149" s="36"/>
      <c r="C149" s="37"/>
      <c r="D149" s="192" t="s">
        <v>152</v>
      </c>
      <c r="E149" s="37"/>
      <c r="F149" s="193" t="s">
        <v>480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152</v>
      </c>
      <c r="AU149" s="18" t="s">
        <v>80</v>
      </c>
    </row>
    <row r="150" spans="1:65" s="2" customFormat="1" ht="11.25">
      <c r="A150" s="35"/>
      <c r="B150" s="36"/>
      <c r="C150" s="37"/>
      <c r="D150" s="197" t="s">
        <v>154</v>
      </c>
      <c r="E150" s="37"/>
      <c r="F150" s="198" t="s">
        <v>481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154</v>
      </c>
      <c r="AU150" s="18" t="s">
        <v>80</v>
      </c>
    </row>
    <row r="151" spans="1:65" s="2" customFormat="1" ht="16.5" customHeight="1">
      <c r="A151" s="35"/>
      <c r="B151" s="36"/>
      <c r="C151" s="179" t="s">
        <v>8</v>
      </c>
      <c r="D151" s="179" t="s">
        <v>145</v>
      </c>
      <c r="E151" s="180" t="s">
        <v>489</v>
      </c>
      <c r="F151" s="181" t="s">
        <v>490</v>
      </c>
      <c r="G151" s="182" t="s">
        <v>148</v>
      </c>
      <c r="H151" s="183">
        <v>20</v>
      </c>
      <c r="I151" s="184"/>
      <c r="J151" s="185">
        <f>ROUND(I151*H151,2)</f>
        <v>0</v>
      </c>
      <c r="K151" s="181" t="s">
        <v>149</v>
      </c>
      <c r="L151" s="40"/>
      <c r="M151" s="186" t="s">
        <v>19</v>
      </c>
      <c r="N151" s="187" t="s">
        <v>42</v>
      </c>
      <c r="O151" s="65"/>
      <c r="P151" s="188">
        <f>O151*H151</f>
        <v>0</v>
      </c>
      <c r="Q151" s="188">
        <v>0</v>
      </c>
      <c r="R151" s="188">
        <f>Q151*H151</f>
        <v>0</v>
      </c>
      <c r="S151" s="188">
        <v>0</v>
      </c>
      <c r="T151" s="189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190" t="s">
        <v>150</v>
      </c>
      <c r="AT151" s="190" t="s">
        <v>145</v>
      </c>
      <c r="AU151" s="190" t="s">
        <v>80</v>
      </c>
      <c r="AY151" s="18" t="s">
        <v>143</v>
      </c>
      <c r="BE151" s="191">
        <f>IF(N151="základní",J151,0)</f>
        <v>0</v>
      </c>
      <c r="BF151" s="191">
        <f>IF(N151="snížená",J151,0)</f>
        <v>0</v>
      </c>
      <c r="BG151" s="191">
        <f>IF(N151="zákl. přenesená",J151,0)</f>
        <v>0</v>
      </c>
      <c r="BH151" s="191">
        <f>IF(N151="sníž. přenesená",J151,0)</f>
        <v>0</v>
      </c>
      <c r="BI151" s="191">
        <f>IF(N151="nulová",J151,0)</f>
        <v>0</v>
      </c>
      <c r="BJ151" s="18" t="s">
        <v>78</v>
      </c>
      <c r="BK151" s="191">
        <f>ROUND(I151*H151,2)</f>
        <v>0</v>
      </c>
      <c r="BL151" s="18" t="s">
        <v>150</v>
      </c>
      <c r="BM151" s="190" t="s">
        <v>491</v>
      </c>
    </row>
    <row r="152" spans="1:65" s="2" customFormat="1" ht="11.25">
      <c r="A152" s="35"/>
      <c r="B152" s="36"/>
      <c r="C152" s="37"/>
      <c r="D152" s="192" t="s">
        <v>152</v>
      </c>
      <c r="E152" s="37"/>
      <c r="F152" s="193" t="s">
        <v>492</v>
      </c>
      <c r="G152" s="37"/>
      <c r="H152" s="37"/>
      <c r="I152" s="194"/>
      <c r="J152" s="37"/>
      <c r="K152" s="37"/>
      <c r="L152" s="40"/>
      <c r="M152" s="195"/>
      <c r="N152" s="196"/>
      <c r="O152" s="65"/>
      <c r="P152" s="65"/>
      <c r="Q152" s="65"/>
      <c r="R152" s="65"/>
      <c r="S152" s="65"/>
      <c r="T152" s="66"/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T152" s="18" t="s">
        <v>152</v>
      </c>
      <c r="AU152" s="18" t="s">
        <v>80</v>
      </c>
    </row>
    <row r="153" spans="1:65" s="2" customFormat="1" ht="11.25">
      <c r="A153" s="35"/>
      <c r="B153" s="36"/>
      <c r="C153" s="37"/>
      <c r="D153" s="197" t="s">
        <v>154</v>
      </c>
      <c r="E153" s="37"/>
      <c r="F153" s="198" t="s">
        <v>493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154</v>
      </c>
      <c r="AU153" s="18" t="s">
        <v>80</v>
      </c>
    </row>
    <row r="154" spans="1:65" s="13" customFormat="1" ht="11.25">
      <c r="B154" s="200"/>
      <c r="C154" s="201"/>
      <c r="D154" s="192" t="s">
        <v>165</v>
      </c>
      <c r="E154" s="202" t="s">
        <v>19</v>
      </c>
      <c r="F154" s="203" t="s">
        <v>494</v>
      </c>
      <c r="G154" s="201"/>
      <c r="H154" s="204">
        <v>20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165</v>
      </c>
      <c r="AU154" s="210" t="s">
        <v>80</v>
      </c>
      <c r="AV154" s="13" t="s">
        <v>80</v>
      </c>
      <c r="AW154" s="13" t="s">
        <v>33</v>
      </c>
      <c r="AX154" s="13" t="s">
        <v>78</v>
      </c>
      <c r="AY154" s="210" t="s">
        <v>143</v>
      </c>
    </row>
    <row r="155" spans="1:65" s="2" customFormat="1" ht="16.5" customHeight="1">
      <c r="A155" s="35"/>
      <c r="B155" s="36"/>
      <c r="C155" s="179" t="s">
        <v>259</v>
      </c>
      <c r="D155" s="179" t="s">
        <v>145</v>
      </c>
      <c r="E155" s="180" t="s">
        <v>495</v>
      </c>
      <c r="F155" s="181" t="s">
        <v>496</v>
      </c>
      <c r="G155" s="182" t="s">
        <v>148</v>
      </c>
      <c r="H155" s="183">
        <v>906</v>
      </c>
      <c r="I155" s="184"/>
      <c r="J155" s="185">
        <f>ROUND(I155*H155,2)</f>
        <v>0</v>
      </c>
      <c r="K155" s="181" t="s">
        <v>149</v>
      </c>
      <c r="L155" s="40"/>
      <c r="M155" s="186" t="s">
        <v>19</v>
      </c>
      <c r="N155" s="187" t="s">
        <v>42</v>
      </c>
      <c r="O155" s="6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150</v>
      </c>
      <c r="AT155" s="190" t="s">
        <v>145</v>
      </c>
      <c r="AU155" s="190" t="s">
        <v>80</v>
      </c>
      <c r="AY155" s="18" t="s">
        <v>143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78</v>
      </c>
      <c r="BK155" s="191">
        <f>ROUND(I155*H155,2)</f>
        <v>0</v>
      </c>
      <c r="BL155" s="18" t="s">
        <v>150</v>
      </c>
      <c r="BM155" s="190" t="s">
        <v>506</v>
      </c>
    </row>
    <row r="156" spans="1:65" s="2" customFormat="1" ht="11.25">
      <c r="A156" s="35"/>
      <c r="B156" s="36"/>
      <c r="C156" s="37"/>
      <c r="D156" s="192" t="s">
        <v>152</v>
      </c>
      <c r="E156" s="37"/>
      <c r="F156" s="193" t="s">
        <v>498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152</v>
      </c>
      <c r="AU156" s="18" t="s">
        <v>80</v>
      </c>
    </row>
    <row r="157" spans="1:65" s="2" customFormat="1" ht="11.25">
      <c r="A157" s="35"/>
      <c r="B157" s="36"/>
      <c r="C157" s="37"/>
      <c r="D157" s="197" t="s">
        <v>154</v>
      </c>
      <c r="E157" s="37"/>
      <c r="F157" s="198" t="s">
        <v>499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154</v>
      </c>
      <c r="AU157" s="18" t="s">
        <v>80</v>
      </c>
    </row>
    <row r="158" spans="1:65" s="13" customFormat="1" ht="11.25">
      <c r="B158" s="200"/>
      <c r="C158" s="201"/>
      <c r="D158" s="192" t="s">
        <v>165</v>
      </c>
      <c r="E158" s="202" t="s">
        <v>19</v>
      </c>
      <c r="F158" s="203" t="s">
        <v>500</v>
      </c>
      <c r="G158" s="201"/>
      <c r="H158" s="204">
        <v>906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165</v>
      </c>
      <c r="AU158" s="210" t="s">
        <v>80</v>
      </c>
      <c r="AV158" s="13" t="s">
        <v>80</v>
      </c>
      <c r="AW158" s="13" t="s">
        <v>33</v>
      </c>
      <c r="AX158" s="13" t="s">
        <v>78</v>
      </c>
      <c r="AY158" s="210" t="s">
        <v>143</v>
      </c>
    </row>
    <row r="159" spans="1:65" s="12" customFormat="1" ht="22.9" customHeight="1">
      <c r="B159" s="163"/>
      <c r="C159" s="164"/>
      <c r="D159" s="165" t="s">
        <v>70</v>
      </c>
      <c r="E159" s="177" t="s">
        <v>395</v>
      </c>
      <c r="F159" s="177" t="s">
        <v>396</v>
      </c>
      <c r="G159" s="164"/>
      <c r="H159" s="164"/>
      <c r="I159" s="167"/>
      <c r="J159" s="178">
        <f>BK159</f>
        <v>0</v>
      </c>
      <c r="K159" s="164"/>
      <c r="L159" s="169"/>
      <c r="M159" s="170"/>
      <c r="N159" s="171"/>
      <c r="O159" s="171"/>
      <c r="P159" s="172">
        <f>SUM(P160:P162)</f>
        <v>0</v>
      </c>
      <c r="Q159" s="171"/>
      <c r="R159" s="172">
        <f>SUM(R160:R162)</f>
        <v>0</v>
      </c>
      <c r="S159" s="171"/>
      <c r="T159" s="173">
        <f>SUM(T160:T162)</f>
        <v>0</v>
      </c>
      <c r="AR159" s="174" t="s">
        <v>78</v>
      </c>
      <c r="AT159" s="175" t="s">
        <v>70</v>
      </c>
      <c r="AU159" s="175" t="s">
        <v>78</v>
      </c>
      <c r="AY159" s="174" t="s">
        <v>143</v>
      </c>
      <c r="BK159" s="176">
        <f>SUM(BK160:BK162)</f>
        <v>0</v>
      </c>
    </row>
    <row r="160" spans="1:65" s="2" customFormat="1" ht="16.5" customHeight="1">
      <c r="A160" s="35"/>
      <c r="B160" s="36"/>
      <c r="C160" s="179" t="s">
        <v>273</v>
      </c>
      <c r="D160" s="179" t="s">
        <v>145</v>
      </c>
      <c r="E160" s="180" t="s">
        <v>398</v>
      </c>
      <c r="F160" s="181" t="s">
        <v>399</v>
      </c>
      <c r="G160" s="182" t="s">
        <v>400</v>
      </c>
      <c r="H160" s="183">
        <v>12.087999999999999</v>
      </c>
      <c r="I160" s="184"/>
      <c r="J160" s="185">
        <f>ROUND(I160*H160,2)</f>
        <v>0</v>
      </c>
      <c r="K160" s="181" t="s">
        <v>149</v>
      </c>
      <c r="L160" s="40"/>
      <c r="M160" s="186" t="s">
        <v>19</v>
      </c>
      <c r="N160" s="187" t="s">
        <v>42</v>
      </c>
      <c r="O160" s="6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150</v>
      </c>
      <c r="AT160" s="190" t="s">
        <v>145</v>
      </c>
      <c r="AU160" s="190" t="s">
        <v>80</v>
      </c>
      <c r="AY160" s="18" t="s">
        <v>143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78</v>
      </c>
      <c r="BK160" s="191">
        <f>ROUND(I160*H160,2)</f>
        <v>0</v>
      </c>
      <c r="BL160" s="18" t="s">
        <v>150</v>
      </c>
      <c r="BM160" s="190" t="s">
        <v>482</v>
      </c>
    </row>
    <row r="161" spans="1:47" s="2" customFormat="1" ht="11.25">
      <c r="A161" s="35"/>
      <c r="B161" s="36"/>
      <c r="C161" s="37"/>
      <c r="D161" s="192" t="s">
        <v>152</v>
      </c>
      <c r="E161" s="37"/>
      <c r="F161" s="193" t="s">
        <v>402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152</v>
      </c>
      <c r="AU161" s="18" t="s">
        <v>80</v>
      </c>
    </row>
    <row r="162" spans="1:47" s="2" customFormat="1" ht="11.25">
      <c r="A162" s="35"/>
      <c r="B162" s="36"/>
      <c r="C162" s="37"/>
      <c r="D162" s="197" t="s">
        <v>154</v>
      </c>
      <c r="E162" s="37"/>
      <c r="F162" s="198" t="s">
        <v>403</v>
      </c>
      <c r="G162" s="37"/>
      <c r="H162" s="37"/>
      <c r="I162" s="194"/>
      <c r="J162" s="37"/>
      <c r="K162" s="37"/>
      <c r="L162" s="40"/>
      <c r="M162" s="242"/>
      <c r="N162" s="243"/>
      <c r="O162" s="244"/>
      <c r="P162" s="244"/>
      <c r="Q162" s="244"/>
      <c r="R162" s="244"/>
      <c r="S162" s="244"/>
      <c r="T162" s="24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154</v>
      </c>
      <c r="AU162" s="18" t="s">
        <v>80</v>
      </c>
    </row>
    <row r="163" spans="1:47" s="2" customFormat="1" ht="6.95" customHeight="1">
      <c r="A163" s="35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0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algorithmName="SHA-512" hashValue="f+l2Q3YS2PkfIljVz8Ul2NRK1On+U2u7GO72IRUeTUs2esrQtrVIwE8Jx5TjOYJiInM7sWegwJ8WgrZz/8Eecg==" saltValue="1WrzIabadlJD5jlrTpRJpNgzVbwrSf3tnNb1BjpsfT06928DftoqsuYoN2mzF43pj1S208WdCa2pHK86asCdxQ==" spinCount="100000" sheet="1" objects="1" scenarios="1" formatColumns="0" formatRows="0" autoFilter="0"/>
  <autoFilter ref="C87:K16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6" r:id="rId1"/>
    <hyperlink ref="F101" r:id="rId2"/>
    <hyperlink ref="F106" r:id="rId3"/>
    <hyperlink ref="F111" r:id="rId4"/>
    <hyperlink ref="F118" r:id="rId5"/>
    <hyperlink ref="F121" r:id="rId6"/>
    <hyperlink ref="F125" r:id="rId7"/>
    <hyperlink ref="F141" r:id="rId8"/>
    <hyperlink ref="F150" r:id="rId9"/>
    <hyperlink ref="F153" r:id="rId10"/>
    <hyperlink ref="F157" r:id="rId11"/>
    <hyperlink ref="F162" r:id="rId12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13"/>
  <headerFooter>
    <oddFooter>&amp;CStrana &amp;P z &amp;N</oddFooter>
  </headerFooter>
  <drawing r:id="rId14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63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100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1" customFormat="1" ht="12" customHeight="1">
      <c r="B8" s="21"/>
      <c r="D8" s="113" t="s">
        <v>117</v>
      </c>
      <c r="L8" s="21"/>
    </row>
    <row r="9" spans="1:46" s="2" customFormat="1" ht="16.5" customHeight="1">
      <c r="A9" s="35"/>
      <c r="B9" s="40"/>
      <c r="C9" s="35"/>
      <c r="D9" s="35"/>
      <c r="E9" s="371" t="s">
        <v>118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507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ROUND((SUM(BE88:BE162)),  2)</f>
        <v>0</v>
      </c>
      <c r="G35" s="35"/>
      <c r="H35" s="35"/>
      <c r="I35" s="125">
        <v>0.21</v>
      </c>
      <c r="J35" s="124">
        <f>ROUND(((SUM(BE88:BE162))*I35),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ROUND((SUM(BF88:BF162)),  2)</f>
        <v>0</v>
      </c>
      <c r="G36" s="35"/>
      <c r="H36" s="35"/>
      <c r="I36" s="125">
        <v>0.15</v>
      </c>
      <c r="J36" s="124">
        <f>ROUND(((SUM(BF88:BF162))*I36),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ROUND((SUM(BG88:BG162)),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ROUND((SUM(BH88:BH162)),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ROUND((SUM(BI88:BI162)),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Nebužely - výsadba LBK 72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118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SO-01.6 - Vegetační úpravy - následná péče ve 5. roce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122</v>
      </c>
      <c r="D61" s="138"/>
      <c r="E61" s="138"/>
      <c r="F61" s="138"/>
      <c r="G61" s="138"/>
      <c r="H61" s="138"/>
      <c r="I61" s="138"/>
      <c r="J61" s="139" t="s">
        <v>123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126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127</v>
      </c>
      <c r="E66" s="149"/>
      <c r="F66" s="149"/>
      <c r="G66" s="149"/>
      <c r="H66" s="149"/>
      <c r="I66" s="149"/>
      <c r="J66" s="150">
        <f>J159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128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Nebužely - výsadba LBK 72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118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119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SO-01.6 - Vegetační úpravy - následná péče ve 5. roce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129</v>
      </c>
      <c r="D87" s="155" t="s">
        <v>56</v>
      </c>
      <c r="E87" s="155" t="s">
        <v>52</v>
      </c>
      <c r="F87" s="155" t="s">
        <v>53</v>
      </c>
      <c r="G87" s="155" t="s">
        <v>130</v>
      </c>
      <c r="H87" s="155" t="s">
        <v>131</v>
      </c>
      <c r="I87" s="155" t="s">
        <v>132</v>
      </c>
      <c r="J87" s="155" t="s">
        <v>123</v>
      </c>
      <c r="K87" s="156" t="s">
        <v>133</v>
      </c>
      <c r="L87" s="157"/>
      <c r="M87" s="69" t="s">
        <v>19</v>
      </c>
      <c r="N87" s="70" t="s">
        <v>41</v>
      </c>
      <c r="O87" s="70" t="s">
        <v>134</v>
      </c>
      <c r="P87" s="70" t="s">
        <v>135</v>
      </c>
      <c r="Q87" s="70" t="s">
        <v>136</v>
      </c>
      <c r="R87" s="70" t="s">
        <v>137</v>
      </c>
      <c r="S87" s="70" t="s">
        <v>138</v>
      </c>
      <c r="T87" s="71" t="s">
        <v>139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140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12.0875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124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141</v>
      </c>
      <c r="F89" s="166" t="s">
        <v>142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P90+P159</f>
        <v>0</v>
      </c>
      <c r="Q89" s="171"/>
      <c r="R89" s="172">
        <f>R90+R159</f>
        <v>12.0875</v>
      </c>
      <c r="S89" s="171"/>
      <c r="T89" s="173">
        <f>T90+T159</f>
        <v>0</v>
      </c>
      <c r="AR89" s="174" t="s">
        <v>78</v>
      </c>
      <c r="AT89" s="175" t="s">
        <v>70</v>
      </c>
      <c r="AU89" s="175" t="s">
        <v>71</v>
      </c>
      <c r="AY89" s="174" t="s">
        <v>143</v>
      </c>
      <c r="BK89" s="176">
        <f>BK90+BK159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144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SUM(P91:P158)</f>
        <v>0</v>
      </c>
      <c r="Q90" s="171"/>
      <c r="R90" s="172">
        <f>SUM(R91:R158)</f>
        <v>12.0875</v>
      </c>
      <c r="S90" s="171"/>
      <c r="T90" s="173">
        <f>SUM(T91:T158)</f>
        <v>0</v>
      </c>
      <c r="AR90" s="174" t="s">
        <v>78</v>
      </c>
      <c r="AT90" s="175" t="s">
        <v>70</v>
      </c>
      <c r="AU90" s="175" t="s">
        <v>78</v>
      </c>
      <c r="AY90" s="174" t="s">
        <v>143</v>
      </c>
      <c r="BK90" s="176">
        <f>SUM(BK91:BK158)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145</v>
      </c>
      <c r="E91" s="180" t="s">
        <v>405</v>
      </c>
      <c r="F91" s="181" t="s">
        <v>406</v>
      </c>
      <c r="G91" s="182" t="s">
        <v>148</v>
      </c>
      <c r="H91" s="183">
        <v>1</v>
      </c>
      <c r="I91" s="184"/>
      <c r="J91" s="185">
        <f>ROUND(I91*H91,2)</f>
        <v>0</v>
      </c>
      <c r="K91" s="181" t="s">
        <v>19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0.1</v>
      </c>
      <c r="R91" s="188">
        <f>Q91*H91</f>
        <v>0.1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150</v>
      </c>
      <c r="AT91" s="190" t="s">
        <v>145</v>
      </c>
      <c r="AU91" s="190" t="s">
        <v>80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150</v>
      </c>
      <c r="BM91" s="190" t="s">
        <v>508</v>
      </c>
    </row>
    <row r="92" spans="1:65" s="2" customFormat="1" ht="11.25">
      <c r="A92" s="35"/>
      <c r="B92" s="36"/>
      <c r="C92" s="37"/>
      <c r="D92" s="192" t="s">
        <v>152</v>
      </c>
      <c r="E92" s="37"/>
      <c r="F92" s="193" t="s">
        <v>406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80</v>
      </c>
    </row>
    <row r="93" spans="1:65" s="2" customFormat="1" ht="68.25">
      <c r="A93" s="35"/>
      <c r="B93" s="36"/>
      <c r="C93" s="37"/>
      <c r="D93" s="192" t="s">
        <v>156</v>
      </c>
      <c r="E93" s="37"/>
      <c r="F93" s="199" t="s">
        <v>408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156</v>
      </c>
      <c r="AU93" s="18" t="s">
        <v>80</v>
      </c>
    </row>
    <row r="94" spans="1:65" s="2" customFormat="1" ht="16.5" customHeight="1">
      <c r="A94" s="35"/>
      <c r="B94" s="36"/>
      <c r="C94" s="179" t="s">
        <v>80</v>
      </c>
      <c r="D94" s="179" t="s">
        <v>145</v>
      </c>
      <c r="E94" s="180" t="s">
        <v>509</v>
      </c>
      <c r="F94" s="181" t="s">
        <v>510</v>
      </c>
      <c r="G94" s="182" t="s">
        <v>337</v>
      </c>
      <c r="H94" s="183">
        <v>1418</v>
      </c>
      <c r="I94" s="184"/>
      <c r="J94" s="185">
        <f>ROUND(I94*H94,2)</f>
        <v>0</v>
      </c>
      <c r="K94" s="181" t="s">
        <v>19</v>
      </c>
      <c r="L94" s="40"/>
      <c r="M94" s="186" t="s">
        <v>19</v>
      </c>
      <c r="N94" s="187" t="s">
        <v>42</v>
      </c>
      <c r="O94" s="65"/>
      <c r="P94" s="188">
        <f>O94*H94</f>
        <v>0</v>
      </c>
      <c r="Q94" s="188">
        <v>0</v>
      </c>
      <c r="R94" s="188">
        <f>Q94*H94</f>
        <v>0</v>
      </c>
      <c r="S94" s="188">
        <v>0</v>
      </c>
      <c r="T94" s="189">
        <f>S94*H94</f>
        <v>0</v>
      </c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R94" s="190" t="s">
        <v>150</v>
      </c>
      <c r="AT94" s="190" t="s">
        <v>145</v>
      </c>
      <c r="AU94" s="190" t="s">
        <v>80</v>
      </c>
      <c r="AY94" s="18" t="s">
        <v>143</v>
      </c>
      <c r="BE94" s="191">
        <f>IF(N94="základní",J94,0)</f>
        <v>0</v>
      </c>
      <c r="BF94" s="191">
        <f>IF(N94="snížená",J94,0)</f>
        <v>0</v>
      </c>
      <c r="BG94" s="191">
        <f>IF(N94="zákl. přenesená",J94,0)</f>
        <v>0</v>
      </c>
      <c r="BH94" s="191">
        <f>IF(N94="sníž. přenesená",J94,0)</f>
        <v>0</v>
      </c>
      <c r="BI94" s="191">
        <f>IF(N94="nulová",J94,0)</f>
        <v>0</v>
      </c>
      <c r="BJ94" s="18" t="s">
        <v>78</v>
      </c>
      <c r="BK94" s="191">
        <f>ROUND(I94*H94,2)</f>
        <v>0</v>
      </c>
      <c r="BL94" s="18" t="s">
        <v>150</v>
      </c>
      <c r="BM94" s="190" t="s">
        <v>511</v>
      </c>
    </row>
    <row r="95" spans="1:65" s="2" customFormat="1" ht="11.25">
      <c r="A95" s="35"/>
      <c r="B95" s="36"/>
      <c r="C95" s="37"/>
      <c r="D95" s="192" t="s">
        <v>152</v>
      </c>
      <c r="E95" s="37"/>
      <c r="F95" s="193" t="s">
        <v>510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152</v>
      </c>
      <c r="AU95" s="18" t="s">
        <v>80</v>
      </c>
    </row>
    <row r="96" spans="1:65" s="2" customFormat="1" ht="19.5">
      <c r="A96" s="35"/>
      <c r="B96" s="36"/>
      <c r="C96" s="37"/>
      <c r="D96" s="192" t="s">
        <v>156</v>
      </c>
      <c r="E96" s="37"/>
      <c r="F96" s="199" t="s">
        <v>512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156</v>
      </c>
      <c r="AU96" s="18" t="s">
        <v>80</v>
      </c>
    </row>
    <row r="97" spans="1:65" s="13" customFormat="1" ht="11.25">
      <c r="B97" s="200"/>
      <c r="C97" s="201"/>
      <c r="D97" s="192" t="s">
        <v>165</v>
      </c>
      <c r="E97" s="202" t="s">
        <v>19</v>
      </c>
      <c r="F97" s="203" t="s">
        <v>513</v>
      </c>
      <c r="G97" s="201"/>
      <c r="H97" s="204">
        <v>1418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165</v>
      </c>
      <c r="AU97" s="210" t="s">
        <v>80</v>
      </c>
      <c r="AV97" s="13" t="s">
        <v>80</v>
      </c>
      <c r="AW97" s="13" t="s">
        <v>33</v>
      </c>
      <c r="AX97" s="13" t="s">
        <v>78</v>
      </c>
      <c r="AY97" s="210" t="s">
        <v>143</v>
      </c>
    </row>
    <row r="98" spans="1:65" s="2" customFormat="1" ht="16.5" customHeight="1">
      <c r="A98" s="35"/>
      <c r="B98" s="36"/>
      <c r="C98" s="179" t="s">
        <v>167</v>
      </c>
      <c r="D98" s="179" t="s">
        <v>145</v>
      </c>
      <c r="E98" s="180" t="s">
        <v>409</v>
      </c>
      <c r="F98" s="181" t="s">
        <v>410</v>
      </c>
      <c r="G98" s="182" t="s">
        <v>175</v>
      </c>
      <c r="H98" s="183">
        <v>1.482</v>
      </c>
      <c r="I98" s="184"/>
      <c r="J98" s="185">
        <f>ROUND(I98*H98,2)</f>
        <v>0</v>
      </c>
      <c r="K98" s="181" t="s">
        <v>149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150</v>
      </c>
      <c r="AT98" s="190" t="s">
        <v>145</v>
      </c>
      <c r="AU98" s="190" t="s">
        <v>80</v>
      </c>
      <c r="AY98" s="18" t="s">
        <v>143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150</v>
      </c>
      <c r="BM98" s="190" t="s">
        <v>411</v>
      </c>
    </row>
    <row r="99" spans="1:65" s="2" customFormat="1" ht="11.25">
      <c r="A99" s="35"/>
      <c r="B99" s="36"/>
      <c r="C99" s="37"/>
      <c r="D99" s="192" t="s">
        <v>152</v>
      </c>
      <c r="E99" s="37"/>
      <c r="F99" s="193" t="s">
        <v>410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152</v>
      </c>
      <c r="AU99" s="18" t="s">
        <v>80</v>
      </c>
    </row>
    <row r="100" spans="1:65" s="2" customFormat="1" ht="11.25">
      <c r="A100" s="35"/>
      <c r="B100" s="36"/>
      <c r="C100" s="37"/>
      <c r="D100" s="197" t="s">
        <v>154</v>
      </c>
      <c r="E100" s="37"/>
      <c r="F100" s="198" t="s">
        <v>412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154</v>
      </c>
      <c r="AU100" s="18" t="s">
        <v>80</v>
      </c>
    </row>
    <row r="101" spans="1:65" s="2" customFormat="1" ht="19.5">
      <c r="A101" s="35"/>
      <c r="B101" s="36"/>
      <c r="C101" s="37"/>
      <c r="D101" s="192" t="s">
        <v>156</v>
      </c>
      <c r="E101" s="37"/>
      <c r="F101" s="199" t="s">
        <v>485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156</v>
      </c>
      <c r="AU101" s="18" t="s">
        <v>80</v>
      </c>
    </row>
    <row r="102" spans="1:65" s="13" customFormat="1" ht="11.25">
      <c r="B102" s="200"/>
      <c r="C102" s="201"/>
      <c r="D102" s="192" t="s">
        <v>165</v>
      </c>
      <c r="E102" s="202" t="s">
        <v>19</v>
      </c>
      <c r="F102" s="203" t="s">
        <v>486</v>
      </c>
      <c r="G102" s="201"/>
      <c r="H102" s="204">
        <v>1.482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165</v>
      </c>
      <c r="AU102" s="210" t="s">
        <v>80</v>
      </c>
      <c r="AV102" s="13" t="s">
        <v>80</v>
      </c>
      <c r="AW102" s="13" t="s">
        <v>33</v>
      </c>
      <c r="AX102" s="13" t="s">
        <v>78</v>
      </c>
      <c r="AY102" s="210" t="s">
        <v>143</v>
      </c>
    </row>
    <row r="103" spans="1:65" s="2" customFormat="1" ht="21.75" customHeight="1">
      <c r="A103" s="35"/>
      <c r="B103" s="36"/>
      <c r="C103" s="179" t="s">
        <v>150</v>
      </c>
      <c r="D103" s="179" t="s">
        <v>145</v>
      </c>
      <c r="E103" s="180" t="s">
        <v>415</v>
      </c>
      <c r="F103" s="181" t="s">
        <v>416</v>
      </c>
      <c r="G103" s="182" t="s">
        <v>160</v>
      </c>
      <c r="H103" s="183">
        <v>40</v>
      </c>
      <c r="I103" s="184"/>
      <c r="J103" s="185">
        <f>ROUND(I103*H103,2)</f>
        <v>0</v>
      </c>
      <c r="K103" s="181" t="s">
        <v>149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150</v>
      </c>
      <c r="AT103" s="190" t="s">
        <v>145</v>
      </c>
      <c r="AU103" s="190" t="s">
        <v>80</v>
      </c>
      <c r="AY103" s="18" t="s">
        <v>143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150</v>
      </c>
      <c r="BM103" s="190" t="s">
        <v>417</v>
      </c>
    </row>
    <row r="104" spans="1:65" s="2" customFormat="1" ht="11.25">
      <c r="A104" s="35"/>
      <c r="B104" s="36"/>
      <c r="C104" s="37"/>
      <c r="D104" s="192" t="s">
        <v>152</v>
      </c>
      <c r="E104" s="37"/>
      <c r="F104" s="193" t="s">
        <v>418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152</v>
      </c>
      <c r="AU104" s="18" t="s">
        <v>80</v>
      </c>
    </row>
    <row r="105" spans="1:65" s="2" customFormat="1" ht="11.25">
      <c r="A105" s="35"/>
      <c r="B105" s="36"/>
      <c r="C105" s="37"/>
      <c r="D105" s="197" t="s">
        <v>154</v>
      </c>
      <c r="E105" s="37"/>
      <c r="F105" s="198" t="s">
        <v>419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154</v>
      </c>
      <c r="AU105" s="18" t="s">
        <v>80</v>
      </c>
    </row>
    <row r="106" spans="1:65" s="2" customFormat="1" ht="19.5">
      <c r="A106" s="35"/>
      <c r="B106" s="36"/>
      <c r="C106" s="37"/>
      <c r="D106" s="192" t="s">
        <v>156</v>
      </c>
      <c r="E106" s="37"/>
      <c r="F106" s="199" t="s">
        <v>420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156</v>
      </c>
      <c r="AU106" s="18" t="s">
        <v>80</v>
      </c>
    </row>
    <row r="107" spans="1:65" s="13" customFormat="1" ht="11.25">
      <c r="B107" s="200"/>
      <c r="C107" s="201"/>
      <c r="D107" s="192" t="s">
        <v>165</v>
      </c>
      <c r="E107" s="202" t="s">
        <v>19</v>
      </c>
      <c r="F107" s="203" t="s">
        <v>421</v>
      </c>
      <c r="G107" s="201"/>
      <c r="H107" s="204">
        <v>40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165</v>
      </c>
      <c r="AU107" s="210" t="s">
        <v>80</v>
      </c>
      <c r="AV107" s="13" t="s">
        <v>80</v>
      </c>
      <c r="AW107" s="13" t="s">
        <v>33</v>
      </c>
      <c r="AX107" s="13" t="s">
        <v>78</v>
      </c>
      <c r="AY107" s="210" t="s">
        <v>143</v>
      </c>
    </row>
    <row r="108" spans="1:65" s="2" customFormat="1" ht="21.75" customHeight="1">
      <c r="A108" s="35"/>
      <c r="B108" s="36"/>
      <c r="C108" s="179" t="s">
        <v>180</v>
      </c>
      <c r="D108" s="179" t="s">
        <v>145</v>
      </c>
      <c r="E108" s="180" t="s">
        <v>422</v>
      </c>
      <c r="F108" s="181" t="s">
        <v>423</v>
      </c>
      <c r="G108" s="182" t="s">
        <v>160</v>
      </c>
      <c r="H108" s="183">
        <v>514</v>
      </c>
      <c r="I108" s="184"/>
      <c r="J108" s="185">
        <f>ROUND(I108*H108,2)</f>
        <v>0</v>
      </c>
      <c r="K108" s="181" t="s">
        <v>149</v>
      </c>
      <c r="L108" s="40"/>
      <c r="M108" s="186" t="s">
        <v>19</v>
      </c>
      <c r="N108" s="187" t="s">
        <v>42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150</v>
      </c>
      <c r="AT108" s="190" t="s">
        <v>145</v>
      </c>
      <c r="AU108" s="190" t="s">
        <v>80</v>
      </c>
      <c r="AY108" s="18" t="s">
        <v>143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78</v>
      </c>
      <c r="BK108" s="191">
        <f>ROUND(I108*H108,2)</f>
        <v>0</v>
      </c>
      <c r="BL108" s="18" t="s">
        <v>150</v>
      </c>
      <c r="BM108" s="190" t="s">
        <v>424</v>
      </c>
    </row>
    <row r="109" spans="1:65" s="2" customFormat="1" ht="11.25">
      <c r="A109" s="35"/>
      <c r="B109" s="36"/>
      <c r="C109" s="37"/>
      <c r="D109" s="192" t="s">
        <v>152</v>
      </c>
      <c r="E109" s="37"/>
      <c r="F109" s="193" t="s">
        <v>425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152</v>
      </c>
      <c r="AU109" s="18" t="s">
        <v>80</v>
      </c>
    </row>
    <row r="110" spans="1:65" s="2" customFormat="1" ht="11.25">
      <c r="A110" s="35"/>
      <c r="B110" s="36"/>
      <c r="C110" s="37"/>
      <c r="D110" s="197" t="s">
        <v>154</v>
      </c>
      <c r="E110" s="37"/>
      <c r="F110" s="198" t="s">
        <v>426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154</v>
      </c>
      <c r="AU110" s="18" t="s">
        <v>80</v>
      </c>
    </row>
    <row r="111" spans="1:65" s="2" customFormat="1" ht="19.5">
      <c r="A111" s="35"/>
      <c r="B111" s="36"/>
      <c r="C111" s="37"/>
      <c r="D111" s="192" t="s">
        <v>156</v>
      </c>
      <c r="E111" s="37"/>
      <c r="F111" s="199" t="s">
        <v>427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156</v>
      </c>
      <c r="AU111" s="18" t="s">
        <v>80</v>
      </c>
    </row>
    <row r="112" spans="1:65" s="13" customFormat="1" ht="11.25">
      <c r="B112" s="200"/>
      <c r="C112" s="201"/>
      <c r="D112" s="192" t="s">
        <v>165</v>
      </c>
      <c r="E112" s="202" t="s">
        <v>19</v>
      </c>
      <c r="F112" s="203" t="s">
        <v>428</v>
      </c>
      <c r="G112" s="201"/>
      <c r="H112" s="204">
        <v>514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165</v>
      </c>
      <c r="AU112" s="210" t="s">
        <v>80</v>
      </c>
      <c r="AV112" s="13" t="s">
        <v>80</v>
      </c>
      <c r="AW112" s="13" t="s">
        <v>33</v>
      </c>
      <c r="AX112" s="13" t="s">
        <v>78</v>
      </c>
      <c r="AY112" s="210" t="s">
        <v>143</v>
      </c>
    </row>
    <row r="113" spans="1:65" s="2" customFormat="1" ht="16.5" customHeight="1">
      <c r="A113" s="35"/>
      <c r="B113" s="36"/>
      <c r="C113" s="179" t="s">
        <v>188</v>
      </c>
      <c r="D113" s="179" t="s">
        <v>145</v>
      </c>
      <c r="E113" s="180" t="s">
        <v>429</v>
      </c>
      <c r="F113" s="181" t="s">
        <v>430</v>
      </c>
      <c r="G113" s="182" t="s">
        <v>385</v>
      </c>
      <c r="H113" s="183">
        <v>277.60000000000002</v>
      </c>
      <c r="I113" s="184"/>
      <c r="J113" s="185">
        <f>ROUND(I113*H113,2)</f>
        <v>0</v>
      </c>
      <c r="K113" s="181" t="s">
        <v>149</v>
      </c>
      <c r="L113" s="40"/>
      <c r="M113" s="186" t="s">
        <v>19</v>
      </c>
      <c r="N113" s="187" t="s">
        <v>42</v>
      </c>
      <c r="O113" s="65"/>
      <c r="P113" s="188">
        <f>O113*H113</f>
        <v>0</v>
      </c>
      <c r="Q113" s="188">
        <v>0</v>
      </c>
      <c r="R113" s="188">
        <f>Q113*H113</f>
        <v>0</v>
      </c>
      <c r="S113" s="188">
        <v>0</v>
      </c>
      <c r="T113" s="189">
        <f>S113*H113</f>
        <v>0</v>
      </c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  <c r="AR113" s="190" t="s">
        <v>150</v>
      </c>
      <c r="AT113" s="190" t="s">
        <v>145</v>
      </c>
      <c r="AU113" s="190" t="s">
        <v>80</v>
      </c>
      <c r="AY113" s="18" t="s">
        <v>143</v>
      </c>
      <c r="BE113" s="191">
        <f>IF(N113="základní",J113,0)</f>
        <v>0</v>
      </c>
      <c r="BF113" s="191">
        <f>IF(N113="snížená",J113,0)</f>
        <v>0</v>
      </c>
      <c r="BG113" s="191">
        <f>IF(N113="zákl. přenesená",J113,0)</f>
        <v>0</v>
      </c>
      <c r="BH113" s="191">
        <f>IF(N113="sníž. přenesená",J113,0)</f>
        <v>0</v>
      </c>
      <c r="BI113" s="191">
        <f>IF(N113="nulová",J113,0)</f>
        <v>0</v>
      </c>
      <c r="BJ113" s="18" t="s">
        <v>78</v>
      </c>
      <c r="BK113" s="191">
        <f>ROUND(I113*H113,2)</f>
        <v>0</v>
      </c>
      <c r="BL113" s="18" t="s">
        <v>150</v>
      </c>
      <c r="BM113" s="190" t="s">
        <v>431</v>
      </c>
    </row>
    <row r="114" spans="1:65" s="2" customFormat="1" ht="11.25">
      <c r="A114" s="35"/>
      <c r="B114" s="36"/>
      <c r="C114" s="37"/>
      <c r="D114" s="192" t="s">
        <v>152</v>
      </c>
      <c r="E114" s="37"/>
      <c r="F114" s="193" t="s">
        <v>432</v>
      </c>
      <c r="G114" s="37"/>
      <c r="H114" s="37"/>
      <c r="I114" s="194"/>
      <c r="J114" s="37"/>
      <c r="K114" s="37"/>
      <c r="L114" s="40"/>
      <c r="M114" s="195"/>
      <c r="N114" s="196"/>
      <c r="O114" s="65"/>
      <c r="P114" s="65"/>
      <c r="Q114" s="65"/>
      <c r="R114" s="65"/>
      <c r="S114" s="65"/>
      <c r="T114" s="66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T114" s="18" t="s">
        <v>152</v>
      </c>
      <c r="AU114" s="18" t="s">
        <v>80</v>
      </c>
    </row>
    <row r="115" spans="1:65" s="2" customFormat="1" ht="11.25">
      <c r="A115" s="35"/>
      <c r="B115" s="36"/>
      <c r="C115" s="37"/>
      <c r="D115" s="197" t="s">
        <v>154</v>
      </c>
      <c r="E115" s="37"/>
      <c r="F115" s="198" t="s">
        <v>433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154</v>
      </c>
      <c r="AU115" s="18" t="s">
        <v>80</v>
      </c>
    </row>
    <row r="116" spans="1:65" s="13" customFormat="1" ht="11.25">
      <c r="B116" s="200"/>
      <c r="C116" s="201"/>
      <c r="D116" s="192" t="s">
        <v>165</v>
      </c>
      <c r="E116" s="202" t="s">
        <v>19</v>
      </c>
      <c r="F116" s="203" t="s">
        <v>434</v>
      </c>
      <c r="G116" s="201"/>
      <c r="H116" s="204">
        <v>181.2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165</v>
      </c>
      <c r="AU116" s="210" t="s">
        <v>80</v>
      </c>
      <c r="AV116" s="13" t="s">
        <v>80</v>
      </c>
      <c r="AW116" s="13" t="s">
        <v>33</v>
      </c>
      <c r="AX116" s="13" t="s">
        <v>71</v>
      </c>
      <c r="AY116" s="210" t="s">
        <v>143</v>
      </c>
    </row>
    <row r="117" spans="1:65" s="13" customFormat="1" ht="11.25">
      <c r="B117" s="200"/>
      <c r="C117" s="201"/>
      <c r="D117" s="192" t="s">
        <v>165</v>
      </c>
      <c r="E117" s="202" t="s">
        <v>19</v>
      </c>
      <c r="F117" s="203" t="s">
        <v>435</v>
      </c>
      <c r="G117" s="201"/>
      <c r="H117" s="204">
        <v>91.4</v>
      </c>
      <c r="I117" s="205"/>
      <c r="J117" s="201"/>
      <c r="K117" s="201"/>
      <c r="L117" s="206"/>
      <c r="M117" s="207"/>
      <c r="N117" s="208"/>
      <c r="O117" s="208"/>
      <c r="P117" s="208"/>
      <c r="Q117" s="208"/>
      <c r="R117" s="208"/>
      <c r="S117" s="208"/>
      <c r="T117" s="209"/>
      <c r="AT117" s="210" t="s">
        <v>165</v>
      </c>
      <c r="AU117" s="210" t="s">
        <v>80</v>
      </c>
      <c r="AV117" s="13" t="s">
        <v>80</v>
      </c>
      <c r="AW117" s="13" t="s">
        <v>33</v>
      </c>
      <c r="AX117" s="13" t="s">
        <v>71</v>
      </c>
      <c r="AY117" s="210" t="s">
        <v>143</v>
      </c>
    </row>
    <row r="118" spans="1:65" s="13" customFormat="1" ht="11.25">
      <c r="B118" s="200"/>
      <c r="C118" s="201"/>
      <c r="D118" s="192" t="s">
        <v>165</v>
      </c>
      <c r="E118" s="202" t="s">
        <v>19</v>
      </c>
      <c r="F118" s="203" t="s">
        <v>436</v>
      </c>
      <c r="G118" s="201"/>
      <c r="H118" s="204">
        <v>5</v>
      </c>
      <c r="I118" s="205"/>
      <c r="J118" s="201"/>
      <c r="K118" s="201"/>
      <c r="L118" s="206"/>
      <c r="M118" s="207"/>
      <c r="N118" s="208"/>
      <c r="O118" s="208"/>
      <c r="P118" s="208"/>
      <c r="Q118" s="208"/>
      <c r="R118" s="208"/>
      <c r="S118" s="208"/>
      <c r="T118" s="209"/>
      <c r="AT118" s="210" t="s">
        <v>165</v>
      </c>
      <c r="AU118" s="210" t="s">
        <v>80</v>
      </c>
      <c r="AV118" s="13" t="s">
        <v>80</v>
      </c>
      <c r="AW118" s="13" t="s">
        <v>33</v>
      </c>
      <c r="AX118" s="13" t="s">
        <v>71</v>
      </c>
      <c r="AY118" s="210" t="s">
        <v>143</v>
      </c>
    </row>
    <row r="119" spans="1:65" s="14" customFormat="1" ht="11.25">
      <c r="B119" s="221"/>
      <c r="C119" s="222"/>
      <c r="D119" s="192" t="s">
        <v>165</v>
      </c>
      <c r="E119" s="223" t="s">
        <v>19</v>
      </c>
      <c r="F119" s="224" t="s">
        <v>272</v>
      </c>
      <c r="G119" s="222"/>
      <c r="H119" s="225">
        <v>277.60000000000002</v>
      </c>
      <c r="I119" s="226"/>
      <c r="J119" s="222"/>
      <c r="K119" s="222"/>
      <c r="L119" s="227"/>
      <c r="M119" s="228"/>
      <c r="N119" s="229"/>
      <c r="O119" s="229"/>
      <c r="P119" s="229"/>
      <c r="Q119" s="229"/>
      <c r="R119" s="229"/>
      <c r="S119" s="229"/>
      <c r="T119" s="230"/>
      <c r="AT119" s="231" t="s">
        <v>165</v>
      </c>
      <c r="AU119" s="231" t="s">
        <v>80</v>
      </c>
      <c r="AV119" s="14" t="s">
        <v>150</v>
      </c>
      <c r="AW119" s="14" t="s">
        <v>33</v>
      </c>
      <c r="AX119" s="14" t="s">
        <v>78</v>
      </c>
      <c r="AY119" s="231" t="s">
        <v>143</v>
      </c>
    </row>
    <row r="120" spans="1:65" s="2" customFormat="1" ht="16.5" customHeight="1">
      <c r="A120" s="35"/>
      <c r="B120" s="36"/>
      <c r="C120" s="179" t="s">
        <v>195</v>
      </c>
      <c r="D120" s="179" t="s">
        <v>145</v>
      </c>
      <c r="E120" s="180" t="s">
        <v>437</v>
      </c>
      <c r="F120" s="181" t="s">
        <v>438</v>
      </c>
      <c r="G120" s="182" t="s">
        <v>385</v>
      </c>
      <c r="H120" s="183">
        <v>277.60000000000002</v>
      </c>
      <c r="I120" s="184"/>
      <c r="J120" s="185">
        <f>ROUND(I120*H120,2)</f>
        <v>0</v>
      </c>
      <c r="K120" s="181" t="s">
        <v>149</v>
      </c>
      <c r="L120" s="40"/>
      <c r="M120" s="186" t="s">
        <v>19</v>
      </c>
      <c r="N120" s="187" t="s">
        <v>42</v>
      </c>
      <c r="O120" s="65"/>
      <c r="P120" s="188">
        <f>O120*H120</f>
        <v>0</v>
      </c>
      <c r="Q120" s="188">
        <v>0</v>
      </c>
      <c r="R120" s="188">
        <f>Q120*H120</f>
        <v>0</v>
      </c>
      <c r="S120" s="188">
        <v>0</v>
      </c>
      <c r="T120" s="189">
        <f>S120*H120</f>
        <v>0</v>
      </c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R120" s="190" t="s">
        <v>150</v>
      </c>
      <c r="AT120" s="190" t="s">
        <v>145</v>
      </c>
      <c r="AU120" s="190" t="s">
        <v>80</v>
      </c>
      <c r="AY120" s="18" t="s">
        <v>143</v>
      </c>
      <c r="BE120" s="191">
        <f>IF(N120="základní",J120,0)</f>
        <v>0</v>
      </c>
      <c r="BF120" s="191">
        <f>IF(N120="snížená",J120,0)</f>
        <v>0</v>
      </c>
      <c r="BG120" s="191">
        <f>IF(N120="zákl. přenesená",J120,0)</f>
        <v>0</v>
      </c>
      <c r="BH120" s="191">
        <f>IF(N120="sníž. přenesená",J120,0)</f>
        <v>0</v>
      </c>
      <c r="BI120" s="191">
        <f>IF(N120="nulová",J120,0)</f>
        <v>0</v>
      </c>
      <c r="BJ120" s="18" t="s">
        <v>78</v>
      </c>
      <c r="BK120" s="191">
        <f>ROUND(I120*H120,2)</f>
        <v>0</v>
      </c>
      <c r="BL120" s="18" t="s">
        <v>150</v>
      </c>
      <c r="BM120" s="190" t="s">
        <v>439</v>
      </c>
    </row>
    <row r="121" spans="1:65" s="2" customFormat="1" ht="11.25">
      <c r="A121" s="35"/>
      <c r="B121" s="36"/>
      <c r="C121" s="37"/>
      <c r="D121" s="192" t="s">
        <v>152</v>
      </c>
      <c r="E121" s="37"/>
      <c r="F121" s="193" t="s">
        <v>440</v>
      </c>
      <c r="G121" s="37"/>
      <c r="H121" s="37"/>
      <c r="I121" s="194"/>
      <c r="J121" s="37"/>
      <c r="K121" s="37"/>
      <c r="L121" s="40"/>
      <c r="M121" s="195"/>
      <c r="N121" s="196"/>
      <c r="O121" s="65"/>
      <c r="P121" s="65"/>
      <c r="Q121" s="65"/>
      <c r="R121" s="65"/>
      <c r="S121" s="65"/>
      <c r="T121" s="66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8" t="s">
        <v>152</v>
      </c>
      <c r="AU121" s="18" t="s">
        <v>80</v>
      </c>
    </row>
    <row r="122" spans="1:65" s="2" customFormat="1" ht="11.25">
      <c r="A122" s="35"/>
      <c r="B122" s="36"/>
      <c r="C122" s="37"/>
      <c r="D122" s="197" t="s">
        <v>154</v>
      </c>
      <c r="E122" s="37"/>
      <c r="F122" s="198" t="s">
        <v>441</v>
      </c>
      <c r="G122" s="37"/>
      <c r="H122" s="37"/>
      <c r="I122" s="194"/>
      <c r="J122" s="37"/>
      <c r="K122" s="37"/>
      <c r="L122" s="40"/>
      <c r="M122" s="195"/>
      <c r="N122" s="196"/>
      <c r="O122" s="65"/>
      <c r="P122" s="65"/>
      <c r="Q122" s="65"/>
      <c r="R122" s="65"/>
      <c r="S122" s="65"/>
      <c r="T122" s="66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8" t="s">
        <v>154</v>
      </c>
      <c r="AU122" s="18" t="s">
        <v>80</v>
      </c>
    </row>
    <row r="123" spans="1:65" s="2" customFormat="1" ht="16.5" customHeight="1">
      <c r="A123" s="35"/>
      <c r="B123" s="36"/>
      <c r="C123" s="179" t="s">
        <v>203</v>
      </c>
      <c r="D123" s="179" t="s">
        <v>145</v>
      </c>
      <c r="E123" s="180" t="s">
        <v>442</v>
      </c>
      <c r="F123" s="181" t="s">
        <v>443</v>
      </c>
      <c r="G123" s="182" t="s">
        <v>385</v>
      </c>
      <c r="H123" s="183">
        <v>2776</v>
      </c>
      <c r="I123" s="184"/>
      <c r="J123" s="185">
        <f>ROUND(I123*H123,2)</f>
        <v>0</v>
      </c>
      <c r="K123" s="181" t="s">
        <v>149</v>
      </c>
      <c r="L123" s="40"/>
      <c r="M123" s="186" t="s">
        <v>19</v>
      </c>
      <c r="N123" s="187" t="s">
        <v>42</v>
      </c>
      <c r="O123" s="65"/>
      <c r="P123" s="188">
        <f>O123*H123</f>
        <v>0</v>
      </c>
      <c r="Q123" s="188">
        <v>0</v>
      </c>
      <c r="R123" s="188">
        <f>Q123*H123</f>
        <v>0</v>
      </c>
      <c r="S123" s="188">
        <v>0</v>
      </c>
      <c r="T123" s="189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190" t="s">
        <v>150</v>
      </c>
      <c r="AT123" s="190" t="s">
        <v>145</v>
      </c>
      <c r="AU123" s="190" t="s">
        <v>80</v>
      </c>
      <c r="AY123" s="18" t="s">
        <v>143</v>
      </c>
      <c r="BE123" s="191">
        <f>IF(N123="základní",J123,0)</f>
        <v>0</v>
      </c>
      <c r="BF123" s="191">
        <f>IF(N123="snížená",J123,0)</f>
        <v>0</v>
      </c>
      <c r="BG123" s="191">
        <f>IF(N123="zákl. přenesená",J123,0)</f>
        <v>0</v>
      </c>
      <c r="BH123" s="191">
        <f>IF(N123="sníž. přenesená",J123,0)</f>
        <v>0</v>
      </c>
      <c r="BI123" s="191">
        <f>IF(N123="nulová",J123,0)</f>
        <v>0</v>
      </c>
      <c r="BJ123" s="18" t="s">
        <v>78</v>
      </c>
      <c r="BK123" s="191">
        <f>ROUND(I123*H123,2)</f>
        <v>0</v>
      </c>
      <c r="BL123" s="18" t="s">
        <v>150</v>
      </c>
      <c r="BM123" s="190" t="s">
        <v>444</v>
      </c>
    </row>
    <row r="124" spans="1:65" s="2" customFormat="1" ht="11.25">
      <c r="A124" s="35"/>
      <c r="B124" s="36"/>
      <c r="C124" s="37"/>
      <c r="D124" s="192" t="s">
        <v>152</v>
      </c>
      <c r="E124" s="37"/>
      <c r="F124" s="193" t="s">
        <v>445</v>
      </c>
      <c r="G124" s="37"/>
      <c r="H124" s="37"/>
      <c r="I124" s="194"/>
      <c r="J124" s="37"/>
      <c r="K124" s="37"/>
      <c r="L124" s="40"/>
      <c r="M124" s="195"/>
      <c r="N124" s="196"/>
      <c r="O124" s="65"/>
      <c r="P124" s="65"/>
      <c r="Q124" s="65"/>
      <c r="R124" s="65"/>
      <c r="S124" s="65"/>
      <c r="T124" s="66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8" t="s">
        <v>152</v>
      </c>
      <c r="AU124" s="18" t="s">
        <v>80</v>
      </c>
    </row>
    <row r="125" spans="1:65" s="2" customFormat="1" ht="11.25">
      <c r="A125" s="35"/>
      <c r="B125" s="36"/>
      <c r="C125" s="37"/>
      <c r="D125" s="197" t="s">
        <v>154</v>
      </c>
      <c r="E125" s="37"/>
      <c r="F125" s="198" t="s">
        <v>446</v>
      </c>
      <c r="G125" s="37"/>
      <c r="H125" s="37"/>
      <c r="I125" s="194"/>
      <c r="J125" s="37"/>
      <c r="K125" s="37"/>
      <c r="L125" s="40"/>
      <c r="M125" s="195"/>
      <c r="N125" s="196"/>
      <c r="O125" s="65"/>
      <c r="P125" s="65"/>
      <c r="Q125" s="65"/>
      <c r="R125" s="65"/>
      <c r="S125" s="65"/>
      <c r="T125" s="66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8" t="s">
        <v>154</v>
      </c>
      <c r="AU125" s="18" t="s">
        <v>80</v>
      </c>
    </row>
    <row r="126" spans="1:65" s="13" customFormat="1" ht="11.25">
      <c r="B126" s="200"/>
      <c r="C126" s="201"/>
      <c r="D126" s="192" t="s">
        <v>165</v>
      </c>
      <c r="E126" s="202" t="s">
        <v>19</v>
      </c>
      <c r="F126" s="203" t="s">
        <v>447</v>
      </c>
      <c r="G126" s="201"/>
      <c r="H126" s="204">
        <v>2776</v>
      </c>
      <c r="I126" s="205"/>
      <c r="J126" s="201"/>
      <c r="K126" s="201"/>
      <c r="L126" s="206"/>
      <c r="M126" s="207"/>
      <c r="N126" s="208"/>
      <c r="O126" s="208"/>
      <c r="P126" s="208"/>
      <c r="Q126" s="208"/>
      <c r="R126" s="208"/>
      <c r="S126" s="208"/>
      <c r="T126" s="209"/>
      <c r="AT126" s="210" t="s">
        <v>165</v>
      </c>
      <c r="AU126" s="210" t="s">
        <v>80</v>
      </c>
      <c r="AV126" s="13" t="s">
        <v>80</v>
      </c>
      <c r="AW126" s="13" t="s">
        <v>33</v>
      </c>
      <c r="AX126" s="13" t="s">
        <v>78</v>
      </c>
      <c r="AY126" s="210" t="s">
        <v>143</v>
      </c>
    </row>
    <row r="127" spans="1:65" s="2" customFormat="1" ht="16.5" customHeight="1">
      <c r="A127" s="35"/>
      <c r="B127" s="36"/>
      <c r="C127" s="179" t="s">
        <v>211</v>
      </c>
      <c r="D127" s="179" t="s">
        <v>145</v>
      </c>
      <c r="E127" s="180" t="s">
        <v>448</v>
      </c>
      <c r="F127" s="181" t="s">
        <v>449</v>
      </c>
      <c r="G127" s="182" t="s">
        <v>160</v>
      </c>
      <c r="H127" s="183">
        <v>13290</v>
      </c>
      <c r="I127" s="184"/>
      <c r="J127" s="185">
        <f>ROUND(I127*H127,2)</f>
        <v>0</v>
      </c>
      <c r="K127" s="181" t="s">
        <v>149</v>
      </c>
      <c r="L127" s="40"/>
      <c r="M127" s="186" t="s">
        <v>19</v>
      </c>
      <c r="N127" s="187" t="s">
        <v>42</v>
      </c>
      <c r="O127" s="65"/>
      <c r="P127" s="188">
        <f>O127*H127</f>
        <v>0</v>
      </c>
      <c r="Q127" s="188">
        <v>0</v>
      </c>
      <c r="R127" s="188">
        <f>Q127*H127</f>
        <v>0</v>
      </c>
      <c r="S127" s="188">
        <v>0</v>
      </c>
      <c r="T127" s="189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190" t="s">
        <v>150</v>
      </c>
      <c r="AT127" s="190" t="s">
        <v>145</v>
      </c>
      <c r="AU127" s="190" t="s">
        <v>80</v>
      </c>
      <c r="AY127" s="18" t="s">
        <v>143</v>
      </c>
      <c r="BE127" s="191">
        <f>IF(N127="základní",J127,0)</f>
        <v>0</v>
      </c>
      <c r="BF127" s="191">
        <f>IF(N127="snížená",J127,0)</f>
        <v>0</v>
      </c>
      <c r="BG127" s="191">
        <f>IF(N127="zákl. přenesená",J127,0)</f>
        <v>0</v>
      </c>
      <c r="BH127" s="191">
        <f>IF(N127="sníž. přenesená",J127,0)</f>
        <v>0</v>
      </c>
      <c r="BI127" s="191">
        <f>IF(N127="nulová",J127,0)</f>
        <v>0</v>
      </c>
      <c r="BJ127" s="18" t="s">
        <v>78</v>
      </c>
      <c r="BK127" s="191">
        <f>ROUND(I127*H127,2)</f>
        <v>0</v>
      </c>
      <c r="BL127" s="18" t="s">
        <v>150</v>
      </c>
      <c r="BM127" s="190" t="s">
        <v>450</v>
      </c>
    </row>
    <row r="128" spans="1:65" s="2" customFormat="1" ht="11.25">
      <c r="A128" s="35"/>
      <c r="B128" s="36"/>
      <c r="C128" s="37"/>
      <c r="D128" s="192" t="s">
        <v>152</v>
      </c>
      <c r="E128" s="37"/>
      <c r="F128" s="193" t="s">
        <v>451</v>
      </c>
      <c r="G128" s="37"/>
      <c r="H128" s="37"/>
      <c r="I128" s="194"/>
      <c r="J128" s="37"/>
      <c r="K128" s="37"/>
      <c r="L128" s="40"/>
      <c r="M128" s="195"/>
      <c r="N128" s="196"/>
      <c r="O128" s="65"/>
      <c r="P128" s="65"/>
      <c r="Q128" s="65"/>
      <c r="R128" s="65"/>
      <c r="S128" s="65"/>
      <c r="T128" s="66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T128" s="18" t="s">
        <v>152</v>
      </c>
      <c r="AU128" s="18" t="s">
        <v>80</v>
      </c>
    </row>
    <row r="129" spans="1:65" s="2" customFormat="1" ht="11.25">
      <c r="A129" s="35"/>
      <c r="B129" s="36"/>
      <c r="C129" s="37"/>
      <c r="D129" s="197" t="s">
        <v>154</v>
      </c>
      <c r="E129" s="37"/>
      <c r="F129" s="198" t="s">
        <v>452</v>
      </c>
      <c r="G129" s="37"/>
      <c r="H129" s="37"/>
      <c r="I129" s="194"/>
      <c r="J129" s="37"/>
      <c r="K129" s="37"/>
      <c r="L129" s="40"/>
      <c r="M129" s="195"/>
      <c r="N129" s="196"/>
      <c r="O129" s="65"/>
      <c r="P129" s="65"/>
      <c r="Q129" s="65"/>
      <c r="R129" s="65"/>
      <c r="S129" s="65"/>
      <c r="T129" s="66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8" t="s">
        <v>154</v>
      </c>
      <c r="AU129" s="18" t="s">
        <v>80</v>
      </c>
    </row>
    <row r="130" spans="1:65" s="13" customFormat="1" ht="11.25">
      <c r="B130" s="200"/>
      <c r="C130" s="201"/>
      <c r="D130" s="192" t="s">
        <v>165</v>
      </c>
      <c r="E130" s="202" t="s">
        <v>19</v>
      </c>
      <c r="F130" s="203" t="s">
        <v>503</v>
      </c>
      <c r="G130" s="201"/>
      <c r="H130" s="204">
        <v>7458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165</v>
      </c>
      <c r="AU130" s="210" t="s">
        <v>80</v>
      </c>
      <c r="AV130" s="13" t="s">
        <v>80</v>
      </c>
      <c r="AW130" s="13" t="s">
        <v>33</v>
      </c>
      <c r="AX130" s="13" t="s">
        <v>71</v>
      </c>
      <c r="AY130" s="210" t="s">
        <v>143</v>
      </c>
    </row>
    <row r="131" spans="1:65" s="13" customFormat="1" ht="11.25">
      <c r="B131" s="200"/>
      <c r="C131" s="201"/>
      <c r="D131" s="192" t="s">
        <v>165</v>
      </c>
      <c r="E131" s="202" t="s">
        <v>19</v>
      </c>
      <c r="F131" s="203" t="s">
        <v>488</v>
      </c>
      <c r="G131" s="201"/>
      <c r="H131" s="204">
        <v>5832</v>
      </c>
      <c r="I131" s="205"/>
      <c r="J131" s="201"/>
      <c r="K131" s="201"/>
      <c r="L131" s="206"/>
      <c r="M131" s="207"/>
      <c r="N131" s="208"/>
      <c r="O131" s="208"/>
      <c r="P131" s="208"/>
      <c r="Q131" s="208"/>
      <c r="R131" s="208"/>
      <c r="S131" s="208"/>
      <c r="T131" s="209"/>
      <c r="AT131" s="210" t="s">
        <v>165</v>
      </c>
      <c r="AU131" s="210" t="s">
        <v>80</v>
      </c>
      <c r="AV131" s="13" t="s">
        <v>80</v>
      </c>
      <c r="AW131" s="13" t="s">
        <v>33</v>
      </c>
      <c r="AX131" s="13" t="s">
        <v>71</v>
      </c>
      <c r="AY131" s="210" t="s">
        <v>143</v>
      </c>
    </row>
    <row r="132" spans="1:65" s="14" customFormat="1" ht="11.25">
      <c r="B132" s="221"/>
      <c r="C132" s="222"/>
      <c r="D132" s="192" t="s">
        <v>165</v>
      </c>
      <c r="E132" s="223" t="s">
        <v>19</v>
      </c>
      <c r="F132" s="224" t="s">
        <v>272</v>
      </c>
      <c r="G132" s="222"/>
      <c r="H132" s="225">
        <v>13290</v>
      </c>
      <c r="I132" s="226"/>
      <c r="J132" s="222"/>
      <c r="K132" s="222"/>
      <c r="L132" s="227"/>
      <c r="M132" s="228"/>
      <c r="N132" s="229"/>
      <c r="O132" s="229"/>
      <c r="P132" s="229"/>
      <c r="Q132" s="229"/>
      <c r="R132" s="229"/>
      <c r="S132" s="229"/>
      <c r="T132" s="230"/>
      <c r="AT132" s="231" t="s">
        <v>165</v>
      </c>
      <c r="AU132" s="231" t="s">
        <v>80</v>
      </c>
      <c r="AV132" s="14" t="s">
        <v>150</v>
      </c>
      <c r="AW132" s="14" t="s">
        <v>33</v>
      </c>
      <c r="AX132" s="14" t="s">
        <v>78</v>
      </c>
      <c r="AY132" s="231" t="s">
        <v>143</v>
      </c>
    </row>
    <row r="133" spans="1:65" s="2" customFormat="1" ht="16.5" customHeight="1">
      <c r="A133" s="35"/>
      <c r="B133" s="36"/>
      <c r="C133" s="179" t="s">
        <v>217</v>
      </c>
      <c r="D133" s="179" t="s">
        <v>145</v>
      </c>
      <c r="E133" s="180" t="s">
        <v>455</v>
      </c>
      <c r="F133" s="181" t="s">
        <v>456</v>
      </c>
      <c r="G133" s="182" t="s">
        <v>148</v>
      </c>
      <c r="H133" s="183">
        <v>240</v>
      </c>
      <c r="I133" s="184"/>
      <c r="J133" s="185">
        <f>ROUND(I133*H133,2)</f>
        <v>0</v>
      </c>
      <c r="K133" s="181" t="s">
        <v>19</v>
      </c>
      <c r="L133" s="40"/>
      <c r="M133" s="186" t="s">
        <v>19</v>
      </c>
      <c r="N133" s="187" t="s">
        <v>42</v>
      </c>
      <c r="O133" s="65"/>
      <c r="P133" s="188">
        <f>O133*H133</f>
        <v>0</v>
      </c>
      <c r="Q133" s="188">
        <v>0</v>
      </c>
      <c r="R133" s="188">
        <f>Q133*H133</f>
        <v>0</v>
      </c>
      <c r="S133" s="188">
        <v>0</v>
      </c>
      <c r="T133" s="189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190" t="s">
        <v>150</v>
      </c>
      <c r="AT133" s="190" t="s">
        <v>145</v>
      </c>
      <c r="AU133" s="190" t="s">
        <v>80</v>
      </c>
      <c r="AY133" s="18" t="s">
        <v>143</v>
      </c>
      <c r="BE133" s="191">
        <f>IF(N133="základní",J133,0)</f>
        <v>0</v>
      </c>
      <c r="BF133" s="191">
        <f>IF(N133="snížená",J133,0)</f>
        <v>0</v>
      </c>
      <c r="BG133" s="191">
        <f>IF(N133="zákl. přenesená",J133,0)</f>
        <v>0</v>
      </c>
      <c r="BH133" s="191">
        <f>IF(N133="sníž. přenesená",J133,0)</f>
        <v>0</v>
      </c>
      <c r="BI133" s="191">
        <f>IF(N133="nulová",J133,0)</f>
        <v>0</v>
      </c>
      <c r="BJ133" s="18" t="s">
        <v>78</v>
      </c>
      <c r="BK133" s="191">
        <f>ROUND(I133*H133,2)</f>
        <v>0</v>
      </c>
      <c r="BL133" s="18" t="s">
        <v>150</v>
      </c>
      <c r="BM133" s="190" t="s">
        <v>457</v>
      </c>
    </row>
    <row r="134" spans="1:65" s="2" customFormat="1" ht="11.25">
      <c r="A134" s="35"/>
      <c r="B134" s="36"/>
      <c r="C134" s="37"/>
      <c r="D134" s="192" t="s">
        <v>152</v>
      </c>
      <c r="E134" s="37"/>
      <c r="F134" s="193" t="s">
        <v>456</v>
      </c>
      <c r="G134" s="37"/>
      <c r="H134" s="37"/>
      <c r="I134" s="194"/>
      <c r="J134" s="37"/>
      <c r="K134" s="37"/>
      <c r="L134" s="40"/>
      <c r="M134" s="195"/>
      <c r="N134" s="196"/>
      <c r="O134" s="65"/>
      <c r="P134" s="65"/>
      <c r="Q134" s="65"/>
      <c r="R134" s="65"/>
      <c r="S134" s="65"/>
      <c r="T134" s="66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T134" s="18" t="s">
        <v>152</v>
      </c>
      <c r="AU134" s="18" t="s">
        <v>80</v>
      </c>
    </row>
    <row r="135" spans="1:65" s="13" customFormat="1" ht="11.25">
      <c r="B135" s="200"/>
      <c r="C135" s="201"/>
      <c r="D135" s="192" t="s">
        <v>165</v>
      </c>
      <c r="E135" s="202" t="s">
        <v>19</v>
      </c>
      <c r="F135" s="203" t="s">
        <v>458</v>
      </c>
      <c r="G135" s="201"/>
      <c r="H135" s="204">
        <v>240</v>
      </c>
      <c r="I135" s="205"/>
      <c r="J135" s="201"/>
      <c r="K135" s="201"/>
      <c r="L135" s="206"/>
      <c r="M135" s="207"/>
      <c r="N135" s="208"/>
      <c r="O135" s="208"/>
      <c r="P135" s="208"/>
      <c r="Q135" s="208"/>
      <c r="R135" s="208"/>
      <c r="S135" s="208"/>
      <c r="T135" s="209"/>
      <c r="AT135" s="210" t="s">
        <v>165</v>
      </c>
      <c r="AU135" s="210" t="s">
        <v>80</v>
      </c>
      <c r="AV135" s="13" t="s">
        <v>80</v>
      </c>
      <c r="AW135" s="13" t="s">
        <v>33</v>
      </c>
      <c r="AX135" s="13" t="s">
        <v>78</v>
      </c>
      <c r="AY135" s="210" t="s">
        <v>143</v>
      </c>
    </row>
    <row r="136" spans="1:65" s="2" customFormat="1" ht="16.5" customHeight="1">
      <c r="A136" s="35"/>
      <c r="B136" s="36"/>
      <c r="C136" s="179" t="s">
        <v>223</v>
      </c>
      <c r="D136" s="179" t="s">
        <v>145</v>
      </c>
      <c r="E136" s="180" t="s">
        <v>459</v>
      </c>
      <c r="F136" s="181" t="s">
        <v>460</v>
      </c>
      <c r="G136" s="182" t="s">
        <v>337</v>
      </c>
      <c r="H136" s="183">
        <v>17016</v>
      </c>
      <c r="I136" s="184"/>
      <c r="J136" s="185">
        <f>ROUND(I136*H136,2)</f>
        <v>0</v>
      </c>
      <c r="K136" s="181" t="s">
        <v>19</v>
      </c>
      <c r="L136" s="40"/>
      <c r="M136" s="186" t="s">
        <v>19</v>
      </c>
      <c r="N136" s="187" t="s">
        <v>42</v>
      </c>
      <c r="O136" s="65"/>
      <c r="P136" s="188">
        <f>O136*H136</f>
        <v>0</v>
      </c>
      <c r="Q136" s="188">
        <v>0</v>
      </c>
      <c r="R136" s="188">
        <f>Q136*H136</f>
        <v>0</v>
      </c>
      <c r="S136" s="188">
        <v>0</v>
      </c>
      <c r="T136" s="189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190" t="s">
        <v>150</v>
      </c>
      <c r="AT136" s="190" t="s">
        <v>145</v>
      </c>
      <c r="AU136" s="190" t="s">
        <v>80</v>
      </c>
      <c r="AY136" s="18" t="s">
        <v>143</v>
      </c>
      <c r="BE136" s="191">
        <f>IF(N136="základní",J136,0)</f>
        <v>0</v>
      </c>
      <c r="BF136" s="191">
        <f>IF(N136="snížená",J136,0)</f>
        <v>0</v>
      </c>
      <c r="BG136" s="191">
        <f>IF(N136="zákl. přenesená",J136,0)</f>
        <v>0</v>
      </c>
      <c r="BH136" s="191">
        <f>IF(N136="sníž. přenesená",J136,0)</f>
        <v>0</v>
      </c>
      <c r="BI136" s="191">
        <f>IF(N136="nulová",J136,0)</f>
        <v>0</v>
      </c>
      <c r="BJ136" s="18" t="s">
        <v>78</v>
      </c>
      <c r="BK136" s="191">
        <f>ROUND(I136*H136,2)</f>
        <v>0</v>
      </c>
      <c r="BL136" s="18" t="s">
        <v>150</v>
      </c>
      <c r="BM136" s="190" t="s">
        <v>461</v>
      </c>
    </row>
    <row r="137" spans="1:65" s="2" customFormat="1" ht="11.25">
      <c r="A137" s="35"/>
      <c r="B137" s="36"/>
      <c r="C137" s="37"/>
      <c r="D137" s="192" t="s">
        <v>152</v>
      </c>
      <c r="E137" s="37"/>
      <c r="F137" s="193" t="s">
        <v>460</v>
      </c>
      <c r="G137" s="37"/>
      <c r="H137" s="37"/>
      <c r="I137" s="194"/>
      <c r="J137" s="37"/>
      <c r="K137" s="37"/>
      <c r="L137" s="40"/>
      <c r="M137" s="195"/>
      <c r="N137" s="196"/>
      <c r="O137" s="65"/>
      <c r="P137" s="65"/>
      <c r="Q137" s="65"/>
      <c r="R137" s="65"/>
      <c r="S137" s="65"/>
      <c r="T137" s="66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8" t="s">
        <v>152</v>
      </c>
      <c r="AU137" s="18" t="s">
        <v>80</v>
      </c>
    </row>
    <row r="138" spans="1:65" s="2" customFormat="1" ht="19.5">
      <c r="A138" s="35"/>
      <c r="B138" s="36"/>
      <c r="C138" s="37"/>
      <c r="D138" s="192" t="s">
        <v>156</v>
      </c>
      <c r="E138" s="37"/>
      <c r="F138" s="199" t="s">
        <v>462</v>
      </c>
      <c r="G138" s="37"/>
      <c r="H138" s="37"/>
      <c r="I138" s="194"/>
      <c r="J138" s="37"/>
      <c r="K138" s="37"/>
      <c r="L138" s="40"/>
      <c r="M138" s="195"/>
      <c r="N138" s="196"/>
      <c r="O138" s="65"/>
      <c r="P138" s="65"/>
      <c r="Q138" s="65"/>
      <c r="R138" s="65"/>
      <c r="S138" s="65"/>
      <c r="T138" s="66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8" t="s">
        <v>156</v>
      </c>
      <c r="AU138" s="18" t="s">
        <v>80</v>
      </c>
    </row>
    <row r="139" spans="1:65" s="13" customFormat="1" ht="11.25">
      <c r="B139" s="200"/>
      <c r="C139" s="201"/>
      <c r="D139" s="192" t="s">
        <v>165</v>
      </c>
      <c r="E139" s="202" t="s">
        <v>19</v>
      </c>
      <c r="F139" s="203" t="s">
        <v>463</v>
      </c>
      <c r="G139" s="201"/>
      <c r="H139" s="204">
        <v>17016</v>
      </c>
      <c r="I139" s="205"/>
      <c r="J139" s="201"/>
      <c r="K139" s="201"/>
      <c r="L139" s="206"/>
      <c r="M139" s="207"/>
      <c r="N139" s="208"/>
      <c r="O139" s="208"/>
      <c r="P139" s="208"/>
      <c r="Q139" s="208"/>
      <c r="R139" s="208"/>
      <c r="S139" s="208"/>
      <c r="T139" s="209"/>
      <c r="AT139" s="210" t="s">
        <v>165</v>
      </c>
      <c r="AU139" s="210" t="s">
        <v>80</v>
      </c>
      <c r="AV139" s="13" t="s">
        <v>80</v>
      </c>
      <c r="AW139" s="13" t="s">
        <v>33</v>
      </c>
      <c r="AX139" s="13" t="s">
        <v>78</v>
      </c>
      <c r="AY139" s="210" t="s">
        <v>143</v>
      </c>
    </row>
    <row r="140" spans="1:65" s="2" customFormat="1" ht="16.5" customHeight="1">
      <c r="A140" s="35"/>
      <c r="B140" s="36"/>
      <c r="C140" s="179" t="s">
        <v>229</v>
      </c>
      <c r="D140" s="179" t="s">
        <v>145</v>
      </c>
      <c r="E140" s="180" t="s">
        <v>464</v>
      </c>
      <c r="F140" s="181" t="s">
        <v>465</v>
      </c>
      <c r="G140" s="182" t="s">
        <v>148</v>
      </c>
      <c r="H140" s="183">
        <v>1812</v>
      </c>
      <c r="I140" s="184"/>
      <c r="J140" s="185">
        <f>ROUND(I140*H140,2)</f>
        <v>0</v>
      </c>
      <c r="K140" s="181" t="s">
        <v>19</v>
      </c>
      <c r="L140" s="40"/>
      <c r="M140" s="186" t="s">
        <v>19</v>
      </c>
      <c r="N140" s="187" t="s">
        <v>42</v>
      </c>
      <c r="O140" s="65"/>
      <c r="P140" s="188">
        <f>O140*H140</f>
        <v>0</v>
      </c>
      <c r="Q140" s="188">
        <v>0</v>
      </c>
      <c r="R140" s="188">
        <f>Q140*H140</f>
        <v>0</v>
      </c>
      <c r="S140" s="188">
        <v>0</v>
      </c>
      <c r="T140" s="189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190" t="s">
        <v>150</v>
      </c>
      <c r="AT140" s="190" t="s">
        <v>145</v>
      </c>
      <c r="AU140" s="190" t="s">
        <v>80</v>
      </c>
      <c r="AY140" s="18" t="s">
        <v>143</v>
      </c>
      <c r="BE140" s="191">
        <f>IF(N140="základní",J140,0)</f>
        <v>0</v>
      </c>
      <c r="BF140" s="191">
        <f>IF(N140="snížená",J140,0)</f>
        <v>0</v>
      </c>
      <c r="BG140" s="191">
        <f>IF(N140="zákl. přenesená",J140,0)</f>
        <v>0</v>
      </c>
      <c r="BH140" s="191">
        <f>IF(N140="sníž. přenesená",J140,0)</f>
        <v>0</v>
      </c>
      <c r="BI140" s="191">
        <f>IF(N140="nulová",J140,0)</f>
        <v>0</v>
      </c>
      <c r="BJ140" s="18" t="s">
        <v>78</v>
      </c>
      <c r="BK140" s="191">
        <f>ROUND(I140*H140,2)</f>
        <v>0</v>
      </c>
      <c r="BL140" s="18" t="s">
        <v>150</v>
      </c>
      <c r="BM140" s="190" t="s">
        <v>466</v>
      </c>
    </row>
    <row r="141" spans="1:65" s="2" customFormat="1" ht="11.25">
      <c r="A141" s="35"/>
      <c r="B141" s="36"/>
      <c r="C141" s="37"/>
      <c r="D141" s="192" t="s">
        <v>152</v>
      </c>
      <c r="E141" s="37"/>
      <c r="F141" s="193" t="s">
        <v>465</v>
      </c>
      <c r="G141" s="37"/>
      <c r="H141" s="37"/>
      <c r="I141" s="194"/>
      <c r="J141" s="37"/>
      <c r="K141" s="37"/>
      <c r="L141" s="40"/>
      <c r="M141" s="195"/>
      <c r="N141" s="196"/>
      <c r="O141" s="65"/>
      <c r="P141" s="65"/>
      <c r="Q141" s="65"/>
      <c r="R141" s="65"/>
      <c r="S141" s="65"/>
      <c r="T141" s="66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8" t="s">
        <v>152</v>
      </c>
      <c r="AU141" s="18" t="s">
        <v>80</v>
      </c>
    </row>
    <row r="142" spans="1:65" s="13" customFormat="1" ht="11.25">
      <c r="B142" s="200"/>
      <c r="C142" s="201"/>
      <c r="D142" s="192" t="s">
        <v>165</v>
      </c>
      <c r="E142" s="202" t="s">
        <v>19</v>
      </c>
      <c r="F142" s="203" t="s">
        <v>467</v>
      </c>
      <c r="G142" s="201"/>
      <c r="H142" s="204">
        <v>1812</v>
      </c>
      <c r="I142" s="205"/>
      <c r="J142" s="201"/>
      <c r="K142" s="201"/>
      <c r="L142" s="206"/>
      <c r="M142" s="207"/>
      <c r="N142" s="208"/>
      <c r="O142" s="208"/>
      <c r="P142" s="208"/>
      <c r="Q142" s="208"/>
      <c r="R142" s="208"/>
      <c r="S142" s="208"/>
      <c r="T142" s="209"/>
      <c r="AT142" s="210" t="s">
        <v>165</v>
      </c>
      <c r="AU142" s="210" t="s">
        <v>80</v>
      </c>
      <c r="AV142" s="13" t="s">
        <v>80</v>
      </c>
      <c r="AW142" s="13" t="s">
        <v>33</v>
      </c>
      <c r="AX142" s="13" t="s">
        <v>78</v>
      </c>
      <c r="AY142" s="210" t="s">
        <v>143</v>
      </c>
    </row>
    <row r="143" spans="1:65" s="2" customFormat="1" ht="16.5" customHeight="1">
      <c r="A143" s="35"/>
      <c r="B143" s="36"/>
      <c r="C143" s="179" t="s">
        <v>237</v>
      </c>
      <c r="D143" s="179" t="s">
        <v>145</v>
      </c>
      <c r="E143" s="180" t="s">
        <v>468</v>
      </c>
      <c r="F143" s="181" t="s">
        <v>469</v>
      </c>
      <c r="G143" s="182" t="s">
        <v>160</v>
      </c>
      <c r="H143" s="183">
        <v>959</v>
      </c>
      <c r="I143" s="184"/>
      <c r="J143" s="185">
        <f>ROUND(I143*H143,2)</f>
        <v>0</v>
      </c>
      <c r="K143" s="181" t="s">
        <v>149</v>
      </c>
      <c r="L143" s="40"/>
      <c r="M143" s="186" t="s">
        <v>19</v>
      </c>
      <c r="N143" s="187" t="s">
        <v>42</v>
      </c>
      <c r="O143" s="65"/>
      <c r="P143" s="188">
        <f>O143*H143</f>
        <v>0</v>
      </c>
      <c r="Q143" s="188">
        <v>0</v>
      </c>
      <c r="R143" s="188">
        <f>Q143*H143</f>
        <v>0</v>
      </c>
      <c r="S143" s="188">
        <v>0</v>
      </c>
      <c r="T143" s="189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190" t="s">
        <v>150</v>
      </c>
      <c r="AT143" s="190" t="s">
        <v>145</v>
      </c>
      <c r="AU143" s="190" t="s">
        <v>80</v>
      </c>
      <c r="AY143" s="18" t="s">
        <v>143</v>
      </c>
      <c r="BE143" s="191">
        <f>IF(N143="základní",J143,0)</f>
        <v>0</v>
      </c>
      <c r="BF143" s="191">
        <f>IF(N143="snížená",J143,0)</f>
        <v>0</v>
      </c>
      <c r="BG143" s="191">
        <f>IF(N143="zákl. přenesená",J143,0)</f>
        <v>0</v>
      </c>
      <c r="BH143" s="191">
        <f>IF(N143="sníž. přenesená",J143,0)</f>
        <v>0</v>
      </c>
      <c r="BI143" s="191">
        <f>IF(N143="nulová",J143,0)</f>
        <v>0</v>
      </c>
      <c r="BJ143" s="18" t="s">
        <v>78</v>
      </c>
      <c r="BK143" s="191">
        <f>ROUND(I143*H143,2)</f>
        <v>0</v>
      </c>
      <c r="BL143" s="18" t="s">
        <v>150</v>
      </c>
      <c r="BM143" s="190" t="s">
        <v>470</v>
      </c>
    </row>
    <row r="144" spans="1:65" s="2" customFormat="1" ht="11.25">
      <c r="A144" s="35"/>
      <c r="B144" s="36"/>
      <c r="C144" s="37"/>
      <c r="D144" s="192" t="s">
        <v>152</v>
      </c>
      <c r="E144" s="37"/>
      <c r="F144" s="193" t="s">
        <v>471</v>
      </c>
      <c r="G144" s="37"/>
      <c r="H144" s="37"/>
      <c r="I144" s="194"/>
      <c r="J144" s="37"/>
      <c r="K144" s="37"/>
      <c r="L144" s="40"/>
      <c r="M144" s="195"/>
      <c r="N144" s="196"/>
      <c r="O144" s="65"/>
      <c r="P144" s="65"/>
      <c r="Q144" s="65"/>
      <c r="R144" s="65"/>
      <c r="S144" s="65"/>
      <c r="T144" s="66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8" t="s">
        <v>152</v>
      </c>
      <c r="AU144" s="18" t="s">
        <v>80</v>
      </c>
    </row>
    <row r="145" spans="1:65" s="2" customFormat="1" ht="11.25">
      <c r="A145" s="35"/>
      <c r="B145" s="36"/>
      <c r="C145" s="37"/>
      <c r="D145" s="197" t="s">
        <v>154</v>
      </c>
      <c r="E145" s="37"/>
      <c r="F145" s="198" t="s">
        <v>472</v>
      </c>
      <c r="G145" s="37"/>
      <c r="H145" s="37"/>
      <c r="I145" s="194"/>
      <c r="J145" s="37"/>
      <c r="K145" s="37"/>
      <c r="L145" s="40"/>
      <c r="M145" s="195"/>
      <c r="N145" s="196"/>
      <c r="O145" s="65"/>
      <c r="P145" s="65"/>
      <c r="Q145" s="65"/>
      <c r="R145" s="65"/>
      <c r="S145" s="65"/>
      <c r="T145" s="66"/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T145" s="18" t="s">
        <v>154</v>
      </c>
      <c r="AU145" s="18" t="s">
        <v>80</v>
      </c>
    </row>
    <row r="146" spans="1:65" s="2" customFormat="1" ht="29.25">
      <c r="A146" s="35"/>
      <c r="B146" s="36"/>
      <c r="C146" s="37"/>
      <c r="D146" s="192" t="s">
        <v>156</v>
      </c>
      <c r="E146" s="37"/>
      <c r="F146" s="199" t="s">
        <v>473</v>
      </c>
      <c r="G146" s="37"/>
      <c r="H146" s="37"/>
      <c r="I146" s="194"/>
      <c r="J146" s="37"/>
      <c r="K146" s="37"/>
      <c r="L146" s="40"/>
      <c r="M146" s="195"/>
      <c r="N146" s="196"/>
      <c r="O146" s="65"/>
      <c r="P146" s="65"/>
      <c r="Q146" s="65"/>
      <c r="R146" s="65"/>
      <c r="S146" s="65"/>
      <c r="T146" s="66"/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T146" s="18" t="s">
        <v>156</v>
      </c>
      <c r="AU146" s="18" t="s">
        <v>80</v>
      </c>
    </row>
    <row r="147" spans="1:65" s="13" customFormat="1" ht="11.25">
      <c r="B147" s="200"/>
      <c r="C147" s="201"/>
      <c r="D147" s="192" t="s">
        <v>165</v>
      </c>
      <c r="E147" s="202" t="s">
        <v>19</v>
      </c>
      <c r="F147" s="203" t="s">
        <v>381</v>
      </c>
      <c r="G147" s="201"/>
      <c r="H147" s="204">
        <v>959</v>
      </c>
      <c r="I147" s="205"/>
      <c r="J147" s="201"/>
      <c r="K147" s="201"/>
      <c r="L147" s="206"/>
      <c r="M147" s="207"/>
      <c r="N147" s="208"/>
      <c r="O147" s="208"/>
      <c r="P147" s="208"/>
      <c r="Q147" s="208"/>
      <c r="R147" s="208"/>
      <c r="S147" s="208"/>
      <c r="T147" s="209"/>
      <c r="AT147" s="210" t="s">
        <v>165</v>
      </c>
      <c r="AU147" s="210" t="s">
        <v>80</v>
      </c>
      <c r="AV147" s="13" t="s">
        <v>80</v>
      </c>
      <c r="AW147" s="13" t="s">
        <v>33</v>
      </c>
      <c r="AX147" s="13" t="s">
        <v>78</v>
      </c>
      <c r="AY147" s="210" t="s">
        <v>143</v>
      </c>
    </row>
    <row r="148" spans="1:65" s="2" customFormat="1" ht="16.5" customHeight="1">
      <c r="A148" s="35"/>
      <c r="B148" s="36"/>
      <c r="C148" s="211" t="s">
        <v>245</v>
      </c>
      <c r="D148" s="211" t="s">
        <v>204</v>
      </c>
      <c r="E148" s="212" t="s">
        <v>383</v>
      </c>
      <c r="F148" s="213" t="s">
        <v>384</v>
      </c>
      <c r="G148" s="214" t="s">
        <v>385</v>
      </c>
      <c r="H148" s="215">
        <v>47.95</v>
      </c>
      <c r="I148" s="216"/>
      <c r="J148" s="217">
        <f>ROUND(I148*H148,2)</f>
        <v>0</v>
      </c>
      <c r="K148" s="213" t="s">
        <v>19</v>
      </c>
      <c r="L148" s="218"/>
      <c r="M148" s="219" t="s">
        <v>19</v>
      </c>
      <c r="N148" s="220" t="s">
        <v>42</v>
      </c>
      <c r="O148" s="65"/>
      <c r="P148" s="188">
        <f>O148*H148</f>
        <v>0</v>
      </c>
      <c r="Q148" s="188">
        <v>0.25</v>
      </c>
      <c r="R148" s="188">
        <f>Q148*H148</f>
        <v>11.987500000000001</v>
      </c>
      <c r="S148" s="188">
        <v>0</v>
      </c>
      <c r="T148" s="189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190" t="s">
        <v>203</v>
      </c>
      <c r="AT148" s="190" t="s">
        <v>204</v>
      </c>
      <c r="AU148" s="190" t="s">
        <v>80</v>
      </c>
      <c r="AY148" s="18" t="s">
        <v>143</v>
      </c>
      <c r="BE148" s="191">
        <f>IF(N148="základní",J148,0)</f>
        <v>0</v>
      </c>
      <c r="BF148" s="191">
        <f>IF(N148="snížená",J148,0)</f>
        <v>0</v>
      </c>
      <c r="BG148" s="191">
        <f>IF(N148="zákl. přenesená",J148,0)</f>
        <v>0</v>
      </c>
      <c r="BH148" s="191">
        <f>IF(N148="sníž. přenesená",J148,0)</f>
        <v>0</v>
      </c>
      <c r="BI148" s="191">
        <f>IF(N148="nulová",J148,0)</f>
        <v>0</v>
      </c>
      <c r="BJ148" s="18" t="s">
        <v>78</v>
      </c>
      <c r="BK148" s="191">
        <f>ROUND(I148*H148,2)</f>
        <v>0</v>
      </c>
      <c r="BL148" s="18" t="s">
        <v>150</v>
      </c>
      <c r="BM148" s="190" t="s">
        <v>474</v>
      </c>
    </row>
    <row r="149" spans="1:65" s="2" customFormat="1" ht="11.25">
      <c r="A149" s="35"/>
      <c r="B149" s="36"/>
      <c r="C149" s="37"/>
      <c r="D149" s="192" t="s">
        <v>152</v>
      </c>
      <c r="E149" s="37"/>
      <c r="F149" s="193" t="s">
        <v>384</v>
      </c>
      <c r="G149" s="37"/>
      <c r="H149" s="37"/>
      <c r="I149" s="194"/>
      <c r="J149" s="37"/>
      <c r="K149" s="37"/>
      <c r="L149" s="40"/>
      <c r="M149" s="195"/>
      <c r="N149" s="196"/>
      <c r="O149" s="65"/>
      <c r="P149" s="65"/>
      <c r="Q149" s="65"/>
      <c r="R149" s="65"/>
      <c r="S149" s="65"/>
      <c r="T149" s="66"/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T149" s="18" t="s">
        <v>152</v>
      </c>
      <c r="AU149" s="18" t="s">
        <v>80</v>
      </c>
    </row>
    <row r="150" spans="1:65" s="2" customFormat="1" ht="29.25">
      <c r="A150" s="35"/>
      <c r="B150" s="36"/>
      <c r="C150" s="37"/>
      <c r="D150" s="192" t="s">
        <v>156</v>
      </c>
      <c r="E150" s="37"/>
      <c r="F150" s="199" t="s">
        <v>475</v>
      </c>
      <c r="G150" s="37"/>
      <c r="H150" s="37"/>
      <c r="I150" s="194"/>
      <c r="J150" s="37"/>
      <c r="K150" s="37"/>
      <c r="L150" s="40"/>
      <c r="M150" s="195"/>
      <c r="N150" s="196"/>
      <c r="O150" s="65"/>
      <c r="P150" s="65"/>
      <c r="Q150" s="65"/>
      <c r="R150" s="65"/>
      <c r="S150" s="65"/>
      <c r="T150" s="66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8" t="s">
        <v>156</v>
      </c>
      <c r="AU150" s="18" t="s">
        <v>80</v>
      </c>
    </row>
    <row r="151" spans="1:65" s="13" customFormat="1" ht="11.25">
      <c r="B151" s="200"/>
      <c r="C151" s="201"/>
      <c r="D151" s="192" t="s">
        <v>165</v>
      </c>
      <c r="E151" s="202" t="s">
        <v>19</v>
      </c>
      <c r="F151" s="203" t="s">
        <v>476</v>
      </c>
      <c r="G151" s="201"/>
      <c r="H151" s="204">
        <v>47.95</v>
      </c>
      <c r="I151" s="205"/>
      <c r="J151" s="201"/>
      <c r="K151" s="201"/>
      <c r="L151" s="206"/>
      <c r="M151" s="207"/>
      <c r="N151" s="208"/>
      <c r="O151" s="208"/>
      <c r="P151" s="208"/>
      <c r="Q151" s="208"/>
      <c r="R151" s="208"/>
      <c r="S151" s="208"/>
      <c r="T151" s="209"/>
      <c r="AT151" s="210" t="s">
        <v>165</v>
      </c>
      <c r="AU151" s="210" t="s">
        <v>80</v>
      </c>
      <c r="AV151" s="13" t="s">
        <v>80</v>
      </c>
      <c r="AW151" s="13" t="s">
        <v>33</v>
      </c>
      <c r="AX151" s="13" t="s">
        <v>78</v>
      </c>
      <c r="AY151" s="210" t="s">
        <v>143</v>
      </c>
    </row>
    <row r="152" spans="1:65" s="2" customFormat="1" ht="16.5" customHeight="1">
      <c r="A152" s="35"/>
      <c r="B152" s="36"/>
      <c r="C152" s="179" t="s">
        <v>8</v>
      </c>
      <c r="D152" s="179" t="s">
        <v>145</v>
      </c>
      <c r="E152" s="180" t="s">
        <v>477</v>
      </c>
      <c r="F152" s="181" t="s">
        <v>478</v>
      </c>
      <c r="G152" s="182" t="s">
        <v>148</v>
      </c>
      <c r="H152" s="183">
        <v>7</v>
      </c>
      <c r="I152" s="184"/>
      <c r="J152" s="185">
        <f>ROUND(I152*H152,2)</f>
        <v>0</v>
      </c>
      <c r="K152" s="181" t="s">
        <v>149</v>
      </c>
      <c r="L152" s="40"/>
      <c r="M152" s="186" t="s">
        <v>19</v>
      </c>
      <c r="N152" s="187" t="s">
        <v>42</v>
      </c>
      <c r="O152" s="65"/>
      <c r="P152" s="188">
        <f>O152*H152</f>
        <v>0</v>
      </c>
      <c r="Q152" s="188">
        <v>0</v>
      </c>
      <c r="R152" s="188">
        <f>Q152*H152</f>
        <v>0</v>
      </c>
      <c r="S152" s="188">
        <v>0</v>
      </c>
      <c r="T152" s="189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190" t="s">
        <v>150</v>
      </c>
      <c r="AT152" s="190" t="s">
        <v>145</v>
      </c>
      <c r="AU152" s="190" t="s">
        <v>80</v>
      </c>
      <c r="AY152" s="18" t="s">
        <v>143</v>
      </c>
      <c r="BE152" s="191">
        <f>IF(N152="základní",J152,0)</f>
        <v>0</v>
      </c>
      <c r="BF152" s="191">
        <f>IF(N152="snížená",J152,0)</f>
        <v>0</v>
      </c>
      <c r="BG152" s="191">
        <f>IF(N152="zákl. přenesená",J152,0)</f>
        <v>0</v>
      </c>
      <c r="BH152" s="191">
        <f>IF(N152="sníž. přenesená",J152,0)</f>
        <v>0</v>
      </c>
      <c r="BI152" s="191">
        <f>IF(N152="nulová",J152,0)</f>
        <v>0</v>
      </c>
      <c r="BJ152" s="18" t="s">
        <v>78</v>
      </c>
      <c r="BK152" s="191">
        <f>ROUND(I152*H152,2)</f>
        <v>0</v>
      </c>
      <c r="BL152" s="18" t="s">
        <v>150</v>
      </c>
      <c r="BM152" s="190" t="s">
        <v>479</v>
      </c>
    </row>
    <row r="153" spans="1:65" s="2" customFormat="1" ht="11.25">
      <c r="A153" s="35"/>
      <c r="B153" s="36"/>
      <c r="C153" s="37"/>
      <c r="D153" s="192" t="s">
        <v>152</v>
      </c>
      <c r="E153" s="37"/>
      <c r="F153" s="193" t="s">
        <v>480</v>
      </c>
      <c r="G153" s="37"/>
      <c r="H153" s="37"/>
      <c r="I153" s="194"/>
      <c r="J153" s="37"/>
      <c r="K153" s="37"/>
      <c r="L153" s="40"/>
      <c r="M153" s="195"/>
      <c r="N153" s="196"/>
      <c r="O153" s="65"/>
      <c r="P153" s="65"/>
      <c r="Q153" s="65"/>
      <c r="R153" s="65"/>
      <c r="S153" s="65"/>
      <c r="T153" s="66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8" t="s">
        <v>152</v>
      </c>
      <c r="AU153" s="18" t="s">
        <v>80</v>
      </c>
    </row>
    <row r="154" spans="1:65" s="2" customFormat="1" ht="11.25">
      <c r="A154" s="35"/>
      <c r="B154" s="36"/>
      <c r="C154" s="37"/>
      <c r="D154" s="197" t="s">
        <v>154</v>
      </c>
      <c r="E154" s="37"/>
      <c r="F154" s="198" t="s">
        <v>481</v>
      </c>
      <c r="G154" s="37"/>
      <c r="H154" s="37"/>
      <c r="I154" s="194"/>
      <c r="J154" s="37"/>
      <c r="K154" s="37"/>
      <c r="L154" s="40"/>
      <c r="M154" s="195"/>
      <c r="N154" s="196"/>
      <c r="O154" s="65"/>
      <c r="P154" s="65"/>
      <c r="Q154" s="65"/>
      <c r="R154" s="65"/>
      <c r="S154" s="65"/>
      <c r="T154" s="66"/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T154" s="18" t="s">
        <v>154</v>
      </c>
      <c r="AU154" s="18" t="s">
        <v>80</v>
      </c>
    </row>
    <row r="155" spans="1:65" s="2" customFormat="1" ht="16.5" customHeight="1">
      <c r="A155" s="35"/>
      <c r="B155" s="36"/>
      <c r="C155" s="179" t="s">
        <v>259</v>
      </c>
      <c r="D155" s="179" t="s">
        <v>145</v>
      </c>
      <c r="E155" s="180" t="s">
        <v>489</v>
      </c>
      <c r="F155" s="181" t="s">
        <v>490</v>
      </c>
      <c r="G155" s="182" t="s">
        <v>148</v>
      </c>
      <c r="H155" s="183">
        <v>20</v>
      </c>
      <c r="I155" s="184"/>
      <c r="J155" s="185">
        <f>ROUND(I155*H155,2)</f>
        <v>0</v>
      </c>
      <c r="K155" s="181" t="s">
        <v>149</v>
      </c>
      <c r="L155" s="40"/>
      <c r="M155" s="186" t="s">
        <v>19</v>
      </c>
      <c r="N155" s="187" t="s">
        <v>42</v>
      </c>
      <c r="O155" s="65"/>
      <c r="P155" s="188">
        <f>O155*H155</f>
        <v>0</v>
      </c>
      <c r="Q155" s="188">
        <v>0</v>
      </c>
      <c r="R155" s="188">
        <f>Q155*H155</f>
        <v>0</v>
      </c>
      <c r="S155" s="188">
        <v>0</v>
      </c>
      <c r="T155" s="189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190" t="s">
        <v>150</v>
      </c>
      <c r="AT155" s="190" t="s">
        <v>145</v>
      </c>
      <c r="AU155" s="190" t="s">
        <v>80</v>
      </c>
      <c r="AY155" s="18" t="s">
        <v>143</v>
      </c>
      <c r="BE155" s="191">
        <f>IF(N155="základní",J155,0)</f>
        <v>0</v>
      </c>
      <c r="BF155" s="191">
        <f>IF(N155="snížená",J155,0)</f>
        <v>0</v>
      </c>
      <c r="BG155" s="191">
        <f>IF(N155="zákl. přenesená",J155,0)</f>
        <v>0</v>
      </c>
      <c r="BH155" s="191">
        <f>IF(N155="sníž. přenesená",J155,0)</f>
        <v>0</v>
      </c>
      <c r="BI155" s="191">
        <f>IF(N155="nulová",J155,0)</f>
        <v>0</v>
      </c>
      <c r="BJ155" s="18" t="s">
        <v>78</v>
      </c>
      <c r="BK155" s="191">
        <f>ROUND(I155*H155,2)</f>
        <v>0</v>
      </c>
      <c r="BL155" s="18" t="s">
        <v>150</v>
      </c>
      <c r="BM155" s="190" t="s">
        <v>491</v>
      </c>
    </row>
    <row r="156" spans="1:65" s="2" customFormat="1" ht="11.25">
      <c r="A156" s="35"/>
      <c r="B156" s="36"/>
      <c r="C156" s="37"/>
      <c r="D156" s="192" t="s">
        <v>152</v>
      </c>
      <c r="E156" s="37"/>
      <c r="F156" s="193" t="s">
        <v>492</v>
      </c>
      <c r="G156" s="37"/>
      <c r="H156" s="37"/>
      <c r="I156" s="194"/>
      <c r="J156" s="37"/>
      <c r="K156" s="37"/>
      <c r="L156" s="40"/>
      <c r="M156" s="195"/>
      <c r="N156" s="196"/>
      <c r="O156" s="65"/>
      <c r="P156" s="65"/>
      <c r="Q156" s="65"/>
      <c r="R156" s="65"/>
      <c r="S156" s="65"/>
      <c r="T156" s="66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8" t="s">
        <v>152</v>
      </c>
      <c r="AU156" s="18" t="s">
        <v>80</v>
      </c>
    </row>
    <row r="157" spans="1:65" s="2" customFormat="1" ht="11.25">
      <c r="A157" s="35"/>
      <c r="B157" s="36"/>
      <c r="C157" s="37"/>
      <c r="D157" s="197" t="s">
        <v>154</v>
      </c>
      <c r="E157" s="37"/>
      <c r="F157" s="198" t="s">
        <v>493</v>
      </c>
      <c r="G157" s="37"/>
      <c r="H157" s="37"/>
      <c r="I157" s="194"/>
      <c r="J157" s="37"/>
      <c r="K157" s="37"/>
      <c r="L157" s="40"/>
      <c r="M157" s="195"/>
      <c r="N157" s="196"/>
      <c r="O157" s="65"/>
      <c r="P157" s="65"/>
      <c r="Q157" s="65"/>
      <c r="R157" s="65"/>
      <c r="S157" s="65"/>
      <c r="T157" s="66"/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T157" s="18" t="s">
        <v>154</v>
      </c>
      <c r="AU157" s="18" t="s">
        <v>80</v>
      </c>
    </row>
    <row r="158" spans="1:65" s="13" customFormat="1" ht="11.25">
      <c r="B158" s="200"/>
      <c r="C158" s="201"/>
      <c r="D158" s="192" t="s">
        <v>165</v>
      </c>
      <c r="E158" s="202" t="s">
        <v>19</v>
      </c>
      <c r="F158" s="203" t="s">
        <v>494</v>
      </c>
      <c r="G158" s="201"/>
      <c r="H158" s="204">
        <v>20</v>
      </c>
      <c r="I158" s="205"/>
      <c r="J158" s="201"/>
      <c r="K158" s="201"/>
      <c r="L158" s="206"/>
      <c r="M158" s="207"/>
      <c r="N158" s="208"/>
      <c r="O158" s="208"/>
      <c r="P158" s="208"/>
      <c r="Q158" s="208"/>
      <c r="R158" s="208"/>
      <c r="S158" s="208"/>
      <c r="T158" s="209"/>
      <c r="AT158" s="210" t="s">
        <v>165</v>
      </c>
      <c r="AU158" s="210" t="s">
        <v>80</v>
      </c>
      <c r="AV158" s="13" t="s">
        <v>80</v>
      </c>
      <c r="AW158" s="13" t="s">
        <v>33</v>
      </c>
      <c r="AX158" s="13" t="s">
        <v>78</v>
      </c>
      <c r="AY158" s="210" t="s">
        <v>143</v>
      </c>
    </row>
    <row r="159" spans="1:65" s="12" customFormat="1" ht="22.9" customHeight="1">
      <c r="B159" s="163"/>
      <c r="C159" s="164"/>
      <c r="D159" s="165" t="s">
        <v>70</v>
      </c>
      <c r="E159" s="177" t="s">
        <v>395</v>
      </c>
      <c r="F159" s="177" t="s">
        <v>396</v>
      </c>
      <c r="G159" s="164"/>
      <c r="H159" s="164"/>
      <c r="I159" s="167"/>
      <c r="J159" s="178">
        <f>BK159</f>
        <v>0</v>
      </c>
      <c r="K159" s="164"/>
      <c r="L159" s="169"/>
      <c r="M159" s="170"/>
      <c r="N159" s="171"/>
      <c r="O159" s="171"/>
      <c r="P159" s="172">
        <f>SUM(P160:P162)</f>
        <v>0</v>
      </c>
      <c r="Q159" s="171"/>
      <c r="R159" s="172">
        <f>SUM(R160:R162)</f>
        <v>0</v>
      </c>
      <c r="S159" s="171"/>
      <c r="T159" s="173">
        <f>SUM(T160:T162)</f>
        <v>0</v>
      </c>
      <c r="AR159" s="174" t="s">
        <v>78</v>
      </c>
      <c r="AT159" s="175" t="s">
        <v>70</v>
      </c>
      <c r="AU159" s="175" t="s">
        <v>78</v>
      </c>
      <c r="AY159" s="174" t="s">
        <v>143</v>
      </c>
      <c r="BK159" s="176">
        <f>SUM(BK160:BK162)</f>
        <v>0</v>
      </c>
    </row>
    <row r="160" spans="1:65" s="2" customFormat="1" ht="16.5" customHeight="1">
      <c r="A160" s="35"/>
      <c r="B160" s="36"/>
      <c r="C160" s="179" t="s">
        <v>273</v>
      </c>
      <c r="D160" s="179" t="s">
        <v>145</v>
      </c>
      <c r="E160" s="180" t="s">
        <v>398</v>
      </c>
      <c r="F160" s="181" t="s">
        <v>399</v>
      </c>
      <c r="G160" s="182" t="s">
        <v>400</v>
      </c>
      <c r="H160" s="183">
        <v>12.087999999999999</v>
      </c>
      <c r="I160" s="184"/>
      <c r="J160" s="185">
        <f>ROUND(I160*H160,2)</f>
        <v>0</v>
      </c>
      <c r="K160" s="181" t="s">
        <v>149</v>
      </c>
      <c r="L160" s="40"/>
      <c r="M160" s="186" t="s">
        <v>19</v>
      </c>
      <c r="N160" s="187" t="s">
        <v>42</v>
      </c>
      <c r="O160" s="65"/>
      <c r="P160" s="188">
        <f>O160*H160</f>
        <v>0</v>
      </c>
      <c r="Q160" s="188">
        <v>0</v>
      </c>
      <c r="R160" s="188">
        <f>Q160*H160</f>
        <v>0</v>
      </c>
      <c r="S160" s="188">
        <v>0</v>
      </c>
      <c r="T160" s="189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190" t="s">
        <v>150</v>
      </c>
      <c r="AT160" s="190" t="s">
        <v>145</v>
      </c>
      <c r="AU160" s="190" t="s">
        <v>80</v>
      </c>
      <c r="AY160" s="18" t="s">
        <v>143</v>
      </c>
      <c r="BE160" s="191">
        <f>IF(N160="základní",J160,0)</f>
        <v>0</v>
      </c>
      <c r="BF160" s="191">
        <f>IF(N160="snížená",J160,0)</f>
        <v>0</v>
      </c>
      <c r="BG160" s="191">
        <f>IF(N160="zákl. přenesená",J160,0)</f>
        <v>0</v>
      </c>
      <c r="BH160" s="191">
        <f>IF(N160="sníž. přenesená",J160,0)</f>
        <v>0</v>
      </c>
      <c r="BI160" s="191">
        <f>IF(N160="nulová",J160,0)</f>
        <v>0</v>
      </c>
      <c r="BJ160" s="18" t="s">
        <v>78</v>
      </c>
      <c r="BK160" s="191">
        <f>ROUND(I160*H160,2)</f>
        <v>0</v>
      </c>
      <c r="BL160" s="18" t="s">
        <v>150</v>
      </c>
      <c r="BM160" s="190" t="s">
        <v>482</v>
      </c>
    </row>
    <row r="161" spans="1:47" s="2" customFormat="1" ht="11.25">
      <c r="A161" s="35"/>
      <c r="B161" s="36"/>
      <c r="C161" s="37"/>
      <c r="D161" s="192" t="s">
        <v>152</v>
      </c>
      <c r="E161" s="37"/>
      <c r="F161" s="193" t="s">
        <v>402</v>
      </c>
      <c r="G161" s="37"/>
      <c r="H161" s="37"/>
      <c r="I161" s="194"/>
      <c r="J161" s="37"/>
      <c r="K161" s="37"/>
      <c r="L161" s="40"/>
      <c r="M161" s="195"/>
      <c r="N161" s="196"/>
      <c r="O161" s="65"/>
      <c r="P161" s="65"/>
      <c r="Q161" s="65"/>
      <c r="R161" s="65"/>
      <c r="S161" s="65"/>
      <c r="T161" s="66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8" t="s">
        <v>152</v>
      </c>
      <c r="AU161" s="18" t="s">
        <v>80</v>
      </c>
    </row>
    <row r="162" spans="1:47" s="2" customFormat="1" ht="11.25">
      <c r="A162" s="35"/>
      <c r="B162" s="36"/>
      <c r="C162" s="37"/>
      <c r="D162" s="197" t="s">
        <v>154</v>
      </c>
      <c r="E162" s="37"/>
      <c r="F162" s="198" t="s">
        <v>403</v>
      </c>
      <c r="G162" s="37"/>
      <c r="H162" s="37"/>
      <c r="I162" s="194"/>
      <c r="J162" s="37"/>
      <c r="K162" s="37"/>
      <c r="L162" s="40"/>
      <c r="M162" s="242"/>
      <c r="N162" s="243"/>
      <c r="O162" s="244"/>
      <c r="P162" s="244"/>
      <c r="Q162" s="244"/>
      <c r="R162" s="244"/>
      <c r="S162" s="244"/>
      <c r="T162" s="24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T162" s="18" t="s">
        <v>154</v>
      </c>
      <c r="AU162" s="18" t="s">
        <v>80</v>
      </c>
    </row>
    <row r="163" spans="1:47" s="2" customFormat="1" ht="6.95" customHeight="1">
      <c r="A163" s="35"/>
      <c r="B163" s="48"/>
      <c r="C163" s="49"/>
      <c r="D163" s="49"/>
      <c r="E163" s="49"/>
      <c r="F163" s="49"/>
      <c r="G163" s="49"/>
      <c r="H163" s="49"/>
      <c r="I163" s="49"/>
      <c r="J163" s="49"/>
      <c r="K163" s="49"/>
      <c r="L163" s="40"/>
      <c r="M163" s="35"/>
      <c r="O163" s="35"/>
      <c r="P163" s="35"/>
      <c r="Q163" s="35"/>
      <c r="R163" s="35"/>
      <c r="S163" s="35"/>
      <c r="T163" s="35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</row>
  </sheetData>
  <sheetProtection algorithmName="SHA-512" hashValue="0J62yONR93PTmXa+Nzj6m8bNVE7pAeI0PagQftO+97/A+3garcBcC1Yw4BRd9M28gcj8iY46WsK90oV2m0E+rw==" saltValue="o3CcT/DLf4z2rRTj5OLMQkEuwOavdyrwnXyfxLpAoRnSRZ43WQkqt9qfa0CCSW8QVfbqvgU/PhZkxLR9jls7jQ==" spinCount="100000" sheet="1" objects="1" scenarios="1" formatColumns="0" formatRows="0" autoFilter="0"/>
  <autoFilter ref="C87:K162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100" r:id="rId1"/>
    <hyperlink ref="F105" r:id="rId2"/>
    <hyperlink ref="F110" r:id="rId3"/>
    <hyperlink ref="F115" r:id="rId4"/>
    <hyperlink ref="F122" r:id="rId5"/>
    <hyperlink ref="F125" r:id="rId6"/>
    <hyperlink ref="F129" r:id="rId7"/>
    <hyperlink ref="F145" r:id="rId8"/>
    <hyperlink ref="F154" r:id="rId9"/>
    <hyperlink ref="F157" r:id="rId10"/>
    <hyperlink ref="F162" r:id="rId11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12"/>
  <headerFooter>
    <oddFooter>&amp;CStrana &amp;P z &amp;N</oddFooter>
  </headerFooter>
  <drawing r:id="rId13"/>
</worksheet>
</file>

<file path=xl/worksheets/sheet8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17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103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2" customFormat="1" ht="12" customHeight="1">
      <c r="A8" s="35"/>
      <c r="B8" s="40"/>
      <c r="C8" s="35"/>
      <c r="D8" s="113" t="s">
        <v>117</v>
      </c>
      <c r="E8" s="35"/>
      <c r="F8" s="35"/>
      <c r="G8" s="35"/>
      <c r="H8" s="35"/>
      <c r="I8" s="35"/>
      <c r="J8" s="35"/>
      <c r="K8" s="35"/>
      <c r="L8" s="114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pans="1:46" s="2" customFormat="1" ht="16.5" customHeight="1">
      <c r="A9" s="35"/>
      <c r="B9" s="40"/>
      <c r="C9" s="35"/>
      <c r="D9" s="35"/>
      <c r="E9" s="374" t="s">
        <v>514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1.25">
      <c r="A10" s="35"/>
      <c r="B10" s="40"/>
      <c r="C10" s="35"/>
      <c r="D10" s="35"/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2" customHeight="1">
      <c r="A11" s="35"/>
      <c r="B11" s="40"/>
      <c r="C11" s="35"/>
      <c r="D11" s="113" t="s">
        <v>18</v>
      </c>
      <c r="E11" s="35"/>
      <c r="F11" s="104" t="s">
        <v>19</v>
      </c>
      <c r="G11" s="35"/>
      <c r="H11" s="35"/>
      <c r="I11" s="113" t="s">
        <v>20</v>
      </c>
      <c r="J11" s="104" t="s">
        <v>19</v>
      </c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2" customHeight="1">
      <c r="A12" s="35"/>
      <c r="B12" s="40"/>
      <c r="C12" s="35"/>
      <c r="D12" s="113" t="s">
        <v>21</v>
      </c>
      <c r="E12" s="35"/>
      <c r="F12" s="104" t="s">
        <v>22</v>
      </c>
      <c r="G12" s="35"/>
      <c r="H12" s="35"/>
      <c r="I12" s="113" t="s">
        <v>23</v>
      </c>
      <c r="J12" s="115" t="str">
        <f>'Rekapitulace stavby'!AN8</f>
        <v>3. 11. 2022</v>
      </c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0.9" customHeight="1">
      <c r="A13" s="35"/>
      <c r="B13" s="40"/>
      <c r="C13" s="35"/>
      <c r="D13" s="35"/>
      <c r="E13" s="35"/>
      <c r="F13" s="35"/>
      <c r="G13" s="35"/>
      <c r="H13" s="35"/>
      <c r="I13" s="35"/>
      <c r="J13" s="35"/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25</v>
      </c>
      <c r="E14" s="35"/>
      <c r="F14" s="35"/>
      <c r="G14" s="35"/>
      <c r="H14" s="35"/>
      <c r="I14" s="113" t="s">
        <v>26</v>
      </c>
      <c r="J14" s="104" t="s">
        <v>19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8" customHeight="1">
      <c r="A15" s="35"/>
      <c r="B15" s="40"/>
      <c r="C15" s="35"/>
      <c r="D15" s="35"/>
      <c r="E15" s="104" t="s">
        <v>27</v>
      </c>
      <c r="F15" s="35"/>
      <c r="G15" s="35"/>
      <c r="H15" s="35"/>
      <c r="I15" s="113" t="s">
        <v>28</v>
      </c>
      <c r="J15" s="104" t="s">
        <v>19</v>
      </c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6.95" customHeight="1">
      <c r="A16" s="35"/>
      <c r="B16" s="40"/>
      <c r="C16" s="35"/>
      <c r="D16" s="35"/>
      <c r="E16" s="35"/>
      <c r="F16" s="35"/>
      <c r="G16" s="35"/>
      <c r="H16" s="35"/>
      <c r="I16" s="35"/>
      <c r="J16" s="35"/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2" customHeight="1">
      <c r="A17" s="35"/>
      <c r="B17" s="40"/>
      <c r="C17" s="35"/>
      <c r="D17" s="113" t="s">
        <v>29</v>
      </c>
      <c r="E17" s="35"/>
      <c r="F17" s="35"/>
      <c r="G17" s="35"/>
      <c r="H17" s="35"/>
      <c r="I17" s="113" t="s">
        <v>26</v>
      </c>
      <c r="J17" s="31" t="str">
        <f>'Rekapitulace stavby'!AN13</f>
        <v>Vyplň údaj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18" customHeight="1">
      <c r="A18" s="35"/>
      <c r="B18" s="40"/>
      <c r="C18" s="35"/>
      <c r="D18" s="35"/>
      <c r="E18" s="375" t="str">
        <f>'Rekapitulace stavby'!E14</f>
        <v>Vyplň údaj</v>
      </c>
      <c r="F18" s="376"/>
      <c r="G18" s="376"/>
      <c r="H18" s="376"/>
      <c r="I18" s="113" t="s">
        <v>28</v>
      </c>
      <c r="J18" s="31" t="str">
        <f>'Rekapitulace stavby'!AN14</f>
        <v>Vyplň údaj</v>
      </c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6.95" customHeight="1">
      <c r="A19" s="35"/>
      <c r="B19" s="40"/>
      <c r="C19" s="35"/>
      <c r="D19" s="35"/>
      <c r="E19" s="35"/>
      <c r="F19" s="35"/>
      <c r="G19" s="35"/>
      <c r="H19" s="35"/>
      <c r="I19" s="35"/>
      <c r="J19" s="35"/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2" customHeight="1">
      <c r="A20" s="35"/>
      <c r="B20" s="40"/>
      <c r="C20" s="35"/>
      <c r="D20" s="113" t="s">
        <v>31</v>
      </c>
      <c r="E20" s="35"/>
      <c r="F20" s="35"/>
      <c r="G20" s="35"/>
      <c r="H20" s="35"/>
      <c r="I20" s="113" t="s">
        <v>26</v>
      </c>
      <c r="J20" s="104" t="s">
        <v>19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18" customHeight="1">
      <c r="A21" s="35"/>
      <c r="B21" s="40"/>
      <c r="C21" s="35"/>
      <c r="D21" s="35"/>
      <c r="E21" s="104" t="s">
        <v>32</v>
      </c>
      <c r="F21" s="35"/>
      <c r="G21" s="35"/>
      <c r="H21" s="35"/>
      <c r="I21" s="113" t="s">
        <v>28</v>
      </c>
      <c r="J21" s="104" t="s">
        <v>19</v>
      </c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6.95" customHeight="1">
      <c r="A22" s="35"/>
      <c r="B22" s="40"/>
      <c r="C22" s="35"/>
      <c r="D22" s="35"/>
      <c r="E22" s="35"/>
      <c r="F22" s="35"/>
      <c r="G22" s="35"/>
      <c r="H22" s="35"/>
      <c r="I22" s="35"/>
      <c r="J22" s="35"/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2" customHeight="1">
      <c r="A23" s="35"/>
      <c r="B23" s="40"/>
      <c r="C23" s="35"/>
      <c r="D23" s="113" t="s">
        <v>34</v>
      </c>
      <c r="E23" s="35"/>
      <c r="F23" s="35"/>
      <c r="G23" s="35"/>
      <c r="H23" s="35"/>
      <c r="I23" s="113" t="s">
        <v>26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18" customHeight="1">
      <c r="A24" s="35"/>
      <c r="B24" s="40"/>
      <c r="C24" s="35"/>
      <c r="D24" s="35"/>
      <c r="E24" s="104" t="s">
        <v>32</v>
      </c>
      <c r="F24" s="35"/>
      <c r="G24" s="35"/>
      <c r="H24" s="35"/>
      <c r="I24" s="113" t="s">
        <v>28</v>
      </c>
      <c r="J24" s="104" t="s">
        <v>19</v>
      </c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6.95" customHeight="1">
      <c r="A25" s="35"/>
      <c r="B25" s="40"/>
      <c r="C25" s="35"/>
      <c r="D25" s="35"/>
      <c r="E25" s="35"/>
      <c r="F25" s="35"/>
      <c r="G25" s="35"/>
      <c r="H25" s="35"/>
      <c r="I25" s="35"/>
      <c r="J25" s="35"/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2" customHeight="1">
      <c r="A26" s="35"/>
      <c r="B26" s="40"/>
      <c r="C26" s="35"/>
      <c r="D26" s="113" t="s">
        <v>35</v>
      </c>
      <c r="E26" s="35"/>
      <c r="F26" s="35"/>
      <c r="G26" s="35"/>
      <c r="H26" s="35"/>
      <c r="I26" s="35"/>
      <c r="J26" s="35"/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8" customFormat="1" ht="16.5" customHeight="1">
      <c r="A27" s="116"/>
      <c r="B27" s="117"/>
      <c r="C27" s="116"/>
      <c r="D27" s="116"/>
      <c r="E27" s="377" t="s">
        <v>19</v>
      </c>
      <c r="F27" s="377"/>
      <c r="G27" s="377"/>
      <c r="H27" s="377"/>
      <c r="I27" s="116"/>
      <c r="J27" s="116"/>
      <c r="K27" s="116"/>
      <c r="L27" s="118"/>
      <c r="S27" s="116"/>
      <c r="T27" s="116"/>
      <c r="U27" s="116"/>
      <c r="V27" s="116"/>
      <c r="W27" s="116"/>
      <c r="X27" s="116"/>
      <c r="Y27" s="116"/>
      <c r="Z27" s="116"/>
      <c r="AA27" s="116"/>
      <c r="AB27" s="116"/>
      <c r="AC27" s="116"/>
      <c r="AD27" s="116"/>
      <c r="AE27" s="116"/>
    </row>
    <row r="28" spans="1:31" s="2" customFormat="1" ht="6.95" customHeight="1">
      <c r="A28" s="35"/>
      <c r="B28" s="40"/>
      <c r="C28" s="35"/>
      <c r="D28" s="35"/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2" customFormat="1" ht="6.95" customHeight="1">
      <c r="A29" s="35"/>
      <c r="B29" s="40"/>
      <c r="C29" s="35"/>
      <c r="D29" s="119"/>
      <c r="E29" s="119"/>
      <c r="F29" s="119"/>
      <c r="G29" s="119"/>
      <c r="H29" s="119"/>
      <c r="I29" s="119"/>
      <c r="J29" s="119"/>
      <c r="K29" s="119"/>
      <c r="L29" s="114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pans="1:31" s="2" customFormat="1" ht="25.35" customHeight="1">
      <c r="A30" s="35"/>
      <c r="B30" s="40"/>
      <c r="C30" s="35"/>
      <c r="D30" s="120" t="s">
        <v>37</v>
      </c>
      <c r="E30" s="35"/>
      <c r="F30" s="35"/>
      <c r="G30" s="35"/>
      <c r="H30" s="35"/>
      <c r="I30" s="35"/>
      <c r="J30" s="121">
        <f>ROUND(J83, 2)</f>
        <v>0</v>
      </c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14.45" customHeight="1">
      <c r="A32" s="35"/>
      <c r="B32" s="40"/>
      <c r="C32" s="35"/>
      <c r="D32" s="35"/>
      <c r="E32" s="35"/>
      <c r="F32" s="122" t="s">
        <v>39</v>
      </c>
      <c r="G32" s="35"/>
      <c r="H32" s="35"/>
      <c r="I32" s="122" t="s">
        <v>38</v>
      </c>
      <c r="J32" s="122" t="s">
        <v>40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14.45" customHeight="1">
      <c r="A33" s="35"/>
      <c r="B33" s="40"/>
      <c r="C33" s="35"/>
      <c r="D33" s="123" t="s">
        <v>41</v>
      </c>
      <c r="E33" s="113" t="s">
        <v>42</v>
      </c>
      <c r="F33" s="124">
        <f>ROUND((SUM(BE83:BE116)),  2)</f>
        <v>0</v>
      </c>
      <c r="G33" s="35"/>
      <c r="H33" s="35"/>
      <c r="I33" s="125">
        <v>0.21</v>
      </c>
      <c r="J33" s="124">
        <f>ROUND(((SUM(BE83:BE116))*I33),  2)</f>
        <v>0</v>
      </c>
      <c r="K33" s="35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113" t="s">
        <v>43</v>
      </c>
      <c r="F34" s="124">
        <f>ROUND((SUM(BF83:BF116)),  2)</f>
        <v>0</v>
      </c>
      <c r="G34" s="35"/>
      <c r="H34" s="35"/>
      <c r="I34" s="125">
        <v>0.15</v>
      </c>
      <c r="J34" s="124">
        <f>ROUND(((SUM(BF83:BF116))*I34),  2)</f>
        <v>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hidden="1" customHeight="1">
      <c r="A35" s="35"/>
      <c r="B35" s="40"/>
      <c r="C35" s="35"/>
      <c r="D35" s="35"/>
      <c r="E35" s="113" t="s">
        <v>44</v>
      </c>
      <c r="F35" s="124">
        <f>ROUND((SUM(BG83:BG116)),  2)</f>
        <v>0</v>
      </c>
      <c r="G35" s="35"/>
      <c r="H35" s="35"/>
      <c r="I35" s="125">
        <v>0.21</v>
      </c>
      <c r="J35" s="124">
        <f>0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hidden="1" customHeight="1">
      <c r="A36" s="35"/>
      <c r="B36" s="40"/>
      <c r="C36" s="35"/>
      <c r="D36" s="35"/>
      <c r="E36" s="113" t="s">
        <v>45</v>
      </c>
      <c r="F36" s="124">
        <f>ROUND((SUM(BH83:BH116)),  2)</f>
        <v>0</v>
      </c>
      <c r="G36" s="35"/>
      <c r="H36" s="35"/>
      <c r="I36" s="125">
        <v>0.15</v>
      </c>
      <c r="J36" s="124">
        <f>0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46</v>
      </c>
      <c r="F37" s="124">
        <f>ROUND((SUM(BI83:BI116)),  2)</f>
        <v>0</v>
      </c>
      <c r="G37" s="35"/>
      <c r="H37" s="35"/>
      <c r="I37" s="125">
        <v>0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6.95" customHeight="1">
      <c r="A38" s="35"/>
      <c r="B38" s="40"/>
      <c r="C38" s="35"/>
      <c r="D38" s="35"/>
      <c r="E38" s="35"/>
      <c r="F38" s="35"/>
      <c r="G38" s="35"/>
      <c r="H38" s="35"/>
      <c r="I38" s="35"/>
      <c r="J38" s="35"/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25.35" customHeight="1">
      <c r="A39" s="35"/>
      <c r="B39" s="40"/>
      <c r="C39" s="126"/>
      <c r="D39" s="127" t="s">
        <v>47</v>
      </c>
      <c r="E39" s="128"/>
      <c r="F39" s="128"/>
      <c r="G39" s="129" t="s">
        <v>48</v>
      </c>
      <c r="H39" s="130" t="s">
        <v>49</v>
      </c>
      <c r="I39" s="128"/>
      <c r="J39" s="131">
        <f>SUM(J30:J37)</f>
        <v>0</v>
      </c>
      <c r="K39" s="132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14.45" customHeight="1">
      <c r="A40" s="35"/>
      <c r="B40" s="133"/>
      <c r="C40" s="134"/>
      <c r="D40" s="134"/>
      <c r="E40" s="134"/>
      <c r="F40" s="134"/>
      <c r="G40" s="134"/>
      <c r="H40" s="134"/>
      <c r="I40" s="134"/>
      <c r="J40" s="134"/>
      <c r="K40" s="134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4" spans="1:31" s="2" customFormat="1" ht="6.95" customHeight="1">
      <c r="A44" s="35"/>
      <c r="B44" s="135"/>
      <c r="C44" s="136"/>
      <c r="D44" s="136"/>
      <c r="E44" s="136"/>
      <c r="F44" s="136"/>
      <c r="G44" s="136"/>
      <c r="H44" s="136"/>
      <c r="I44" s="136"/>
      <c r="J44" s="136"/>
      <c r="K44" s="136"/>
      <c r="L44" s="114"/>
      <c r="S44" s="35"/>
      <c r="T44" s="35"/>
      <c r="U44" s="35"/>
      <c r="V44" s="35"/>
      <c r="W44" s="35"/>
      <c r="X44" s="35"/>
      <c r="Y44" s="35"/>
      <c r="Z44" s="35"/>
      <c r="AA44" s="35"/>
      <c r="AB44" s="35"/>
      <c r="AC44" s="35"/>
      <c r="AD44" s="35"/>
      <c r="AE44" s="35"/>
    </row>
    <row r="45" spans="1:31" s="2" customFormat="1" ht="24.95" customHeight="1">
      <c r="A45" s="35"/>
      <c r="B45" s="36"/>
      <c r="C45" s="24" t="s">
        <v>121</v>
      </c>
      <c r="D45" s="37"/>
      <c r="E45" s="37"/>
      <c r="F45" s="37"/>
      <c r="G45" s="37"/>
      <c r="H45" s="37"/>
      <c r="I45" s="37"/>
      <c r="J45" s="37"/>
      <c r="K45" s="37"/>
      <c r="L45" s="114"/>
      <c r="S45" s="35"/>
      <c r="T45" s="35"/>
      <c r="U45" s="35"/>
      <c r="V45" s="35"/>
      <c r="W45" s="35"/>
      <c r="X45" s="35"/>
      <c r="Y45" s="35"/>
      <c r="Z45" s="35"/>
      <c r="AA45" s="35"/>
      <c r="AB45" s="35"/>
      <c r="AC45" s="35"/>
      <c r="AD45" s="35"/>
      <c r="AE45" s="35"/>
    </row>
    <row r="46" spans="1:31" s="2" customFormat="1" ht="6.95" customHeight="1">
      <c r="A46" s="35"/>
      <c r="B46" s="36"/>
      <c r="C46" s="37"/>
      <c r="D46" s="37"/>
      <c r="E46" s="37"/>
      <c r="F46" s="37"/>
      <c r="G46" s="37"/>
      <c r="H46" s="37"/>
      <c r="I46" s="37"/>
      <c r="J46" s="37"/>
      <c r="K46" s="37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12" customHeight="1">
      <c r="A47" s="35"/>
      <c r="B47" s="36"/>
      <c r="C47" s="30" t="s">
        <v>16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16.5" customHeight="1">
      <c r="A48" s="35"/>
      <c r="B48" s="36"/>
      <c r="C48" s="37"/>
      <c r="D48" s="37"/>
      <c r="E48" s="378" t="str">
        <f>E7</f>
        <v>Nebužely - výsadba LBK 72</v>
      </c>
      <c r="F48" s="379"/>
      <c r="G48" s="379"/>
      <c r="H48" s="379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117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32" t="str">
        <f>E9</f>
        <v>SO-02 - Biotechnické objekty</v>
      </c>
      <c r="F50" s="380"/>
      <c r="G50" s="380"/>
      <c r="H50" s="380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2" customFormat="1" ht="6.95" customHeight="1">
      <c r="A51" s="35"/>
      <c r="B51" s="36"/>
      <c r="C51" s="37"/>
      <c r="D51" s="37"/>
      <c r="E51" s="37"/>
      <c r="F51" s="37"/>
      <c r="G51" s="37"/>
      <c r="H51" s="37"/>
      <c r="I51" s="37"/>
      <c r="J51" s="37"/>
      <c r="K51" s="37"/>
      <c r="L51" s="114"/>
      <c r="S51" s="35"/>
      <c r="T51" s="35"/>
      <c r="U51" s="35"/>
      <c r="V51" s="35"/>
      <c r="W51" s="35"/>
      <c r="X51" s="35"/>
      <c r="Y51" s="35"/>
      <c r="Z51" s="35"/>
      <c r="AA51" s="35"/>
      <c r="AB51" s="35"/>
      <c r="AC51" s="35"/>
      <c r="AD51" s="35"/>
      <c r="AE51" s="35"/>
    </row>
    <row r="52" spans="1:47" s="2" customFormat="1" ht="12" customHeight="1">
      <c r="A52" s="35"/>
      <c r="B52" s="36"/>
      <c r="C52" s="30" t="s">
        <v>21</v>
      </c>
      <c r="D52" s="37"/>
      <c r="E52" s="37"/>
      <c r="F52" s="28" t="str">
        <f>F12</f>
        <v xml:space="preserve"> </v>
      </c>
      <c r="G52" s="37"/>
      <c r="H52" s="37"/>
      <c r="I52" s="30" t="s">
        <v>23</v>
      </c>
      <c r="J52" s="60" t="str">
        <f>IF(J12="","",J12)</f>
        <v>3. 11. 2022</v>
      </c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6.95" customHeight="1">
      <c r="A53" s="35"/>
      <c r="B53" s="36"/>
      <c r="C53" s="37"/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25.7" customHeight="1">
      <c r="A54" s="35"/>
      <c r="B54" s="36"/>
      <c r="C54" s="30" t="s">
        <v>25</v>
      </c>
      <c r="D54" s="37"/>
      <c r="E54" s="37"/>
      <c r="F54" s="28" t="str">
        <f>E15</f>
        <v>ČR SPÚ, pobočka Mělník</v>
      </c>
      <c r="G54" s="37"/>
      <c r="H54" s="37"/>
      <c r="I54" s="30" t="s">
        <v>31</v>
      </c>
      <c r="J54" s="33" t="str">
        <f>E21</f>
        <v>ATELIER FONTES s.r.o.</v>
      </c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25.7" customHeight="1">
      <c r="A55" s="35"/>
      <c r="B55" s="36"/>
      <c r="C55" s="30" t="s">
        <v>29</v>
      </c>
      <c r="D55" s="37"/>
      <c r="E55" s="37"/>
      <c r="F55" s="28" t="str">
        <f>IF(E18="","",E18)</f>
        <v>Vyplň údaj</v>
      </c>
      <c r="G55" s="37"/>
      <c r="H55" s="37"/>
      <c r="I55" s="30" t="s">
        <v>34</v>
      </c>
      <c r="J55" s="33" t="str">
        <f>E24</f>
        <v>ATELIER FONTES s.r.o.</v>
      </c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0.35" customHeight="1">
      <c r="A56" s="35"/>
      <c r="B56" s="36"/>
      <c r="C56" s="37"/>
      <c r="D56" s="37"/>
      <c r="E56" s="37"/>
      <c r="F56" s="37"/>
      <c r="G56" s="37"/>
      <c r="H56" s="37"/>
      <c r="I56" s="37"/>
      <c r="J56" s="37"/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29.25" customHeight="1">
      <c r="A57" s="35"/>
      <c r="B57" s="36"/>
      <c r="C57" s="137" t="s">
        <v>122</v>
      </c>
      <c r="D57" s="138"/>
      <c r="E57" s="138"/>
      <c r="F57" s="138"/>
      <c r="G57" s="138"/>
      <c r="H57" s="138"/>
      <c r="I57" s="138"/>
      <c r="J57" s="139" t="s">
        <v>123</v>
      </c>
      <c r="K57" s="138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10.35" customHeight="1">
      <c r="A58" s="35"/>
      <c r="B58" s="36"/>
      <c r="C58" s="37"/>
      <c r="D58" s="37"/>
      <c r="E58" s="37"/>
      <c r="F58" s="37"/>
      <c r="G58" s="37"/>
      <c r="H58" s="37"/>
      <c r="I58" s="37"/>
      <c r="J58" s="37"/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2.9" customHeight="1">
      <c r="A59" s="35"/>
      <c r="B59" s="36"/>
      <c r="C59" s="140" t="s">
        <v>69</v>
      </c>
      <c r="D59" s="37"/>
      <c r="E59" s="37"/>
      <c r="F59" s="37"/>
      <c r="G59" s="37"/>
      <c r="H59" s="37"/>
      <c r="I59" s="37"/>
      <c r="J59" s="78">
        <f>J83</f>
        <v>0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  <c r="AU59" s="18" t="s">
        <v>124</v>
      </c>
    </row>
    <row r="60" spans="1:47" s="9" customFormat="1" ht="24.95" customHeight="1">
      <c r="B60" s="141"/>
      <c r="C60" s="142"/>
      <c r="D60" s="143" t="s">
        <v>125</v>
      </c>
      <c r="E60" s="144"/>
      <c r="F60" s="144"/>
      <c r="G60" s="144"/>
      <c r="H60" s="144"/>
      <c r="I60" s="144"/>
      <c r="J60" s="145">
        <f>J84</f>
        <v>0</v>
      </c>
      <c r="K60" s="142"/>
      <c r="L60" s="146"/>
    </row>
    <row r="61" spans="1:47" s="10" customFormat="1" ht="19.899999999999999" customHeight="1">
      <c r="B61" s="147"/>
      <c r="C61" s="98"/>
      <c r="D61" s="148" t="s">
        <v>126</v>
      </c>
      <c r="E61" s="149"/>
      <c r="F61" s="149"/>
      <c r="G61" s="149"/>
      <c r="H61" s="149"/>
      <c r="I61" s="149"/>
      <c r="J61" s="150">
        <f>J85</f>
        <v>0</v>
      </c>
      <c r="K61" s="98"/>
      <c r="L61" s="151"/>
    </row>
    <row r="62" spans="1:47" s="10" customFormat="1" ht="19.899999999999999" customHeight="1">
      <c r="B62" s="147"/>
      <c r="C62" s="98"/>
      <c r="D62" s="148" t="s">
        <v>515</v>
      </c>
      <c r="E62" s="149"/>
      <c r="F62" s="149"/>
      <c r="G62" s="149"/>
      <c r="H62" s="149"/>
      <c r="I62" s="149"/>
      <c r="J62" s="150">
        <f>J92</f>
        <v>0</v>
      </c>
      <c r="K62" s="98"/>
      <c r="L62" s="151"/>
    </row>
    <row r="63" spans="1:47" s="10" customFormat="1" ht="19.899999999999999" customHeight="1">
      <c r="B63" s="147"/>
      <c r="C63" s="98"/>
      <c r="D63" s="148" t="s">
        <v>127</v>
      </c>
      <c r="E63" s="149"/>
      <c r="F63" s="149"/>
      <c r="G63" s="149"/>
      <c r="H63" s="149"/>
      <c r="I63" s="149"/>
      <c r="J63" s="150">
        <f>J113</f>
        <v>0</v>
      </c>
      <c r="K63" s="98"/>
      <c r="L63" s="151"/>
    </row>
    <row r="64" spans="1:47" s="2" customFormat="1" ht="21.75" customHeight="1">
      <c r="A64" s="35"/>
      <c r="B64" s="36"/>
      <c r="C64" s="37"/>
      <c r="D64" s="37"/>
      <c r="E64" s="37"/>
      <c r="F64" s="37"/>
      <c r="G64" s="37"/>
      <c r="H64" s="37"/>
      <c r="I64" s="37"/>
      <c r="J64" s="37"/>
      <c r="K64" s="37"/>
      <c r="L64" s="114"/>
      <c r="S64" s="35"/>
      <c r="T64" s="35"/>
      <c r="U64" s="35"/>
      <c r="V64" s="35"/>
      <c r="W64" s="35"/>
      <c r="X64" s="35"/>
      <c r="Y64" s="35"/>
      <c r="Z64" s="35"/>
      <c r="AA64" s="35"/>
      <c r="AB64" s="35"/>
      <c r="AC64" s="35"/>
      <c r="AD64" s="35"/>
      <c r="AE64" s="35"/>
    </row>
    <row r="65" spans="1:31" s="2" customFormat="1" ht="6.95" customHeight="1">
      <c r="A65" s="35"/>
      <c r="B65" s="48"/>
      <c r="C65" s="49"/>
      <c r="D65" s="49"/>
      <c r="E65" s="49"/>
      <c r="F65" s="49"/>
      <c r="G65" s="49"/>
      <c r="H65" s="49"/>
      <c r="I65" s="49"/>
      <c r="J65" s="49"/>
      <c r="K65" s="49"/>
      <c r="L65" s="114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9" spans="1:31" s="2" customFormat="1" ht="6.95" customHeight="1">
      <c r="A69" s="35"/>
      <c r="B69" s="50"/>
      <c r="C69" s="51"/>
      <c r="D69" s="51"/>
      <c r="E69" s="51"/>
      <c r="F69" s="51"/>
      <c r="G69" s="51"/>
      <c r="H69" s="51"/>
      <c r="I69" s="51"/>
      <c r="J69" s="51"/>
      <c r="K69" s="51"/>
      <c r="L69" s="114"/>
      <c r="S69" s="35"/>
      <c r="T69" s="35"/>
      <c r="U69" s="35"/>
      <c r="V69" s="35"/>
      <c r="W69" s="35"/>
      <c r="X69" s="35"/>
      <c r="Y69" s="35"/>
      <c r="Z69" s="35"/>
      <c r="AA69" s="35"/>
      <c r="AB69" s="35"/>
      <c r="AC69" s="35"/>
      <c r="AD69" s="35"/>
      <c r="AE69" s="35"/>
    </row>
    <row r="70" spans="1:31" s="2" customFormat="1" ht="24.95" customHeight="1">
      <c r="A70" s="35"/>
      <c r="B70" s="36"/>
      <c r="C70" s="24" t="s">
        <v>128</v>
      </c>
      <c r="D70" s="37"/>
      <c r="E70" s="37"/>
      <c r="F70" s="37"/>
      <c r="G70" s="37"/>
      <c r="H70" s="37"/>
      <c r="I70" s="37"/>
      <c r="J70" s="37"/>
      <c r="K70" s="37"/>
      <c r="L70" s="114"/>
      <c r="S70" s="35"/>
      <c r="T70" s="35"/>
      <c r="U70" s="35"/>
      <c r="V70" s="35"/>
      <c r="W70" s="35"/>
      <c r="X70" s="35"/>
      <c r="Y70" s="35"/>
      <c r="Z70" s="35"/>
      <c r="AA70" s="35"/>
      <c r="AB70" s="35"/>
      <c r="AC70" s="35"/>
      <c r="AD70" s="35"/>
      <c r="AE70" s="35"/>
    </row>
    <row r="71" spans="1:31" s="2" customFormat="1" ht="6.95" customHeight="1">
      <c r="A71" s="35"/>
      <c r="B71" s="36"/>
      <c r="C71" s="37"/>
      <c r="D71" s="37"/>
      <c r="E71" s="37"/>
      <c r="F71" s="37"/>
      <c r="G71" s="37"/>
      <c r="H71" s="37"/>
      <c r="I71" s="37"/>
      <c r="J71" s="37"/>
      <c r="K71" s="37"/>
      <c r="L71" s="114"/>
      <c r="S71" s="35"/>
      <c r="T71" s="35"/>
      <c r="U71" s="35"/>
      <c r="V71" s="35"/>
      <c r="W71" s="35"/>
      <c r="X71" s="35"/>
      <c r="Y71" s="35"/>
      <c r="Z71" s="35"/>
      <c r="AA71" s="35"/>
      <c r="AB71" s="35"/>
      <c r="AC71" s="35"/>
      <c r="AD71" s="35"/>
      <c r="AE71" s="35"/>
    </row>
    <row r="72" spans="1:31" s="2" customFormat="1" ht="12" customHeight="1">
      <c r="A72" s="35"/>
      <c r="B72" s="36"/>
      <c r="C72" s="30" t="s">
        <v>16</v>
      </c>
      <c r="D72" s="37"/>
      <c r="E72" s="37"/>
      <c r="F72" s="37"/>
      <c r="G72" s="37"/>
      <c r="H72" s="37"/>
      <c r="I72" s="37"/>
      <c r="J72" s="37"/>
      <c r="K72" s="37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16.5" customHeight="1">
      <c r="A73" s="35"/>
      <c r="B73" s="36"/>
      <c r="C73" s="37"/>
      <c r="D73" s="37"/>
      <c r="E73" s="378" t="str">
        <f>E7</f>
        <v>Nebužely - výsadba LBK 72</v>
      </c>
      <c r="F73" s="379"/>
      <c r="G73" s="379"/>
      <c r="H73" s="379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12" customHeight="1">
      <c r="A74" s="35"/>
      <c r="B74" s="36"/>
      <c r="C74" s="30" t="s">
        <v>117</v>
      </c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6.5" customHeight="1">
      <c r="A75" s="35"/>
      <c r="B75" s="36"/>
      <c r="C75" s="37"/>
      <c r="D75" s="37"/>
      <c r="E75" s="332" t="str">
        <f>E9</f>
        <v>SO-02 - Biotechnické objekty</v>
      </c>
      <c r="F75" s="380"/>
      <c r="G75" s="380"/>
      <c r="H75" s="380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6.95" customHeigh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2" customFormat="1" ht="12" customHeight="1">
      <c r="A77" s="35"/>
      <c r="B77" s="36"/>
      <c r="C77" s="30" t="s">
        <v>21</v>
      </c>
      <c r="D77" s="37"/>
      <c r="E77" s="37"/>
      <c r="F77" s="28" t="str">
        <f>F12</f>
        <v xml:space="preserve"> </v>
      </c>
      <c r="G77" s="37"/>
      <c r="H77" s="37"/>
      <c r="I77" s="30" t="s">
        <v>23</v>
      </c>
      <c r="J77" s="60" t="str">
        <f>IF(J12="","",J12)</f>
        <v>3. 11. 2022</v>
      </c>
      <c r="K77" s="37"/>
      <c r="L77" s="114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78" spans="1:31" s="2" customFormat="1" ht="6.95" customHeight="1">
      <c r="A78" s="35"/>
      <c r="B78" s="36"/>
      <c r="C78" s="37"/>
      <c r="D78" s="37"/>
      <c r="E78" s="37"/>
      <c r="F78" s="37"/>
      <c r="G78" s="37"/>
      <c r="H78" s="37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25.7" customHeight="1">
      <c r="A79" s="35"/>
      <c r="B79" s="36"/>
      <c r="C79" s="30" t="s">
        <v>25</v>
      </c>
      <c r="D79" s="37"/>
      <c r="E79" s="37"/>
      <c r="F79" s="28" t="str">
        <f>E15</f>
        <v>ČR SPÚ, pobočka Mělník</v>
      </c>
      <c r="G79" s="37"/>
      <c r="H79" s="37"/>
      <c r="I79" s="30" t="s">
        <v>31</v>
      </c>
      <c r="J79" s="33" t="str">
        <f>E21</f>
        <v>ATELIER FONTES s.r.o.</v>
      </c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25.7" customHeight="1">
      <c r="A80" s="35"/>
      <c r="B80" s="36"/>
      <c r="C80" s="30" t="s">
        <v>29</v>
      </c>
      <c r="D80" s="37"/>
      <c r="E80" s="37"/>
      <c r="F80" s="28" t="str">
        <f>IF(E18="","",E18)</f>
        <v>Vyplň údaj</v>
      </c>
      <c r="G80" s="37"/>
      <c r="H80" s="37"/>
      <c r="I80" s="30" t="s">
        <v>34</v>
      </c>
      <c r="J80" s="33" t="str">
        <f>E24</f>
        <v>ATELIER FONTES s.r.o.</v>
      </c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10.3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11" customFormat="1" ht="29.25" customHeight="1">
      <c r="A82" s="152"/>
      <c r="B82" s="153"/>
      <c r="C82" s="154" t="s">
        <v>129</v>
      </c>
      <c r="D82" s="155" t="s">
        <v>56</v>
      </c>
      <c r="E82" s="155" t="s">
        <v>52</v>
      </c>
      <c r="F82" s="155" t="s">
        <v>53</v>
      </c>
      <c r="G82" s="155" t="s">
        <v>130</v>
      </c>
      <c r="H82" s="155" t="s">
        <v>131</v>
      </c>
      <c r="I82" s="155" t="s">
        <v>132</v>
      </c>
      <c r="J82" s="155" t="s">
        <v>123</v>
      </c>
      <c r="K82" s="156" t="s">
        <v>133</v>
      </c>
      <c r="L82" s="157"/>
      <c r="M82" s="69" t="s">
        <v>19</v>
      </c>
      <c r="N82" s="70" t="s">
        <v>41</v>
      </c>
      <c r="O82" s="70" t="s">
        <v>134</v>
      </c>
      <c r="P82" s="70" t="s">
        <v>135</v>
      </c>
      <c r="Q82" s="70" t="s">
        <v>136</v>
      </c>
      <c r="R82" s="70" t="s">
        <v>137</v>
      </c>
      <c r="S82" s="70" t="s">
        <v>138</v>
      </c>
      <c r="T82" s="71" t="s">
        <v>139</v>
      </c>
      <c r="U82" s="152"/>
      <c r="V82" s="152"/>
      <c r="W82" s="152"/>
      <c r="X82" s="152"/>
      <c r="Y82" s="152"/>
      <c r="Z82" s="152"/>
      <c r="AA82" s="152"/>
      <c r="AB82" s="152"/>
      <c r="AC82" s="152"/>
      <c r="AD82" s="152"/>
      <c r="AE82" s="152"/>
    </row>
    <row r="83" spans="1:65" s="2" customFormat="1" ht="22.9" customHeight="1">
      <c r="A83" s="35"/>
      <c r="B83" s="36"/>
      <c r="C83" s="76" t="s">
        <v>140</v>
      </c>
      <c r="D83" s="37"/>
      <c r="E83" s="37"/>
      <c r="F83" s="37"/>
      <c r="G83" s="37"/>
      <c r="H83" s="37"/>
      <c r="I83" s="37"/>
      <c r="J83" s="158">
        <f>BK83</f>
        <v>0</v>
      </c>
      <c r="K83" s="37"/>
      <c r="L83" s="40"/>
      <c r="M83" s="72"/>
      <c r="N83" s="159"/>
      <c r="O83" s="73"/>
      <c r="P83" s="160">
        <f>P84</f>
        <v>0</v>
      </c>
      <c r="Q83" s="73"/>
      <c r="R83" s="160">
        <f>R84</f>
        <v>5.85</v>
      </c>
      <c r="S83" s="73"/>
      <c r="T83" s="161">
        <f>T84</f>
        <v>0</v>
      </c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T83" s="18" t="s">
        <v>70</v>
      </c>
      <c r="AU83" s="18" t="s">
        <v>124</v>
      </c>
      <c r="BK83" s="162">
        <f>BK84</f>
        <v>0</v>
      </c>
    </row>
    <row r="84" spans="1:65" s="12" customFormat="1" ht="25.9" customHeight="1">
      <c r="B84" s="163"/>
      <c r="C84" s="164"/>
      <c r="D84" s="165" t="s">
        <v>70</v>
      </c>
      <c r="E84" s="166" t="s">
        <v>141</v>
      </c>
      <c r="F84" s="166" t="s">
        <v>142</v>
      </c>
      <c r="G84" s="164"/>
      <c r="H84" s="164"/>
      <c r="I84" s="167"/>
      <c r="J84" s="168">
        <f>BK84</f>
        <v>0</v>
      </c>
      <c r="K84" s="164"/>
      <c r="L84" s="169"/>
      <c r="M84" s="170"/>
      <c r="N84" s="171"/>
      <c r="O84" s="171"/>
      <c r="P84" s="172">
        <f>P85+P92+P113</f>
        <v>0</v>
      </c>
      <c r="Q84" s="171"/>
      <c r="R84" s="172">
        <f>R85+R92+R113</f>
        <v>5.85</v>
      </c>
      <c r="S84" s="171"/>
      <c r="T84" s="173">
        <f>T85+T92+T113</f>
        <v>0</v>
      </c>
      <c r="AR84" s="174" t="s">
        <v>78</v>
      </c>
      <c r="AT84" s="175" t="s">
        <v>70</v>
      </c>
      <c r="AU84" s="175" t="s">
        <v>71</v>
      </c>
      <c r="AY84" s="174" t="s">
        <v>143</v>
      </c>
      <c r="BK84" s="176">
        <f>BK85+BK92+BK113</f>
        <v>0</v>
      </c>
    </row>
    <row r="85" spans="1:65" s="12" customFormat="1" ht="22.9" customHeight="1">
      <c r="B85" s="163"/>
      <c r="C85" s="164"/>
      <c r="D85" s="165" t="s">
        <v>70</v>
      </c>
      <c r="E85" s="177" t="s">
        <v>78</v>
      </c>
      <c r="F85" s="177" t="s">
        <v>144</v>
      </c>
      <c r="G85" s="164"/>
      <c r="H85" s="164"/>
      <c r="I85" s="167"/>
      <c r="J85" s="178">
        <f>BK85</f>
        <v>0</v>
      </c>
      <c r="K85" s="164"/>
      <c r="L85" s="169"/>
      <c r="M85" s="170"/>
      <c r="N85" s="171"/>
      <c r="O85" s="171"/>
      <c r="P85" s="172">
        <f>SUM(P86:P91)</f>
        <v>0</v>
      </c>
      <c r="Q85" s="171"/>
      <c r="R85" s="172">
        <f>SUM(R86:R91)</f>
        <v>5.85</v>
      </c>
      <c r="S85" s="171"/>
      <c r="T85" s="173">
        <f>SUM(T86:T91)</f>
        <v>0</v>
      </c>
      <c r="AR85" s="174" t="s">
        <v>78</v>
      </c>
      <c r="AT85" s="175" t="s">
        <v>70</v>
      </c>
      <c r="AU85" s="175" t="s">
        <v>78</v>
      </c>
      <c r="AY85" s="174" t="s">
        <v>143</v>
      </c>
      <c r="BK85" s="176">
        <f>SUM(BK86:BK91)</f>
        <v>0</v>
      </c>
    </row>
    <row r="86" spans="1:65" s="2" customFormat="1" ht="16.5" customHeight="1">
      <c r="A86" s="35"/>
      <c r="B86" s="36"/>
      <c r="C86" s="179" t="s">
        <v>78</v>
      </c>
      <c r="D86" s="179" t="s">
        <v>145</v>
      </c>
      <c r="E86" s="180" t="s">
        <v>516</v>
      </c>
      <c r="F86" s="181" t="s">
        <v>517</v>
      </c>
      <c r="G86" s="182" t="s">
        <v>518</v>
      </c>
      <c r="H86" s="183">
        <v>3</v>
      </c>
      <c r="I86" s="184"/>
      <c r="J86" s="185">
        <f>ROUND(I86*H86,2)</f>
        <v>0</v>
      </c>
      <c r="K86" s="181" t="s">
        <v>19</v>
      </c>
      <c r="L86" s="40"/>
      <c r="M86" s="186" t="s">
        <v>19</v>
      </c>
      <c r="N86" s="187" t="s">
        <v>42</v>
      </c>
      <c r="O86" s="65"/>
      <c r="P86" s="188">
        <f>O86*H86</f>
        <v>0</v>
      </c>
      <c r="Q86" s="188">
        <v>1.95</v>
      </c>
      <c r="R86" s="188">
        <f>Q86*H86</f>
        <v>5.85</v>
      </c>
      <c r="S86" s="188">
        <v>0</v>
      </c>
      <c r="T86" s="189">
        <f>S86*H86</f>
        <v>0</v>
      </c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R86" s="190" t="s">
        <v>150</v>
      </c>
      <c r="AT86" s="190" t="s">
        <v>145</v>
      </c>
      <c r="AU86" s="190" t="s">
        <v>80</v>
      </c>
      <c r="AY86" s="18" t="s">
        <v>143</v>
      </c>
      <c r="BE86" s="191">
        <f>IF(N86="základní",J86,0)</f>
        <v>0</v>
      </c>
      <c r="BF86" s="191">
        <f>IF(N86="snížená",J86,0)</f>
        <v>0</v>
      </c>
      <c r="BG86" s="191">
        <f>IF(N86="zákl. přenesená",J86,0)</f>
        <v>0</v>
      </c>
      <c r="BH86" s="191">
        <f>IF(N86="sníž. přenesená",J86,0)</f>
        <v>0</v>
      </c>
      <c r="BI86" s="191">
        <f>IF(N86="nulová",J86,0)</f>
        <v>0</v>
      </c>
      <c r="BJ86" s="18" t="s">
        <v>78</v>
      </c>
      <c r="BK86" s="191">
        <f>ROUND(I86*H86,2)</f>
        <v>0</v>
      </c>
      <c r="BL86" s="18" t="s">
        <v>150</v>
      </c>
      <c r="BM86" s="190" t="s">
        <v>519</v>
      </c>
    </row>
    <row r="87" spans="1:65" s="2" customFormat="1" ht="11.25">
      <c r="A87" s="35"/>
      <c r="B87" s="36"/>
      <c r="C87" s="37"/>
      <c r="D87" s="192" t="s">
        <v>152</v>
      </c>
      <c r="E87" s="37"/>
      <c r="F87" s="193" t="s">
        <v>520</v>
      </c>
      <c r="G87" s="37"/>
      <c r="H87" s="37"/>
      <c r="I87" s="194"/>
      <c r="J87" s="37"/>
      <c r="K87" s="37"/>
      <c r="L87" s="40"/>
      <c r="M87" s="195"/>
      <c r="N87" s="196"/>
      <c r="O87" s="65"/>
      <c r="P87" s="65"/>
      <c r="Q87" s="65"/>
      <c r="R87" s="65"/>
      <c r="S87" s="65"/>
      <c r="T87" s="66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T87" s="18" t="s">
        <v>152</v>
      </c>
      <c r="AU87" s="18" t="s">
        <v>80</v>
      </c>
    </row>
    <row r="88" spans="1:65" s="2" customFormat="1" ht="87.75">
      <c r="A88" s="35"/>
      <c r="B88" s="36"/>
      <c r="C88" s="37"/>
      <c r="D88" s="192" t="s">
        <v>156</v>
      </c>
      <c r="E88" s="37"/>
      <c r="F88" s="199" t="s">
        <v>521</v>
      </c>
      <c r="G88" s="37"/>
      <c r="H88" s="37"/>
      <c r="I88" s="194"/>
      <c r="J88" s="37"/>
      <c r="K88" s="37"/>
      <c r="L88" s="40"/>
      <c r="M88" s="195"/>
      <c r="N88" s="196"/>
      <c r="O88" s="65"/>
      <c r="P88" s="65"/>
      <c r="Q88" s="65"/>
      <c r="R88" s="65"/>
      <c r="S88" s="65"/>
      <c r="T88" s="66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156</v>
      </c>
      <c r="AU88" s="18" t="s">
        <v>80</v>
      </c>
    </row>
    <row r="89" spans="1:65" s="2" customFormat="1" ht="16.5" customHeight="1">
      <c r="A89" s="35"/>
      <c r="B89" s="36"/>
      <c r="C89" s="179" t="s">
        <v>80</v>
      </c>
      <c r="D89" s="179" t="s">
        <v>145</v>
      </c>
      <c r="E89" s="180" t="s">
        <v>522</v>
      </c>
      <c r="F89" s="181" t="s">
        <v>523</v>
      </c>
      <c r="G89" s="182" t="s">
        <v>148</v>
      </c>
      <c r="H89" s="183">
        <v>10</v>
      </c>
      <c r="I89" s="184"/>
      <c r="J89" s="185">
        <f>ROUND(I89*H89,2)</f>
        <v>0</v>
      </c>
      <c r="K89" s="181" t="s">
        <v>19</v>
      </c>
      <c r="L89" s="40"/>
      <c r="M89" s="186" t="s">
        <v>19</v>
      </c>
      <c r="N89" s="187" t="s">
        <v>42</v>
      </c>
      <c r="O89" s="65"/>
      <c r="P89" s="188">
        <f>O89*H89</f>
        <v>0</v>
      </c>
      <c r="Q89" s="188">
        <v>0</v>
      </c>
      <c r="R89" s="188">
        <f>Q89*H89</f>
        <v>0</v>
      </c>
      <c r="S89" s="188">
        <v>0</v>
      </c>
      <c r="T89" s="189">
        <f>S89*H89</f>
        <v>0</v>
      </c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R89" s="190" t="s">
        <v>150</v>
      </c>
      <c r="AT89" s="190" t="s">
        <v>145</v>
      </c>
      <c r="AU89" s="190" t="s">
        <v>80</v>
      </c>
      <c r="AY89" s="18" t="s">
        <v>143</v>
      </c>
      <c r="BE89" s="191">
        <f>IF(N89="základní",J89,0)</f>
        <v>0</v>
      </c>
      <c r="BF89" s="191">
        <f>IF(N89="snížená",J89,0)</f>
        <v>0</v>
      </c>
      <c r="BG89" s="191">
        <f>IF(N89="zákl. přenesená",J89,0)</f>
        <v>0</v>
      </c>
      <c r="BH89" s="191">
        <f>IF(N89="sníž. přenesená",J89,0)</f>
        <v>0</v>
      </c>
      <c r="BI89" s="191">
        <f>IF(N89="nulová",J89,0)</f>
        <v>0</v>
      </c>
      <c r="BJ89" s="18" t="s">
        <v>78</v>
      </c>
      <c r="BK89" s="191">
        <f>ROUND(I89*H89,2)</f>
        <v>0</v>
      </c>
      <c r="BL89" s="18" t="s">
        <v>150</v>
      </c>
      <c r="BM89" s="190" t="s">
        <v>524</v>
      </c>
    </row>
    <row r="90" spans="1:65" s="2" customFormat="1" ht="11.25">
      <c r="A90" s="35"/>
      <c r="B90" s="36"/>
      <c r="C90" s="37"/>
      <c r="D90" s="192" t="s">
        <v>152</v>
      </c>
      <c r="E90" s="37"/>
      <c r="F90" s="193" t="s">
        <v>523</v>
      </c>
      <c r="G90" s="37"/>
      <c r="H90" s="37"/>
      <c r="I90" s="194"/>
      <c r="J90" s="37"/>
      <c r="K90" s="37"/>
      <c r="L90" s="40"/>
      <c r="M90" s="195"/>
      <c r="N90" s="196"/>
      <c r="O90" s="65"/>
      <c r="P90" s="65"/>
      <c r="Q90" s="65"/>
      <c r="R90" s="65"/>
      <c r="S90" s="65"/>
      <c r="T90" s="66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T90" s="18" t="s">
        <v>152</v>
      </c>
      <c r="AU90" s="18" t="s">
        <v>80</v>
      </c>
    </row>
    <row r="91" spans="1:65" s="2" customFormat="1" ht="68.25">
      <c r="A91" s="35"/>
      <c r="B91" s="36"/>
      <c r="C91" s="37"/>
      <c r="D91" s="192" t="s">
        <v>156</v>
      </c>
      <c r="E91" s="37"/>
      <c r="F91" s="199" t="s">
        <v>525</v>
      </c>
      <c r="G91" s="37"/>
      <c r="H91" s="37"/>
      <c r="I91" s="194"/>
      <c r="J91" s="37"/>
      <c r="K91" s="37"/>
      <c r="L91" s="40"/>
      <c r="M91" s="195"/>
      <c r="N91" s="196"/>
      <c r="O91" s="65"/>
      <c r="P91" s="65"/>
      <c r="Q91" s="65"/>
      <c r="R91" s="65"/>
      <c r="S91" s="65"/>
      <c r="T91" s="66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T91" s="18" t="s">
        <v>156</v>
      </c>
      <c r="AU91" s="18" t="s">
        <v>80</v>
      </c>
    </row>
    <row r="92" spans="1:65" s="12" customFormat="1" ht="22.9" customHeight="1">
      <c r="B92" s="163"/>
      <c r="C92" s="164"/>
      <c r="D92" s="165" t="s">
        <v>70</v>
      </c>
      <c r="E92" s="177" t="s">
        <v>526</v>
      </c>
      <c r="F92" s="177" t="s">
        <v>527</v>
      </c>
      <c r="G92" s="164"/>
      <c r="H92" s="164"/>
      <c r="I92" s="167"/>
      <c r="J92" s="178">
        <f>BK92</f>
        <v>0</v>
      </c>
      <c r="K92" s="164"/>
      <c r="L92" s="169"/>
      <c r="M92" s="170"/>
      <c r="N92" s="171"/>
      <c r="O92" s="171"/>
      <c r="P92" s="172">
        <f>SUM(P93:P112)</f>
        <v>0</v>
      </c>
      <c r="Q92" s="171"/>
      <c r="R92" s="172">
        <f>SUM(R93:R112)</f>
        <v>0</v>
      </c>
      <c r="S92" s="171"/>
      <c r="T92" s="173">
        <f>SUM(T93:T112)</f>
        <v>0</v>
      </c>
      <c r="AR92" s="174" t="s">
        <v>78</v>
      </c>
      <c r="AT92" s="175" t="s">
        <v>70</v>
      </c>
      <c r="AU92" s="175" t="s">
        <v>78</v>
      </c>
      <c r="AY92" s="174" t="s">
        <v>143</v>
      </c>
      <c r="BK92" s="176">
        <f>SUM(BK93:BK112)</f>
        <v>0</v>
      </c>
    </row>
    <row r="93" spans="1:65" s="2" customFormat="1" ht="16.5" customHeight="1">
      <c r="A93" s="35"/>
      <c r="B93" s="36"/>
      <c r="C93" s="179" t="s">
        <v>167</v>
      </c>
      <c r="D93" s="179" t="s">
        <v>145</v>
      </c>
      <c r="E93" s="180" t="s">
        <v>528</v>
      </c>
      <c r="F93" s="181" t="s">
        <v>529</v>
      </c>
      <c r="G93" s="182" t="s">
        <v>385</v>
      </c>
      <c r="H93" s="183">
        <v>80</v>
      </c>
      <c r="I93" s="184"/>
      <c r="J93" s="185">
        <f>ROUND(I93*H93,2)</f>
        <v>0</v>
      </c>
      <c r="K93" s="181" t="s">
        <v>149</v>
      </c>
      <c r="L93" s="40"/>
      <c r="M93" s="186" t="s">
        <v>19</v>
      </c>
      <c r="N93" s="187" t="s">
        <v>42</v>
      </c>
      <c r="O93" s="65"/>
      <c r="P93" s="188">
        <f>O93*H93</f>
        <v>0</v>
      </c>
      <c r="Q93" s="188">
        <v>0</v>
      </c>
      <c r="R93" s="188">
        <f>Q93*H93</f>
        <v>0</v>
      </c>
      <c r="S93" s="188">
        <v>0</v>
      </c>
      <c r="T93" s="189">
        <f>S93*H93</f>
        <v>0</v>
      </c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R93" s="190" t="s">
        <v>150</v>
      </c>
      <c r="AT93" s="190" t="s">
        <v>145</v>
      </c>
      <c r="AU93" s="190" t="s">
        <v>80</v>
      </c>
      <c r="AY93" s="18" t="s">
        <v>143</v>
      </c>
      <c r="BE93" s="191">
        <f>IF(N93="základní",J93,0)</f>
        <v>0</v>
      </c>
      <c r="BF93" s="191">
        <f>IF(N93="snížená",J93,0)</f>
        <v>0</v>
      </c>
      <c r="BG93" s="191">
        <f>IF(N93="zákl. přenesená",J93,0)</f>
        <v>0</v>
      </c>
      <c r="BH93" s="191">
        <f>IF(N93="sníž. přenesená",J93,0)</f>
        <v>0</v>
      </c>
      <c r="BI93" s="191">
        <f>IF(N93="nulová",J93,0)</f>
        <v>0</v>
      </c>
      <c r="BJ93" s="18" t="s">
        <v>78</v>
      </c>
      <c r="BK93" s="191">
        <f>ROUND(I93*H93,2)</f>
        <v>0</v>
      </c>
      <c r="BL93" s="18" t="s">
        <v>150</v>
      </c>
      <c r="BM93" s="190" t="s">
        <v>530</v>
      </c>
    </row>
    <row r="94" spans="1:65" s="2" customFormat="1" ht="19.5">
      <c r="A94" s="35"/>
      <c r="B94" s="36"/>
      <c r="C94" s="37"/>
      <c r="D94" s="192" t="s">
        <v>152</v>
      </c>
      <c r="E94" s="37"/>
      <c r="F94" s="193" t="s">
        <v>531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152</v>
      </c>
      <c r="AU94" s="18" t="s">
        <v>80</v>
      </c>
    </row>
    <row r="95" spans="1:65" s="2" customFormat="1" ht="11.25">
      <c r="A95" s="35"/>
      <c r="B95" s="36"/>
      <c r="C95" s="37"/>
      <c r="D95" s="197" t="s">
        <v>154</v>
      </c>
      <c r="E95" s="37"/>
      <c r="F95" s="198" t="s">
        <v>532</v>
      </c>
      <c r="G95" s="37"/>
      <c r="H95" s="37"/>
      <c r="I95" s="194"/>
      <c r="J95" s="37"/>
      <c r="K95" s="37"/>
      <c r="L95" s="40"/>
      <c r="M95" s="195"/>
      <c r="N95" s="196"/>
      <c r="O95" s="65"/>
      <c r="P95" s="65"/>
      <c r="Q95" s="65"/>
      <c r="R95" s="65"/>
      <c r="S95" s="65"/>
      <c r="T95" s="66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T95" s="18" t="s">
        <v>154</v>
      </c>
      <c r="AU95" s="18" t="s">
        <v>80</v>
      </c>
    </row>
    <row r="96" spans="1:65" s="2" customFormat="1" ht="19.5">
      <c r="A96" s="35"/>
      <c r="B96" s="36"/>
      <c r="C96" s="37"/>
      <c r="D96" s="192" t="s">
        <v>156</v>
      </c>
      <c r="E96" s="37"/>
      <c r="F96" s="199" t="s">
        <v>533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156</v>
      </c>
      <c r="AU96" s="18" t="s">
        <v>80</v>
      </c>
    </row>
    <row r="97" spans="1:65" s="13" customFormat="1" ht="11.25">
      <c r="B97" s="200"/>
      <c r="C97" s="201"/>
      <c r="D97" s="192" t="s">
        <v>165</v>
      </c>
      <c r="E97" s="202" t="s">
        <v>19</v>
      </c>
      <c r="F97" s="203" t="s">
        <v>534</v>
      </c>
      <c r="G97" s="201"/>
      <c r="H97" s="204">
        <v>80</v>
      </c>
      <c r="I97" s="205"/>
      <c r="J97" s="201"/>
      <c r="K97" s="201"/>
      <c r="L97" s="206"/>
      <c r="M97" s="207"/>
      <c r="N97" s="208"/>
      <c r="O97" s="208"/>
      <c r="P97" s="208"/>
      <c r="Q97" s="208"/>
      <c r="R97" s="208"/>
      <c r="S97" s="208"/>
      <c r="T97" s="209"/>
      <c r="AT97" s="210" t="s">
        <v>165</v>
      </c>
      <c r="AU97" s="210" t="s">
        <v>80</v>
      </c>
      <c r="AV97" s="13" t="s">
        <v>80</v>
      </c>
      <c r="AW97" s="13" t="s">
        <v>33</v>
      </c>
      <c r="AX97" s="13" t="s">
        <v>78</v>
      </c>
      <c r="AY97" s="210" t="s">
        <v>143</v>
      </c>
    </row>
    <row r="98" spans="1:65" s="2" customFormat="1" ht="21.75" customHeight="1">
      <c r="A98" s="35"/>
      <c r="B98" s="36"/>
      <c r="C98" s="179" t="s">
        <v>150</v>
      </c>
      <c r="D98" s="179" t="s">
        <v>145</v>
      </c>
      <c r="E98" s="180" t="s">
        <v>535</v>
      </c>
      <c r="F98" s="181" t="s">
        <v>536</v>
      </c>
      <c r="G98" s="182" t="s">
        <v>385</v>
      </c>
      <c r="H98" s="183">
        <v>80</v>
      </c>
      <c r="I98" s="184"/>
      <c r="J98" s="185">
        <f>ROUND(I98*H98,2)</f>
        <v>0</v>
      </c>
      <c r="K98" s="181" t="s">
        <v>149</v>
      </c>
      <c r="L98" s="40"/>
      <c r="M98" s="186" t="s">
        <v>19</v>
      </c>
      <c r="N98" s="187" t="s">
        <v>42</v>
      </c>
      <c r="O98" s="65"/>
      <c r="P98" s="188">
        <f>O98*H98</f>
        <v>0</v>
      </c>
      <c r="Q98" s="188">
        <v>0</v>
      </c>
      <c r="R98" s="188">
        <f>Q98*H98</f>
        <v>0</v>
      </c>
      <c r="S98" s="188">
        <v>0</v>
      </c>
      <c r="T98" s="189">
        <f>S98*H98</f>
        <v>0</v>
      </c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R98" s="190" t="s">
        <v>150</v>
      </c>
      <c r="AT98" s="190" t="s">
        <v>145</v>
      </c>
      <c r="AU98" s="190" t="s">
        <v>80</v>
      </c>
      <c r="AY98" s="18" t="s">
        <v>143</v>
      </c>
      <c r="BE98" s="191">
        <f>IF(N98="základní",J98,0)</f>
        <v>0</v>
      </c>
      <c r="BF98" s="191">
        <f>IF(N98="snížená",J98,0)</f>
        <v>0</v>
      </c>
      <c r="BG98" s="191">
        <f>IF(N98="zákl. přenesená",J98,0)</f>
        <v>0</v>
      </c>
      <c r="BH98" s="191">
        <f>IF(N98="sníž. přenesená",J98,0)</f>
        <v>0</v>
      </c>
      <c r="BI98" s="191">
        <f>IF(N98="nulová",J98,0)</f>
        <v>0</v>
      </c>
      <c r="BJ98" s="18" t="s">
        <v>78</v>
      </c>
      <c r="BK98" s="191">
        <f>ROUND(I98*H98,2)</f>
        <v>0</v>
      </c>
      <c r="BL98" s="18" t="s">
        <v>150</v>
      </c>
      <c r="BM98" s="190" t="s">
        <v>537</v>
      </c>
    </row>
    <row r="99" spans="1:65" s="2" customFormat="1" ht="19.5">
      <c r="A99" s="35"/>
      <c r="B99" s="36"/>
      <c r="C99" s="37"/>
      <c r="D99" s="192" t="s">
        <v>152</v>
      </c>
      <c r="E99" s="37"/>
      <c r="F99" s="193" t="s">
        <v>538</v>
      </c>
      <c r="G99" s="37"/>
      <c r="H99" s="37"/>
      <c r="I99" s="194"/>
      <c r="J99" s="37"/>
      <c r="K99" s="37"/>
      <c r="L99" s="40"/>
      <c r="M99" s="195"/>
      <c r="N99" s="196"/>
      <c r="O99" s="65"/>
      <c r="P99" s="65"/>
      <c r="Q99" s="65"/>
      <c r="R99" s="65"/>
      <c r="S99" s="65"/>
      <c r="T99" s="66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  <c r="AT99" s="18" t="s">
        <v>152</v>
      </c>
      <c r="AU99" s="18" t="s">
        <v>80</v>
      </c>
    </row>
    <row r="100" spans="1:65" s="2" customFormat="1" ht="11.25">
      <c r="A100" s="35"/>
      <c r="B100" s="36"/>
      <c r="C100" s="37"/>
      <c r="D100" s="197" t="s">
        <v>154</v>
      </c>
      <c r="E100" s="37"/>
      <c r="F100" s="198" t="s">
        <v>539</v>
      </c>
      <c r="G100" s="37"/>
      <c r="H100" s="37"/>
      <c r="I100" s="194"/>
      <c r="J100" s="37"/>
      <c r="K100" s="37"/>
      <c r="L100" s="40"/>
      <c r="M100" s="195"/>
      <c r="N100" s="196"/>
      <c r="O100" s="65"/>
      <c r="P100" s="65"/>
      <c r="Q100" s="65"/>
      <c r="R100" s="65"/>
      <c r="S100" s="65"/>
      <c r="T100" s="66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T100" s="18" t="s">
        <v>154</v>
      </c>
      <c r="AU100" s="18" t="s">
        <v>80</v>
      </c>
    </row>
    <row r="101" spans="1:65" s="2" customFormat="1" ht="19.5">
      <c r="A101" s="35"/>
      <c r="B101" s="36"/>
      <c r="C101" s="37"/>
      <c r="D101" s="192" t="s">
        <v>156</v>
      </c>
      <c r="E101" s="37"/>
      <c r="F101" s="199" t="s">
        <v>533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156</v>
      </c>
      <c r="AU101" s="18" t="s">
        <v>80</v>
      </c>
    </row>
    <row r="102" spans="1:65" s="13" customFormat="1" ht="11.25">
      <c r="B102" s="200"/>
      <c r="C102" s="201"/>
      <c r="D102" s="192" t="s">
        <v>165</v>
      </c>
      <c r="E102" s="202" t="s">
        <v>19</v>
      </c>
      <c r="F102" s="203" t="s">
        <v>534</v>
      </c>
      <c r="G102" s="201"/>
      <c r="H102" s="204">
        <v>80</v>
      </c>
      <c r="I102" s="205"/>
      <c r="J102" s="201"/>
      <c r="K102" s="201"/>
      <c r="L102" s="206"/>
      <c r="M102" s="207"/>
      <c r="N102" s="208"/>
      <c r="O102" s="208"/>
      <c r="P102" s="208"/>
      <c r="Q102" s="208"/>
      <c r="R102" s="208"/>
      <c r="S102" s="208"/>
      <c r="T102" s="209"/>
      <c r="AT102" s="210" t="s">
        <v>165</v>
      </c>
      <c r="AU102" s="210" t="s">
        <v>80</v>
      </c>
      <c r="AV102" s="13" t="s">
        <v>80</v>
      </c>
      <c r="AW102" s="13" t="s">
        <v>33</v>
      </c>
      <c r="AX102" s="13" t="s">
        <v>78</v>
      </c>
      <c r="AY102" s="210" t="s">
        <v>143</v>
      </c>
    </row>
    <row r="103" spans="1:65" s="2" customFormat="1" ht="16.5" customHeight="1">
      <c r="A103" s="35"/>
      <c r="B103" s="36"/>
      <c r="C103" s="179" t="s">
        <v>180</v>
      </c>
      <c r="D103" s="179" t="s">
        <v>145</v>
      </c>
      <c r="E103" s="180" t="s">
        <v>540</v>
      </c>
      <c r="F103" s="181" t="s">
        <v>541</v>
      </c>
      <c r="G103" s="182" t="s">
        <v>385</v>
      </c>
      <c r="H103" s="183">
        <v>80</v>
      </c>
      <c r="I103" s="184"/>
      <c r="J103" s="185">
        <f>ROUND(I103*H103,2)</f>
        <v>0</v>
      </c>
      <c r="K103" s="181" t="s">
        <v>149</v>
      </c>
      <c r="L103" s="40"/>
      <c r="M103" s="186" t="s">
        <v>19</v>
      </c>
      <c r="N103" s="187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150</v>
      </c>
      <c r="AT103" s="190" t="s">
        <v>145</v>
      </c>
      <c r="AU103" s="190" t="s">
        <v>80</v>
      </c>
      <c r="AY103" s="18" t="s">
        <v>143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150</v>
      </c>
      <c r="BM103" s="190" t="s">
        <v>542</v>
      </c>
    </row>
    <row r="104" spans="1:65" s="2" customFormat="1" ht="19.5">
      <c r="A104" s="35"/>
      <c r="B104" s="36"/>
      <c r="C104" s="37"/>
      <c r="D104" s="192" t="s">
        <v>152</v>
      </c>
      <c r="E104" s="37"/>
      <c r="F104" s="193" t="s">
        <v>543</v>
      </c>
      <c r="G104" s="37"/>
      <c r="H104" s="37"/>
      <c r="I104" s="194"/>
      <c r="J104" s="37"/>
      <c r="K104" s="37"/>
      <c r="L104" s="40"/>
      <c r="M104" s="195"/>
      <c r="N104" s="196"/>
      <c r="O104" s="65"/>
      <c r="P104" s="65"/>
      <c r="Q104" s="65"/>
      <c r="R104" s="65"/>
      <c r="S104" s="65"/>
      <c r="T104" s="66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152</v>
      </c>
      <c r="AU104" s="18" t="s">
        <v>80</v>
      </c>
    </row>
    <row r="105" spans="1:65" s="2" customFormat="1" ht="11.25">
      <c r="A105" s="35"/>
      <c r="B105" s="36"/>
      <c r="C105" s="37"/>
      <c r="D105" s="197" t="s">
        <v>154</v>
      </c>
      <c r="E105" s="37"/>
      <c r="F105" s="198" t="s">
        <v>544</v>
      </c>
      <c r="G105" s="37"/>
      <c r="H105" s="37"/>
      <c r="I105" s="194"/>
      <c r="J105" s="37"/>
      <c r="K105" s="37"/>
      <c r="L105" s="40"/>
      <c r="M105" s="195"/>
      <c r="N105" s="196"/>
      <c r="O105" s="65"/>
      <c r="P105" s="65"/>
      <c r="Q105" s="65"/>
      <c r="R105" s="65"/>
      <c r="S105" s="65"/>
      <c r="T105" s="66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  <c r="AT105" s="18" t="s">
        <v>154</v>
      </c>
      <c r="AU105" s="18" t="s">
        <v>80</v>
      </c>
    </row>
    <row r="106" spans="1:65" s="2" customFormat="1" ht="19.5">
      <c r="A106" s="35"/>
      <c r="B106" s="36"/>
      <c r="C106" s="37"/>
      <c r="D106" s="192" t="s">
        <v>156</v>
      </c>
      <c r="E106" s="37"/>
      <c r="F106" s="199" t="s">
        <v>545</v>
      </c>
      <c r="G106" s="37"/>
      <c r="H106" s="37"/>
      <c r="I106" s="194"/>
      <c r="J106" s="37"/>
      <c r="K106" s="37"/>
      <c r="L106" s="40"/>
      <c r="M106" s="195"/>
      <c r="N106" s="196"/>
      <c r="O106" s="65"/>
      <c r="P106" s="65"/>
      <c r="Q106" s="65"/>
      <c r="R106" s="65"/>
      <c r="S106" s="65"/>
      <c r="T106" s="66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  <c r="AT106" s="18" t="s">
        <v>156</v>
      </c>
      <c r="AU106" s="18" t="s">
        <v>80</v>
      </c>
    </row>
    <row r="107" spans="1:65" s="13" customFormat="1" ht="11.25">
      <c r="B107" s="200"/>
      <c r="C107" s="201"/>
      <c r="D107" s="192" t="s">
        <v>165</v>
      </c>
      <c r="E107" s="202" t="s">
        <v>19</v>
      </c>
      <c r="F107" s="203" t="s">
        <v>534</v>
      </c>
      <c r="G107" s="201"/>
      <c r="H107" s="204">
        <v>80</v>
      </c>
      <c r="I107" s="205"/>
      <c r="J107" s="201"/>
      <c r="K107" s="201"/>
      <c r="L107" s="206"/>
      <c r="M107" s="207"/>
      <c r="N107" s="208"/>
      <c r="O107" s="208"/>
      <c r="P107" s="208"/>
      <c r="Q107" s="208"/>
      <c r="R107" s="208"/>
      <c r="S107" s="208"/>
      <c r="T107" s="209"/>
      <c r="AT107" s="210" t="s">
        <v>165</v>
      </c>
      <c r="AU107" s="210" t="s">
        <v>80</v>
      </c>
      <c r="AV107" s="13" t="s">
        <v>80</v>
      </c>
      <c r="AW107" s="13" t="s">
        <v>33</v>
      </c>
      <c r="AX107" s="13" t="s">
        <v>78</v>
      </c>
      <c r="AY107" s="210" t="s">
        <v>143</v>
      </c>
    </row>
    <row r="108" spans="1:65" s="2" customFormat="1" ht="16.5" customHeight="1">
      <c r="A108" s="35"/>
      <c r="B108" s="36"/>
      <c r="C108" s="179" t="s">
        <v>188</v>
      </c>
      <c r="D108" s="179" t="s">
        <v>145</v>
      </c>
      <c r="E108" s="180" t="s">
        <v>546</v>
      </c>
      <c r="F108" s="181" t="s">
        <v>547</v>
      </c>
      <c r="G108" s="182" t="s">
        <v>160</v>
      </c>
      <c r="H108" s="183">
        <v>150</v>
      </c>
      <c r="I108" s="184"/>
      <c r="J108" s="185">
        <f>ROUND(I108*H108,2)</f>
        <v>0</v>
      </c>
      <c r="K108" s="181" t="s">
        <v>149</v>
      </c>
      <c r="L108" s="40"/>
      <c r="M108" s="186" t="s">
        <v>19</v>
      </c>
      <c r="N108" s="187" t="s">
        <v>42</v>
      </c>
      <c r="O108" s="65"/>
      <c r="P108" s="188">
        <f>O108*H108</f>
        <v>0</v>
      </c>
      <c r="Q108" s="188">
        <v>0</v>
      </c>
      <c r="R108" s="188">
        <f>Q108*H108</f>
        <v>0</v>
      </c>
      <c r="S108" s="188">
        <v>0</v>
      </c>
      <c r="T108" s="189">
        <f>S108*H108</f>
        <v>0</v>
      </c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  <c r="AR108" s="190" t="s">
        <v>150</v>
      </c>
      <c r="AT108" s="190" t="s">
        <v>145</v>
      </c>
      <c r="AU108" s="190" t="s">
        <v>80</v>
      </c>
      <c r="AY108" s="18" t="s">
        <v>143</v>
      </c>
      <c r="BE108" s="191">
        <f>IF(N108="základní",J108,0)</f>
        <v>0</v>
      </c>
      <c r="BF108" s="191">
        <f>IF(N108="snížená",J108,0)</f>
        <v>0</v>
      </c>
      <c r="BG108" s="191">
        <f>IF(N108="zákl. přenesená",J108,0)</f>
        <v>0</v>
      </c>
      <c r="BH108" s="191">
        <f>IF(N108="sníž. přenesená",J108,0)</f>
        <v>0</v>
      </c>
      <c r="BI108" s="191">
        <f>IF(N108="nulová",J108,0)</f>
        <v>0</v>
      </c>
      <c r="BJ108" s="18" t="s">
        <v>78</v>
      </c>
      <c r="BK108" s="191">
        <f>ROUND(I108*H108,2)</f>
        <v>0</v>
      </c>
      <c r="BL108" s="18" t="s">
        <v>150</v>
      </c>
      <c r="BM108" s="190" t="s">
        <v>548</v>
      </c>
    </row>
    <row r="109" spans="1:65" s="2" customFormat="1" ht="11.25">
      <c r="A109" s="35"/>
      <c r="B109" s="36"/>
      <c r="C109" s="37"/>
      <c r="D109" s="192" t="s">
        <v>152</v>
      </c>
      <c r="E109" s="37"/>
      <c r="F109" s="193" t="s">
        <v>549</v>
      </c>
      <c r="G109" s="37"/>
      <c r="H109" s="37"/>
      <c r="I109" s="194"/>
      <c r="J109" s="37"/>
      <c r="K109" s="37"/>
      <c r="L109" s="40"/>
      <c r="M109" s="195"/>
      <c r="N109" s="196"/>
      <c r="O109" s="65"/>
      <c r="P109" s="65"/>
      <c r="Q109" s="65"/>
      <c r="R109" s="65"/>
      <c r="S109" s="65"/>
      <c r="T109" s="66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  <c r="AT109" s="18" t="s">
        <v>152</v>
      </c>
      <c r="AU109" s="18" t="s">
        <v>80</v>
      </c>
    </row>
    <row r="110" spans="1:65" s="2" customFormat="1" ht="11.25">
      <c r="A110" s="35"/>
      <c r="B110" s="36"/>
      <c r="C110" s="37"/>
      <c r="D110" s="197" t="s">
        <v>154</v>
      </c>
      <c r="E110" s="37"/>
      <c r="F110" s="198" t="s">
        <v>550</v>
      </c>
      <c r="G110" s="37"/>
      <c r="H110" s="37"/>
      <c r="I110" s="194"/>
      <c r="J110" s="37"/>
      <c r="K110" s="37"/>
      <c r="L110" s="40"/>
      <c r="M110" s="195"/>
      <c r="N110" s="196"/>
      <c r="O110" s="65"/>
      <c r="P110" s="65"/>
      <c r="Q110" s="65"/>
      <c r="R110" s="65"/>
      <c r="S110" s="65"/>
      <c r="T110" s="66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  <c r="AT110" s="18" t="s">
        <v>154</v>
      </c>
      <c r="AU110" s="18" t="s">
        <v>80</v>
      </c>
    </row>
    <row r="111" spans="1:65" s="2" customFormat="1" ht="19.5">
      <c r="A111" s="35"/>
      <c r="B111" s="36"/>
      <c r="C111" s="37"/>
      <c r="D111" s="192" t="s">
        <v>156</v>
      </c>
      <c r="E111" s="37"/>
      <c r="F111" s="199" t="s">
        <v>533</v>
      </c>
      <c r="G111" s="37"/>
      <c r="H111" s="37"/>
      <c r="I111" s="194"/>
      <c r="J111" s="37"/>
      <c r="K111" s="37"/>
      <c r="L111" s="40"/>
      <c r="M111" s="195"/>
      <c r="N111" s="196"/>
      <c r="O111" s="65"/>
      <c r="P111" s="65"/>
      <c r="Q111" s="65"/>
      <c r="R111" s="65"/>
      <c r="S111" s="65"/>
      <c r="T111" s="66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  <c r="AT111" s="18" t="s">
        <v>156</v>
      </c>
      <c r="AU111" s="18" t="s">
        <v>80</v>
      </c>
    </row>
    <row r="112" spans="1:65" s="13" customFormat="1" ht="11.25">
      <c r="B112" s="200"/>
      <c r="C112" s="201"/>
      <c r="D112" s="192" t="s">
        <v>165</v>
      </c>
      <c r="E112" s="202" t="s">
        <v>19</v>
      </c>
      <c r="F112" s="203" t="s">
        <v>551</v>
      </c>
      <c r="G112" s="201"/>
      <c r="H112" s="204">
        <v>150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165</v>
      </c>
      <c r="AU112" s="210" t="s">
        <v>80</v>
      </c>
      <c r="AV112" s="13" t="s">
        <v>80</v>
      </c>
      <c r="AW112" s="13" t="s">
        <v>33</v>
      </c>
      <c r="AX112" s="13" t="s">
        <v>78</v>
      </c>
      <c r="AY112" s="210" t="s">
        <v>143</v>
      </c>
    </row>
    <row r="113" spans="1:65" s="12" customFormat="1" ht="22.9" customHeight="1">
      <c r="B113" s="163"/>
      <c r="C113" s="164"/>
      <c r="D113" s="165" t="s">
        <v>70</v>
      </c>
      <c r="E113" s="177" t="s">
        <v>395</v>
      </c>
      <c r="F113" s="177" t="s">
        <v>396</v>
      </c>
      <c r="G113" s="164"/>
      <c r="H113" s="164"/>
      <c r="I113" s="167"/>
      <c r="J113" s="178">
        <f>BK113</f>
        <v>0</v>
      </c>
      <c r="K113" s="164"/>
      <c r="L113" s="169"/>
      <c r="M113" s="170"/>
      <c r="N113" s="171"/>
      <c r="O113" s="171"/>
      <c r="P113" s="172">
        <f>SUM(P114:P116)</f>
        <v>0</v>
      </c>
      <c r="Q113" s="171"/>
      <c r="R113" s="172">
        <f>SUM(R114:R116)</f>
        <v>0</v>
      </c>
      <c r="S113" s="171"/>
      <c r="T113" s="173">
        <f>SUM(T114:T116)</f>
        <v>0</v>
      </c>
      <c r="AR113" s="174" t="s">
        <v>78</v>
      </c>
      <c r="AT113" s="175" t="s">
        <v>70</v>
      </c>
      <c r="AU113" s="175" t="s">
        <v>78</v>
      </c>
      <c r="AY113" s="174" t="s">
        <v>143</v>
      </c>
      <c r="BK113" s="176">
        <f>SUM(BK114:BK116)</f>
        <v>0</v>
      </c>
    </row>
    <row r="114" spans="1:65" s="2" customFormat="1" ht="16.5" customHeight="1">
      <c r="A114" s="35"/>
      <c r="B114" s="36"/>
      <c r="C114" s="179" t="s">
        <v>195</v>
      </c>
      <c r="D114" s="179" t="s">
        <v>145</v>
      </c>
      <c r="E114" s="180" t="s">
        <v>398</v>
      </c>
      <c r="F114" s="181" t="s">
        <v>399</v>
      </c>
      <c r="G114" s="182" t="s">
        <v>400</v>
      </c>
      <c r="H114" s="183">
        <v>5.85</v>
      </c>
      <c r="I114" s="184"/>
      <c r="J114" s="185">
        <f>ROUND(I114*H114,2)</f>
        <v>0</v>
      </c>
      <c r="K114" s="181" t="s">
        <v>149</v>
      </c>
      <c r="L114" s="40"/>
      <c r="M114" s="186" t="s">
        <v>19</v>
      </c>
      <c r="N114" s="187" t="s">
        <v>42</v>
      </c>
      <c r="O114" s="65"/>
      <c r="P114" s="188">
        <f>O114*H114</f>
        <v>0</v>
      </c>
      <c r="Q114" s="188">
        <v>0</v>
      </c>
      <c r="R114" s="188">
        <f>Q114*H114</f>
        <v>0</v>
      </c>
      <c r="S114" s="188">
        <v>0</v>
      </c>
      <c r="T114" s="189">
        <f>S114*H114</f>
        <v>0</v>
      </c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  <c r="AR114" s="190" t="s">
        <v>150</v>
      </c>
      <c r="AT114" s="190" t="s">
        <v>145</v>
      </c>
      <c r="AU114" s="190" t="s">
        <v>80</v>
      </c>
      <c r="AY114" s="18" t="s">
        <v>143</v>
      </c>
      <c r="BE114" s="191">
        <f>IF(N114="základní",J114,0)</f>
        <v>0</v>
      </c>
      <c r="BF114" s="191">
        <f>IF(N114="snížená",J114,0)</f>
        <v>0</v>
      </c>
      <c r="BG114" s="191">
        <f>IF(N114="zákl. přenesená",J114,0)</f>
        <v>0</v>
      </c>
      <c r="BH114" s="191">
        <f>IF(N114="sníž. přenesená",J114,0)</f>
        <v>0</v>
      </c>
      <c r="BI114" s="191">
        <f>IF(N114="nulová",J114,0)</f>
        <v>0</v>
      </c>
      <c r="BJ114" s="18" t="s">
        <v>78</v>
      </c>
      <c r="BK114" s="191">
        <f>ROUND(I114*H114,2)</f>
        <v>0</v>
      </c>
      <c r="BL114" s="18" t="s">
        <v>150</v>
      </c>
      <c r="BM114" s="190" t="s">
        <v>552</v>
      </c>
    </row>
    <row r="115" spans="1:65" s="2" customFormat="1" ht="11.25">
      <c r="A115" s="35"/>
      <c r="B115" s="36"/>
      <c r="C115" s="37"/>
      <c r="D115" s="192" t="s">
        <v>152</v>
      </c>
      <c r="E115" s="37"/>
      <c r="F115" s="193" t="s">
        <v>402</v>
      </c>
      <c r="G115" s="37"/>
      <c r="H115" s="37"/>
      <c r="I115" s="194"/>
      <c r="J115" s="37"/>
      <c r="K115" s="37"/>
      <c r="L115" s="40"/>
      <c r="M115" s="195"/>
      <c r="N115" s="196"/>
      <c r="O115" s="65"/>
      <c r="P115" s="65"/>
      <c r="Q115" s="65"/>
      <c r="R115" s="65"/>
      <c r="S115" s="65"/>
      <c r="T115" s="66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  <c r="AT115" s="18" t="s">
        <v>152</v>
      </c>
      <c r="AU115" s="18" t="s">
        <v>80</v>
      </c>
    </row>
    <row r="116" spans="1:65" s="2" customFormat="1" ht="11.25">
      <c r="A116" s="35"/>
      <c r="B116" s="36"/>
      <c r="C116" s="37"/>
      <c r="D116" s="197" t="s">
        <v>154</v>
      </c>
      <c r="E116" s="37"/>
      <c r="F116" s="198" t="s">
        <v>403</v>
      </c>
      <c r="G116" s="37"/>
      <c r="H116" s="37"/>
      <c r="I116" s="194"/>
      <c r="J116" s="37"/>
      <c r="K116" s="37"/>
      <c r="L116" s="40"/>
      <c r="M116" s="242"/>
      <c r="N116" s="243"/>
      <c r="O116" s="244"/>
      <c r="P116" s="244"/>
      <c r="Q116" s="244"/>
      <c r="R116" s="244"/>
      <c r="S116" s="244"/>
      <c r="T116" s="24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  <c r="AT116" s="18" t="s">
        <v>154</v>
      </c>
      <c r="AU116" s="18" t="s">
        <v>80</v>
      </c>
    </row>
    <row r="117" spans="1:65" s="2" customFormat="1" ht="6.95" customHeight="1">
      <c r="A117" s="35"/>
      <c r="B117" s="48"/>
      <c r="C117" s="49"/>
      <c r="D117" s="49"/>
      <c r="E117" s="49"/>
      <c r="F117" s="49"/>
      <c r="G117" s="49"/>
      <c r="H117" s="49"/>
      <c r="I117" s="49"/>
      <c r="J117" s="49"/>
      <c r="K117" s="49"/>
      <c r="L117" s="40"/>
      <c r="M117" s="35"/>
      <c r="O117" s="35"/>
      <c r="P117" s="35"/>
      <c r="Q117" s="35"/>
      <c r="R117" s="35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</sheetData>
  <sheetProtection algorithmName="SHA-512" hashValue="XE5LuNx/vJNfMsJN92/LhW9jOxJ9+ZO5wb4EssAvzysU+2rMP044DWdWCv+iACnyPGPUT54cVBty1ZbWuO3jZQ==" saltValue="5ri0KVFrq5SBjtlV+XGZhP3VWX0FmjxSxUNPHKNlzAEDMXywqz5Xt4qWLZD1+qqreYYl3+hvkL0wRGqQnEFTww==" spinCount="100000" sheet="1" objects="1" scenarios="1" formatColumns="0" formatRows="0" autoFilter="0"/>
  <autoFilter ref="C82:K116"/>
  <mergeCells count="9">
    <mergeCell ref="E50:H50"/>
    <mergeCell ref="E73:H73"/>
    <mergeCell ref="E75:H75"/>
    <mergeCell ref="L2:V2"/>
    <mergeCell ref="E7:H7"/>
    <mergeCell ref="E9:H9"/>
    <mergeCell ref="E18:H18"/>
    <mergeCell ref="E27:H27"/>
    <mergeCell ref="E48:H48"/>
  </mergeCells>
  <hyperlinks>
    <hyperlink ref="F95" r:id="rId1"/>
    <hyperlink ref="F100" r:id="rId2"/>
    <hyperlink ref="F105" r:id="rId3"/>
    <hyperlink ref="F110" r:id="rId4"/>
    <hyperlink ref="F116" r:id="rId5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6"/>
  <headerFooter>
    <oddFooter>&amp;CStrana &amp;P z &amp;N</oddFooter>
  </headerFooter>
  <drawing r:id="rId7"/>
</worksheet>
</file>

<file path=xl/worksheets/sheet9.xml><?xml version="1.0" encoding="utf-8"?>
<worksheet xmlns="http://schemas.openxmlformats.org/spreadsheetml/2006/main" xmlns:r="http://schemas.openxmlformats.org/officeDocument/2006/relationships">
  <sheetPr>
    <pageSetUpPr fitToPage="1"/>
  </sheetPr>
  <dimension ref="A2:BM105"/>
  <sheetViews>
    <sheetView showGridLines="0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54"/>
      <c r="M2" s="354"/>
      <c r="N2" s="354"/>
      <c r="O2" s="354"/>
      <c r="P2" s="354"/>
      <c r="Q2" s="354"/>
      <c r="R2" s="354"/>
      <c r="S2" s="354"/>
      <c r="T2" s="354"/>
      <c r="U2" s="354"/>
      <c r="V2" s="354"/>
      <c r="AT2" s="18" t="s">
        <v>109</v>
      </c>
    </row>
    <row r="3" spans="1:46" s="1" customFormat="1" ht="6.95" customHeight="1">
      <c r="B3" s="109"/>
      <c r="C3" s="110"/>
      <c r="D3" s="110"/>
      <c r="E3" s="110"/>
      <c r="F3" s="110"/>
      <c r="G3" s="110"/>
      <c r="H3" s="110"/>
      <c r="I3" s="110"/>
      <c r="J3" s="110"/>
      <c r="K3" s="110"/>
      <c r="L3" s="21"/>
      <c r="AT3" s="18" t="s">
        <v>80</v>
      </c>
    </row>
    <row r="4" spans="1:46" s="1" customFormat="1" ht="24.95" customHeight="1">
      <c r="B4" s="21"/>
      <c r="D4" s="111" t="s">
        <v>116</v>
      </c>
      <c r="L4" s="21"/>
      <c r="M4" s="112" t="s">
        <v>10</v>
      </c>
      <c r="AT4" s="18" t="s">
        <v>4</v>
      </c>
    </row>
    <row r="5" spans="1:46" s="1" customFormat="1" ht="6.95" customHeight="1">
      <c r="B5" s="21"/>
      <c r="L5" s="21"/>
    </row>
    <row r="6" spans="1:46" s="1" customFormat="1" ht="12" customHeight="1">
      <c r="B6" s="21"/>
      <c r="D6" s="113" t="s">
        <v>16</v>
      </c>
      <c r="L6" s="21"/>
    </row>
    <row r="7" spans="1:46" s="1" customFormat="1" ht="16.5" customHeight="1">
      <c r="B7" s="21"/>
      <c r="E7" s="371" t="str">
        <f>'Rekapitulace stavby'!K6</f>
        <v>Nebužely - výsadba LBK 72</v>
      </c>
      <c r="F7" s="372"/>
      <c r="G7" s="372"/>
      <c r="H7" s="372"/>
      <c r="L7" s="21"/>
    </row>
    <row r="8" spans="1:46" s="1" customFormat="1" ht="12" customHeight="1">
      <c r="B8" s="21"/>
      <c r="D8" s="113" t="s">
        <v>117</v>
      </c>
      <c r="L8" s="21"/>
    </row>
    <row r="9" spans="1:46" s="2" customFormat="1" ht="16.5" customHeight="1">
      <c r="A9" s="35"/>
      <c r="B9" s="40"/>
      <c r="C9" s="35"/>
      <c r="D9" s="35"/>
      <c r="E9" s="371" t="s">
        <v>553</v>
      </c>
      <c r="F9" s="373"/>
      <c r="G9" s="373"/>
      <c r="H9" s="373"/>
      <c r="I9" s="35"/>
      <c r="J9" s="35"/>
      <c r="K9" s="35"/>
      <c r="L9" s="114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pans="1:46" s="2" customFormat="1" ht="12" customHeight="1">
      <c r="A10" s="35"/>
      <c r="B10" s="40"/>
      <c r="C10" s="35"/>
      <c r="D10" s="113" t="s">
        <v>119</v>
      </c>
      <c r="E10" s="35"/>
      <c r="F10" s="35"/>
      <c r="G10" s="35"/>
      <c r="H10" s="35"/>
      <c r="I10" s="35"/>
      <c r="J10" s="35"/>
      <c r="K10" s="35"/>
      <c r="L10" s="114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pans="1:46" s="2" customFormat="1" ht="16.5" customHeight="1">
      <c r="A11" s="35"/>
      <c r="B11" s="40"/>
      <c r="C11" s="35"/>
      <c r="D11" s="35"/>
      <c r="E11" s="374" t="s">
        <v>554</v>
      </c>
      <c r="F11" s="373"/>
      <c r="G11" s="373"/>
      <c r="H11" s="373"/>
      <c r="I11" s="35"/>
      <c r="J11" s="35"/>
      <c r="K11" s="35"/>
      <c r="L11" s="114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pans="1:46" s="2" customFormat="1" ht="11.25">
      <c r="A12" s="35"/>
      <c r="B12" s="40"/>
      <c r="C12" s="35"/>
      <c r="D12" s="35"/>
      <c r="E12" s="35"/>
      <c r="F12" s="35"/>
      <c r="G12" s="35"/>
      <c r="H12" s="35"/>
      <c r="I12" s="35"/>
      <c r="J12" s="35"/>
      <c r="K12" s="35"/>
      <c r="L12" s="114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pans="1:46" s="2" customFormat="1" ht="12" customHeight="1">
      <c r="A13" s="35"/>
      <c r="B13" s="40"/>
      <c r="C13" s="35"/>
      <c r="D13" s="113" t="s">
        <v>18</v>
      </c>
      <c r="E13" s="35"/>
      <c r="F13" s="104" t="s">
        <v>19</v>
      </c>
      <c r="G13" s="35"/>
      <c r="H13" s="35"/>
      <c r="I13" s="113" t="s">
        <v>20</v>
      </c>
      <c r="J13" s="104" t="s">
        <v>19</v>
      </c>
      <c r="K13" s="35"/>
      <c r="L13" s="114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pans="1:46" s="2" customFormat="1" ht="12" customHeight="1">
      <c r="A14" s="35"/>
      <c r="B14" s="40"/>
      <c r="C14" s="35"/>
      <c r="D14" s="113" t="s">
        <v>21</v>
      </c>
      <c r="E14" s="35"/>
      <c r="F14" s="104" t="s">
        <v>22</v>
      </c>
      <c r="G14" s="35"/>
      <c r="H14" s="35"/>
      <c r="I14" s="113" t="s">
        <v>23</v>
      </c>
      <c r="J14" s="115" t="str">
        <f>'Rekapitulace stavby'!AN8</f>
        <v>3. 11. 2022</v>
      </c>
      <c r="K14" s="35"/>
      <c r="L14" s="114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pans="1:46" s="2" customFormat="1" ht="10.9" customHeight="1">
      <c r="A15" s="35"/>
      <c r="B15" s="40"/>
      <c r="C15" s="35"/>
      <c r="D15" s="35"/>
      <c r="E15" s="35"/>
      <c r="F15" s="35"/>
      <c r="G15" s="35"/>
      <c r="H15" s="35"/>
      <c r="I15" s="35"/>
      <c r="J15" s="35"/>
      <c r="K15" s="35"/>
      <c r="L15" s="114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pans="1:46" s="2" customFormat="1" ht="12" customHeight="1">
      <c r="A16" s="35"/>
      <c r="B16" s="40"/>
      <c r="C16" s="35"/>
      <c r="D16" s="113" t="s">
        <v>25</v>
      </c>
      <c r="E16" s="35"/>
      <c r="F16" s="35"/>
      <c r="G16" s="35"/>
      <c r="H16" s="35"/>
      <c r="I16" s="113" t="s">
        <v>26</v>
      </c>
      <c r="J16" s="104" t="s">
        <v>19</v>
      </c>
      <c r="K16" s="35"/>
      <c r="L16" s="114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pans="1:31" s="2" customFormat="1" ht="18" customHeight="1">
      <c r="A17" s="35"/>
      <c r="B17" s="40"/>
      <c r="C17" s="35"/>
      <c r="D17" s="35"/>
      <c r="E17" s="104" t="s">
        <v>27</v>
      </c>
      <c r="F17" s="35"/>
      <c r="G17" s="35"/>
      <c r="H17" s="35"/>
      <c r="I17" s="113" t="s">
        <v>28</v>
      </c>
      <c r="J17" s="104" t="s">
        <v>19</v>
      </c>
      <c r="K17" s="35"/>
      <c r="L17" s="114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pans="1:31" s="2" customFormat="1" ht="6.95" customHeight="1">
      <c r="A18" s="35"/>
      <c r="B18" s="40"/>
      <c r="C18" s="35"/>
      <c r="D18" s="35"/>
      <c r="E18" s="35"/>
      <c r="F18" s="35"/>
      <c r="G18" s="35"/>
      <c r="H18" s="35"/>
      <c r="I18" s="35"/>
      <c r="J18" s="35"/>
      <c r="K18" s="35"/>
      <c r="L18" s="114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pans="1:31" s="2" customFormat="1" ht="12" customHeight="1">
      <c r="A19" s="35"/>
      <c r="B19" s="40"/>
      <c r="C19" s="35"/>
      <c r="D19" s="113" t="s">
        <v>29</v>
      </c>
      <c r="E19" s="35"/>
      <c r="F19" s="35"/>
      <c r="G19" s="35"/>
      <c r="H19" s="35"/>
      <c r="I19" s="113" t="s">
        <v>26</v>
      </c>
      <c r="J19" s="31" t="str">
        <f>'Rekapitulace stavby'!AN13</f>
        <v>Vyplň údaj</v>
      </c>
      <c r="K19" s="35"/>
      <c r="L19" s="114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pans="1:31" s="2" customFormat="1" ht="18" customHeight="1">
      <c r="A20" s="35"/>
      <c r="B20" s="40"/>
      <c r="C20" s="35"/>
      <c r="D20" s="35"/>
      <c r="E20" s="375" t="str">
        <f>'Rekapitulace stavby'!E14</f>
        <v>Vyplň údaj</v>
      </c>
      <c r="F20" s="376"/>
      <c r="G20" s="376"/>
      <c r="H20" s="376"/>
      <c r="I20" s="113" t="s">
        <v>28</v>
      </c>
      <c r="J20" s="31" t="str">
        <f>'Rekapitulace stavby'!AN14</f>
        <v>Vyplň údaj</v>
      </c>
      <c r="K20" s="35"/>
      <c r="L20" s="114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pans="1:31" s="2" customFormat="1" ht="6.95" customHeight="1">
      <c r="A21" s="35"/>
      <c r="B21" s="40"/>
      <c r="C21" s="35"/>
      <c r="D21" s="35"/>
      <c r="E21" s="35"/>
      <c r="F21" s="35"/>
      <c r="G21" s="35"/>
      <c r="H21" s="35"/>
      <c r="I21" s="35"/>
      <c r="J21" s="35"/>
      <c r="K21" s="35"/>
      <c r="L21" s="114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pans="1:31" s="2" customFormat="1" ht="12" customHeight="1">
      <c r="A22" s="35"/>
      <c r="B22" s="40"/>
      <c r="C22" s="35"/>
      <c r="D22" s="113" t="s">
        <v>31</v>
      </c>
      <c r="E22" s="35"/>
      <c r="F22" s="35"/>
      <c r="G22" s="35"/>
      <c r="H22" s="35"/>
      <c r="I22" s="113" t="s">
        <v>26</v>
      </c>
      <c r="J22" s="104" t="s">
        <v>19</v>
      </c>
      <c r="K22" s="35"/>
      <c r="L22" s="114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pans="1:31" s="2" customFormat="1" ht="18" customHeight="1">
      <c r="A23" s="35"/>
      <c r="B23" s="40"/>
      <c r="C23" s="35"/>
      <c r="D23" s="35"/>
      <c r="E23" s="104" t="s">
        <v>32</v>
      </c>
      <c r="F23" s="35"/>
      <c r="G23" s="35"/>
      <c r="H23" s="35"/>
      <c r="I23" s="113" t="s">
        <v>28</v>
      </c>
      <c r="J23" s="104" t="s">
        <v>19</v>
      </c>
      <c r="K23" s="35"/>
      <c r="L23" s="114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pans="1:31" s="2" customFormat="1" ht="6.95" customHeight="1">
      <c r="A24" s="35"/>
      <c r="B24" s="40"/>
      <c r="C24" s="35"/>
      <c r="D24" s="35"/>
      <c r="E24" s="35"/>
      <c r="F24" s="35"/>
      <c r="G24" s="35"/>
      <c r="H24" s="35"/>
      <c r="I24" s="35"/>
      <c r="J24" s="35"/>
      <c r="K24" s="35"/>
      <c r="L24" s="114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pans="1:31" s="2" customFormat="1" ht="12" customHeight="1">
      <c r="A25" s="35"/>
      <c r="B25" s="40"/>
      <c r="C25" s="35"/>
      <c r="D25" s="113" t="s">
        <v>34</v>
      </c>
      <c r="E25" s="35"/>
      <c r="F25" s="35"/>
      <c r="G25" s="35"/>
      <c r="H25" s="35"/>
      <c r="I25" s="113" t="s">
        <v>26</v>
      </c>
      <c r="J25" s="104" t="s">
        <v>19</v>
      </c>
      <c r="K25" s="35"/>
      <c r="L25" s="114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pans="1:31" s="2" customFormat="1" ht="18" customHeight="1">
      <c r="A26" s="35"/>
      <c r="B26" s="40"/>
      <c r="C26" s="35"/>
      <c r="D26" s="35"/>
      <c r="E26" s="104" t="s">
        <v>32</v>
      </c>
      <c r="F26" s="35"/>
      <c r="G26" s="35"/>
      <c r="H26" s="35"/>
      <c r="I26" s="113" t="s">
        <v>28</v>
      </c>
      <c r="J26" s="104" t="s">
        <v>19</v>
      </c>
      <c r="K26" s="35"/>
      <c r="L26" s="114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pans="1:31" s="2" customFormat="1" ht="6.95" customHeight="1">
      <c r="A27" s="35"/>
      <c r="B27" s="40"/>
      <c r="C27" s="35"/>
      <c r="D27" s="35"/>
      <c r="E27" s="35"/>
      <c r="F27" s="35"/>
      <c r="G27" s="35"/>
      <c r="H27" s="35"/>
      <c r="I27" s="35"/>
      <c r="J27" s="35"/>
      <c r="K27" s="35"/>
      <c r="L27" s="114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pans="1:31" s="2" customFormat="1" ht="12" customHeight="1">
      <c r="A28" s="35"/>
      <c r="B28" s="40"/>
      <c r="C28" s="35"/>
      <c r="D28" s="113" t="s">
        <v>35</v>
      </c>
      <c r="E28" s="35"/>
      <c r="F28" s="35"/>
      <c r="G28" s="35"/>
      <c r="H28" s="35"/>
      <c r="I28" s="35"/>
      <c r="J28" s="35"/>
      <c r="K28" s="35"/>
      <c r="L28" s="114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pans="1:31" s="8" customFormat="1" ht="16.5" customHeight="1">
      <c r="A29" s="116"/>
      <c r="B29" s="117"/>
      <c r="C29" s="116"/>
      <c r="D29" s="116"/>
      <c r="E29" s="377" t="s">
        <v>19</v>
      </c>
      <c r="F29" s="377"/>
      <c r="G29" s="377"/>
      <c r="H29" s="377"/>
      <c r="I29" s="116"/>
      <c r="J29" s="116"/>
      <c r="K29" s="116"/>
      <c r="L29" s="118"/>
      <c r="S29" s="116"/>
      <c r="T29" s="116"/>
      <c r="U29" s="116"/>
      <c r="V29" s="116"/>
      <c r="W29" s="116"/>
      <c r="X29" s="116"/>
      <c r="Y29" s="116"/>
      <c r="Z29" s="116"/>
      <c r="AA29" s="116"/>
      <c r="AB29" s="116"/>
      <c r="AC29" s="116"/>
      <c r="AD29" s="116"/>
      <c r="AE29" s="116"/>
    </row>
    <row r="30" spans="1:31" s="2" customFormat="1" ht="6.95" customHeight="1">
      <c r="A30" s="35"/>
      <c r="B30" s="40"/>
      <c r="C30" s="35"/>
      <c r="D30" s="35"/>
      <c r="E30" s="35"/>
      <c r="F30" s="35"/>
      <c r="G30" s="35"/>
      <c r="H30" s="35"/>
      <c r="I30" s="35"/>
      <c r="J30" s="35"/>
      <c r="K30" s="35"/>
      <c r="L30" s="114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pans="1:31" s="2" customFormat="1" ht="6.95" customHeight="1">
      <c r="A31" s="35"/>
      <c r="B31" s="40"/>
      <c r="C31" s="35"/>
      <c r="D31" s="119"/>
      <c r="E31" s="119"/>
      <c r="F31" s="119"/>
      <c r="G31" s="119"/>
      <c r="H31" s="119"/>
      <c r="I31" s="119"/>
      <c r="J31" s="119"/>
      <c r="K31" s="119"/>
      <c r="L31" s="114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pans="1:31" s="2" customFormat="1" ht="25.35" customHeight="1">
      <c r="A32" s="35"/>
      <c r="B32" s="40"/>
      <c r="C32" s="35"/>
      <c r="D32" s="120" t="s">
        <v>37</v>
      </c>
      <c r="E32" s="35"/>
      <c r="F32" s="35"/>
      <c r="G32" s="35"/>
      <c r="H32" s="35"/>
      <c r="I32" s="35"/>
      <c r="J32" s="121">
        <f>ROUND(J88, 2)</f>
        <v>0</v>
      </c>
      <c r="K32" s="35"/>
      <c r="L32" s="114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pans="1:31" s="2" customFormat="1" ht="6.95" customHeight="1">
      <c r="A33" s="35"/>
      <c r="B33" s="40"/>
      <c r="C33" s="35"/>
      <c r="D33" s="119"/>
      <c r="E33" s="119"/>
      <c r="F33" s="119"/>
      <c r="G33" s="119"/>
      <c r="H33" s="119"/>
      <c r="I33" s="119"/>
      <c r="J33" s="119"/>
      <c r="K33" s="119"/>
      <c r="L33" s="114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pans="1:31" s="2" customFormat="1" ht="14.45" customHeight="1">
      <c r="A34" s="35"/>
      <c r="B34" s="40"/>
      <c r="C34" s="35"/>
      <c r="D34" s="35"/>
      <c r="E34" s="35"/>
      <c r="F34" s="122" t="s">
        <v>39</v>
      </c>
      <c r="G34" s="35"/>
      <c r="H34" s="35"/>
      <c r="I34" s="122" t="s">
        <v>38</v>
      </c>
      <c r="J34" s="122" t="s">
        <v>40</v>
      </c>
      <c r="K34" s="35"/>
      <c r="L34" s="114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spans="1:31" s="2" customFormat="1" ht="14.45" customHeight="1">
      <c r="A35" s="35"/>
      <c r="B35" s="40"/>
      <c r="C35" s="35"/>
      <c r="D35" s="123" t="s">
        <v>41</v>
      </c>
      <c r="E35" s="113" t="s">
        <v>42</v>
      </c>
      <c r="F35" s="124">
        <f>ROUND((SUM(BE88:BE104)),  2)</f>
        <v>0</v>
      </c>
      <c r="G35" s="35"/>
      <c r="H35" s="35"/>
      <c r="I35" s="125">
        <v>0.21</v>
      </c>
      <c r="J35" s="124">
        <f>ROUND(((SUM(BE88:BE104))*I35),  2)</f>
        <v>0</v>
      </c>
      <c r="K35" s="35"/>
      <c r="L35" s="114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pans="1:31" s="2" customFormat="1" ht="14.45" customHeight="1">
      <c r="A36" s="35"/>
      <c r="B36" s="40"/>
      <c r="C36" s="35"/>
      <c r="D36" s="35"/>
      <c r="E36" s="113" t="s">
        <v>43</v>
      </c>
      <c r="F36" s="124">
        <f>ROUND((SUM(BF88:BF104)),  2)</f>
        <v>0</v>
      </c>
      <c r="G36" s="35"/>
      <c r="H36" s="35"/>
      <c r="I36" s="125">
        <v>0.15</v>
      </c>
      <c r="J36" s="124">
        <f>ROUND(((SUM(BF88:BF104))*I36),  2)</f>
        <v>0</v>
      </c>
      <c r="K36" s="35"/>
      <c r="L36" s="114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pans="1:31" s="2" customFormat="1" ht="14.45" hidden="1" customHeight="1">
      <c r="A37" s="35"/>
      <c r="B37" s="40"/>
      <c r="C37" s="35"/>
      <c r="D37" s="35"/>
      <c r="E37" s="113" t="s">
        <v>44</v>
      </c>
      <c r="F37" s="124">
        <f>ROUND((SUM(BG88:BG104)),  2)</f>
        <v>0</v>
      </c>
      <c r="G37" s="35"/>
      <c r="H37" s="35"/>
      <c r="I37" s="125">
        <v>0.21</v>
      </c>
      <c r="J37" s="124">
        <f>0</f>
        <v>0</v>
      </c>
      <c r="K37" s="35"/>
      <c r="L37" s="114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pans="1:31" s="2" customFormat="1" ht="14.45" hidden="1" customHeight="1">
      <c r="A38" s="35"/>
      <c r="B38" s="40"/>
      <c r="C38" s="35"/>
      <c r="D38" s="35"/>
      <c r="E38" s="113" t="s">
        <v>45</v>
      </c>
      <c r="F38" s="124">
        <f>ROUND((SUM(BH88:BH104)),  2)</f>
        <v>0</v>
      </c>
      <c r="G38" s="35"/>
      <c r="H38" s="35"/>
      <c r="I38" s="125">
        <v>0.15</v>
      </c>
      <c r="J38" s="124">
        <f>0</f>
        <v>0</v>
      </c>
      <c r="K38" s="35"/>
      <c r="L38" s="114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pans="1:31" s="2" customFormat="1" ht="14.45" hidden="1" customHeight="1">
      <c r="A39" s="35"/>
      <c r="B39" s="40"/>
      <c r="C39" s="35"/>
      <c r="D39" s="35"/>
      <c r="E39" s="113" t="s">
        <v>46</v>
      </c>
      <c r="F39" s="124">
        <f>ROUND((SUM(BI88:BI104)),  2)</f>
        <v>0</v>
      </c>
      <c r="G39" s="35"/>
      <c r="H39" s="35"/>
      <c r="I39" s="125">
        <v>0</v>
      </c>
      <c r="J39" s="124">
        <f>0</f>
        <v>0</v>
      </c>
      <c r="K39" s="35"/>
      <c r="L39" s="114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pans="1:31" s="2" customFormat="1" ht="6.95" customHeight="1">
      <c r="A40" s="35"/>
      <c r="B40" s="40"/>
      <c r="C40" s="35"/>
      <c r="D40" s="35"/>
      <c r="E40" s="35"/>
      <c r="F40" s="35"/>
      <c r="G40" s="35"/>
      <c r="H40" s="35"/>
      <c r="I40" s="35"/>
      <c r="J40" s="35"/>
      <c r="K40" s="35"/>
      <c r="L40" s="114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pans="1:31" s="2" customFormat="1" ht="25.35" customHeight="1">
      <c r="A41" s="35"/>
      <c r="B41" s="40"/>
      <c r="C41" s="126"/>
      <c r="D41" s="127" t="s">
        <v>47</v>
      </c>
      <c r="E41" s="128"/>
      <c r="F41" s="128"/>
      <c r="G41" s="129" t="s">
        <v>48</v>
      </c>
      <c r="H41" s="130" t="s">
        <v>49</v>
      </c>
      <c r="I41" s="128"/>
      <c r="J41" s="131">
        <f>SUM(J32:J39)</f>
        <v>0</v>
      </c>
      <c r="K41" s="132"/>
      <c r="L41" s="114"/>
      <c r="S41" s="35"/>
      <c r="T41" s="35"/>
      <c r="U41" s="35"/>
      <c r="V41" s="35"/>
      <c r="W41" s="35"/>
      <c r="X41" s="35"/>
      <c r="Y41" s="35"/>
      <c r="Z41" s="35"/>
      <c r="AA41" s="35"/>
      <c r="AB41" s="35"/>
      <c r="AC41" s="35"/>
      <c r="AD41" s="35"/>
      <c r="AE41" s="35"/>
    </row>
    <row r="42" spans="1:31" s="2" customFormat="1" ht="14.45" customHeight="1">
      <c r="A42" s="35"/>
      <c r="B42" s="133"/>
      <c r="C42" s="134"/>
      <c r="D42" s="134"/>
      <c r="E42" s="134"/>
      <c r="F42" s="134"/>
      <c r="G42" s="134"/>
      <c r="H42" s="134"/>
      <c r="I42" s="134"/>
      <c r="J42" s="134"/>
      <c r="K42" s="134"/>
      <c r="L42" s="114"/>
      <c r="S42" s="35"/>
      <c r="T42" s="35"/>
      <c r="U42" s="35"/>
      <c r="V42" s="35"/>
      <c r="W42" s="35"/>
      <c r="X42" s="35"/>
      <c r="Y42" s="35"/>
      <c r="Z42" s="35"/>
      <c r="AA42" s="35"/>
      <c r="AB42" s="35"/>
      <c r="AC42" s="35"/>
      <c r="AD42" s="35"/>
      <c r="AE42" s="35"/>
    </row>
    <row r="46" spans="1:31" s="2" customFormat="1" ht="6.95" customHeight="1">
      <c r="A46" s="35"/>
      <c r="B46" s="135"/>
      <c r="C46" s="136"/>
      <c r="D46" s="136"/>
      <c r="E46" s="136"/>
      <c r="F46" s="136"/>
      <c r="G46" s="136"/>
      <c r="H46" s="136"/>
      <c r="I46" s="136"/>
      <c r="J46" s="136"/>
      <c r="K46" s="136"/>
      <c r="L46" s="114"/>
      <c r="S46" s="35"/>
      <c r="T46" s="35"/>
      <c r="U46" s="35"/>
      <c r="V46" s="35"/>
      <c r="W46" s="35"/>
      <c r="X46" s="35"/>
      <c r="Y46" s="35"/>
      <c r="Z46" s="35"/>
      <c r="AA46" s="35"/>
      <c r="AB46" s="35"/>
      <c r="AC46" s="35"/>
      <c r="AD46" s="35"/>
      <c r="AE46" s="35"/>
    </row>
    <row r="47" spans="1:31" s="2" customFormat="1" ht="24.95" customHeight="1">
      <c r="A47" s="35"/>
      <c r="B47" s="36"/>
      <c r="C47" s="24" t="s">
        <v>121</v>
      </c>
      <c r="D47" s="37"/>
      <c r="E47" s="37"/>
      <c r="F47" s="37"/>
      <c r="G47" s="37"/>
      <c r="H47" s="37"/>
      <c r="I47" s="37"/>
      <c r="J47" s="37"/>
      <c r="K47" s="37"/>
      <c r="L47" s="114"/>
      <c r="S47" s="35"/>
      <c r="T47" s="35"/>
      <c r="U47" s="35"/>
      <c r="V47" s="35"/>
      <c r="W47" s="35"/>
      <c r="X47" s="35"/>
      <c r="Y47" s="35"/>
      <c r="Z47" s="35"/>
      <c r="AA47" s="35"/>
      <c r="AB47" s="35"/>
      <c r="AC47" s="35"/>
      <c r="AD47" s="35"/>
      <c r="AE47" s="35"/>
    </row>
    <row r="48" spans="1:31" s="2" customFormat="1" ht="6.95" customHeight="1">
      <c r="A48" s="35"/>
      <c r="B48" s="36"/>
      <c r="C48" s="37"/>
      <c r="D48" s="37"/>
      <c r="E48" s="37"/>
      <c r="F48" s="37"/>
      <c r="G48" s="37"/>
      <c r="H48" s="37"/>
      <c r="I48" s="37"/>
      <c r="J48" s="37"/>
      <c r="K48" s="37"/>
      <c r="L48" s="114"/>
      <c r="S48" s="35"/>
      <c r="T48" s="35"/>
      <c r="U48" s="35"/>
      <c r="V48" s="35"/>
      <c r="W48" s="35"/>
      <c r="X48" s="35"/>
      <c r="Y48" s="35"/>
      <c r="Z48" s="35"/>
      <c r="AA48" s="35"/>
      <c r="AB48" s="35"/>
      <c r="AC48" s="35"/>
      <c r="AD48" s="35"/>
      <c r="AE48" s="35"/>
    </row>
    <row r="49" spans="1:47" s="2" customFormat="1" ht="12" customHeight="1">
      <c r="A49" s="35"/>
      <c r="B49" s="36"/>
      <c r="C49" s="30" t="s">
        <v>16</v>
      </c>
      <c r="D49" s="37"/>
      <c r="E49" s="37"/>
      <c r="F49" s="37"/>
      <c r="G49" s="37"/>
      <c r="H49" s="37"/>
      <c r="I49" s="37"/>
      <c r="J49" s="37"/>
      <c r="K49" s="37"/>
      <c r="L49" s="114"/>
      <c r="S49" s="35"/>
      <c r="T49" s="35"/>
      <c r="U49" s="35"/>
      <c r="V49" s="35"/>
      <c r="W49" s="35"/>
      <c r="X49" s="35"/>
      <c r="Y49" s="35"/>
      <c r="Z49" s="35"/>
      <c r="AA49" s="35"/>
      <c r="AB49" s="35"/>
      <c r="AC49" s="35"/>
      <c r="AD49" s="35"/>
      <c r="AE49" s="35"/>
    </row>
    <row r="50" spans="1:47" s="2" customFormat="1" ht="16.5" customHeight="1">
      <c r="A50" s="35"/>
      <c r="B50" s="36"/>
      <c r="C50" s="37"/>
      <c r="D50" s="37"/>
      <c r="E50" s="378" t="str">
        <f>E7</f>
        <v>Nebužely - výsadba LBK 72</v>
      </c>
      <c r="F50" s="379"/>
      <c r="G50" s="379"/>
      <c r="H50" s="379"/>
      <c r="I50" s="37"/>
      <c r="J50" s="37"/>
      <c r="K50" s="37"/>
      <c r="L50" s="114"/>
      <c r="S50" s="35"/>
      <c r="T50" s="35"/>
      <c r="U50" s="35"/>
      <c r="V50" s="35"/>
      <c r="W50" s="35"/>
      <c r="X50" s="35"/>
      <c r="Y50" s="35"/>
      <c r="Z50" s="35"/>
      <c r="AA50" s="35"/>
      <c r="AB50" s="35"/>
      <c r="AC50" s="35"/>
      <c r="AD50" s="35"/>
      <c r="AE50" s="35"/>
    </row>
    <row r="51" spans="1:47" s="1" customFormat="1" ht="12" customHeight="1">
      <c r="B51" s="22"/>
      <c r="C51" s="30" t="s">
        <v>117</v>
      </c>
      <c r="D51" s="23"/>
      <c r="E51" s="23"/>
      <c r="F51" s="23"/>
      <c r="G51" s="23"/>
      <c r="H51" s="23"/>
      <c r="I51" s="23"/>
      <c r="J51" s="23"/>
      <c r="K51" s="23"/>
      <c r="L51" s="21"/>
    </row>
    <row r="52" spans="1:47" s="2" customFormat="1" ht="16.5" customHeight="1">
      <c r="A52" s="35"/>
      <c r="B52" s="36"/>
      <c r="C52" s="37"/>
      <c r="D52" s="37"/>
      <c r="E52" s="378" t="s">
        <v>553</v>
      </c>
      <c r="F52" s="380"/>
      <c r="G52" s="380"/>
      <c r="H52" s="380"/>
      <c r="I52" s="37"/>
      <c r="J52" s="37"/>
      <c r="K52" s="37"/>
      <c r="L52" s="114"/>
      <c r="S52" s="35"/>
      <c r="T52" s="35"/>
      <c r="U52" s="35"/>
      <c r="V52" s="35"/>
      <c r="W52" s="35"/>
      <c r="X52" s="35"/>
      <c r="Y52" s="35"/>
      <c r="Z52" s="35"/>
      <c r="AA52" s="35"/>
      <c r="AB52" s="35"/>
      <c r="AC52" s="35"/>
      <c r="AD52" s="35"/>
      <c r="AE52" s="35"/>
    </row>
    <row r="53" spans="1:47" s="2" customFormat="1" ht="12" customHeight="1">
      <c r="A53" s="35"/>
      <c r="B53" s="36"/>
      <c r="C53" s="30" t="s">
        <v>119</v>
      </c>
      <c r="D53" s="37"/>
      <c r="E53" s="37"/>
      <c r="F53" s="37"/>
      <c r="G53" s="37"/>
      <c r="H53" s="37"/>
      <c r="I53" s="37"/>
      <c r="J53" s="37"/>
      <c r="K53" s="37"/>
      <c r="L53" s="114"/>
      <c r="S53" s="35"/>
      <c r="T53" s="35"/>
      <c r="U53" s="35"/>
      <c r="V53" s="35"/>
      <c r="W53" s="35"/>
      <c r="X53" s="35"/>
      <c r="Y53" s="35"/>
      <c r="Z53" s="35"/>
      <c r="AA53" s="35"/>
      <c r="AB53" s="35"/>
      <c r="AC53" s="35"/>
      <c r="AD53" s="35"/>
      <c r="AE53" s="35"/>
    </row>
    <row r="54" spans="1:47" s="2" customFormat="1" ht="16.5" customHeight="1">
      <c r="A54" s="35"/>
      <c r="B54" s="36"/>
      <c r="C54" s="37"/>
      <c r="D54" s="37"/>
      <c r="E54" s="332" t="str">
        <f>E11</f>
        <v>SO-03.1 - Odpočinkové místo - realizace</v>
      </c>
      <c r="F54" s="380"/>
      <c r="G54" s="380"/>
      <c r="H54" s="380"/>
      <c r="I54" s="37"/>
      <c r="J54" s="37"/>
      <c r="K54" s="37"/>
      <c r="L54" s="114"/>
      <c r="S54" s="35"/>
      <c r="T54" s="35"/>
      <c r="U54" s="35"/>
      <c r="V54" s="35"/>
      <c r="W54" s="35"/>
      <c r="X54" s="35"/>
      <c r="Y54" s="35"/>
      <c r="Z54" s="35"/>
      <c r="AA54" s="35"/>
      <c r="AB54" s="35"/>
      <c r="AC54" s="35"/>
      <c r="AD54" s="35"/>
      <c r="AE54" s="35"/>
    </row>
    <row r="55" spans="1:47" s="2" customFormat="1" ht="6.95" customHeight="1">
      <c r="A55" s="35"/>
      <c r="B55" s="36"/>
      <c r="C55" s="37"/>
      <c r="D55" s="37"/>
      <c r="E55" s="37"/>
      <c r="F55" s="37"/>
      <c r="G55" s="37"/>
      <c r="H55" s="37"/>
      <c r="I55" s="37"/>
      <c r="J55" s="37"/>
      <c r="K55" s="37"/>
      <c r="L55" s="114"/>
      <c r="S55" s="35"/>
      <c r="T55" s="35"/>
      <c r="U55" s="35"/>
      <c r="V55" s="35"/>
      <c r="W55" s="35"/>
      <c r="X55" s="35"/>
      <c r="Y55" s="35"/>
      <c r="Z55" s="35"/>
      <c r="AA55" s="35"/>
      <c r="AB55" s="35"/>
      <c r="AC55" s="35"/>
      <c r="AD55" s="35"/>
      <c r="AE55" s="35"/>
    </row>
    <row r="56" spans="1:47" s="2" customFormat="1" ht="12" customHeight="1">
      <c r="A56" s="35"/>
      <c r="B56" s="36"/>
      <c r="C56" s="30" t="s">
        <v>21</v>
      </c>
      <c r="D56" s="37"/>
      <c r="E56" s="37"/>
      <c r="F56" s="28" t="str">
        <f>F14</f>
        <v xml:space="preserve"> </v>
      </c>
      <c r="G56" s="37"/>
      <c r="H56" s="37"/>
      <c r="I56" s="30" t="s">
        <v>23</v>
      </c>
      <c r="J56" s="60" t="str">
        <f>IF(J14="","",J14)</f>
        <v>3. 11. 2022</v>
      </c>
      <c r="K56" s="37"/>
      <c r="L56" s="114"/>
      <c r="S56" s="35"/>
      <c r="T56" s="35"/>
      <c r="U56" s="35"/>
      <c r="V56" s="35"/>
      <c r="W56" s="35"/>
      <c r="X56" s="35"/>
      <c r="Y56" s="35"/>
      <c r="Z56" s="35"/>
      <c r="AA56" s="35"/>
      <c r="AB56" s="35"/>
      <c r="AC56" s="35"/>
      <c r="AD56" s="35"/>
      <c r="AE56" s="35"/>
    </row>
    <row r="57" spans="1:47" s="2" customFormat="1" ht="6.95" customHeight="1">
      <c r="A57" s="35"/>
      <c r="B57" s="36"/>
      <c r="C57" s="37"/>
      <c r="D57" s="37"/>
      <c r="E57" s="37"/>
      <c r="F57" s="37"/>
      <c r="G57" s="37"/>
      <c r="H57" s="37"/>
      <c r="I57" s="37"/>
      <c r="J57" s="37"/>
      <c r="K57" s="37"/>
      <c r="L57" s="114"/>
      <c r="S57" s="35"/>
      <c r="T57" s="35"/>
      <c r="U57" s="35"/>
      <c r="V57" s="35"/>
      <c r="W57" s="35"/>
      <c r="X57" s="35"/>
      <c r="Y57" s="35"/>
      <c r="Z57" s="35"/>
      <c r="AA57" s="35"/>
      <c r="AB57" s="35"/>
      <c r="AC57" s="35"/>
      <c r="AD57" s="35"/>
      <c r="AE57" s="35"/>
    </row>
    <row r="58" spans="1:47" s="2" customFormat="1" ht="25.7" customHeight="1">
      <c r="A58" s="35"/>
      <c r="B58" s="36"/>
      <c r="C58" s="30" t="s">
        <v>25</v>
      </c>
      <c r="D58" s="37"/>
      <c r="E58" s="37"/>
      <c r="F58" s="28" t="str">
        <f>E17</f>
        <v>ČR SPÚ, pobočka Mělník</v>
      </c>
      <c r="G58" s="37"/>
      <c r="H58" s="37"/>
      <c r="I58" s="30" t="s">
        <v>31</v>
      </c>
      <c r="J58" s="33" t="str">
        <f>E23</f>
        <v>ATELIER FONTES s.r.o.</v>
      </c>
      <c r="K58" s="37"/>
      <c r="L58" s="114"/>
      <c r="S58" s="35"/>
      <c r="T58" s="35"/>
      <c r="U58" s="35"/>
      <c r="V58" s="35"/>
      <c r="W58" s="35"/>
      <c r="X58" s="35"/>
      <c r="Y58" s="35"/>
      <c r="Z58" s="35"/>
      <c r="AA58" s="35"/>
      <c r="AB58" s="35"/>
      <c r="AC58" s="35"/>
      <c r="AD58" s="35"/>
      <c r="AE58" s="35"/>
    </row>
    <row r="59" spans="1:47" s="2" customFormat="1" ht="25.7" customHeight="1">
      <c r="A59" s="35"/>
      <c r="B59" s="36"/>
      <c r="C59" s="30" t="s">
        <v>29</v>
      </c>
      <c r="D59" s="37"/>
      <c r="E59" s="37"/>
      <c r="F59" s="28" t="str">
        <f>IF(E20="","",E20)</f>
        <v>Vyplň údaj</v>
      </c>
      <c r="G59" s="37"/>
      <c r="H59" s="37"/>
      <c r="I59" s="30" t="s">
        <v>34</v>
      </c>
      <c r="J59" s="33" t="str">
        <f>E26</f>
        <v>ATELIER FONTES s.r.o.</v>
      </c>
      <c r="K59" s="37"/>
      <c r="L59" s="114"/>
      <c r="S59" s="35"/>
      <c r="T59" s="35"/>
      <c r="U59" s="35"/>
      <c r="V59" s="35"/>
      <c r="W59" s="35"/>
      <c r="X59" s="35"/>
      <c r="Y59" s="35"/>
      <c r="Z59" s="35"/>
      <c r="AA59" s="35"/>
      <c r="AB59" s="35"/>
      <c r="AC59" s="35"/>
      <c r="AD59" s="35"/>
      <c r="AE59" s="35"/>
    </row>
    <row r="60" spans="1:47" s="2" customFormat="1" ht="10.35" customHeight="1">
      <c r="A60" s="35"/>
      <c r="B60" s="36"/>
      <c r="C60" s="37"/>
      <c r="D60" s="37"/>
      <c r="E60" s="37"/>
      <c r="F60" s="37"/>
      <c r="G60" s="37"/>
      <c r="H60" s="37"/>
      <c r="I60" s="37"/>
      <c r="J60" s="37"/>
      <c r="K60" s="37"/>
      <c r="L60" s="114"/>
      <c r="S60" s="35"/>
      <c r="T60" s="35"/>
      <c r="U60" s="35"/>
      <c r="V60" s="35"/>
      <c r="W60" s="35"/>
      <c r="X60" s="35"/>
      <c r="Y60" s="35"/>
      <c r="Z60" s="35"/>
      <c r="AA60" s="35"/>
      <c r="AB60" s="35"/>
      <c r="AC60" s="35"/>
      <c r="AD60" s="35"/>
      <c r="AE60" s="35"/>
    </row>
    <row r="61" spans="1:47" s="2" customFormat="1" ht="29.25" customHeight="1">
      <c r="A61" s="35"/>
      <c r="B61" s="36"/>
      <c r="C61" s="137" t="s">
        <v>122</v>
      </c>
      <c r="D61" s="138"/>
      <c r="E61" s="138"/>
      <c r="F61" s="138"/>
      <c r="G61" s="138"/>
      <c r="H61" s="138"/>
      <c r="I61" s="138"/>
      <c r="J61" s="139" t="s">
        <v>123</v>
      </c>
      <c r="K61" s="138"/>
      <c r="L61" s="114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 spans="1:47" s="2" customFormat="1" ht="10.35" customHeight="1">
      <c r="A62" s="35"/>
      <c r="B62" s="36"/>
      <c r="C62" s="37"/>
      <c r="D62" s="37"/>
      <c r="E62" s="37"/>
      <c r="F62" s="37"/>
      <c r="G62" s="37"/>
      <c r="H62" s="37"/>
      <c r="I62" s="37"/>
      <c r="J62" s="37"/>
      <c r="K62" s="37"/>
      <c r="L62" s="114"/>
      <c r="S62" s="35"/>
      <c r="T62" s="35"/>
      <c r="U62" s="35"/>
      <c r="V62" s="35"/>
      <c r="W62" s="35"/>
      <c r="X62" s="35"/>
      <c r="Y62" s="35"/>
      <c r="Z62" s="35"/>
      <c r="AA62" s="35"/>
      <c r="AB62" s="35"/>
      <c r="AC62" s="35"/>
      <c r="AD62" s="35"/>
      <c r="AE62" s="35"/>
    </row>
    <row r="63" spans="1:47" s="2" customFormat="1" ht="22.9" customHeight="1">
      <c r="A63" s="35"/>
      <c r="B63" s="36"/>
      <c r="C63" s="140" t="s">
        <v>69</v>
      </c>
      <c r="D63" s="37"/>
      <c r="E63" s="37"/>
      <c r="F63" s="37"/>
      <c r="G63" s="37"/>
      <c r="H63" s="37"/>
      <c r="I63" s="37"/>
      <c r="J63" s="78">
        <f>J88</f>
        <v>0</v>
      </c>
      <c r="K63" s="37"/>
      <c r="L63" s="114"/>
      <c r="S63" s="35"/>
      <c r="T63" s="35"/>
      <c r="U63" s="35"/>
      <c r="V63" s="35"/>
      <c r="W63" s="35"/>
      <c r="X63" s="35"/>
      <c r="Y63" s="35"/>
      <c r="Z63" s="35"/>
      <c r="AA63" s="35"/>
      <c r="AB63" s="35"/>
      <c r="AC63" s="35"/>
      <c r="AD63" s="35"/>
      <c r="AE63" s="35"/>
      <c r="AU63" s="18" t="s">
        <v>124</v>
      </c>
    </row>
    <row r="64" spans="1:47" s="9" customFormat="1" ht="24.95" customHeight="1">
      <c r="B64" s="141"/>
      <c r="C64" s="142"/>
      <c r="D64" s="143" t="s">
        <v>125</v>
      </c>
      <c r="E64" s="144"/>
      <c r="F64" s="144"/>
      <c r="G64" s="144"/>
      <c r="H64" s="144"/>
      <c r="I64" s="144"/>
      <c r="J64" s="145">
        <f>J89</f>
        <v>0</v>
      </c>
      <c r="K64" s="142"/>
      <c r="L64" s="146"/>
    </row>
    <row r="65" spans="1:31" s="10" customFormat="1" ht="19.899999999999999" customHeight="1">
      <c r="B65" s="147"/>
      <c r="C65" s="98"/>
      <c r="D65" s="148" t="s">
        <v>126</v>
      </c>
      <c r="E65" s="149"/>
      <c r="F65" s="149"/>
      <c r="G65" s="149"/>
      <c r="H65" s="149"/>
      <c r="I65" s="149"/>
      <c r="J65" s="150">
        <f>J90</f>
        <v>0</v>
      </c>
      <c r="K65" s="98"/>
      <c r="L65" s="151"/>
    </row>
    <row r="66" spans="1:31" s="10" customFormat="1" ht="19.899999999999999" customHeight="1">
      <c r="B66" s="147"/>
      <c r="C66" s="98"/>
      <c r="D66" s="148" t="s">
        <v>555</v>
      </c>
      <c r="E66" s="149"/>
      <c r="F66" s="149"/>
      <c r="G66" s="149"/>
      <c r="H66" s="149"/>
      <c r="I66" s="149"/>
      <c r="J66" s="150">
        <f>J99</f>
        <v>0</v>
      </c>
      <c r="K66" s="98"/>
      <c r="L66" s="151"/>
    </row>
    <row r="67" spans="1:31" s="2" customFormat="1" ht="21.75" customHeight="1">
      <c r="A67" s="35"/>
      <c r="B67" s="36"/>
      <c r="C67" s="37"/>
      <c r="D67" s="37"/>
      <c r="E67" s="37"/>
      <c r="F67" s="37"/>
      <c r="G67" s="37"/>
      <c r="H67" s="37"/>
      <c r="I67" s="37"/>
      <c r="J67" s="37"/>
      <c r="K67" s="37"/>
      <c r="L67" s="114"/>
      <c r="S67" s="35"/>
      <c r="T67" s="35"/>
      <c r="U67" s="35"/>
      <c r="V67" s="35"/>
      <c r="W67" s="35"/>
      <c r="X67" s="35"/>
      <c r="Y67" s="35"/>
      <c r="Z67" s="35"/>
      <c r="AA67" s="35"/>
      <c r="AB67" s="35"/>
      <c r="AC67" s="35"/>
      <c r="AD67" s="35"/>
      <c r="AE67" s="35"/>
    </row>
    <row r="68" spans="1:31" s="2" customFormat="1" ht="6.95" customHeight="1">
      <c r="A68" s="35"/>
      <c r="B68" s="48"/>
      <c r="C68" s="49"/>
      <c r="D68" s="49"/>
      <c r="E68" s="49"/>
      <c r="F68" s="49"/>
      <c r="G68" s="49"/>
      <c r="H68" s="49"/>
      <c r="I68" s="49"/>
      <c r="J68" s="49"/>
      <c r="K68" s="49"/>
      <c r="L68" s="114"/>
      <c r="S68" s="35"/>
      <c r="T68" s="35"/>
      <c r="U68" s="35"/>
      <c r="V68" s="35"/>
      <c r="W68" s="35"/>
      <c r="X68" s="35"/>
      <c r="Y68" s="35"/>
      <c r="Z68" s="35"/>
      <c r="AA68" s="35"/>
      <c r="AB68" s="35"/>
      <c r="AC68" s="35"/>
      <c r="AD68" s="35"/>
      <c r="AE68" s="35"/>
    </row>
    <row r="72" spans="1:31" s="2" customFormat="1" ht="6.95" customHeight="1">
      <c r="A72" s="35"/>
      <c r="B72" s="50"/>
      <c r="C72" s="51"/>
      <c r="D72" s="51"/>
      <c r="E72" s="51"/>
      <c r="F72" s="51"/>
      <c r="G72" s="51"/>
      <c r="H72" s="51"/>
      <c r="I72" s="51"/>
      <c r="J72" s="51"/>
      <c r="K72" s="51"/>
      <c r="L72" s="114"/>
      <c r="S72" s="35"/>
      <c r="T72" s="35"/>
      <c r="U72" s="35"/>
      <c r="V72" s="35"/>
      <c r="W72" s="35"/>
      <c r="X72" s="35"/>
      <c r="Y72" s="35"/>
      <c r="Z72" s="35"/>
      <c r="AA72" s="35"/>
      <c r="AB72" s="35"/>
      <c r="AC72" s="35"/>
      <c r="AD72" s="35"/>
      <c r="AE72" s="35"/>
    </row>
    <row r="73" spans="1:31" s="2" customFormat="1" ht="24.95" customHeight="1">
      <c r="A73" s="35"/>
      <c r="B73" s="36"/>
      <c r="C73" s="24" t="s">
        <v>128</v>
      </c>
      <c r="D73" s="37"/>
      <c r="E73" s="37"/>
      <c r="F73" s="37"/>
      <c r="G73" s="37"/>
      <c r="H73" s="37"/>
      <c r="I73" s="37"/>
      <c r="J73" s="37"/>
      <c r="K73" s="37"/>
      <c r="L73" s="114"/>
      <c r="S73" s="35"/>
      <c r="T73" s="35"/>
      <c r="U73" s="35"/>
      <c r="V73" s="35"/>
      <c r="W73" s="35"/>
      <c r="X73" s="35"/>
      <c r="Y73" s="35"/>
      <c r="Z73" s="35"/>
      <c r="AA73" s="35"/>
      <c r="AB73" s="35"/>
      <c r="AC73" s="35"/>
      <c r="AD73" s="35"/>
      <c r="AE73" s="35"/>
    </row>
    <row r="74" spans="1:31" s="2" customFormat="1" ht="6.95" customHeight="1">
      <c r="A74" s="35"/>
      <c r="B74" s="36"/>
      <c r="C74" s="37"/>
      <c r="D74" s="37"/>
      <c r="E74" s="37"/>
      <c r="F74" s="37"/>
      <c r="G74" s="37"/>
      <c r="H74" s="37"/>
      <c r="I74" s="37"/>
      <c r="J74" s="37"/>
      <c r="K74" s="37"/>
      <c r="L74" s="114"/>
      <c r="S74" s="35"/>
      <c r="T74" s="35"/>
      <c r="U74" s="35"/>
      <c r="V74" s="35"/>
      <c r="W74" s="35"/>
      <c r="X74" s="35"/>
      <c r="Y74" s="35"/>
      <c r="Z74" s="35"/>
      <c r="AA74" s="35"/>
      <c r="AB74" s="35"/>
      <c r="AC74" s="35"/>
      <c r="AD74" s="35"/>
      <c r="AE74" s="35"/>
    </row>
    <row r="75" spans="1:31" s="2" customFormat="1" ht="12" customHeight="1">
      <c r="A75" s="35"/>
      <c r="B75" s="36"/>
      <c r="C75" s="30" t="s">
        <v>16</v>
      </c>
      <c r="D75" s="37"/>
      <c r="E75" s="37"/>
      <c r="F75" s="37"/>
      <c r="G75" s="37"/>
      <c r="H75" s="37"/>
      <c r="I75" s="37"/>
      <c r="J75" s="37"/>
      <c r="K75" s="37"/>
      <c r="L75" s="114"/>
      <c r="S75" s="35"/>
      <c r="T75" s="35"/>
      <c r="U75" s="35"/>
      <c r="V75" s="35"/>
      <c r="W75" s="35"/>
      <c r="X75" s="35"/>
      <c r="Y75" s="35"/>
      <c r="Z75" s="35"/>
      <c r="AA75" s="35"/>
      <c r="AB75" s="35"/>
      <c r="AC75" s="35"/>
      <c r="AD75" s="35"/>
      <c r="AE75" s="35"/>
    </row>
    <row r="76" spans="1:31" s="2" customFormat="1" ht="16.5" customHeight="1">
      <c r="A76" s="35"/>
      <c r="B76" s="36"/>
      <c r="C76" s="37"/>
      <c r="D76" s="37"/>
      <c r="E76" s="378" t="str">
        <f>E7</f>
        <v>Nebužely - výsadba LBK 72</v>
      </c>
      <c r="F76" s="379"/>
      <c r="G76" s="379"/>
      <c r="H76" s="379"/>
      <c r="I76" s="37"/>
      <c r="J76" s="37"/>
      <c r="K76" s="37"/>
      <c r="L76" s="114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pans="1:31" s="1" customFormat="1" ht="12" customHeight="1">
      <c r="B77" s="22"/>
      <c r="C77" s="30" t="s">
        <v>117</v>
      </c>
      <c r="D77" s="23"/>
      <c r="E77" s="23"/>
      <c r="F77" s="23"/>
      <c r="G77" s="23"/>
      <c r="H77" s="23"/>
      <c r="I77" s="23"/>
      <c r="J77" s="23"/>
      <c r="K77" s="23"/>
      <c r="L77" s="21"/>
    </row>
    <row r="78" spans="1:31" s="2" customFormat="1" ht="16.5" customHeight="1">
      <c r="A78" s="35"/>
      <c r="B78" s="36"/>
      <c r="C78" s="37"/>
      <c r="D78" s="37"/>
      <c r="E78" s="378" t="s">
        <v>553</v>
      </c>
      <c r="F78" s="380"/>
      <c r="G78" s="380"/>
      <c r="H78" s="380"/>
      <c r="I78" s="37"/>
      <c r="J78" s="37"/>
      <c r="K78" s="37"/>
      <c r="L78" s="114"/>
      <c r="S78" s="35"/>
      <c r="T78" s="35"/>
      <c r="U78" s="35"/>
      <c r="V78" s="35"/>
      <c r="W78" s="35"/>
      <c r="X78" s="35"/>
      <c r="Y78" s="35"/>
      <c r="Z78" s="35"/>
      <c r="AA78" s="35"/>
      <c r="AB78" s="35"/>
      <c r="AC78" s="35"/>
      <c r="AD78" s="35"/>
      <c r="AE78" s="35"/>
    </row>
    <row r="79" spans="1:31" s="2" customFormat="1" ht="12" customHeight="1">
      <c r="A79" s="35"/>
      <c r="B79" s="36"/>
      <c r="C79" s="30" t="s">
        <v>119</v>
      </c>
      <c r="D79" s="37"/>
      <c r="E79" s="37"/>
      <c r="F79" s="37"/>
      <c r="G79" s="37"/>
      <c r="H79" s="37"/>
      <c r="I79" s="37"/>
      <c r="J79" s="37"/>
      <c r="K79" s="37"/>
      <c r="L79" s="114"/>
      <c r="S79" s="35"/>
      <c r="T79" s="35"/>
      <c r="U79" s="35"/>
      <c r="V79" s="35"/>
      <c r="W79" s="35"/>
      <c r="X79" s="35"/>
      <c r="Y79" s="35"/>
      <c r="Z79" s="35"/>
      <c r="AA79" s="35"/>
      <c r="AB79" s="35"/>
      <c r="AC79" s="35"/>
      <c r="AD79" s="35"/>
      <c r="AE79" s="35"/>
    </row>
    <row r="80" spans="1:31" s="2" customFormat="1" ht="16.5" customHeight="1">
      <c r="A80" s="35"/>
      <c r="B80" s="36"/>
      <c r="C80" s="37"/>
      <c r="D80" s="37"/>
      <c r="E80" s="332" t="str">
        <f>E11</f>
        <v>SO-03.1 - Odpočinkové místo - realizace</v>
      </c>
      <c r="F80" s="380"/>
      <c r="G80" s="380"/>
      <c r="H80" s="380"/>
      <c r="I80" s="37"/>
      <c r="J80" s="37"/>
      <c r="K80" s="37"/>
      <c r="L80" s="114"/>
      <c r="S80" s="35"/>
      <c r="T80" s="35"/>
      <c r="U80" s="35"/>
      <c r="V80" s="35"/>
      <c r="W80" s="35"/>
      <c r="X80" s="35"/>
      <c r="Y80" s="35"/>
      <c r="Z80" s="35"/>
      <c r="AA80" s="35"/>
      <c r="AB80" s="35"/>
      <c r="AC80" s="35"/>
      <c r="AD80" s="35"/>
      <c r="AE80" s="35"/>
    </row>
    <row r="81" spans="1:65" s="2" customFormat="1" ht="6.95" customHeight="1">
      <c r="A81" s="35"/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114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pans="1:65" s="2" customFormat="1" ht="12" customHeight="1">
      <c r="A82" s="35"/>
      <c r="B82" s="36"/>
      <c r="C82" s="30" t="s">
        <v>21</v>
      </c>
      <c r="D82" s="37"/>
      <c r="E82" s="37"/>
      <c r="F82" s="28" t="str">
        <f>F14</f>
        <v xml:space="preserve"> </v>
      </c>
      <c r="G82" s="37"/>
      <c r="H82" s="37"/>
      <c r="I82" s="30" t="s">
        <v>23</v>
      </c>
      <c r="J82" s="60" t="str">
        <f>IF(J14="","",J14)</f>
        <v>3. 11. 2022</v>
      </c>
      <c r="K82" s="37"/>
      <c r="L82" s="114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pans="1:65" s="2" customFormat="1" ht="6.95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114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pans="1:65" s="2" customFormat="1" ht="25.7" customHeight="1">
      <c r="A84" s="35"/>
      <c r="B84" s="36"/>
      <c r="C84" s="30" t="s">
        <v>25</v>
      </c>
      <c r="D84" s="37"/>
      <c r="E84" s="37"/>
      <c r="F84" s="28" t="str">
        <f>E17</f>
        <v>ČR SPÚ, pobočka Mělník</v>
      </c>
      <c r="G84" s="37"/>
      <c r="H84" s="37"/>
      <c r="I84" s="30" t="s">
        <v>31</v>
      </c>
      <c r="J84" s="33" t="str">
        <f>E23</f>
        <v>ATELIER FONTES s.r.o.</v>
      </c>
      <c r="K84" s="37"/>
      <c r="L84" s="114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pans="1:65" s="2" customFormat="1" ht="25.7" customHeight="1">
      <c r="A85" s="35"/>
      <c r="B85" s="36"/>
      <c r="C85" s="30" t="s">
        <v>29</v>
      </c>
      <c r="D85" s="37"/>
      <c r="E85" s="37"/>
      <c r="F85" s="28" t="str">
        <f>IF(E20="","",E20)</f>
        <v>Vyplň údaj</v>
      </c>
      <c r="G85" s="37"/>
      <c r="H85" s="37"/>
      <c r="I85" s="30" t="s">
        <v>34</v>
      </c>
      <c r="J85" s="33" t="str">
        <f>E26</f>
        <v>ATELIER FONTES s.r.o.</v>
      </c>
      <c r="K85" s="37"/>
      <c r="L85" s="114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pans="1:65" s="2" customFormat="1" ht="10.35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114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pans="1:65" s="11" customFormat="1" ht="29.25" customHeight="1">
      <c r="A87" s="152"/>
      <c r="B87" s="153"/>
      <c r="C87" s="154" t="s">
        <v>129</v>
      </c>
      <c r="D87" s="155" t="s">
        <v>56</v>
      </c>
      <c r="E87" s="155" t="s">
        <v>52</v>
      </c>
      <c r="F87" s="155" t="s">
        <v>53</v>
      </c>
      <c r="G87" s="155" t="s">
        <v>130</v>
      </c>
      <c r="H87" s="155" t="s">
        <v>131</v>
      </c>
      <c r="I87" s="155" t="s">
        <v>132</v>
      </c>
      <c r="J87" s="155" t="s">
        <v>123</v>
      </c>
      <c r="K87" s="156" t="s">
        <v>133</v>
      </c>
      <c r="L87" s="157"/>
      <c r="M87" s="69" t="s">
        <v>19</v>
      </c>
      <c r="N87" s="70" t="s">
        <v>41</v>
      </c>
      <c r="O87" s="70" t="s">
        <v>134</v>
      </c>
      <c r="P87" s="70" t="s">
        <v>135</v>
      </c>
      <c r="Q87" s="70" t="s">
        <v>136</v>
      </c>
      <c r="R87" s="70" t="s">
        <v>137</v>
      </c>
      <c r="S87" s="70" t="s">
        <v>138</v>
      </c>
      <c r="T87" s="71" t="s">
        <v>139</v>
      </c>
      <c r="U87" s="152"/>
      <c r="V87" s="152"/>
      <c r="W87" s="152"/>
      <c r="X87" s="152"/>
      <c r="Y87" s="152"/>
      <c r="Z87" s="152"/>
      <c r="AA87" s="152"/>
      <c r="AB87" s="152"/>
      <c r="AC87" s="152"/>
      <c r="AD87" s="152"/>
      <c r="AE87" s="152"/>
    </row>
    <row r="88" spans="1:65" s="2" customFormat="1" ht="22.9" customHeight="1">
      <c r="A88" s="35"/>
      <c r="B88" s="36"/>
      <c r="C88" s="76" t="s">
        <v>140</v>
      </c>
      <c r="D88" s="37"/>
      <c r="E88" s="37"/>
      <c r="F88" s="37"/>
      <c r="G88" s="37"/>
      <c r="H88" s="37"/>
      <c r="I88" s="37"/>
      <c r="J88" s="158">
        <f>BK88</f>
        <v>0</v>
      </c>
      <c r="K88" s="37"/>
      <c r="L88" s="40"/>
      <c r="M88" s="72"/>
      <c r="N88" s="159"/>
      <c r="O88" s="73"/>
      <c r="P88" s="160">
        <f>P89</f>
        <v>0</v>
      </c>
      <c r="Q88" s="73"/>
      <c r="R88" s="160">
        <f>R89</f>
        <v>0</v>
      </c>
      <c r="S88" s="73"/>
      <c r="T88" s="161">
        <f>T89</f>
        <v>0</v>
      </c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T88" s="18" t="s">
        <v>70</v>
      </c>
      <c r="AU88" s="18" t="s">
        <v>124</v>
      </c>
      <c r="BK88" s="162">
        <f>BK89</f>
        <v>0</v>
      </c>
    </row>
    <row r="89" spans="1:65" s="12" customFormat="1" ht="25.9" customHeight="1">
      <c r="B89" s="163"/>
      <c r="C89" s="164"/>
      <c r="D89" s="165" t="s">
        <v>70</v>
      </c>
      <c r="E89" s="166" t="s">
        <v>141</v>
      </c>
      <c r="F89" s="166" t="s">
        <v>142</v>
      </c>
      <c r="G89" s="164"/>
      <c r="H89" s="164"/>
      <c r="I89" s="167"/>
      <c r="J89" s="168">
        <f>BK89</f>
        <v>0</v>
      </c>
      <c r="K89" s="164"/>
      <c r="L89" s="169"/>
      <c r="M89" s="170"/>
      <c r="N89" s="171"/>
      <c r="O89" s="171"/>
      <c r="P89" s="172">
        <f>P90+P99</f>
        <v>0</v>
      </c>
      <c r="Q89" s="171"/>
      <c r="R89" s="172">
        <f>R90+R99</f>
        <v>0</v>
      </c>
      <c r="S89" s="171"/>
      <c r="T89" s="173">
        <f>T90+T99</f>
        <v>0</v>
      </c>
      <c r="AR89" s="174" t="s">
        <v>78</v>
      </c>
      <c r="AT89" s="175" t="s">
        <v>70</v>
      </c>
      <c r="AU89" s="175" t="s">
        <v>71</v>
      </c>
      <c r="AY89" s="174" t="s">
        <v>143</v>
      </c>
      <c r="BK89" s="176">
        <f>BK90+BK99</f>
        <v>0</v>
      </c>
    </row>
    <row r="90" spans="1:65" s="12" customFormat="1" ht="22.9" customHeight="1">
      <c r="B90" s="163"/>
      <c r="C90" s="164"/>
      <c r="D90" s="165" t="s">
        <v>70</v>
      </c>
      <c r="E90" s="177" t="s">
        <v>78</v>
      </c>
      <c r="F90" s="177" t="s">
        <v>144</v>
      </c>
      <c r="G90" s="164"/>
      <c r="H90" s="164"/>
      <c r="I90" s="167"/>
      <c r="J90" s="178">
        <f>BK90</f>
        <v>0</v>
      </c>
      <c r="K90" s="164"/>
      <c r="L90" s="169"/>
      <c r="M90" s="170"/>
      <c r="N90" s="171"/>
      <c r="O90" s="171"/>
      <c r="P90" s="172">
        <f>SUM(P91:P98)</f>
        <v>0</v>
      </c>
      <c r="Q90" s="171"/>
      <c r="R90" s="172">
        <f>SUM(R91:R98)</f>
        <v>0</v>
      </c>
      <c r="S90" s="171"/>
      <c r="T90" s="173">
        <f>SUM(T91:T98)</f>
        <v>0</v>
      </c>
      <c r="AR90" s="174" t="s">
        <v>78</v>
      </c>
      <c r="AT90" s="175" t="s">
        <v>70</v>
      </c>
      <c r="AU90" s="175" t="s">
        <v>78</v>
      </c>
      <c r="AY90" s="174" t="s">
        <v>143</v>
      </c>
      <c r="BK90" s="176">
        <f>SUM(BK91:BK98)</f>
        <v>0</v>
      </c>
    </row>
    <row r="91" spans="1:65" s="2" customFormat="1" ht="16.5" customHeight="1">
      <c r="A91" s="35"/>
      <c r="B91" s="36"/>
      <c r="C91" s="179" t="s">
        <v>78</v>
      </c>
      <c r="D91" s="179" t="s">
        <v>145</v>
      </c>
      <c r="E91" s="180" t="s">
        <v>556</v>
      </c>
      <c r="F91" s="181" t="s">
        <v>557</v>
      </c>
      <c r="G91" s="182" t="s">
        <v>160</v>
      </c>
      <c r="H91" s="183">
        <v>30</v>
      </c>
      <c r="I91" s="184"/>
      <c r="J91" s="185">
        <f>ROUND(I91*H91,2)</f>
        <v>0</v>
      </c>
      <c r="K91" s="181" t="s">
        <v>149</v>
      </c>
      <c r="L91" s="40"/>
      <c r="M91" s="186" t="s">
        <v>19</v>
      </c>
      <c r="N91" s="187" t="s">
        <v>42</v>
      </c>
      <c r="O91" s="65"/>
      <c r="P91" s="188">
        <f>O91*H91</f>
        <v>0</v>
      </c>
      <c r="Q91" s="188">
        <v>0</v>
      </c>
      <c r="R91" s="188">
        <f>Q91*H91</f>
        <v>0</v>
      </c>
      <c r="S91" s="188">
        <v>0</v>
      </c>
      <c r="T91" s="189">
        <f>S91*H91</f>
        <v>0</v>
      </c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R91" s="190" t="s">
        <v>150</v>
      </c>
      <c r="AT91" s="190" t="s">
        <v>145</v>
      </c>
      <c r="AU91" s="190" t="s">
        <v>80</v>
      </c>
      <c r="AY91" s="18" t="s">
        <v>143</v>
      </c>
      <c r="BE91" s="191">
        <f>IF(N91="základní",J91,0)</f>
        <v>0</v>
      </c>
      <c r="BF91" s="191">
        <f>IF(N91="snížená",J91,0)</f>
        <v>0</v>
      </c>
      <c r="BG91" s="191">
        <f>IF(N91="zákl. přenesená",J91,0)</f>
        <v>0</v>
      </c>
      <c r="BH91" s="191">
        <f>IF(N91="sníž. přenesená",J91,0)</f>
        <v>0</v>
      </c>
      <c r="BI91" s="191">
        <f>IF(N91="nulová",J91,0)</f>
        <v>0</v>
      </c>
      <c r="BJ91" s="18" t="s">
        <v>78</v>
      </c>
      <c r="BK91" s="191">
        <f>ROUND(I91*H91,2)</f>
        <v>0</v>
      </c>
      <c r="BL91" s="18" t="s">
        <v>150</v>
      </c>
      <c r="BM91" s="190" t="s">
        <v>558</v>
      </c>
    </row>
    <row r="92" spans="1:65" s="2" customFormat="1" ht="11.25">
      <c r="A92" s="35"/>
      <c r="B92" s="36"/>
      <c r="C92" s="37"/>
      <c r="D92" s="192" t="s">
        <v>152</v>
      </c>
      <c r="E92" s="37"/>
      <c r="F92" s="193" t="s">
        <v>559</v>
      </c>
      <c r="G92" s="37"/>
      <c r="H92" s="37"/>
      <c r="I92" s="194"/>
      <c r="J92" s="37"/>
      <c r="K92" s="37"/>
      <c r="L92" s="40"/>
      <c r="M92" s="195"/>
      <c r="N92" s="196"/>
      <c r="O92" s="65"/>
      <c r="P92" s="65"/>
      <c r="Q92" s="65"/>
      <c r="R92" s="65"/>
      <c r="S92" s="65"/>
      <c r="T92" s="66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  <c r="AT92" s="18" t="s">
        <v>152</v>
      </c>
      <c r="AU92" s="18" t="s">
        <v>80</v>
      </c>
    </row>
    <row r="93" spans="1:65" s="2" customFormat="1" ht="11.25">
      <c r="A93" s="35"/>
      <c r="B93" s="36"/>
      <c r="C93" s="37"/>
      <c r="D93" s="197" t="s">
        <v>154</v>
      </c>
      <c r="E93" s="37"/>
      <c r="F93" s="198" t="s">
        <v>560</v>
      </c>
      <c r="G93" s="37"/>
      <c r="H93" s="37"/>
      <c r="I93" s="194"/>
      <c r="J93" s="37"/>
      <c r="K93" s="37"/>
      <c r="L93" s="40"/>
      <c r="M93" s="195"/>
      <c r="N93" s="196"/>
      <c r="O93" s="65"/>
      <c r="P93" s="65"/>
      <c r="Q93" s="65"/>
      <c r="R93" s="65"/>
      <c r="S93" s="65"/>
      <c r="T93" s="66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T93" s="18" t="s">
        <v>154</v>
      </c>
      <c r="AU93" s="18" t="s">
        <v>80</v>
      </c>
    </row>
    <row r="94" spans="1:65" s="2" customFormat="1" ht="19.5">
      <c r="A94" s="35"/>
      <c r="B94" s="36"/>
      <c r="C94" s="37"/>
      <c r="D94" s="192" t="s">
        <v>156</v>
      </c>
      <c r="E94" s="37"/>
      <c r="F94" s="199" t="s">
        <v>561</v>
      </c>
      <c r="G94" s="37"/>
      <c r="H94" s="37"/>
      <c r="I94" s="194"/>
      <c r="J94" s="37"/>
      <c r="K94" s="37"/>
      <c r="L94" s="40"/>
      <c r="M94" s="195"/>
      <c r="N94" s="196"/>
      <c r="O94" s="65"/>
      <c r="P94" s="65"/>
      <c r="Q94" s="65"/>
      <c r="R94" s="65"/>
      <c r="S94" s="65"/>
      <c r="T94" s="66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T94" s="18" t="s">
        <v>156</v>
      </c>
      <c r="AU94" s="18" t="s">
        <v>80</v>
      </c>
    </row>
    <row r="95" spans="1:65" s="2" customFormat="1" ht="16.5" customHeight="1">
      <c r="A95" s="35"/>
      <c r="B95" s="36"/>
      <c r="C95" s="179" t="s">
        <v>80</v>
      </c>
      <c r="D95" s="179" t="s">
        <v>145</v>
      </c>
      <c r="E95" s="180" t="s">
        <v>562</v>
      </c>
      <c r="F95" s="181" t="s">
        <v>563</v>
      </c>
      <c r="G95" s="182" t="s">
        <v>160</v>
      </c>
      <c r="H95" s="183">
        <v>30</v>
      </c>
      <c r="I95" s="184"/>
      <c r="J95" s="185">
        <f>ROUND(I95*H95,2)</f>
        <v>0</v>
      </c>
      <c r="K95" s="181" t="s">
        <v>149</v>
      </c>
      <c r="L95" s="40"/>
      <c r="M95" s="186" t="s">
        <v>19</v>
      </c>
      <c r="N95" s="187" t="s">
        <v>42</v>
      </c>
      <c r="O95" s="65"/>
      <c r="P95" s="188">
        <f>O95*H95</f>
        <v>0</v>
      </c>
      <c r="Q95" s="188">
        <v>0</v>
      </c>
      <c r="R95" s="188">
        <f>Q95*H95</f>
        <v>0</v>
      </c>
      <c r="S95" s="188">
        <v>0</v>
      </c>
      <c r="T95" s="189">
        <f>S95*H95</f>
        <v>0</v>
      </c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  <c r="AR95" s="190" t="s">
        <v>150</v>
      </c>
      <c r="AT95" s="190" t="s">
        <v>145</v>
      </c>
      <c r="AU95" s="190" t="s">
        <v>80</v>
      </c>
      <c r="AY95" s="18" t="s">
        <v>143</v>
      </c>
      <c r="BE95" s="191">
        <f>IF(N95="základní",J95,0)</f>
        <v>0</v>
      </c>
      <c r="BF95" s="191">
        <f>IF(N95="snížená",J95,0)</f>
        <v>0</v>
      </c>
      <c r="BG95" s="191">
        <f>IF(N95="zákl. přenesená",J95,0)</f>
        <v>0</v>
      </c>
      <c r="BH95" s="191">
        <f>IF(N95="sníž. přenesená",J95,0)</f>
        <v>0</v>
      </c>
      <c r="BI95" s="191">
        <f>IF(N95="nulová",J95,0)</f>
        <v>0</v>
      </c>
      <c r="BJ95" s="18" t="s">
        <v>78</v>
      </c>
      <c r="BK95" s="191">
        <f>ROUND(I95*H95,2)</f>
        <v>0</v>
      </c>
      <c r="BL95" s="18" t="s">
        <v>150</v>
      </c>
      <c r="BM95" s="190" t="s">
        <v>564</v>
      </c>
    </row>
    <row r="96" spans="1:65" s="2" customFormat="1" ht="11.25">
      <c r="A96" s="35"/>
      <c r="B96" s="36"/>
      <c r="C96" s="37"/>
      <c r="D96" s="192" t="s">
        <v>152</v>
      </c>
      <c r="E96" s="37"/>
      <c r="F96" s="193" t="s">
        <v>565</v>
      </c>
      <c r="G96" s="37"/>
      <c r="H96" s="37"/>
      <c r="I96" s="194"/>
      <c r="J96" s="37"/>
      <c r="K96" s="37"/>
      <c r="L96" s="40"/>
      <c r="M96" s="195"/>
      <c r="N96" s="196"/>
      <c r="O96" s="65"/>
      <c r="P96" s="65"/>
      <c r="Q96" s="65"/>
      <c r="R96" s="65"/>
      <c r="S96" s="65"/>
      <c r="T96" s="66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T96" s="18" t="s">
        <v>152</v>
      </c>
      <c r="AU96" s="18" t="s">
        <v>80</v>
      </c>
    </row>
    <row r="97" spans="1:65" s="2" customFormat="1" ht="11.25">
      <c r="A97" s="35"/>
      <c r="B97" s="36"/>
      <c r="C97" s="37"/>
      <c r="D97" s="197" t="s">
        <v>154</v>
      </c>
      <c r="E97" s="37"/>
      <c r="F97" s="198" t="s">
        <v>566</v>
      </c>
      <c r="G97" s="37"/>
      <c r="H97" s="37"/>
      <c r="I97" s="194"/>
      <c r="J97" s="37"/>
      <c r="K97" s="37"/>
      <c r="L97" s="40"/>
      <c r="M97" s="195"/>
      <c r="N97" s="196"/>
      <c r="O97" s="65"/>
      <c r="P97" s="65"/>
      <c r="Q97" s="65"/>
      <c r="R97" s="65"/>
      <c r="S97" s="65"/>
      <c r="T97" s="66"/>
      <c r="U97" s="35"/>
      <c r="V97" s="35"/>
      <c r="W97" s="35"/>
      <c r="X97" s="35"/>
      <c r="Y97" s="35"/>
      <c r="Z97" s="35"/>
      <c r="AA97" s="35"/>
      <c r="AB97" s="35"/>
      <c r="AC97" s="35"/>
      <c r="AD97" s="35"/>
      <c r="AE97" s="35"/>
      <c r="AT97" s="18" t="s">
        <v>154</v>
      </c>
      <c r="AU97" s="18" t="s">
        <v>80</v>
      </c>
    </row>
    <row r="98" spans="1:65" s="2" customFormat="1" ht="19.5">
      <c r="A98" s="35"/>
      <c r="B98" s="36"/>
      <c r="C98" s="37"/>
      <c r="D98" s="192" t="s">
        <v>156</v>
      </c>
      <c r="E98" s="37"/>
      <c r="F98" s="199" t="s">
        <v>561</v>
      </c>
      <c r="G98" s="37"/>
      <c r="H98" s="37"/>
      <c r="I98" s="194"/>
      <c r="J98" s="37"/>
      <c r="K98" s="37"/>
      <c r="L98" s="40"/>
      <c r="M98" s="195"/>
      <c r="N98" s="196"/>
      <c r="O98" s="65"/>
      <c r="P98" s="65"/>
      <c r="Q98" s="65"/>
      <c r="R98" s="65"/>
      <c r="S98" s="65"/>
      <c r="T98" s="66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  <c r="AT98" s="18" t="s">
        <v>156</v>
      </c>
      <c r="AU98" s="18" t="s">
        <v>80</v>
      </c>
    </row>
    <row r="99" spans="1:65" s="12" customFormat="1" ht="22.9" customHeight="1">
      <c r="B99" s="163"/>
      <c r="C99" s="164"/>
      <c r="D99" s="165" t="s">
        <v>70</v>
      </c>
      <c r="E99" s="177" t="s">
        <v>211</v>
      </c>
      <c r="F99" s="177" t="s">
        <v>567</v>
      </c>
      <c r="G99" s="164"/>
      <c r="H99" s="164"/>
      <c r="I99" s="167"/>
      <c r="J99" s="178">
        <f>BK99</f>
        <v>0</v>
      </c>
      <c r="K99" s="164"/>
      <c r="L99" s="169"/>
      <c r="M99" s="170"/>
      <c r="N99" s="171"/>
      <c r="O99" s="171"/>
      <c r="P99" s="172">
        <f>SUM(P100:P104)</f>
        <v>0</v>
      </c>
      <c r="Q99" s="171"/>
      <c r="R99" s="172">
        <f>SUM(R100:R104)</f>
        <v>0</v>
      </c>
      <c r="S99" s="171"/>
      <c r="T99" s="173">
        <f>SUM(T100:T104)</f>
        <v>0</v>
      </c>
      <c r="AR99" s="174" t="s">
        <v>78</v>
      </c>
      <c r="AT99" s="175" t="s">
        <v>70</v>
      </c>
      <c r="AU99" s="175" t="s">
        <v>78</v>
      </c>
      <c r="AY99" s="174" t="s">
        <v>143</v>
      </c>
      <c r="BK99" s="176">
        <f>SUM(BK100:BK104)</f>
        <v>0</v>
      </c>
    </row>
    <row r="100" spans="1:65" s="2" customFormat="1" ht="16.5" customHeight="1">
      <c r="A100" s="35"/>
      <c r="B100" s="36"/>
      <c r="C100" s="179" t="s">
        <v>167</v>
      </c>
      <c r="D100" s="179" t="s">
        <v>145</v>
      </c>
      <c r="E100" s="180" t="s">
        <v>568</v>
      </c>
      <c r="F100" s="181" t="s">
        <v>569</v>
      </c>
      <c r="G100" s="182" t="s">
        <v>148</v>
      </c>
      <c r="H100" s="183">
        <v>2</v>
      </c>
      <c r="I100" s="184"/>
      <c r="J100" s="185">
        <f>ROUND(I100*H100,2)</f>
        <v>0</v>
      </c>
      <c r="K100" s="181" t="s">
        <v>149</v>
      </c>
      <c r="L100" s="40"/>
      <c r="M100" s="186" t="s">
        <v>19</v>
      </c>
      <c r="N100" s="187" t="s">
        <v>42</v>
      </c>
      <c r="O100" s="65"/>
      <c r="P100" s="188">
        <f>O100*H100</f>
        <v>0</v>
      </c>
      <c r="Q100" s="188">
        <v>0</v>
      </c>
      <c r="R100" s="188">
        <f>Q100*H100</f>
        <v>0</v>
      </c>
      <c r="S100" s="188">
        <v>0</v>
      </c>
      <c r="T100" s="189">
        <f>S100*H100</f>
        <v>0</v>
      </c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  <c r="AR100" s="190" t="s">
        <v>150</v>
      </c>
      <c r="AT100" s="190" t="s">
        <v>145</v>
      </c>
      <c r="AU100" s="190" t="s">
        <v>80</v>
      </c>
      <c r="AY100" s="18" t="s">
        <v>143</v>
      </c>
      <c r="BE100" s="191">
        <f>IF(N100="základní",J100,0)</f>
        <v>0</v>
      </c>
      <c r="BF100" s="191">
        <f>IF(N100="snížená",J100,0)</f>
        <v>0</v>
      </c>
      <c r="BG100" s="191">
        <f>IF(N100="zákl. přenesená",J100,0)</f>
        <v>0</v>
      </c>
      <c r="BH100" s="191">
        <f>IF(N100="sníž. přenesená",J100,0)</f>
        <v>0</v>
      </c>
      <c r="BI100" s="191">
        <f>IF(N100="nulová",J100,0)</f>
        <v>0</v>
      </c>
      <c r="BJ100" s="18" t="s">
        <v>78</v>
      </c>
      <c r="BK100" s="191">
        <f>ROUND(I100*H100,2)</f>
        <v>0</v>
      </c>
      <c r="BL100" s="18" t="s">
        <v>150</v>
      </c>
      <c r="BM100" s="190" t="s">
        <v>570</v>
      </c>
    </row>
    <row r="101" spans="1:65" s="2" customFormat="1" ht="11.25">
      <c r="A101" s="35"/>
      <c r="B101" s="36"/>
      <c r="C101" s="37"/>
      <c r="D101" s="192" t="s">
        <v>152</v>
      </c>
      <c r="E101" s="37"/>
      <c r="F101" s="193" t="s">
        <v>571</v>
      </c>
      <c r="G101" s="37"/>
      <c r="H101" s="37"/>
      <c r="I101" s="194"/>
      <c r="J101" s="37"/>
      <c r="K101" s="37"/>
      <c r="L101" s="40"/>
      <c r="M101" s="195"/>
      <c r="N101" s="196"/>
      <c r="O101" s="65"/>
      <c r="P101" s="65"/>
      <c r="Q101" s="65"/>
      <c r="R101" s="65"/>
      <c r="S101" s="65"/>
      <c r="T101" s="66"/>
      <c r="U101" s="35"/>
      <c r="V101" s="35"/>
      <c r="W101" s="35"/>
      <c r="X101" s="35"/>
      <c r="Y101" s="35"/>
      <c r="Z101" s="35"/>
      <c r="AA101" s="35"/>
      <c r="AB101" s="35"/>
      <c r="AC101" s="35"/>
      <c r="AD101" s="35"/>
      <c r="AE101" s="35"/>
      <c r="AT101" s="18" t="s">
        <v>152</v>
      </c>
      <c r="AU101" s="18" t="s">
        <v>80</v>
      </c>
    </row>
    <row r="102" spans="1:65" s="2" customFormat="1" ht="11.25">
      <c r="A102" s="35"/>
      <c r="B102" s="36"/>
      <c r="C102" s="37"/>
      <c r="D102" s="197" t="s">
        <v>154</v>
      </c>
      <c r="E102" s="37"/>
      <c r="F102" s="198" t="s">
        <v>572</v>
      </c>
      <c r="G102" s="37"/>
      <c r="H102" s="37"/>
      <c r="I102" s="194"/>
      <c r="J102" s="37"/>
      <c r="K102" s="37"/>
      <c r="L102" s="40"/>
      <c r="M102" s="195"/>
      <c r="N102" s="196"/>
      <c r="O102" s="65"/>
      <c r="P102" s="65"/>
      <c r="Q102" s="65"/>
      <c r="R102" s="65"/>
      <c r="S102" s="65"/>
      <c r="T102" s="66"/>
      <c r="U102" s="35"/>
      <c r="V102" s="35"/>
      <c r="W102" s="35"/>
      <c r="X102" s="35"/>
      <c r="Y102" s="35"/>
      <c r="Z102" s="35"/>
      <c r="AA102" s="35"/>
      <c r="AB102" s="35"/>
      <c r="AC102" s="35"/>
      <c r="AD102" s="35"/>
      <c r="AE102" s="35"/>
      <c r="AT102" s="18" t="s">
        <v>154</v>
      </c>
      <c r="AU102" s="18" t="s">
        <v>80</v>
      </c>
    </row>
    <row r="103" spans="1:65" s="2" customFormat="1" ht="16.5" customHeight="1">
      <c r="A103" s="35"/>
      <c r="B103" s="36"/>
      <c r="C103" s="211" t="s">
        <v>150</v>
      </c>
      <c r="D103" s="211" t="s">
        <v>204</v>
      </c>
      <c r="E103" s="212" t="s">
        <v>573</v>
      </c>
      <c r="F103" s="213" t="s">
        <v>19</v>
      </c>
      <c r="G103" s="214" t="s">
        <v>148</v>
      </c>
      <c r="H103" s="215">
        <v>2</v>
      </c>
      <c r="I103" s="216"/>
      <c r="J103" s="217">
        <f>ROUND(I103*H103,2)</f>
        <v>0</v>
      </c>
      <c r="K103" s="213" t="s">
        <v>19</v>
      </c>
      <c r="L103" s="218"/>
      <c r="M103" s="219" t="s">
        <v>19</v>
      </c>
      <c r="N103" s="220" t="s">
        <v>42</v>
      </c>
      <c r="O103" s="65"/>
      <c r="P103" s="188">
        <f>O103*H103</f>
        <v>0</v>
      </c>
      <c r="Q103" s="188">
        <v>0</v>
      </c>
      <c r="R103" s="188">
        <f>Q103*H103</f>
        <v>0</v>
      </c>
      <c r="S103" s="188">
        <v>0</v>
      </c>
      <c r="T103" s="189">
        <f>S103*H103</f>
        <v>0</v>
      </c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  <c r="AR103" s="190" t="s">
        <v>203</v>
      </c>
      <c r="AT103" s="190" t="s">
        <v>204</v>
      </c>
      <c r="AU103" s="190" t="s">
        <v>80</v>
      </c>
      <c r="AY103" s="18" t="s">
        <v>143</v>
      </c>
      <c r="BE103" s="191">
        <f>IF(N103="základní",J103,0)</f>
        <v>0</v>
      </c>
      <c r="BF103" s="191">
        <f>IF(N103="snížená",J103,0)</f>
        <v>0</v>
      </c>
      <c r="BG103" s="191">
        <f>IF(N103="zákl. přenesená",J103,0)</f>
        <v>0</v>
      </c>
      <c r="BH103" s="191">
        <f>IF(N103="sníž. přenesená",J103,0)</f>
        <v>0</v>
      </c>
      <c r="BI103" s="191">
        <f>IF(N103="nulová",J103,0)</f>
        <v>0</v>
      </c>
      <c r="BJ103" s="18" t="s">
        <v>78</v>
      </c>
      <c r="BK103" s="191">
        <f>ROUND(I103*H103,2)</f>
        <v>0</v>
      </c>
      <c r="BL103" s="18" t="s">
        <v>150</v>
      </c>
      <c r="BM103" s="190" t="s">
        <v>574</v>
      </c>
    </row>
    <row r="104" spans="1:65" s="2" customFormat="1" ht="11.25">
      <c r="A104" s="35"/>
      <c r="B104" s="36"/>
      <c r="C104" s="37"/>
      <c r="D104" s="192" t="s">
        <v>152</v>
      </c>
      <c r="E104" s="37"/>
      <c r="F104" s="193" t="s">
        <v>575</v>
      </c>
      <c r="G104" s="37"/>
      <c r="H104" s="37"/>
      <c r="I104" s="194"/>
      <c r="J104" s="37"/>
      <c r="K104" s="37"/>
      <c r="L104" s="40"/>
      <c r="M104" s="242"/>
      <c r="N104" s="243"/>
      <c r="O104" s="244"/>
      <c r="P104" s="244"/>
      <c r="Q104" s="244"/>
      <c r="R104" s="244"/>
      <c r="S104" s="244"/>
      <c r="T104" s="24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  <c r="AT104" s="18" t="s">
        <v>152</v>
      </c>
      <c r="AU104" s="18" t="s">
        <v>80</v>
      </c>
    </row>
    <row r="105" spans="1:65" s="2" customFormat="1" ht="6.95" customHeight="1">
      <c r="A105" s="35"/>
      <c r="B105" s="48"/>
      <c r="C105" s="49"/>
      <c r="D105" s="49"/>
      <c r="E105" s="49"/>
      <c r="F105" s="49"/>
      <c r="G105" s="49"/>
      <c r="H105" s="49"/>
      <c r="I105" s="49"/>
      <c r="J105" s="49"/>
      <c r="K105" s="49"/>
      <c r="L105" s="40"/>
      <c r="M105" s="35"/>
      <c r="O105" s="35"/>
      <c r="P105" s="35"/>
      <c r="Q105" s="35"/>
      <c r="R105" s="35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</sheetData>
  <sheetProtection algorithmName="SHA-512" hashValue="LJl1Y0l28DngLvruAqLn64JXjXqiMKqVam1M1carM3cfAcmYFQD8jUwjeJw58fX1Cf25V5bWaOSJ9qgYPx/Pzw==" saltValue="OdRXYXVtEqZ68w5mw00UmNPkErFWTyI160+gSOTBeVcXXxc3afHooI8j2jbdwHhcaWBR/vSDlqvJKbJS8MoWHA==" spinCount="100000" sheet="1" objects="1" scenarios="1" formatColumns="0" formatRows="0" autoFilter="0"/>
  <autoFilter ref="C87:K104"/>
  <mergeCells count="12">
    <mergeCell ref="E80:H80"/>
    <mergeCell ref="L2:V2"/>
    <mergeCell ref="E50:H50"/>
    <mergeCell ref="E52:H52"/>
    <mergeCell ref="E54:H54"/>
    <mergeCell ref="E76:H76"/>
    <mergeCell ref="E78:H78"/>
    <mergeCell ref="E7:H7"/>
    <mergeCell ref="E9:H9"/>
    <mergeCell ref="E11:H11"/>
    <mergeCell ref="E20:H20"/>
    <mergeCell ref="E29:H29"/>
  </mergeCells>
  <hyperlinks>
    <hyperlink ref="F93" r:id="rId1"/>
    <hyperlink ref="F97" r:id="rId2"/>
    <hyperlink ref="F102" r:id="rId3"/>
  </hyperlinks>
  <pageMargins left="0.39370078740157483" right="0.39370078740157483" top="0.39370078740157483" bottom="0.39370078740157483" header="0" footer="0.19685039370078741"/>
  <pageSetup paperSize="9" scale="84" fitToHeight="100" orientation="landscape" blackAndWhite="1" r:id="rId4"/>
  <headerFooter>
    <oddFooter>&amp;CStrana &amp;P z &amp;N</oddFooter>
  </headerFooter>
  <drawing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12</vt:i4>
      </vt:variant>
      <vt:variant>
        <vt:lpstr>Pojmenované oblasti</vt:lpstr>
      </vt:variant>
      <vt:variant>
        <vt:i4>23</vt:i4>
      </vt:variant>
    </vt:vector>
  </HeadingPairs>
  <TitlesOfParts>
    <vt:vector size="35" baseType="lpstr">
      <vt:lpstr>Rekapitulace stavby</vt:lpstr>
      <vt:lpstr>SO-01.1 - Vegetační úprav...</vt:lpstr>
      <vt:lpstr>SO-01.2 - Vegetační úprav...</vt:lpstr>
      <vt:lpstr>SO-01.3 - Vegetační úprav...</vt:lpstr>
      <vt:lpstr>SO-01.4 - Vegetační úprav...</vt:lpstr>
      <vt:lpstr>SO-01.5 - Vegetační úprav...</vt:lpstr>
      <vt:lpstr>SO-01.6 - Vegetační úprav...</vt:lpstr>
      <vt:lpstr>SO-02 - Biotechnické objekty</vt:lpstr>
      <vt:lpstr>SO-03.1 - Odpočinkové mís...</vt:lpstr>
      <vt:lpstr>SO-03.2 - Odpočinkové mís...</vt:lpstr>
      <vt:lpstr>VRN - Vedlejší rozpočtové...</vt:lpstr>
      <vt:lpstr>Pokyny pro vyplnění</vt:lpstr>
      <vt:lpstr>'Rekapitulace stavby'!Názvy_tisku</vt:lpstr>
      <vt:lpstr>'SO-01.1 - Vegetační úprav...'!Názvy_tisku</vt:lpstr>
      <vt:lpstr>'SO-01.2 - Vegetační úprav...'!Názvy_tisku</vt:lpstr>
      <vt:lpstr>'SO-01.3 - Vegetační úprav...'!Názvy_tisku</vt:lpstr>
      <vt:lpstr>'SO-01.4 - Vegetační úprav...'!Názvy_tisku</vt:lpstr>
      <vt:lpstr>'SO-01.5 - Vegetační úprav...'!Názvy_tisku</vt:lpstr>
      <vt:lpstr>'SO-01.6 - Vegetační úprav...'!Názvy_tisku</vt:lpstr>
      <vt:lpstr>'SO-02 - Biotechnické objekty'!Názvy_tisku</vt:lpstr>
      <vt:lpstr>'SO-03.1 - Odpočinkové mís...'!Názvy_tisku</vt:lpstr>
      <vt:lpstr>'SO-03.2 - Odpočinkové mís...'!Názvy_tisku</vt:lpstr>
      <vt:lpstr>'VRN - Vedlejší rozpočtové...'!Názvy_tisku</vt:lpstr>
      <vt:lpstr>'Pokyny pro vyplnění'!Oblast_tisku</vt:lpstr>
      <vt:lpstr>'Rekapitulace stavby'!Oblast_tisku</vt:lpstr>
      <vt:lpstr>'SO-01.1 - Vegetační úprav...'!Oblast_tisku</vt:lpstr>
      <vt:lpstr>'SO-01.2 - Vegetační úprav...'!Oblast_tisku</vt:lpstr>
      <vt:lpstr>'SO-01.3 - Vegetační úprav...'!Oblast_tisku</vt:lpstr>
      <vt:lpstr>'SO-01.4 - Vegetační úprav...'!Oblast_tisku</vt:lpstr>
      <vt:lpstr>'SO-01.5 - Vegetační úprav...'!Oblast_tisku</vt:lpstr>
      <vt:lpstr>'SO-01.6 - Vegetační úprav...'!Oblast_tisku</vt:lpstr>
      <vt:lpstr>'SO-02 - Biotechnické objekty'!Oblast_tisku</vt:lpstr>
      <vt:lpstr>'SO-03.1 - Odpočinkové mís...'!Oblast_tisku</vt:lpstr>
      <vt:lpstr>'SO-03.2 - Odpočinkové mís...'!Oblast_tisku</vt:lpstr>
      <vt:lpstr>'VRN - Vedlejší rozpočtové...'!Oblast_tisku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Hana T</dc:creator>
  <cp:lastModifiedBy>HanaT</cp:lastModifiedBy>
  <cp:lastPrinted>2022-11-28T08:51:45Z</cp:lastPrinted>
  <dcterms:created xsi:type="dcterms:W3CDTF">2022-11-28T08:47:44Z</dcterms:created>
  <dcterms:modified xsi:type="dcterms:W3CDTF">2022-11-28T08:54:34Z</dcterms:modified>
</cp:coreProperties>
</file>