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ana\Slunečková\2022\01 Vodní nádrž Meziříčí\rozpočty\"/>
    </mc:Choice>
  </mc:AlternateContent>
  <bookViews>
    <workbookView xWindow="0" yWindow="0" windowWidth="0" windowHeight="0"/>
  </bookViews>
  <sheets>
    <sheet name="Rekapitulace stavby" sheetId="1" r:id="rId1"/>
    <sheet name="SO 01 - Zdrž" sheetId="2" r:id="rId2"/>
    <sheet name="SO 02 - Hráz" sheetId="3" r:id="rId3"/>
    <sheet name="SO 03.1 - Výpustné zařízení" sheetId="4" r:id="rId4"/>
    <sheet name="SO 03.2 - Bezpečnostní př..." sheetId="5" r:id="rId5"/>
    <sheet name="SO 03.3 - Odpadní koryto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01 - Zdrž'!$C$80:$K$179</definedName>
    <definedName name="_xlnm.Print_Area" localSheetId="1">'SO 01 - Zdrž'!$C$4:$J$39,'SO 01 - Zdrž'!$C$45:$J$62,'SO 01 - Zdrž'!$C$68:$K$179</definedName>
    <definedName name="_xlnm.Print_Titles" localSheetId="1">'SO 01 - Zdrž'!$80:$80</definedName>
    <definedName name="_xlnm._FilterDatabase" localSheetId="2" hidden="1">'SO 02 - Hráz'!$C$83:$K$205</definedName>
    <definedName name="_xlnm.Print_Area" localSheetId="2">'SO 02 - Hráz'!$C$4:$J$39,'SO 02 - Hráz'!$C$45:$J$65,'SO 02 - Hráz'!$C$71:$K$205</definedName>
    <definedName name="_xlnm.Print_Titles" localSheetId="2">'SO 02 - Hráz'!$83:$83</definedName>
    <definedName name="_xlnm._FilterDatabase" localSheetId="3" hidden="1">'SO 03.1 - Výpustné zařízení'!$C$92:$K$293</definedName>
    <definedName name="_xlnm.Print_Area" localSheetId="3">'SO 03.1 - Výpustné zařízení'!$C$4:$J$41,'SO 03.1 - Výpustné zařízení'!$C$47:$J$72,'SO 03.1 - Výpustné zařízení'!$C$78:$K$293</definedName>
    <definedName name="_xlnm.Print_Titles" localSheetId="3">'SO 03.1 - Výpustné zařízení'!$92:$92</definedName>
    <definedName name="_xlnm._FilterDatabase" localSheetId="4" hidden="1">'SO 03.2 - Bezpečnostní př...'!$C$90:$K$185</definedName>
    <definedName name="_xlnm.Print_Area" localSheetId="4">'SO 03.2 - Bezpečnostní př...'!$C$4:$J$41,'SO 03.2 - Bezpečnostní př...'!$C$47:$J$70,'SO 03.2 - Bezpečnostní př...'!$C$76:$K$185</definedName>
    <definedName name="_xlnm.Print_Titles" localSheetId="4">'SO 03.2 - Bezpečnostní př...'!$90:$90</definedName>
    <definedName name="_xlnm._FilterDatabase" localSheetId="5" hidden="1">'SO 03.3 - Odpadní koryto'!$C$90:$K$292</definedName>
    <definedName name="_xlnm.Print_Area" localSheetId="5">'SO 03.3 - Odpadní koryto'!$C$4:$J$41,'SO 03.3 - Odpadní koryto'!$C$47:$J$70,'SO 03.3 - Odpadní koryto'!$C$76:$K$292</definedName>
    <definedName name="_xlnm.Print_Titles" localSheetId="5">'SO 03.3 - Odpadní koryto'!$90:$90</definedName>
    <definedName name="_xlnm._FilterDatabase" localSheetId="6" hidden="1">'VON - Vedlejší a ostatní ...'!$C$79:$K$146</definedName>
    <definedName name="_xlnm.Print_Area" localSheetId="6">'VON - Vedlejší a ostatní ...'!$C$4:$J$39,'VON - Vedlejší a ostatní ...'!$C$45:$J$61,'VON - Vedlejší a ostatní ...'!$C$67:$K$146</definedName>
    <definedName name="_xlnm.Print_Titles" localSheetId="6">'VON - Vedlejší a ostatní ...'!$79:$79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52"/>
  <c r="E7"/>
  <c r="E48"/>
  <c i="6" r="J39"/>
  <c r="J38"/>
  <c i="1" r="AY60"/>
  <c i="6" r="J37"/>
  <c i="1" r="AX60"/>
  <c i="6" r="BI291"/>
  <c r="BH291"/>
  <c r="BG291"/>
  <c r="BF291"/>
  <c r="T291"/>
  <c r="T290"/>
  <c r="R291"/>
  <c r="R290"/>
  <c r="P291"/>
  <c r="P290"/>
  <c r="BI284"/>
  <c r="BH284"/>
  <c r="BG284"/>
  <c r="BF284"/>
  <c r="T284"/>
  <c r="T283"/>
  <c r="R284"/>
  <c r="R283"/>
  <c r="P284"/>
  <c r="P283"/>
  <c r="BI278"/>
  <c r="BH278"/>
  <c r="BG278"/>
  <c r="BF278"/>
  <c r="T278"/>
  <c r="R278"/>
  <c r="P278"/>
  <c r="BI268"/>
  <c r="BH268"/>
  <c r="BG268"/>
  <c r="BF268"/>
  <c r="T268"/>
  <c r="R268"/>
  <c r="P268"/>
  <c r="BI258"/>
  <c r="BH258"/>
  <c r="BG258"/>
  <c r="BF258"/>
  <c r="T258"/>
  <c r="R258"/>
  <c r="P258"/>
  <c r="BI248"/>
  <c r="BH248"/>
  <c r="BG248"/>
  <c r="BF248"/>
  <c r="T248"/>
  <c r="R248"/>
  <c r="P248"/>
  <c r="BI238"/>
  <c r="BH238"/>
  <c r="BG238"/>
  <c r="BF238"/>
  <c r="T238"/>
  <c r="R238"/>
  <c r="P238"/>
  <c r="BI228"/>
  <c r="BH228"/>
  <c r="BG228"/>
  <c r="BF228"/>
  <c r="T228"/>
  <c r="R228"/>
  <c r="P228"/>
  <c r="BI223"/>
  <c r="BH223"/>
  <c r="BG223"/>
  <c r="BF223"/>
  <c r="T223"/>
  <c r="R223"/>
  <c r="P223"/>
  <c r="BI215"/>
  <c r="BH215"/>
  <c r="BG215"/>
  <c r="BF215"/>
  <c r="T215"/>
  <c r="R215"/>
  <c r="P215"/>
  <c r="BI206"/>
  <c r="BH206"/>
  <c r="BG206"/>
  <c r="BF206"/>
  <c r="T206"/>
  <c r="R206"/>
  <c r="P206"/>
  <c r="BI195"/>
  <c r="BH195"/>
  <c r="BG195"/>
  <c r="BF195"/>
  <c r="T195"/>
  <c r="R195"/>
  <c r="P195"/>
  <c r="BI187"/>
  <c r="BH187"/>
  <c r="BG187"/>
  <c r="BF187"/>
  <c r="T187"/>
  <c r="R187"/>
  <c r="P187"/>
  <c r="BI179"/>
  <c r="BH179"/>
  <c r="BG179"/>
  <c r="BF179"/>
  <c r="T179"/>
  <c r="R179"/>
  <c r="P179"/>
  <c r="BI168"/>
  <c r="BH168"/>
  <c r="BG168"/>
  <c r="BF168"/>
  <c r="T168"/>
  <c r="R168"/>
  <c r="P168"/>
  <c r="BI158"/>
  <c r="BH158"/>
  <c r="BG158"/>
  <c r="BF158"/>
  <c r="T158"/>
  <c r="R158"/>
  <c r="P158"/>
  <c r="BI155"/>
  <c r="BH155"/>
  <c r="BG155"/>
  <c r="BF155"/>
  <c r="T155"/>
  <c r="R155"/>
  <c r="P155"/>
  <c r="BI145"/>
  <c r="BH145"/>
  <c r="BG145"/>
  <c r="BF145"/>
  <c r="T145"/>
  <c r="R145"/>
  <c r="P145"/>
  <c r="BI135"/>
  <c r="BH135"/>
  <c r="BG135"/>
  <c r="BF135"/>
  <c r="T135"/>
  <c r="R135"/>
  <c r="P135"/>
  <c r="BI129"/>
  <c r="BH129"/>
  <c r="BG129"/>
  <c r="BF129"/>
  <c r="T129"/>
  <c r="R129"/>
  <c r="P129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3"/>
  <c r="BH103"/>
  <c r="BG103"/>
  <c r="BF103"/>
  <c r="T103"/>
  <c r="R103"/>
  <c r="P103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56"/>
  <c r="E7"/>
  <c r="E79"/>
  <c i="5" r="J39"/>
  <c r="J38"/>
  <c i="1" r="AY59"/>
  <c i="5" r="J37"/>
  <c i="1" r="AX59"/>
  <c i="5" r="BI184"/>
  <c r="BH184"/>
  <c r="BG184"/>
  <c r="BF184"/>
  <c r="T184"/>
  <c r="T183"/>
  <c r="R184"/>
  <c r="R183"/>
  <c r="P184"/>
  <c r="P183"/>
  <c r="BI177"/>
  <c r="BH177"/>
  <c r="BG177"/>
  <c r="BF177"/>
  <c r="T177"/>
  <c r="T176"/>
  <c r="R177"/>
  <c r="R176"/>
  <c r="P177"/>
  <c r="P176"/>
  <c r="BI171"/>
  <c r="BH171"/>
  <c r="BG171"/>
  <c r="BF171"/>
  <c r="T171"/>
  <c r="R171"/>
  <c r="P171"/>
  <c r="BI166"/>
  <c r="BH166"/>
  <c r="BG166"/>
  <c r="BF166"/>
  <c r="T166"/>
  <c r="R166"/>
  <c r="P166"/>
  <c r="BI157"/>
  <c r="BH157"/>
  <c r="BG157"/>
  <c r="BF157"/>
  <c r="T157"/>
  <c r="R157"/>
  <c r="P157"/>
  <c r="BI146"/>
  <c r="BH146"/>
  <c r="BG146"/>
  <c r="BF146"/>
  <c r="T146"/>
  <c r="R146"/>
  <c r="P146"/>
  <c r="BI133"/>
  <c r="BH133"/>
  <c r="BG133"/>
  <c r="BF133"/>
  <c r="T133"/>
  <c r="R133"/>
  <c r="P133"/>
  <c r="BI124"/>
  <c r="BH124"/>
  <c r="BG124"/>
  <c r="BF124"/>
  <c r="T124"/>
  <c r="R124"/>
  <c r="P124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56"/>
  <c r="E7"/>
  <c r="E79"/>
  <c i="4" r="J39"/>
  <c r="J38"/>
  <c i="1" r="AY58"/>
  <c i="4" r="J37"/>
  <c i="1" r="AX58"/>
  <c i="4" r="BI292"/>
  <c r="BH292"/>
  <c r="BG292"/>
  <c r="BF292"/>
  <c r="T292"/>
  <c r="T291"/>
  <c r="R292"/>
  <c r="R291"/>
  <c r="P292"/>
  <c r="P291"/>
  <c r="BI283"/>
  <c r="BH283"/>
  <c r="BG283"/>
  <c r="BF283"/>
  <c r="T283"/>
  <c r="R283"/>
  <c r="P283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T219"/>
  <c r="R220"/>
  <c r="R219"/>
  <c r="P220"/>
  <c r="P219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78"/>
  <c r="BH178"/>
  <c r="BG178"/>
  <c r="BF178"/>
  <c r="T178"/>
  <c r="R178"/>
  <c r="P178"/>
  <c r="BI164"/>
  <c r="BH164"/>
  <c r="BG164"/>
  <c r="BF164"/>
  <c r="T164"/>
  <c r="R164"/>
  <c r="P164"/>
  <c r="BI148"/>
  <c r="BH148"/>
  <c r="BG148"/>
  <c r="BF148"/>
  <c r="T148"/>
  <c r="R148"/>
  <c r="P148"/>
  <c r="BI138"/>
  <c r="BH138"/>
  <c r="BG138"/>
  <c r="BF138"/>
  <c r="T138"/>
  <c r="R138"/>
  <c r="P138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3" r="J37"/>
  <c r="J36"/>
  <c i="1" r="AY56"/>
  <c i="3" r="J35"/>
  <c i="1" r="AX56"/>
  <c i="3" r="BI204"/>
  <c r="BH204"/>
  <c r="BG204"/>
  <c r="BF204"/>
  <c r="T204"/>
  <c r="T203"/>
  <c r="R204"/>
  <c r="R203"/>
  <c r="P204"/>
  <c r="P203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3"/>
  <c r="BH173"/>
  <c r="BG173"/>
  <c r="BF173"/>
  <c r="T173"/>
  <c r="R173"/>
  <c r="P173"/>
  <c r="BI168"/>
  <c r="BH168"/>
  <c r="BG168"/>
  <c r="BF168"/>
  <c r="T168"/>
  <c r="T167"/>
  <c r="R168"/>
  <c r="R167"/>
  <c r="P168"/>
  <c r="P167"/>
  <c r="BI159"/>
  <c r="BH159"/>
  <c r="BG159"/>
  <c r="BF159"/>
  <c r="T159"/>
  <c r="R159"/>
  <c r="P159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19"/>
  <c r="BH119"/>
  <c r="BG119"/>
  <c r="BF119"/>
  <c r="T119"/>
  <c r="R119"/>
  <c r="P119"/>
  <c r="BI115"/>
  <c r="BH115"/>
  <c r="BG115"/>
  <c r="BF115"/>
  <c r="T115"/>
  <c r="R115"/>
  <c r="P115"/>
  <c r="BI107"/>
  <c r="BH107"/>
  <c r="BG107"/>
  <c r="BF107"/>
  <c r="T107"/>
  <c r="R107"/>
  <c r="P107"/>
  <c r="BI101"/>
  <c r="BH101"/>
  <c r="BG101"/>
  <c r="BF101"/>
  <c r="T101"/>
  <c r="R101"/>
  <c r="P101"/>
  <c r="BI94"/>
  <c r="BH94"/>
  <c r="BG94"/>
  <c r="BF94"/>
  <c r="T94"/>
  <c r="R94"/>
  <c r="P94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48"/>
  <c i="2" r="J37"/>
  <c r="J36"/>
  <c i="1" r="AY55"/>
  <c i="2" r="J35"/>
  <c i="1" r="AX55"/>
  <c i="2" r="BI176"/>
  <c r="BH176"/>
  <c r="BG176"/>
  <c r="BF176"/>
  <c r="T176"/>
  <c r="R176"/>
  <c r="P176"/>
  <c r="BI172"/>
  <c r="BH172"/>
  <c r="BG172"/>
  <c r="BF172"/>
  <c r="T172"/>
  <c r="R172"/>
  <c r="P172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32"/>
  <c r="BH132"/>
  <c r="BG132"/>
  <c r="BF132"/>
  <c r="T132"/>
  <c r="R132"/>
  <c r="P132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2" r="BK135"/>
  <c i="3" r="J140"/>
  <c r="BK127"/>
  <c i="4" r="BK245"/>
  <c i="6" r="BK187"/>
  <c i="7" r="BK95"/>
  <c i="3" r="J159"/>
  <c i="4" r="BK148"/>
  <c i="7" r="J85"/>
  <c i="2" r="J34"/>
  <c i="5" r="J166"/>
  <c i="6" r="J168"/>
  <c i="3" r="BK204"/>
  <c i="4" r="BK253"/>
  <c i="6" r="J195"/>
  <c i="7" r="J110"/>
  <c i="2" r="J92"/>
  <c i="3" r="J94"/>
  <c i="4" r="J114"/>
  <c i="5" r="BK133"/>
  <c i="7" r="BK92"/>
  <c i="3" r="BK183"/>
  <c i="4" r="J242"/>
  <c i="6" r="BK291"/>
  <c i="7" r="BK104"/>
  <c i="2" r="J97"/>
  <c i="3" r="J173"/>
  <c i="4" r="J253"/>
  <c r="BK235"/>
  <c i="6" r="J284"/>
  <c i="2" r="J118"/>
  <c i="3" r="BK151"/>
  <c i="4" r="J105"/>
  <c r="BK109"/>
  <c i="6" r="BK215"/>
  <c i="2" r="BK105"/>
  <c i="4" r="BK229"/>
  <c i="6" r="J119"/>
  <c i="2" r="J148"/>
  <c i="3" r="BK144"/>
  <c i="4" r="J109"/>
  <c i="5" r="J184"/>
  <c i="6" r="BK145"/>
  <c i="7" r="J82"/>
  <c i="2" r="J122"/>
  <c i="4" r="BK189"/>
  <c r="J119"/>
  <c i="5" r="BK184"/>
  <c i="6" r="J268"/>
  <c i="2" r="F35"/>
  <c i="4" r="J189"/>
  <c i="6" r="J238"/>
  <c i="2" r="BK88"/>
  <c i="4" r="J225"/>
  <c i="6" r="J129"/>
  <c i="7" r="J132"/>
  <c i="3" r="BK159"/>
  <c r="J107"/>
  <c i="4" r="BK202"/>
  <c i="6" r="J248"/>
  <c i="7" r="J95"/>
  <c i="2" r="J84"/>
  <c i="3" r="J187"/>
  <c i="4" r="BK124"/>
  <c i="5" r="J124"/>
  <c i="6" r="J158"/>
  <c i="2" r="J176"/>
  <c r="F37"/>
  <c i="4" r="J232"/>
  <c i="6" r="BK129"/>
  <c i="7" r="BK88"/>
  <c i="4" r="BK96"/>
  <c i="5" r="BK106"/>
  <c i="6" r="BK94"/>
  <c i="2" r="J163"/>
  <c i="3" r="BK135"/>
  <c i="4" r="J206"/>
  <c i="5" r="BK177"/>
  <c i="7" r="J98"/>
  <c i="2" r="F36"/>
  <c i="5" r="BK94"/>
  <c i="6" r="BK135"/>
  <c i="2" r="BK163"/>
  <c i="3" r="J151"/>
  <c i="4" r="BK210"/>
  <c i="6" r="BK238"/>
  <c i="7" r="J104"/>
  <c i="2" r="J88"/>
  <c i="4" r="BK283"/>
  <c i="7" r="J92"/>
  <c i="3" r="BK195"/>
  <c i="4" r="J265"/>
  <c i="5" r="J177"/>
  <c i="6" r="J291"/>
  <c r="BK195"/>
  <c i="2" r="J172"/>
  <c r="F34"/>
  <c i="5" r="BK98"/>
  <c i="6" r="BK223"/>
  <c i="7" r="J88"/>
  <c i="4" r="BK249"/>
  <c i="5" r="BK110"/>
  <c i="6" r="J258"/>
  <c i="2" r="BK148"/>
  <c i="3" r="J115"/>
  <c i="4" r="J196"/>
  <c i="5" r="BK166"/>
  <c i="6" r="J115"/>
  <c i="2" r="BK109"/>
  <c i="4" r="BK114"/>
  <c i="5" r="BK157"/>
  <c i="6" r="BK158"/>
  <c i="3" r="BK119"/>
  <c r="J119"/>
  <c i="4" r="BK193"/>
  <c i="5" r="J110"/>
  <c i="7" r="J101"/>
  <c i="3" r="J183"/>
  <c i="4" r="BK238"/>
  <c r="J178"/>
  <c i="6" r="BK206"/>
  <c i="2" r="BK155"/>
  <c i="4" r="J238"/>
  <c r="BK273"/>
  <c i="6" r="J135"/>
  <c i="2" r="J109"/>
  <c i="4" r="J213"/>
  <c r="BK99"/>
  <c i="5" r="J94"/>
  <c i="6" r="J145"/>
  <c i="7" r="BK101"/>
  <c i="2" r="BK84"/>
  <c i="4" r="J283"/>
  <c r="J245"/>
  <c i="5" r="BK146"/>
  <c i="7" r="J141"/>
  <c i="4" r="J292"/>
  <c r="J138"/>
  <c i="6" r="J103"/>
  <c r="BK179"/>
  <c i="2" r="BK114"/>
  <c i="3" r="BK87"/>
  <c i="4" r="BK269"/>
  <c i="5" r="J98"/>
  <c i="6" r="BK228"/>
  <c i="2" r="J132"/>
  <c i="4" r="BK265"/>
  <c i="5" r="J102"/>
  <c i="6" r="BK258"/>
  <c i="2" r="J159"/>
  <c i="3" r="BK131"/>
  <c r="J101"/>
  <c i="4" r="J96"/>
  <c i="6" r="BK168"/>
  <c i="7" r="BK113"/>
  <c i="2" r="BK97"/>
  <c i="3" r="BK107"/>
  <c i="4" r="BK242"/>
  <c i="5" r="J133"/>
  <c i="6" r="J110"/>
  <c i="2" r="BK118"/>
  <c i="4" r="BK164"/>
  <c i="6" r="BK115"/>
  <c i="2" r="BK159"/>
  <c i="3" r="BK190"/>
  <c i="4" r="BK129"/>
  <c i="6" r="J278"/>
  <c i="7" r="J137"/>
  <c i="2" r="J105"/>
  <c i="3" r="BK148"/>
  <c i="4" r="BK206"/>
  <c r="BK178"/>
  <c i="6" r="J206"/>
  <c i="3" r="BK168"/>
  <c i="4" r="BK105"/>
  <c i="5" r="J106"/>
  <c i="7" r="BK132"/>
  <c i="2" r="BK132"/>
  <c i="3" r="J144"/>
  <c i="4" r="J273"/>
  <c i="6" r="BK284"/>
  <c i="2" r="J155"/>
  <c i="4" r="J261"/>
  <c r="BK225"/>
  <c i="6" r="BK155"/>
  <c i="2" r="BK172"/>
  <c i="1" r="AS57"/>
  <c i="4" r="J210"/>
  <c i="5" r="J157"/>
  <c i="7" r="BK98"/>
  <c i="2" r="BK152"/>
  <c i="3" r="BK140"/>
  <c r="J87"/>
  <c i="4" r="BK261"/>
  <c i="6" r="J187"/>
  <c i="2" r="J135"/>
  <c i="4" r="BK220"/>
  <c i="6" r="BK103"/>
  <c i="7" r="BK82"/>
  <c i="2" r="BK92"/>
  <c i="4" r="BK138"/>
  <c r="J124"/>
  <c i="5" r="BK171"/>
  <c i="6" r="BK119"/>
  <c i="2" r="J152"/>
  <c i="3" r="J148"/>
  <c i="4" r="J229"/>
  <c r="J193"/>
  <c i="6" r="J223"/>
  <c i="7" r="J116"/>
  <c i="4" r="BK213"/>
  <c r="J202"/>
  <c i="6" r="BK268"/>
  <c i="7" r="BK85"/>
  <c i="3" r="J195"/>
  <c r="J131"/>
  <c i="4" r="BK257"/>
  <c i="6" r="J215"/>
  <c i="7" r="BK141"/>
  <c i="3" r="BK173"/>
  <c i="4" r="J220"/>
  <c i="5" r="BK124"/>
  <c i="7" r="BK110"/>
  <c i="2" r="BK144"/>
  <c i="3" r="BK187"/>
  <c i="4" r="J235"/>
  <c i="5" r="J171"/>
  <c i="6" r="BK248"/>
  <c i="3" r="J190"/>
  <c r="BK101"/>
  <c i="4" r="J269"/>
  <c i="5" r="J115"/>
  <c i="7" r="BK137"/>
  <c i="3" r="J135"/>
  <c i="4" r="J164"/>
  <c i="6" r="BK278"/>
  <c i="2" r="BK122"/>
  <c i="4" r="J257"/>
  <c r="BK196"/>
  <c i="5" r="J146"/>
  <c i="7" r="BK116"/>
  <c i="2" r="J144"/>
  <c i="3" r="J204"/>
  <c i="4" r="BK292"/>
  <c r="J148"/>
  <c i="6" r="J155"/>
  <c i="3" r="J127"/>
  <c i="4" r="BK232"/>
  <c i="5" r="BK115"/>
  <c i="6" r="BK110"/>
  <c i="7" r="J113"/>
  <c i="3" r="J168"/>
  <c r="BK94"/>
  <c i="4" r="J249"/>
  <c i="6" r="J228"/>
  <c i="2" r="BK176"/>
  <c i="4" r="J129"/>
  <c i="5" r="BK102"/>
  <c i="6" r="J94"/>
  <c i="2" r="J114"/>
  <c i="3" r="BK115"/>
  <c i="4" r="BK119"/>
  <c r="J99"/>
  <c i="6" r="J179"/>
  <c i="2" l="1" r="BK83"/>
  <c r="J83"/>
  <c r="J61"/>
  <c i="3" r="T86"/>
  <c i="4" r="BK123"/>
  <c r="J123"/>
  <c r="J66"/>
  <c r="R224"/>
  <c i="5" r="P114"/>
  <c i="6" r="BK178"/>
  <c r="J178"/>
  <c r="J66"/>
  <c r="R178"/>
  <c i="2" r="T83"/>
  <c r="T82"/>
  <c r="T81"/>
  <c i="3" r="T172"/>
  <c i="4" r="R123"/>
  <c r="R248"/>
  <c i="5" r="R93"/>
  <c r="P165"/>
  <c i="6" r="P93"/>
  <c r="BK222"/>
  <c r="J222"/>
  <c r="J67"/>
  <c i="2" r="R83"/>
  <c r="R82"/>
  <c r="R81"/>
  <c i="3" r="R172"/>
  <c i="4" r="T95"/>
  <c r="BK188"/>
  <c r="J188"/>
  <c r="J67"/>
  <c r="T248"/>
  <c i="5" r="P93"/>
  <c r="R165"/>
  <c i="2" r="P83"/>
  <c r="P82"/>
  <c r="P81"/>
  <c i="1" r="AU55"/>
  <c i="3" r="BK86"/>
  <c i="4" r="T123"/>
  <c r="T224"/>
  <c i="5" r="T93"/>
  <c r="BK165"/>
  <c r="J165"/>
  <c r="J67"/>
  <c i="6" r="R93"/>
  <c r="R222"/>
  <c i="3" r="R86"/>
  <c r="R85"/>
  <c r="R84"/>
  <c i="4" r="P95"/>
  <c r="P188"/>
  <c r="BK248"/>
  <c r="J248"/>
  <c r="J70"/>
  <c i="5" r="R114"/>
  <c r="R92"/>
  <c r="R91"/>
  <c i="6" r="P222"/>
  <c i="7" r="BK81"/>
  <c r="J81"/>
  <c r="J60"/>
  <c i="3" r="BK172"/>
  <c r="J172"/>
  <c r="J63"/>
  <c i="4" r="P123"/>
  <c r="BK224"/>
  <c r="J224"/>
  <c r="J69"/>
  <c i="5" r="BK114"/>
  <c r="J114"/>
  <c r="J66"/>
  <c i="6" r="P178"/>
  <c i="7" r="P81"/>
  <c r="P80"/>
  <c i="1" r="AU61"/>
  <c i="3" r="P172"/>
  <c i="4" r="R95"/>
  <c r="T188"/>
  <c r="P248"/>
  <c i="5" r="T114"/>
  <c i="6" r="BK93"/>
  <c r="T222"/>
  <c i="7" r="R81"/>
  <c r="R80"/>
  <c i="3" r="P86"/>
  <c r="P85"/>
  <c r="P84"/>
  <c i="1" r="AU56"/>
  <c i="4" r="BK95"/>
  <c r="R188"/>
  <c r="P224"/>
  <c i="5" r="BK93"/>
  <c r="J93"/>
  <c r="J65"/>
  <c r="T165"/>
  <c i="6" r="T93"/>
  <c r="T92"/>
  <c r="T91"/>
  <c r="T178"/>
  <c i="7" r="T81"/>
  <c r="T80"/>
  <c i="3" r="BK167"/>
  <c r="J167"/>
  <c r="J62"/>
  <c r="BK203"/>
  <c r="J203"/>
  <c r="J64"/>
  <c i="4" r="BK219"/>
  <c r="J219"/>
  <c r="J68"/>
  <c i="5" r="BK183"/>
  <c r="J183"/>
  <c r="J69"/>
  <c i="6" r="BK290"/>
  <c r="J290"/>
  <c r="J69"/>
  <c i="4" r="BK291"/>
  <c r="J291"/>
  <c r="J71"/>
  <c i="5" r="BK176"/>
  <c r="J176"/>
  <c r="J68"/>
  <c i="6" r="BK283"/>
  <c r="J283"/>
  <c r="J68"/>
  <c i="7" r="E70"/>
  <c r="BE137"/>
  <c r="BE82"/>
  <c r="J74"/>
  <c r="BE95"/>
  <c r="BE98"/>
  <c r="BE141"/>
  <c i="6" r="J93"/>
  <c r="J65"/>
  <c i="7" r="F55"/>
  <c r="BE116"/>
  <c r="BE132"/>
  <c r="BE101"/>
  <c r="BE110"/>
  <c r="BE113"/>
  <c r="BE85"/>
  <c r="BE92"/>
  <c r="BE104"/>
  <c r="J55"/>
  <c r="BE88"/>
  <c i="6" r="BE155"/>
  <c r="E50"/>
  <c r="F59"/>
  <c r="BE115"/>
  <c r="BE284"/>
  <c r="BE291"/>
  <c r="J85"/>
  <c r="BE119"/>
  <c r="BE238"/>
  <c r="BE248"/>
  <c r="BE268"/>
  <c r="BE94"/>
  <c r="BE110"/>
  <c r="BE129"/>
  <c r="BE168"/>
  <c r="BE278"/>
  <c r="BE103"/>
  <c r="BE215"/>
  <c r="BE223"/>
  <c r="BE228"/>
  <c r="BE258"/>
  <c r="BE135"/>
  <c r="BE158"/>
  <c r="J59"/>
  <c r="BE145"/>
  <c r="BE179"/>
  <c r="BE187"/>
  <c r="BE195"/>
  <c r="BE206"/>
  <c i="5" r="BE94"/>
  <c r="BE102"/>
  <c r="BE115"/>
  <c r="BE157"/>
  <c r="BE171"/>
  <c r="E50"/>
  <c r="BE110"/>
  <c r="J85"/>
  <c r="BE98"/>
  <c r="BE184"/>
  <c i="4" r="J95"/>
  <c r="J65"/>
  <c i="5" r="BE177"/>
  <c r="F59"/>
  <c r="BE146"/>
  <c r="J88"/>
  <c r="BE124"/>
  <c r="BE166"/>
  <c r="BE106"/>
  <c r="BE133"/>
  <c i="4" r="J56"/>
  <c r="BE148"/>
  <c r="BE202"/>
  <c r="BE213"/>
  <c r="BE253"/>
  <c i="3" r="J86"/>
  <c r="J61"/>
  <c i="4" r="BE105"/>
  <c r="BE178"/>
  <c r="BE210"/>
  <c r="BE269"/>
  <c r="BE99"/>
  <c r="BE225"/>
  <c r="BE129"/>
  <c r="BE229"/>
  <c r="BE232"/>
  <c r="BE238"/>
  <c r="BE265"/>
  <c r="BE273"/>
  <c r="BE283"/>
  <c r="BE119"/>
  <c r="BE189"/>
  <c r="BE193"/>
  <c r="BE235"/>
  <c r="BE249"/>
  <c r="E50"/>
  <c r="J59"/>
  <c r="BE124"/>
  <c r="BE164"/>
  <c r="BE196"/>
  <c r="BE220"/>
  <c r="F59"/>
  <c r="BE109"/>
  <c r="BE114"/>
  <c r="BE138"/>
  <c r="BE245"/>
  <c r="BE257"/>
  <c r="BE261"/>
  <c r="BE96"/>
  <c r="BE206"/>
  <c r="BE242"/>
  <c r="BE292"/>
  <c i="2" r="BK82"/>
  <c r="BK81"/>
  <c r="J81"/>
  <c i="3" r="J52"/>
  <c r="BE140"/>
  <c r="BE148"/>
  <c r="BE87"/>
  <c r="BE135"/>
  <c r="BE168"/>
  <c r="BE187"/>
  <c r="BE195"/>
  <c r="J55"/>
  <c r="BE107"/>
  <c r="BE127"/>
  <c r="BE151"/>
  <c r="BE159"/>
  <c r="E74"/>
  <c r="BE144"/>
  <c r="BE183"/>
  <c r="BE204"/>
  <c r="BE115"/>
  <c r="BE119"/>
  <c r="BE173"/>
  <c r="F55"/>
  <c r="BE94"/>
  <c r="BE101"/>
  <c r="BE131"/>
  <c r="BE190"/>
  <c i="1" r="BB55"/>
  <c r="BC55"/>
  <c i="2" r="E48"/>
  <c r="J52"/>
  <c r="F55"/>
  <c r="J55"/>
  <c r="BE84"/>
  <c r="BE88"/>
  <c r="BE92"/>
  <c r="BE97"/>
  <c r="BE105"/>
  <c r="BE109"/>
  <c r="BE114"/>
  <c r="BE118"/>
  <c r="BE122"/>
  <c r="BE132"/>
  <c r="BE135"/>
  <c r="BE144"/>
  <c r="BE148"/>
  <c r="BE152"/>
  <c r="BE155"/>
  <c r="BE159"/>
  <c r="BE163"/>
  <c r="BE172"/>
  <c r="BE176"/>
  <c i="1" r="BA55"/>
  <c r="AW55"/>
  <c r="BD55"/>
  <c i="5" r="F37"/>
  <c i="1" r="BB59"/>
  <c i="6" r="F36"/>
  <c i="1" r="BA60"/>
  <c i="4" r="F39"/>
  <c i="1" r="BD58"/>
  <c i="5" r="F38"/>
  <c i="1" r="BC59"/>
  <c i="7" r="F36"/>
  <c i="1" r="BC61"/>
  <c i="3" r="J34"/>
  <c i="1" r="AW56"/>
  <c i="4" r="F36"/>
  <c i="1" r="BA58"/>
  <c i="3" r="F35"/>
  <c i="1" r="BB56"/>
  <c i="7" r="F37"/>
  <c i="1" r="BD61"/>
  <c i="3" r="F34"/>
  <c i="1" r="BA56"/>
  <c i="7" r="J34"/>
  <c i="1" r="AW61"/>
  <c i="2" r="J30"/>
  <c i="3" r="F37"/>
  <c i="1" r="BD56"/>
  <c i="5" r="F39"/>
  <c i="1" r="BD59"/>
  <c r="AS54"/>
  <c i="6" r="F38"/>
  <c i="1" r="BC60"/>
  <c i="5" r="F36"/>
  <c i="1" r="BA59"/>
  <c i="6" r="J36"/>
  <c i="1" r="AW60"/>
  <c i="3" r="F36"/>
  <c i="1" r="BC56"/>
  <c i="4" r="F38"/>
  <c i="1" r="BC58"/>
  <c i="6" r="F37"/>
  <c i="1" r="BB60"/>
  <c i="7" r="F35"/>
  <c i="1" r="BB61"/>
  <c i="4" r="F37"/>
  <c i="1" r="BB58"/>
  <c i="7" r="F34"/>
  <c i="1" r="BA61"/>
  <c i="6" r="F39"/>
  <c i="1" r="BD60"/>
  <c i="4" r="J36"/>
  <c i="1" r="AW58"/>
  <c i="5" r="J36"/>
  <c i="1" r="AW59"/>
  <c i="4" l="1" r="BK94"/>
  <c r="J94"/>
  <c r="J64"/>
  <c i="5" r="T92"/>
  <c r="T91"/>
  <c i="6" r="R92"/>
  <c r="R91"/>
  <c r="P92"/>
  <c r="P91"/>
  <c i="1" r="AU60"/>
  <c i="4" r="T94"/>
  <c r="T93"/>
  <c r="P94"/>
  <c r="P93"/>
  <c i="1" r="AU58"/>
  <c i="3" r="BK85"/>
  <c r="J85"/>
  <c r="J60"/>
  <c i="6" r="BK92"/>
  <c r="J92"/>
  <c r="J64"/>
  <c i="4" r="R94"/>
  <c r="R93"/>
  <c i="3" r="T85"/>
  <c r="T84"/>
  <c i="5" r="P92"/>
  <c r="P91"/>
  <c i="1" r="AU59"/>
  <c i="5" r="BK92"/>
  <c r="J92"/>
  <c r="J64"/>
  <c i="7" r="BK80"/>
  <c r="J80"/>
  <c i="1" r="AG55"/>
  <c i="2" r="J59"/>
  <c r="J82"/>
  <c r="J60"/>
  <c i="4" r="J35"/>
  <c i="1" r="AV58"/>
  <c r="AT58"/>
  <c r="BB57"/>
  <c r="AX57"/>
  <c i="5" r="F35"/>
  <c i="1" r="AZ59"/>
  <c i="6" r="F35"/>
  <c i="1" r="AZ60"/>
  <c r="BD57"/>
  <c i="7" r="J30"/>
  <c i="1" r="AG61"/>
  <c i="6" r="J35"/>
  <c i="1" r="AV60"/>
  <c r="AT60"/>
  <c i="5" r="J35"/>
  <c i="1" r="AV59"/>
  <c r="AT59"/>
  <c i="2" r="F33"/>
  <c i="1" r="AZ55"/>
  <c i="4" r="F35"/>
  <c i="1" r="AZ58"/>
  <c i="2" r="J33"/>
  <c i="1" r="AV55"/>
  <c r="AT55"/>
  <c r="AN55"/>
  <c i="3" r="F33"/>
  <c i="1" r="AZ56"/>
  <c r="BA57"/>
  <c r="AW57"/>
  <c i="3" r="J33"/>
  <c i="1" r="AV56"/>
  <c r="AT56"/>
  <c i="7" r="J33"/>
  <c i="1" r="AV61"/>
  <c r="AT61"/>
  <c r="AN61"/>
  <c i="7" r="F33"/>
  <c i="1" r="AZ61"/>
  <c r="BC57"/>
  <c r="AY57"/>
  <c i="6" l="1" r="BK91"/>
  <c r="J91"/>
  <c i="7" r="J59"/>
  <c i="3" r="BK84"/>
  <c r="J84"/>
  <c i="4" r="BK93"/>
  <c r="J93"/>
  <c r="J63"/>
  <c i="5" r="BK91"/>
  <c r="J91"/>
  <c r="J63"/>
  <c i="7" r="J39"/>
  <c i="2" r="J39"/>
  <c i="1" r="AU57"/>
  <c r="AU54"/>
  <c r="BD54"/>
  <c r="W33"/>
  <c r="BC54"/>
  <c r="W32"/>
  <c r="BB54"/>
  <c r="W31"/>
  <c r="AZ57"/>
  <c r="AV57"/>
  <c r="AT57"/>
  <c i="3" r="J30"/>
  <c i="1" r="AG56"/>
  <c i="6" r="J32"/>
  <c i="1" r="AG60"/>
  <c r="BA54"/>
  <c r="W30"/>
  <c i="6" l="1" r="J41"/>
  <c i="3" r="J39"/>
  <c r="J59"/>
  <c i="6" r="J63"/>
  <c i="1" r="AN60"/>
  <c r="AN56"/>
  <c i="4" r="J32"/>
  <c i="1" r="AG58"/>
  <c r="AN58"/>
  <c r="AY54"/>
  <c r="AZ54"/>
  <c r="W29"/>
  <c i="5" r="J32"/>
  <c i="1" r="AG59"/>
  <c r="AN59"/>
  <c r="AW54"/>
  <c r="AK30"/>
  <c r="AX54"/>
  <c i="5" l="1" r="J41"/>
  <c i="4" r="J41"/>
  <c i="1" r="AG57"/>
  <c r="AG54"/>
  <c r="AK26"/>
  <c r="AV54"/>
  <c r="AK29"/>
  <c r="AK35"/>
  <c l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<sst xmlns="http://schemas.openxmlformats.org/spreadsheetml/2006/main">
  <si>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</si>
  <si>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</si>
  <si>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</si>
  <si>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</si>
  <si>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</si>
  <si>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{ed947883-14f7-4df6-9838-96cd2774d9c4}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</si>
  <si>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</si>
  <si>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</si>
  <si>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</si>
  <si>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</si>
  <si>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</si>
  <si>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</si>
  <si>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</si>
  <si>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</si>
  <si>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127-2021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</si>
  <si>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</si>
  <si>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</si>
  <si>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vodní nádrže Pod tratí, k.ú. Meziříčí</t>
  </si>
  <si>
    <t>KSO:</t>
  </si>
  <si>
    <t>833 1</t>
  </si>
  <si>
    <t>CC-CZ:</t>
  </si>
  <si>
    <t>21521</t>
  </si>
  <si>
    <t>Místo:</t>
  </si>
  <si>
    <t>Meziříčí</t>
  </si>
  <si>
    <t>Datum:</t>
  </si>
  <si>
    <t>10. 2. 2022</t>
  </si>
  <si>
    <t>CZ-CPA:</t>
  </si>
  <si>
    <t>42.91.1</t>
  </si>
  <si>
    <t>Zadavatel:</t>
  </si>
  <si>
    <t>IČ:</t>
  </si>
  <si>
    <t/>
  </si>
  <si>
    <t>0,1</t>
  </si>
  <si>
    <t>Státní pozemkový úřad, pobočka Tábor</t>
  </si>
  <si>
    <t>DIČ:</t>
  </si>
  <si>
    <t>Uchazeč:</t>
  </si>
  <si>
    <t>Vyplň údaj</t>
  </si>
  <si>
    <t>Projektant:</t>
  </si>
  <si>
    <t>87492342</t>
  </si>
  <si>
    <t>Ing. Věra Slunečková, Radkov 56, 391 31 Dražice</t>
  </si>
  <si>
    <t>Zpracovatel:</t>
  </si>
  <si>
    <t xml:space="preserve"> </t>
  </si>
  <si>
    <t>Poznámka:</t>
  </si>
  <si>
    <t xml:space="preserve">Soupis prací je sestaven s využitím položek Cenové soustavy ÚRS 2022 01. Cenové a technické podmínky položek Cenové soustavy 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Obchodní názvy materiálů uvedené v soupisu prací jsou pouze doporučené, lze je nahradit kvalitativně a technicky obdobnými materiály.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</si>
  <si>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</si>
  <si>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</si>
  <si>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</si>
  <si>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</si>
  <si>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</si>
  <si>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</si>
  <si>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</si>
  <si>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</si>
  <si>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</si>
  <si>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</si>
  <si>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</si>
  <si>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</si>
  <si>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</si>
  <si>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</si>
  <si>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</si>
  <si>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</si>
  <si>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</si>
  <si>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</si>
  <si>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</si>
  <si>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</si>
  <si>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</si>
  <si>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</si>
  <si>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</si>
  <si>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</si>
  <si>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</si>
  <si>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</si>
  <si>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</si>
  <si>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</si>
  <si>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</si>
  <si>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</si>
  <si>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</si>
  <si>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</si>
  <si>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</si>
  <si>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</si>
  <si>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</si>
  <si>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</si>
  <si>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</si>
  <si>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</si>
  <si>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</si>
  <si>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</si>
  <si>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Zdrž</t>
  </si>
  <si>
    <t>STA</t>
  </si>
  <si>
    <t>1</t>
  </si>
  <si>
    <t>{45fe82a7-7b8a-43a5-af2e-0a35245251b6}</t>
  </si>
  <si>
    <t>2</t>
  </si>
  <si>
    <t>SO 02</t>
  </si>
  <si>
    <t>Hráz</t>
  </si>
  <si>
    <t>{43f9d08c-7bf4-43cf-8fa3-7ba556b7e9a7}</t>
  </si>
  <si>
    <t>832 11</t>
  </si>
  <si>
    <t>SO 03</t>
  </si>
  <si>
    <t>Objekty na hrázi</t>
  </si>
  <si>
    <t>{d1560d8e-e16e-4d32-a664-5715cef9c5aa}</t>
  </si>
  <si>
    <t>832 3</t>
  </si>
  <si>
    <t>SO 03.1</t>
  </si>
  <si>
    <t>Výpustné zařízení</t>
  </si>
  <si>
    <t>Soupis</t>
  </si>
  <si>
    <t>{a49b27b9-174c-4a15-abf4-63a15676d471}</t>
  </si>
  <si>
    <t>SO 03.2</t>
  </si>
  <si>
    <t>Bezpečnostní přeliv + skluz</t>
  </si>
  <si>
    <t>{8b2ec6d4-2b4d-4dc6-8627-288b83c7a03b}</t>
  </si>
  <si>
    <t>SO 03.3</t>
  </si>
  <si>
    <t>Odpadní koryto</t>
  </si>
  <si>
    <t>{434bc534-246b-4d8d-8527-0bbf7e7debf2}</t>
  </si>
  <si>
    <t>833 21</t>
  </si>
  <si>
    <t>VON</t>
  </si>
  <si>
    <t>Vedlejší a ostatní náklady</t>
  </si>
  <si>
    <t>{fbd8405c-628d-44ee-8371-c657e826a986}</t>
  </si>
  <si>
    <t>KRYCÍ LIST SOUPISU PRACÍ</t>
  </si>
  <si>
    <t>Objekt:</t>
  </si>
  <si>
    <t>SO 01 - Zdrž</t>
  </si>
  <si>
    <t>Výkaz výměr zpracován dle příloh č. A+B, C.1.- C.5., D.1.- D.3.</t>
  </si>
  <si>
    <t>REKAPITULACE ČLENĚNÍ SOUPISU PRACÍ</t>
  </si>
  <si>
    <t>Kód dílu - Popis</t>
  </si>
  <si>
    <t>Cena celkem [CZK]</t>
  </si>
  <si>
    <t>-1</t>
  </si>
  <si>
    <t>01 - Zdrž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</si>
  <si>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</si>
  <si>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</si>
  <si>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</si>
  <si>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</si>
  <si>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</si>
  <si>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</si>
  <si>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</si>
  <si>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</si>
  <si>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</si>
  <si>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</si>
  <si>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</si>
  <si>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</si>
  <si>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</si>
  <si>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</si>
  <si>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</si>
  <si>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ROZPOCET</t>
  </si>
  <si>
    <t>Zemní práce</t>
  </si>
  <si>
    <t>K</t>
  </si>
  <si>
    <t>111212361</t>
  </si>
  <si>
    <t>Odstranění nevhodných dřevin průměru kmene do 150 mm výšky přes 1 m s odstraněním pařezu přes 500 m2 v rovině nebo na svahu do 1:5</t>
  </si>
  <si>
    <t>m2</t>
  </si>
  <si>
    <t>CS ÚRS 2022 01</t>
  </si>
  <si>
    <t>4</t>
  </si>
  <si>
    <t>1553910703</t>
  </si>
  <si>
    <t>Online PSC</t>
  </si>
  <si>
    <t>https://podminky.urs.cz/item/CS_URS_2022_01/111212361</t>
  </si>
  <si>
    <t>VV</t>
  </si>
  <si>
    <t xml:space="preserve">"náletový porost"   2207,0</t>
  </si>
  <si>
    <t>True</t>
  </si>
  <si>
    <t>Součet</t>
  </si>
  <si>
    <t>112155315</t>
  </si>
  <si>
    <t>Štěpkování s naložením na dopravní prostředek a odvozem do 20 km keřového porostu hustého</t>
  </si>
  <si>
    <t>-550553317</t>
  </si>
  <si>
    <t>https://podminky.urs.cz/item/CS_URS_2022_01/112155315</t>
  </si>
  <si>
    <t>3</t>
  </si>
  <si>
    <t>121151123</t>
  </si>
  <si>
    <t>Sejmutí ornice strojně při souvislé ploše přes 500 m2, tl. vrstvy do 200 mm</t>
  </si>
  <si>
    <t>-46487633</t>
  </si>
  <si>
    <t>https://podminky.urs.cz/item/CS_URS_2022_01/121151123</t>
  </si>
  <si>
    <t>výměra byla odečtena z DGN a DWG souborů v programu Microstation (Select Serie 2)</t>
  </si>
  <si>
    <t xml:space="preserve">"sejmutí humózní vrstvy v tl. 10 cm na celkovém území zasaženém stavbou"   5355,0</t>
  </si>
  <si>
    <t>131251106</t>
  </si>
  <si>
    <t>Hloubení nezapažených jam a zářezů strojně s urovnáním dna do předepsaného profilu a spádu v hornině třídy těžitelnosti I skupiny 3 přes 1 000 do 5 000 m3</t>
  </si>
  <si>
    <t>m3</t>
  </si>
  <si>
    <t>-1463137169</t>
  </si>
  <si>
    <t>https://podminky.urs.cz/item/CS_URS_2022_01/131251106</t>
  </si>
  <si>
    <t xml:space="preserve">"ZÚ-PN1, tj. 8,95 m"   (34,3+34,3)/2*8,95</t>
  </si>
  <si>
    <t xml:space="preserve">"PN1-PN2, tj. 20,00 m"   (34,3+29,2)/2*20,00</t>
  </si>
  <si>
    <t xml:space="preserve">"PN2-PN3, tj. 20,00 m"   (29,0+22,2)/2*20,00</t>
  </si>
  <si>
    <t xml:space="preserve">"PN3-PN4, tj. 20,00 m"   (22,2+12,6)/2*20,00</t>
  </si>
  <si>
    <t xml:space="preserve">"PN4-KÚ, tj. 16,15 m"   (12,6+0,0)/2*16,15</t>
  </si>
  <si>
    <t>5</t>
  </si>
  <si>
    <t>162201421</t>
  </si>
  <si>
    <t>Vodorovné přemístění větví, kmenů nebo pařezů s naložením, složením a dopravou do 1000 m pařezů kmenů, průměru přes 100 do 300 mm</t>
  </si>
  <si>
    <t>kus</t>
  </si>
  <si>
    <t>-1923279251</t>
  </si>
  <si>
    <t>https://podminky.urs.cz/item/CS_URS_2022_01/162201421</t>
  </si>
  <si>
    <t xml:space="preserve">"likvidace pařezů - odvoz např. na skládku Planá nad Lužnicí"   100,0</t>
  </si>
  <si>
    <t>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</si>
  <si>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</si>
  <si>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</si>
  <si>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-1437791809</t>
  </si>
  <si>
    <t>https://podminky.urs.cz/item/CS_URS_2022_01/162251102</t>
  </si>
  <si>
    <t xml:space="preserve">"odvoz vytěžené zeminy na místo trvalého uložení na pozemku č. 266/12"    1903,730</t>
  </si>
  <si>
    <t xml:space="preserve">"dovoz humózní zeminy nebo zeminy schopné zúrodnění z deponie"   97,279</t>
  </si>
  <si>
    <t>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</si>
  <si>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</si>
  <si>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</si>
  <si>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1397394191</t>
  </si>
  <si>
    <t>https://podminky.urs.cz/item/CS_URS_2022_01/162301971</t>
  </si>
  <si>
    <t xml:space="preserve">"likvidace pařezů - odvoz např. na skládku Planá nad Lužnicí"   100,0*24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</si>
  <si>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</si>
  <si>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</si>
  <si>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</si>
  <si>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1168387268</t>
  </si>
  <si>
    <t>https://podminky.urs.cz/item/CS_URS_2022_01/167151101</t>
  </si>
  <si>
    <t xml:space="preserve">"naložení humózní zeminy nebo zeminy schopné zúrodnění na deponii"   97,279</t>
  </si>
  <si>
    <t>9</t>
  </si>
  <si>
    <t>171203111</t>
  </si>
  <si>
    <t>Uložení výkopku bez zhutnění s hrubým rozhrnutím v rovině nebo na svahu do 1:5</t>
  </si>
  <si>
    <t>83208650</t>
  </si>
  <si>
    <t>https://podminky.urs.cz/item/CS_URS_2022_01/171203111</t>
  </si>
  <si>
    <t>rozhrnutí přebytečné zeminy na pozemku č. 266/12</t>
  </si>
  <si>
    <t xml:space="preserve">"humózní zemina z SO 01, SO 02, SO 03.3"    535,500-97,279-53,550-6,061</t>
  </si>
  <si>
    <t xml:space="preserve">"zemina z SO 01"    1903,730</t>
  </si>
  <si>
    <t xml:space="preserve">"zemina z SO 02"   714,734-1565,725-23,741-53,545</t>
  </si>
  <si>
    <t xml:space="preserve">"zemina z SO 03.1"   19,340</t>
  </si>
  <si>
    <t xml:space="preserve">"zemina z SO 03.2"   94,401-50,766</t>
  </si>
  <si>
    <t xml:space="preserve">"zemina z SO 03.3"    230,175+15,600-4,340-12,480</t>
  </si>
  <si>
    <t>10</t>
  </si>
  <si>
    <t>17130-R</t>
  </si>
  <si>
    <t>Likvidace pařezů v souladu s platnou legislativou, způsobem dle technologických možností zhotovitele</t>
  </si>
  <si>
    <t>t</t>
  </si>
  <si>
    <t>77945013</t>
  </si>
  <si>
    <t xml:space="preserve">"likvidace pařezů - např. uložení na skládku Planá nad Lužnicí"   0,5*100</t>
  </si>
  <si>
    <t>11</t>
  </si>
  <si>
    <t>181351113</t>
  </si>
  <si>
    <t>Rozprostření a urovnání ornice v rovině nebo ve svahu sklonu do 1:5 strojně při souvislé ploše přes 500 m2, tl. vrstvy do 200 mm</t>
  </si>
  <si>
    <t>1923790337</t>
  </si>
  <si>
    <t>https://podminky.urs.cz/item/CS_URS_2022_01/181351113</t>
  </si>
  <si>
    <t>rozprostření humózní zeminy v tl. 0,1 m na svazích strže do 1:5</t>
  </si>
  <si>
    <t xml:space="preserve">"ZÚ-PN1, tj. 8,95 m"   (5,50+5,50)/2*8,95</t>
  </si>
  <si>
    <t xml:space="preserve">"PN1-PN2, tj. 20,00 m"   (5,50+5,30)/2*20,00</t>
  </si>
  <si>
    <t xml:space="preserve">"PN2-PN3, tj. 20,00 m"   (5,30+7,10)/2*20,00</t>
  </si>
  <si>
    <t xml:space="preserve">"PN3-PN4, tj. 20,00 m"   (7,10+7,10)/2*20,00</t>
  </si>
  <si>
    <t xml:space="preserve">"PN4-KÚ, tj. 37,90 m"   (7,10+5,00)/2*37,90</t>
  </si>
  <si>
    <t>12</t>
  </si>
  <si>
    <t>181411121</t>
  </si>
  <si>
    <t>Založení trávníku na půdě předem připravené plochy do 1000 m2 výsevem včetně utažení lučního v rovině nebo na svahu do 1:5</t>
  </si>
  <si>
    <t>1824658698</t>
  </si>
  <si>
    <t>https://podminky.urs.cz/item/CS_URS_2022_01/181411121</t>
  </si>
  <si>
    <t xml:space="preserve">"osetí - viz. položka 181351103"   652,520</t>
  </si>
  <si>
    <t>13</t>
  </si>
  <si>
    <t>181411122</t>
  </si>
  <si>
    <t>Založení trávníku na půdě předem připravené plochy do 1000 m2 výsevem včetně utažení lučního na svahu přes 1:5 do 1:2</t>
  </si>
  <si>
    <t>-1875046184</t>
  </si>
  <si>
    <t>https://podminky.urs.cz/item/CS_URS_2022_01/181411122</t>
  </si>
  <si>
    <t xml:space="preserve">"osetí - viz. položka 182351123"   320,265</t>
  </si>
  <si>
    <t>14</t>
  </si>
  <si>
    <t>M</t>
  </si>
  <si>
    <t>00572472</t>
  </si>
  <si>
    <t>osivo směs travní krajinná</t>
  </si>
  <si>
    <t>kg</t>
  </si>
  <si>
    <t>-1212875953</t>
  </si>
  <si>
    <t>(652,520+320,265)*0,02</t>
  </si>
  <si>
    <t>181951112</t>
  </si>
  <si>
    <t>Úprava pláně v hornině třídy těžitelnosti I, skupiny 1 až 3 se zhutněním strojně</t>
  </si>
  <si>
    <t>1069742605</t>
  </si>
  <si>
    <t>https://podminky.urs.cz/item/CS_URS_2022_01/181951112</t>
  </si>
  <si>
    <t xml:space="preserve">"úprava dna rybniční strouhy"   0,5*100,0</t>
  </si>
  <si>
    <t>16</t>
  </si>
  <si>
    <t>182151111</t>
  </si>
  <si>
    <t>Svahování trvalých svahů do projektovaných profilů strojně s potřebným přemístěním výkopku při svahování v zářezech v hornině třídy těžitelnosti I, skupiny 1 až 3</t>
  </si>
  <si>
    <t>-1152679629</t>
  </si>
  <si>
    <t>https://podminky.urs.cz/item/CS_URS_2022_01/182151111</t>
  </si>
  <si>
    <t xml:space="preserve">"úprava svahů rybniční strouhy"   0,4*100,0*2</t>
  </si>
  <si>
    <t>17</t>
  </si>
  <si>
    <t>182351123</t>
  </si>
  <si>
    <t>Rozprostření a urovnání ornice ve svahu sklonu přes 1:5 strojně při souvislé ploše přes 100 do 500 m2, tl. vrstvy do 200 mm</t>
  </si>
  <si>
    <t>-897559005</t>
  </si>
  <si>
    <t>https://podminky.urs.cz/item/CS_URS_2022_01/182351123</t>
  </si>
  <si>
    <t>rozprostření humózní zeminy v tl. 0,1 m na svazích zdrže přes 1:5</t>
  </si>
  <si>
    <t xml:space="preserve">"ZÚ-PN1, tj. 8,95 m"   (1,50+1,50)/2*8,95</t>
  </si>
  <si>
    <t xml:space="preserve">"PN1-PN2, tj. 20,00 m"   (1,50+2,50)/2*20,00</t>
  </si>
  <si>
    <t xml:space="preserve">"PN2-PN3, tj. 20,00 m"   (2,50+4,60)/2*20,00</t>
  </si>
  <si>
    <t xml:space="preserve">"PN3-PN4, tj. 20,00 m"   (4,60+3,40)/2*20,00</t>
  </si>
  <si>
    <t xml:space="preserve">"PN4-KÚ, tj. 36,20 m"   (3,40+3,00)/2*36,20</t>
  </si>
  <si>
    <t>18</t>
  </si>
  <si>
    <t>184818231</t>
  </si>
  <si>
    <t>Ochrana kmene bedněním před poškozením stavebním provozem zřízení včetně odstranění výšky bednění do 2 m průměru kmene do 300 mm</t>
  </si>
  <si>
    <t>1547859924</t>
  </si>
  <si>
    <t>https://podminky.urs.cz/item/CS_URS_2022_01/184818231</t>
  </si>
  <si>
    <t xml:space="preserve">"ochrana stromů v blízkosti staveniště"   8,0</t>
  </si>
  <si>
    <t>19</t>
  </si>
  <si>
    <t>18510-R</t>
  </si>
  <si>
    <t>Zaústění meliorací do zdrže vodní nádrže</t>
  </si>
  <si>
    <t>kpl</t>
  </si>
  <si>
    <t>1101982189</t>
  </si>
  <si>
    <t>položka bude čepána pouze se souhlasem investora na základě zastižených skutečností</t>
  </si>
  <si>
    <t>1,0</t>
  </si>
  <si>
    <t>SO 02 - Hráz</t>
  </si>
  <si>
    <t>21522</t>
  </si>
  <si>
    <t xml:space="preserve">Výkaz výměr zpracován dle příloh č.: A+B, C.1.- C.5., D.4.- D.6. </t>
  </si>
  <si>
    <t>0 - Hráz</t>
  </si>
  <si>
    <t xml:space="preserve">    2 - Zakládání</t>
  </si>
  <si>
    <t xml:space="preserve">    4 - Vodorovné konstrukce</t>
  </si>
  <si>
    <t xml:space="preserve">    998 - Přesun hmot</t>
  </si>
  <si>
    <t>131251105</t>
  </si>
  <si>
    <t>Hloubení nezapažených jam a zářezů strojně s urovnáním dna do předepsaného profilu a spádu v hornině třídy těžitelnosti I skupiny 3 přes 500 do 1 000 m3</t>
  </si>
  <si>
    <t>666420569</t>
  </si>
  <si>
    <t>https://podminky.urs.cz/item/CS_URS_2022_01/131251105</t>
  </si>
  <si>
    <t xml:space="preserve">"ZÚ-HL1, tj. 4,02 m"   (2,70+12,68)/2*4,02</t>
  </si>
  <si>
    <t xml:space="preserve">"HL1-HP1, tj. 18,49 m"   (12,68+17,22)/2*18,49</t>
  </si>
  <si>
    <t xml:space="preserve">"HP1-HP2, tj. 24,00 m"   (17,22+11,98)/2*24,00</t>
  </si>
  <si>
    <t xml:space="preserve">"HP2-KÚ, tj. 6,27 m"   (11,98+6,20)/2*6,27</t>
  </si>
  <si>
    <t>-1219865819</t>
  </si>
  <si>
    <t xml:space="preserve">"odvoz vytěžené zeminy na deponii"   714,734</t>
  </si>
  <si>
    <t xml:space="preserve">"dovoz vhodné zeminy pro násyp hráze z deponie"   1565,725</t>
  </si>
  <si>
    <t xml:space="preserve">"dovoz vhodné zeminy pro jílový zámek z deponie - cca 1/3 požadovaného objemu"   79,138/3</t>
  </si>
  <si>
    <t xml:space="preserve">"dovoz humózní zeminy nebo zeminy schopné zúrodnění z deponie"   53,55</t>
  </si>
  <si>
    <t>167151111</t>
  </si>
  <si>
    <t>Nakládání, skládání a překládání neulehlého výkopku nebo sypaniny strojně nakládání, množství přes 100 m3, z hornin třídy těžitelnosti I, skupiny 1 až 3</t>
  </si>
  <si>
    <t>-947614920</t>
  </si>
  <si>
    <t>https://podminky.urs.cz/item/CS_URS_2022_01/167151111</t>
  </si>
  <si>
    <t xml:space="preserve">"naložení vhodné zeminy pro násyp hráze na deponii"   1565,725</t>
  </si>
  <si>
    <t xml:space="preserve">"naložení vhodné zeminy pro jílový zámek na deponii - cca 1/3 požadovaného objemu"   79,138/3</t>
  </si>
  <si>
    <t xml:space="preserve">"naložení humózní zeminy nebo zeminy schopné zúrodnění na deponii"   53,55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</si>
  <si>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</si>
  <si>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</si>
  <si>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-592086188</t>
  </si>
  <si>
    <t>https://podminky.urs.cz/item/CS_URS_2022_01/171103201</t>
  </si>
  <si>
    <t xml:space="preserve">násyp hráze z vhodného místního materiálu </t>
  </si>
  <si>
    <t xml:space="preserve">"ZÚ-HL1, tj. 4,02 m"   (3,50+16,70)/2*4,02</t>
  </si>
  <si>
    <t xml:space="preserve">"HL1-HP1, tj. 18,49 m"   (16,70+44,63)/2*18,49</t>
  </si>
  <si>
    <t xml:space="preserve">"HP1-HP2, tj. 24,00 m"   (44,63+24,15)/2*24,00</t>
  </si>
  <si>
    <t xml:space="preserve">"HP2-KÚ, tj. 6,27 m"   (24,15+18,20)/2*6,27</t>
  </si>
  <si>
    <t>171251201</t>
  </si>
  <si>
    <t>Uložení sypaniny na skládky nebo meziskládky bez hutnění s upravením uložené sypaniny do předepsaného tvaru</t>
  </si>
  <si>
    <t>-820565280</t>
  </si>
  <si>
    <t>https://podminky.urs.cz/item/CS_URS_2022_01/171251201</t>
  </si>
  <si>
    <t xml:space="preserve">"uložení vytěžené zeminy na deponii"   714,734</t>
  </si>
  <si>
    <t>172152101</t>
  </si>
  <si>
    <t>Zřízení těsnící výplně z vhodné sypaniny s přemístěním sypaniny ze vzdálenosti do 10 m, avšak bez dodání sypaniny, s příp. nutným kropením se zhutněním</t>
  </si>
  <si>
    <t>1634421688</t>
  </si>
  <si>
    <t>https://podminky.urs.cz/item/CS_URS_2022_01/172152101</t>
  </si>
  <si>
    <t>cca 30% z místních zdrojů, cca 70% z nakupovaného jílu</t>
  </si>
  <si>
    <t xml:space="preserve">"ZÚ-HL1, tj. 1,00 m"   (0,00+1,74)/2*1,00</t>
  </si>
  <si>
    <t xml:space="preserve">"HL1-HP1, tj. 18,49 m"   (1,74+1,85)/2*18,49</t>
  </si>
  <si>
    <t xml:space="preserve">"HP1-HP2, tj. 24,00 m"   (1,85+1,86)/2*24,00</t>
  </si>
  <si>
    <t xml:space="preserve">"HP2-KÚ, tj. 0,6 m"   (1,86+0,00)/2*0,6</t>
  </si>
  <si>
    <t>58125110</t>
  </si>
  <si>
    <t>jíl pevný, prachovitě písčitý F6/CI</t>
  </si>
  <si>
    <t>-114161156</t>
  </si>
  <si>
    <t>cca 70% potřebného množství</t>
  </si>
  <si>
    <t xml:space="preserve">"jíl pro svislý těsnící prvek"   79,138*0,7*2,0</t>
  </si>
  <si>
    <t>181252305</t>
  </si>
  <si>
    <t>Úprava pláně na násypech se zhutněním</t>
  </si>
  <si>
    <t>893137538</t>
  </si>
  <si>
    <t>https://podminky.urs.cz/item/CS_URS_2022_01/181252305</t>
  </si>
  <si>
    <t xml:space="preserve">"koruna hráze"   3,00*55,70</t>
  </si>
  <si>
    <t>181351103</t>
  </si>
  <si>
    <t>Rozprostření a urovnání ornice v rovině nebo ve svahu sklonu do 1:5 strojně při souvislé ploše přes 100 do 500 m2, tl. vrstvy do 200 mm</t>
  </si>
  <si>
    <t>438198584</t>
  </si>
  <si>
    <t>https://podminky.urs.cz/item/CS_URS_2022_01/181351103</t>
  </si>
  <si>
    <t>rozprostření humózní zeminy v tl. 0,1 m</t>
  </si>
  <si>
    <t>-1240635763</t>
  </si>
  <si>
    <t xml:space="preserve">"osetí - koruna hráze"   3,00*55,70</t>
  </si>
  <si>
    <t>125951680</t>
  </si>
  <si>
    <t xml:space="preserve">"osetí - svahy hráze"   368,346</t>
  </si>
  <si>
    <t>osivo protierozní krajinná směs</t>
  </si>
  <si>
    <t>-943814736</t>
  </si>
  <si>
    <t xml:space="preserve">"hráz"   (167,100+368,346)*0,02</t>
  </si>
  <si>
    <t>182251101</t>
  </si>
  <si>
    <t>Svahování trvalých svahů do projektovaných profilů strojně s potřebným přemístěním výkopku při svahování násypů v jakékoliv hornině</t>
  </si>
  <si>
    <t>-556332601</t>
  </si>
  <si>
    <t>https://podminky.urs.cz/item/CS_URS_2022_01/182251101</t>
  </si>
  <si>
    <t xml:space="preserve">svahování násypu hráze </t>
  </si>
  <si>
    <t xml:space="preserve">"ZÚ-HL1, tj. 4,02 m"   (0,50+9,67)/2*4,02</t>
  </si>
  <si>
    <t xml:space="preserve">"HL1-HP1, tj. 18,49 m"   (9,67+17,70)/2*18,49</t>
  </si>
  <si>
    <t xml:space="preserve">"HP1-HP2, tj. 24,00 m"   (17,70+11,34)/2*24,00</t>
  </si>
  <si>
    <t xml:space="preserve">"HP2-KÚ, tj. 6,27 m"   (11,34+8,50)/2*6,27</t>
  </si>
  <si>
    <t>1813622566</t>
  </si>
  <si>
    <t>rozprostření humózní zeminy v tl. 0,1 m na svazích hráze</t>
  </si>
  <si>
    <t xml:space="preserve">"ZÚ-HL1, tj. 4,02 m"   (0,50+4,56)/2*4,02</t>
  </si>
  <si>
    <t xml:space="preserve">"HL1-HP1, tj. 18,49 m"   (4,56+9,52)/2*18,49</t>
  </si>
  <si>
    <t xml:space="preserve">"HP1-HP2, tj. 24,00 m"   (9,52+6,45)/2*24,00</t>
  </si>
  <si>
    <t xml:space="preserve">"HP2-KÚ, tj. 6,27 m"   (6,45+5,15)/2*6,27</t>
  </si>
  <si>
    <t>Zakládání</t>
  </si>
  <si>
    <t>212752502</t>
  </si>
  <si>
    <t>Trativody z drenážních trubek pro liniové stavby a komunikace se zřízením štěrkového lože pod trubky a s jejich obsypem v otevřeném výkopu trubka korugovaná PP SN 8 celoperforovaná 360° DN 200</t>
  </si>
  <si>
    <t>m</t>
  </si>
  <si>
    <t>-107343784</t>
  </si>
  <si>
    <t>https://podminky.urs.cz/item/CS_URS_2022_01/212752502</t>
  </si>
  <si>
    <t xml:space="preserve">"drenážní PP potrubí DN 200"   46,7</t>
  </si>
  <si>
    <t>Vodorovné konstrukce</t>
  </si>
  <si>
    <t>457532112</t>
  </si>
  <si>
    <t>Filtrační vrstvy jakékoliv tloušťky a sklonu z drceného kameniva se zhutněním, frakce od 8-16 do 32-63 mm</t>
  </si>
  <si>
    <t>-1738599876</t>
  </si>
  <si>
    <t>https://podminky.urs.cz/item/CS_URS_2022_01/457532112</t>
  </si>
  <si>
    <t>filtr z drceného kameniva frakce 16/63 tl. 0,1 m pod pohozem z LK</t>
  </si>
  <si>
    <t xml:space="preserve">"ZÚ-HL1, tj. 4,02 m"   (0,10+0,51)/2*4,02</t>
  </si>
  <si>
    <t xml:space="preserve">"HL1-HP1, tj. 18,49 m"   (0,51+0,81)/2*18,49</t>
  </si>
  <si>
    <t xml:space="preserve">"HP1-HP2, tj. 24,00 m"   (0,81+0,49)/2*24,00</t>
  </si>
  <si>
    <t xml:space="preserve">"HP2-KÚ, tj. 6,27 m"   (0,49+0,38)/2*6,27</t>
  </si>
  <si>
    <t>Mezisoučet</t>
  </si>
  <si>
    <t xml:space="preserve">"patní drén vč. filtru"   0,64*46,7</t>
  </si>
  <si>
    <t>457971121</t>
  </si>
  <si>
    <t>Zřízení vrstvy z geotextilie s přesahem bez připevnění k podkladu, s potřebným dočasným zatěžováním včetně zakotvení okraje o sklonu přes 10° do 35°, šířky geotextilie do 3 m</t>
  </si>
  <si>
    <t>1339075187</t>
  </si>
  <si>
    <t>https://podminky.urs.cz/item/CS_URS_2022_01/457971121</t>
  </si>
  <si>
    <t xml:space="preserve">"separační geotextilie kolem opěrné patky z LK"   1,4*(7,7+39,4)</t>
  </si>
  <si>
    <t>69311098</t>
  </si>
  <si>
    <t>geotextilie netkaná separační, filtrační, ochranná s převahou recyklovaných PES vláken 250g/m3</t>
  </si>
  <si>
    <t>-352035901</t>
  </si>
  <si>
    <t xml:space="preserve">"separační geotextilie kolem opěrné patky z LK"   1,4*(7,7+39,4)*1,2</t>
  </si>
  <si>
    <t>462512270</t>
  </si>
  <si>
    <t>Zához z lomového kamene neupraveného záhozového s proštěrkováním z terénu, hmotnosti jednotlivých kamenů do 200 kg</t>
  </si>
  <si>
    <t>-1317754110</t>
  </si>
  <si>
    <t>https://podminky.urs.cz/item/CS_URS_2022_01/462512270</t>
  </si>
  <si>
    <t xml:space="preserve">"opěrná patka z LK do 200 kg s proštěrkováním"   0,61*(7,7+39,4)</t>
  </si>
  <si>
    <t xml:space="preserve">"opěrná patka z LK do 200 kg s proštěrkováním nad patním drénem"   0,23*46,7</t>
  </si>
  <si>
    <t>20</t>
  </si>
  <si>
    <t>464511111</t>
  </si>
  <si>
    <t>Pohoz dna nebo svahů jakékoliv tloušťky z lomového kamene neupraveného tříděného z terénu</t>
  </si>
  <si>
    <t>1980326898</t>
  </si>
  <si>
    <t>https://podminky.urs.cz/item/CS_URS_2022_01/464511111</t>
  </si>
  <si>
    <t>pohoz z LK do 80 kg v tl. 0,3 m, s urovnáním a proštěrkováním líce</t>
  </si>
  <si>
    <t xml:space="preserve">"ZÚ-HL1, tj. 4,02 m"   (0,30+1,52)/2*4,02</t>
  </si>
  <si>
    <t xml:space="preserve">"HL1-HP1, tj. 18,49 m"   (1,52+2,45)/2*18,49</t>
  </si>
  <si>
    <t xml:space="preserve">"HP1-HP2, tj. 24,00 m"   (2,45+1,46)/2*24,00</t>
  </si>
  <si>
    <t xml:space="preserve">"HP2-KÚ, tj. 6,27 m"   (1,46+1,10)/2*6,27</t>
  </si>
  <si>
    <t>998</t>
  </si>
  <si>
    <t>Přesun hmot</t>
  </si>
  <si>
    <t>998332011</t>
  </si>
  <si>
    <t>Přesun hmot pro úpravy vodních toků a kanály, hráze rybníků apod. dopravní vzdálenost do 500 m</t>
  </si>
  <si>
    <t>-1396080649</t>
  </si>
  <si>
    <t>https://podminky.urs.cz/item/CS_URS_2022_01/998332011</t>
  </si>
  <si>
    <t>SO 03 - Objekty na hrázi</t>
  </si>
  <si>
    <t>Soupis:</t>
  </si>
  <si>
    <t>SO 03.1 - Výpustné zařízení</t>
  </si>
  <si>
    <t>Výkaz výměr zpracován dle příloh č.: A+B, C.1.- C.5., D.7.- D.10.</t>
  </si>
  <si>
    <t>0 - Výpustné zařízení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</si>
  <si>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</si>
  <si>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</si>
  <si>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</si>
  <si>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</si>
  <si>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>11500-R</t>
  </si>
  <si>
    <t>Převedení vody pomocí potrubí, včetně zřízení hrázek, přeložení a demontáže převodu vody, úklidu hrázek, čerpacích jímek a čerpání po celou dobu stavby, včetně všech souvisejících činností</t>
  </si>
  <si>
    <t>soubor</t>
  </si>
  <si>
    <t>-1133244023</t>
  </si>
  <si>
    <t xml:space="preserve">"pro všechny objekty stavby"   1,0</t>
  </si>
  <si>
    <t>131251103</t>
  </si>
  <si>
    <t>Hloubení nezapažených jam a zářezů strojně s urovnáním dna do předepsaného profilu a spádu v hornině třídy těžitelnosti I skupiny 3 přes 50 do 100 m3</t>
  </si>
  <si>
    <t>-348534614</t>
  </si>
  <si>
    <t>https://podminky.urs.cz/item/CS_URS_2022_01/131251103</t>
  </si>
  <si>
    <t xml:space="preserve">"výtokové zařízení - průřezová plocha výkopu x délka výkopu"   2,3*20,5</t>
  </si>
  <si>
    <t xml:space="preserve">"koryto pod výtokovým čelem - průřezová plocha výkopu x délka výkopu"   1,4*8,6</t>
  </si>
  <si>
    <t xml:space="preserve">"stabilizační práh za opevněním odpadního koryta - průřezová plocha výkopu x délka výkopu"   1,12*5,0</t>
  </si>
  <si>
    <t>-868416527</t>
  </si>
  <si>
    <t xml:space="preserve">"přemístění přebytečné zeminy na místo trvalého uložení na pozemku č. 266/12"    64,790-45,450</t>
  </si>
  <si>
    <t>174151101</t>
  </si>
  <si>
    <t>Zásyp sypaninou z jakékoliv horniny strojně s uložením výkopku ve vrstvách se zhutněním jam, šachet, rýh nebo kolem objektů v těchto vykopávkách</t>
  </si>
  <si>
    <t>1001146528</t>
  </si>
  <si>
    <t>https://podminky.urs.cz/item/CS_URS_2022_01/174151101</t>
  </si>
  <si>
    <t xml:space="preserve">"výtokové zařízení"   47,150-6,000</t>
  </si>
  <si>
    <t xml:space="preserve">"stabilizační práh za opevněním odpadního koryta"   5,600-1,300</t>
  </si>
  <si>
    <t>181152302</t>
  </si>
  <si>
    <t>Úprava pláně strojně v zářezech mimo skalních se zhutněním</t>
  </si>
  <si>
    <t>2004595464</t>
  </si>
  <si>
    <t>https://podminky.urs.cz/item/CS_URS_2022_01/181152302</t>
  </si>
  <si>
    <t xml:space="preserve">"základová spára výpustného zařízení"   1,5*20,5</t>
  </si>
  <si>
    <t xml:space="preserve">"dno koryta pod výtokovým čelem"   0,63*8,6</t>
  </si>
  <si>
    <t>1231236566</t>
  </si>
  <si>
    <t xml:space="preserve">"svahy koryta pod výtokovým čelem"   3,5*8,6</t>
  </si>
  <si>
    <t>Svislé a kompletní konstrukce</t>
  </si>
  <si>
    <t>321214511</t>
  </si>
  <si>
    <t>Zdivo nadzákladové z lomového kamene vodních staveb na sucho jednostranně lícované</t>
  </si>
  <si>
    <t>-844086092</t>
  </si>
  <si>
    <t>https://podminky.urs.cz/item/CS_URS_2022_01/321214511</t>
  </si>
  <si>
    <t>zdivo z LK na sucho z kamene do 80 kg</t>
  </si>
  <si>
    <t xml:space="preserve">"nátoková křídla u požeráku - plocha x šířka"   1,38*0,35*2</t>
  </si>
  <si>
    <t>321311116</t>
  </si>
  <si>
    <t>Konstrukce vodních staveb z betonu prostého mrazuvzdorného tř. C 30/37</t>
  </si>
  <si>
    <t>1606385598</t>
  </si>
  <si>
    <t>https://podminky.urs.cz/item/CS_URS_2022_01/321311116</t>
  </si>
  <si>
    <t>beton C30/37-XF3-XA2-S3</t>
  </si>
  <si>
    <t xml:space="preserve">"základ požeráku"   0,97*1,0*0,7</t>
  </si>
  <si>
    <t xml:space="preserve">"výklenek v zadní části požeráku"   0,59*0,2*1,82</t>
  </si>
  <si>
    <t xml:space="preserve">"základy lávky"   0,5*0,6*0,5+0,4*0,6*0,5</t>
  </si>
  <si>
    <t xml:space="preserve">"podkladní beton pod základem výtokového čela"   0,9*2,2*0,1</t>
  </si>
  <si>
    <t xml:space="preserve">"podkladní beton pod stabilizačním prahem za opevněním odpadního koryta"   0,6*4,1*0,1</t>
  </si>
  <si>
    <t>321321116</t>
  </si>
  <si>
    <t>Konstrukce vodních staveb ze ŽB mrazuvzdorného tř. C 30/37</t>
  </si>
  <si>
    <t>-442559984</t>
  </si>
  <si>
    <t>https://podminky.urs.cz/item/CS_URS_2022_01/321321116</t>
  </si>
  <si>
    <t xml:space="preserve">"základová deska pod základem požeráku"   1,37*1,4*0,3</t>
  </si>
  <si>
    <t xml:space="preserve">"základová deska pod obetonováním výpustného potrubí"   1,0*17,4*0,2</t>
  </si>
  <si>
    <t xml:space="preserve">"obetonování výpustného potrubí"   (0,53+0,8)/2*17,4*0,55-0,3*0,3*3,14/4*17,4</t>
  </si>
  <si>
    <t xml:space="preserve">"základ výtokového čela"   0,7*2,0*0,53</t>
  </si>
  <si>
    <t xml:space="preserve">"výtokové čelo"   0,4*2,0*1,53</t>
  </si>
  <si>
    <t xml:space="preserve">"stabilizační práh za opevněním odpadního koryta - průřezová plocha x šířka"   3,660*0,4</t>
  </si>
  <si>
    <t>321351010</t>
  </si>
  <si>
    <t>Bednění konstrukcí vodních staveb rovinné - zřízení</t>
  </si>
  <si>
    <t>-2061331468</t>
  </si>
  <si>
    <t>https://podminky.urs.cz/item/CS_URS_2022_01/321351010</t>
  </si>
  <si>
    <t>systémové rámové bednění vč. příslušenství</t>
  </si>
  <si>
    <t>zkosení viditelných hran vytvořeno pomocí úkosové lišty do betonu 20 x 20 mm</t>
  </si>
  <si>
    <t xml:space="preserve">"základová deska pod základem požeráku"   (1,37+1,4)*2*0,3</t>
  </si>
  <si>
    <t xml:space="preserve">"základ požeráku"   (0,97+1,0)*2*0,7</t>
  </si>
  <si>
    <t xml:space="preserve">"výklenek v zadní části požeráku"   0,59*1,82+0,2*1,82*2</t>
  </si>
  <si>
    <t xml:space="preserve">"základová deska pod obetonováním výpustného potrubí"   (1,0+17,4)*2*0,2</t>
  </si>
  <si>
    <t xml:space="preserve">"obetonování výpustného potrubí"   17,4*0,55*2</t>
  </si>
  <si>
    <t xml:space="preserve">"základy lávky"   (0,5+0,6)*2*0,5+(0,4+0,6)*2*0,5</t>
  </si>
  <si>
    <t xml:space="preserve">"podkladní beton pod základem výtokového čela"   (0,9+2,2)*2*0,1</t>
  </si>
  <si>
    <t xml:space="preserve">"základ výtokového čela"   (0,7+2,0)*2*0,53</t>
  </si>
  <si>
    <t xml:space="preserve">"výtokové čelo"   (0,4+2,0)*2*1,53</t>
  </si>
  <si>
    <t xml:space="preserve">"podkladní beton pod stabilizačním prahem za opevněním odpadního koryta"   (0,6+4,1)*2*0,1</t>
  </si>
  <si>
    <t xml:space="preserve">"stabilizační práh za opevněním odpadního koryta"   3,660*2+0,4*1,2*2</t>
  </si>
  <si>
    <t>321352010</t>
  </si>
  <si>
    <t>Bednění konstrukcí vodních staveb rovinné - odstranění</t>
  </si>
  <si>
    <t>1258146255</t>
  </si>
  <si>
    <t>https://podminky.urs.cz/item/CS_URS_2022_01/321352010</t>
  </si>
  <si>
    <t>321368211</t>
  </si>
  <si>
    <t>Výztuž železobetonových konstrukcí vodních staveb ze svařovaných sítí</t>
  </si>
  <si>
    <t>-240810598</t>
  </si>
  <si>
    <t>https://podminky.urs.cz/item/CS_URS_2022_01/321368211</t>
  </si>
  <si>
    <t>KARI síť KY 150/150/8, rozměr 2x3 m</t>
  </si>
  <si>
    <t xml:space="preserve">"základová deska pod základem požeráku"   1,3*1,3*0,0054*2</t>
  </si>
  <si>
    <t xml:space="preserve">"základová deska pod obetonováním výpustného potrubí"   0,9*17,4*0,0054</t>
  </si>
  <si>
    <t xml:space="preserve">"obetonávka výpustného potrubí"   1,2*17,4*0,0054</t>
  </si>
  <si>
    <t xml:space="preserve">"základ výtokového čela"   (0,6+0,43)*2*1,9*0,0054</t>
  </si>
  <si>
    <t xml:space="preserve">"výtokové čelo"   1,45*1,9*2*0,0054</t>
  </si>
  <si>
    <t xml:space="preserve">"stabilizační práh za opevněním odpadního koryta"   0,050</t>
  </si>
  <si>
    <t>452111131</t>
  </si>
  <si>
    <t>Osazení betonových dílců pražců pod potrubí v otevřeném výkopu, průřezové plochy přes 50000 do 75000 mm2</t>
  </si>
  <si>
    <t>1865210472</t>
  </si>
  <si>
    <t>https://podminky.urs.cz/item/CS_URS_2022_01/452111131</t>
  </si>
  <si>
    <t xml:space="preserve">"betonové podkladky pod odpadní potrubí PVC DN 300"   15,0</t>
  </si>
  <si>
    <t>59223733</t>
  </si>
  <si>
    <t>betonový podkladek pod trouby DN 300-500</t>
  </si>
  <si>
    <t>2000512341</t>
  </si>
  <si>
    <t xml:space="preserve">"betonové podkladky pod odpadní potrubí PVC DN 300"   15,0*1,01</t>
  </si>
  <si>
    <t>457312811</t>
  </si>
  <si>
    <t>Těsnicí nebo opevňovací vrstva z prostého betonu pro prostředí s mrazovými cykly tř. C 25/30, tl. vrstvy 100 mm</t>
  </si>
  <si>
    <t>1160876996</t>
  </si>
  <si>
    <t>https://podminky.urs.cz/item/CS_URS_2022_01/457312811</t>
  </si>
  <si>
    <t>betonové lože tl. 0,1 m pod kamennou dlažbou</t>
  </si>
  <si>
    <t xml:space="preserve">"u požeráku"   0,75*2,2</t>
  </si>
  <si>
    <t xml:space="preserve">"vodoteč pod výtokovým čelem"   26,0</t>
  </si>
  <si>
    <t>457531111</t>
  </si>
  <si>
    <t>Filtrační vrstvy jakékoliv tloušťky a sklonu z hrubého drceného kameniva bez zhutnění, frakce od 4-8 do 22-32 mm</t>
  </si>
  <si>
    <t>-1600802139</t>
  </si>
  <si>
    <t>https://podminky.urs.cz/item/CS_URS_2022_01/457531111</t>
  </si>
  <si>
    <t xml:space="preserve">"prosyp z kameniva frakce 16/32 za nátokovými křídly u požeráku"   1,38*0,1*2</t>
  </si>
  <si>
    <t>-1365805311</t>
  </si>
  <si>
    <t xml:space="preserve">"separační geotextilie za nátokovými křídly u požeráku"   2,42*2</t>
  </si>
  <si>
    <t>411347664</t>
  </si>
  <si>
    <t xml:space="preserve">"separační geotextilie za nátokovými křídly u požeráku"   2,42*2*1,2</t>
  </si>
  <si>
    <t>465513127</t>
  </si>
  <si>
    <t>Dlažba z lomového kamene lomařsky upraveného na cementovou maltu, s vyspárováním cementovou maltou, tl. kamene 200 mm</t>
  </si>
  <si>
    <t>942602020</t>
  </si>
  <si>
    <t>https://podminky.urs.cz/item/CS_URS_2022_01/465513127</t>
  </si>
  <si>
    <t>kamenná dlažba tl. 20 cm do betonového lože</t>
  </si>
  <si>
    <t>Úpravy povrchů, podlahy a osazování výplní</t>
  </si>
  <si>
    <t>612131131</t>
  </si>
  <si>
    <t>Jílový postřik nebo nátěr stěn nanášený ručně</t>
  </si>
  <si>
    <t>-1468701924</t>
  </si>
  <si>
    <t>https://podminky.urs.cz/item/CS_URS_2022_01/612131131</t>
  </si>
  <si>
    <t xml:space="preserve">"nátěr obetonávky výpustného potrubí"   1,67*17,4</t>
  </si>
  <si>
    <t>Trubní vedení</t>
  </si>
  <si>
    <t>871373121</t>
  </si>
  <si>
    <t>Montáž kanalizačního potrubí z plastů z tvrdého PVC těsněných gumovým kroužkem v otevřeném výkopu ve sklonu do 20 % DN 315</t>
  </si>
  <si>
    <t>971816756</t>
  </si>
  <si>
    <t>https://podminky.urs.cz/item/CS_URS_2022_01/871373121</t>
  </si>
  <si>
    <t xml:space="preserve">"výpustné potrubí PVC KG DN 300"   17,8</t>
  </si>
  <si>
    <t>22</t>
  </si>
  <si>
    <t>28611155</t>
  </si>
  <si>
    <t>trubka kanalizační PVC DN 315x1000mm SN8</t>
  </si>
  <si>
    <t>1124133229</t>
  </si>
  <si>
    <t xml:space="preserve">"výpustné potrubí PVC KG DN 300 SN8"   1,0*1,01</t>
  </si>
  <si>
    <t>23</t>
  </si>
  <si>
    <t>28611156</t>
  </si>
  <si>
    <t>trubka kanalizační PVC DN 315x2000mm SN8</t>
  </si>
  <si>
    <t>-630484784</t>
  </si>
  <si>
    <t xml:space="preserve">"výpustné potrubí PVC KG DN 300 SN8"   2,0*1,01</t>
  </si>
  <si>
    <t>24</t>
  </si>
  <si>
    <t>28611157</t>
  </si>
  <si>
    <t>trubka kanalizační PVC DN 315x5000mm SN8</t>
  </si>
  <si>
    <t>-1388274840</t>
  </si>
  <si>
    <t xml:space="preserve">"výpustné potrubí PVC KG DN 300 SN8"   5,0*3*1,01</t>
  </si>
  <si>
    <t>25</t>
  </si>
  <si>
    <t>877375231</t>
  </si>
  <si>
    <t>Montáž tvarovek na kanalizačním potrubí z trub z plastu z tvrdého PVC nebo z polypropylenu v otevřeném výkopu víček DN 300</t>
  </si>
  <si>
    <t>1762667123</t>
  </si>
  <si>
    <t>https://podminky.urs.cz/item/CS_URS_2022_01/877375231</t>
  </si>
  <si>
    <t xml:space="preserve">"zatěsnění konců výpustného potrubí spodní výpusti proti vyplavání při provádění obetonávky"   2,0</t>
  </si>
  <si>
    <t>26</t>
  </si>
  <si>
    <t>28611594</t>
  </si>
  <si>
    <t>zátka kanalizace plastová KG DN 300</t>
  </si>
  <si>
    <t>1501706486</t>
  </si>
  <si>
    <t xml:space="preserve">"zatěsnění konců výpustného potrubí spodní výpusti proti vyplavání při provádění obetonávky"   2,0*1,01</t>
  </si>
  <si>
    <t>27</t>
  </si>
  <si>
    <t>89240-R</t>
  </si>
  <si>
    <t>Napuštění a vypuštění potrubí DN 400 vodou</t>
  </si>
  <si>
    <t>-139810642</t>
  </si>
  <si>
    <t xml:space="preserve">"zajištění potrubí proti vyplavání při provádění obetonávky"   17,8</t>
  </si>
  <si>
    <t>Ostatní konstrukce a práce, bourání</t>
  </si>
  <si>
    <t>28</t>
  </si>
  <si>
    <t>934956124</t>
  </si>
  <si>
    <t>Přepadová a ochranná zařízení nádrží dřevěná hradítka (dluže požeráku) š.150 mm, bez nátěru, s potřebným kováním z dubového dřeva, tl. 50 mm</t>
  </si>
  <si>
    <t>1037831170</t>
  </si>
  <si>
    <t>https://podminky.urs.cz/item/CS_URS_2022_01/934956124</t>
  </si>
  <si>
    <t xml:space="preserve">"dvojitá dlužová stěna dubových dluží tl. 4,5 cm, š. 0,15 m"   0,15*0,45*23*2</t>
  </si>
  <si>
    <t>29</t>
  </si>
  <si>
    <t>936501111</t>
  </si>
  <si>
    <t>Limnigrafická lať osazená v jakémkoliv sklonu</t>
  </si>
  <si>
    <t>620529476</t>
  </si>
  <si>
    <t>https://podminky.urs.cz/item/CS_URS_2022_01/936501111</t>
  </si>
  <si>
    <t xml:space="preserve">"vodoměrná lať připevněna na požerák"   1,0</t>
  </si>
  <si>
    <t>30</t>
  </si>
  <si>
    <t>936992169</t>
  </si>
  <si>
    <t>Příplatek k ceně za krácení potrubí DN 300</t>
  </si>
  <si>
    <t>1354910121</t>
  </si>
  <si>
    <t>https://podminky.urs.cz/item/CS_URS_2022_01/936992169</t>
  </si>
  <si>
    <t xml:space="preserve">"výpustné potrubí PVC KG DN 300"   1,0</t>
  </si>
  <si>
    <t>31</t>
  </si>
  <si>
    <t>953334121</t>
  </si>
  <si>
    <t>Bobtnavý pásek do pracovních nebo dilatačních spar betonových konstrukcí bentonitový, rozměru 20 x 25 mm</t>
  </si>
  <si>
    <t>-332267706</t>
  </si>
  <si>
    <t>https://podminky.urs.cz/item/CS_URS_2022_01/953334121</t>
  </si>
  <si>
    <t xml:space="preserve">"dilatační spára v místě spoje výpustného potrubí a požeráku"   0,33*3,14</t>
  </si>
  <si>
    <t>32</t>
  </si>
  <si>
    <t>953965124</t>
  </si>
  <si>
    <t>Kotvy chemické s vyvrtáním otvoru kotevní šrouby pro chemické kotvy, velikost M 12, délka 400 mm</t>
  </si>
  <si>
    <t>-531698604</t>
  </si>
  <si>
    <t>https://podminky.urs.cz/item/CS_URS_2022_01/953965124</t>
  </si>
  <si>
    <t xml:space="preserve">"kotvení základové desky a základu požeráku"   6,0</t>
  </si>
  <si>
    <t>33</t>
  </si>
  <si>
    <t>953965141</t>
  </si>
  <si>
    <t>Kotvy chemické s vyvrtáním otvoru kotevní šrouby pro chemické kotvy, velikost M 20, délka do 240 mm</t>
  </si>
  <si>
    <t>-1704394214</t>
  </si>
  <si>
    <t>https://podminky.urs.cz/item/CS_URS_2022_01/953965141</t>
  </si>
  <si>
    <t xml:space="preserve">"kotvení lávky do betonové patky"   4,0</t>
  </si>
  <si>
    <t>34</t>
  </si>
  <si>
    <t>99520-R</t>
  </si>
  <si>
    <t>Dodávka a osazení žb prefa požeráku komplet</t>
  </si>
  <si>
    <t>402689909</t>
  </si>
  <si>
    <t xml:space="preserve">ocelové konstrukce nezalité do betonových konstrukcí budou žárově pozinkovány s minimální tloušťkou  120 μm</t>
  </si>
  <si>
    <t>součástí položky jsou:</t>
  </si>
  <si>
    <t xml:space="preserve">1 ks žb.prefa požerák dvoudlužový o půdorysných rozměrech 59x59 cm a h=4,08 m nad základem </t>
  </si>
  <si>
    <t>1 ks oc. uzamykatelného poklopu</t>
  </si>
  <si>
    <t>4 ks drážek z U-profilů 55 mm, dl. 4,08 m pro dluž. stěny tl. 45 mm</t>
  </si>
  <si>
    <t>2 ks úchytů pro osazení mobilní lávky</t>
  </si>
  <si>
    <t>1 ks oc. rámových česlí 450x450 (rozteč česlic 60 mm dle ČSN 75 2410)</t>
  </si>
  <si>
    <t>35</t>
  </si>
  <si>
    <t>99521-R</t>
  </si>
  <si>
    <t>Dodávka, montáž a osazení ocelové lávky a zábradlí</t>
  </si>
  <si>
    <t>1629274874</t>
  </si>
  <si>
    <t>1 ks ocel. lávky š.0,59 m, dl.6,95 m, z pororoštu uloženého na dvojici válcovaných profilů U č.160 a profilu L 100/100/8, 2x podpěra z U č.160 dl.1,25</t>
  </si>
  <si>
    <t>1 ks jednostranného ocelového třímadlového zábradlí h=1,1 m</t>
  </si>
  <si>
    <t>komplet spojovací materiál</t>
  </si>
  <si>
    <t>6,95</t>
  </si>
  <si>
    <t>36</t>
  </si>
  <si>
    <t>998321011</t>
  </si>
  <si>
    <t>Přesun hmot pro objekty hráze přehradní zemní a kamenité dopravní vzdálenost do 500 m</t>
  </si>
  <si>
    <t>2105547541</t>
  </si>
  <si>
    <t>https://podminky.urs.cz/item/CS_URS_2022_01/998321011</t>
  </si>
  <si>
    <t>SO 03.2 - Bezpečnostní přeliv + skluz</t>
  </si>
  <si>
    <t>Výkaz výměr zpracován dle příloh č.: A+B, C.1.- C.5., D.11.</t>
  </si>
  <si>
    <t>0 - Bezpečnostní přeliv + skluz</t>
  </si>
  <si>
    <t>81051907</t>
  </si>
  <si>
    <t xml:space="preserve">"průřezová plocha přelivu dle A-A´x délka přelivu"   6,62*14,26</t>
  </si>
  <si>
    <t>1589412741</t>
  </si>
  <si>
    <t xml:space="preserve">"odvoz přebytečné zeminy na deponii"   94,401-50,766</t>
  </si>
  <si>
    <t>1580902754</t>
  </si>
  <si>
    <t xml:space="preserve">"průřezová plocha přelivu dle A-A´x délka přelivu"   3,56*14,26</t>
  </si>
  <si>
    <t>11459581</t>
  </si>
  <si>
    <t xml:space="preserve">"bezpečnostní přeliv"   22,0</t>
  </si>
  <si>
    <t>-1896238251</t>
  </si>
  <si>
    <t xml:space="preserve">"svahy bezpečnostního přelivu"   68,82-22,00</t>
  </si>
  <si>
    <t>1660771355</t>
  </si>
  <si>
    <t xml:space="preserve">podkladní beton tl. 0,1 m pod stabilizačními prahy </t>
  </si>
  <si>
    <t xml:space="preserve">"stabilizační práh č. 1"   0,6*4,5*0,1</t>
  </si>
  <si>
    <t xml:space="preserve">"stabilizační práh č. 2"   0,6*12,7*0,1</t>
  </si>
  <si>
    <t xml:space="preserve">"stabilizační práh C-C´"   0,6*13,1*0,1</t>
  </si>
  <si>
    <t xml:space="preserve">"stabilizační práh D-D´"   0,6*6,6*0,1</t>
  </si>
  <si>
    <t>-842987003</t>
  </si>
  <si>
    <t>beton C30/37-XC1-XF3-XA2</t>
  </si>
  <si>
    <t>průřezová plocha x šířka</t>
  </si>
  <si>
    <t xml:space="preserve">"stabilizační práh č. 1"   3,44*0,4</t>
  </si>
  <si>
    <t xml:space="preserve">"stabilizační práh č. 2"   14,00*0,4</t>
  </si>
  <si>
    <t xml:space="preserve">"stabilizační práh C-C´"   15,10*0,4</t>
  </si>
  <si>
    <t xml:space="preserve">"stabilizační práh D-D´"   5,74*0,4</t>
  </si>
  <si>
    <t xml:space="preserve">"stabilizační práh č. 1"   3,44*2+0,4*0,8*2</t>
  </si>
  <si>
    <t xml:space="preserve">"stabilizační práh č. 2"   14,00*2+0,4*1,66*2</t>
  </si>
  <si>
    <t xml:space="preserve">"stabilizační práh C-C´"   15,10*2+0,4*1,78*2</t>
  </si>
  <si>
    <t xml:space="preserve">"stabilizační práh D-D´"   5,74*2+0,4*1,23*2</t>
  </si>
  <si>
    <t xml:space="preserve">"podkladní beton pod stabilizačním prahem č. 1"   (0,6+4,5)*2*0,1</t>
  </si>
  <si>
    <t xml:space="preserve">"podkladní beton pod stabilizačním prahem č. 2"   (0,6+12,7)*2*0,1</t>
  </si>
  <si>
    <t xml:space="preserve">"podkladní beton pod stabilizačním prahem C-C´"   (0,6+13,1)*2*0,1</t>
  </si>
  <si>
    <t xml:space="preserve">"podkladní beton pod stabilizačním prahem D-D´"   (0,6+6,6)*2*0,1</t>
  </si>
  <si>
    <t>-1155924258</t>
  </si>
  <si>
    <t xml:space="preserve">"stabilizační práh č. 1"   (2,94*2+0,21*2)*0,0054</t>
  </si>
  <si>
    <t xml:space="preserve">"stabilizační práh č. 2"   (12,50*2+(12,00+1,60+0,54+1,63+8,63+1,63+0,54+1,60)*0,31)*0,0054</t>
  </si>
  <si>
    <t xml:space="preserve">"stabilizační práh C-C´"   (13,40*2+(12,82+1,68+0,54+1,75+8,63+1,75+0,54+1,68)*0,31)*0,0054</t>
  </si>
  <si>
    <t xml:space="preserve">"stabilizační práh D-D´"   (5,00*2+(6,30+1,13+0,34+0,78+4,33+0,78+0,34+1,13)*0,31)*0,0054</t>
  </si>
  <si>
    <t>457312812</t>
  </si>
  <si>
    <t>Těsnicí nebo opevňovací vrstva z prostého betonu pro prostředí s mrazovými cykly tř. C 25/30, tl. vrstvy 150 mm</t>
  </si>
  <si>
    <t>183654534</t>
  </si>
  <si>
    <t>https://podminky.urs.cz/item/CS_URS_2022_01/457312812</t>
  </si>
  <si>
    <t>betonové lože tl. 0,15 m pod kamennou dlažbou</t>
  </si>
  <si>
    <t xml:space="preserve">"bezpečnostní přeliv + skluz"   2,2*13,0+2,5*7,9+2,3*8,9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</si>
  <si>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</si>
  <si>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</si>
  <si>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1026494304</t>
  </si>
  <si>
    <t>https://podminky.urs.cz/item/CS_URS_2022_01/465511522</t>
  </si>
  <si>
    <t>kamenná dlažba tl. 25 cm do betonového lože</t>
  </si>
  <si>
    <t>-1689918029</t>
  </si>
  <si>
    <t xml:space="preserve">"stabilizační práh č. 2"   12,02+1,65+1,65</t>
  </si>
  <si>
    <t xml:space="preserve">"stabilizační práh C-C´"   12,92+1,76+1,76</t>
  </si>
  <si>
    <t xml:space="preserve">"stabilizační práh D-D´"   6,4</t>
  </si>
  <si>
    <t>1742174923</t>
  </si>
  <si>
    <t>SO 03.3 - Odpadní koryto</t>
  </si>
  <si>
    <t>21524</t>
  </si>
  <si>
    <t xml:space="preserve">Výkaz výměr zpracován dle příloh č.: A+B, C.1.- C.5., D.11. </t>
  </si>
  <si>
    <t>0 - Odpadní koryto</t>
  </si>
  <si>
    <t>124253101</t>
  </si>
  <si>
    <t>Vykopávky pro koryta vodotečí strojně v hornině třídy těžitelnosti I skupiny 3 přes 100 do 1 000 m3</t>
  </si>
  <si>
    <t>986482451</t>
  </si>
  <si>
    <t>https://podminky.urs.cz/item/CS_URS_2022_01/124253101</t>
  </si>
  <si>
    <t xml:space="preserve">"D-D´- E-E´, tj. 7,37 m"   (9,52+2,83)/2*7,37</t>
  </si>
  <si>
    <t xml:space="preserve">"E-E´- F-F´, tj. 4,99 m"   (2,83+6,18)/2*4,99</t>
  </si>
  <si>
    <t xml:space="preserve">"F-F´- G-G´, tj. 4,10 m"   (6,18+1,41)/2*4,10</t>
  </si>
  <si>
    <t xml:space="preserve">"G-G´- H-H´, tj. 10,19 m"   (1,41+7,57)/2*10,19</t>
  </si>
  <si>
    <t xml:space="preserve">"H-H´- I-I´, tj. 13,00 m"   (7,57+2,61)/2*13</t>
  </si>
  <si>
    <t xml:space="preserve">"I-I´- KÚ, tj. 9,56 m"   (3,11+4,15)/2*9,56</t>
  </si>
  <si>
    <t>131251100</t>
  </si>
  <si>
    <t>Hloubení nezapažených jam a zářezů strojně s urovnáním dna do předepsaného profilu a spádu v hornině třídy těžitelnosti I skupiny 3 do 20 m3</t>
  </si>
  <si>
    <t>1796486739</t>
  </si>
  <si>
    <t>https://podminky.urs.cz/item/CS_URS_2022_01/131251100</t>
  </si>
  <si>
    <t>průřezová plocha výkopu x délka výkopu</t>
  </si>
  <si>
    <t xml:space="preserve">"stabilizační práh F-F´"   0,9*4,9</t>
  </si>
  <si>
    <t xml:space="preserve">"stabilizační práh H-H´"   0,9*5,5</t>
  </si>
  <si>
    <t xml:space="preserve">"stabilizační práh u napojení na vodoteč"   0,96*6,5</t>
  </si>
  <si>
    <t xml:space="preserve">"odvoz přebytečné zeminy na místo trvalého uložení na pozemku č. 266/12"    230,175+15,600-4,340-12,480</t>
  </si>
  <si>
    <t xml:space="preserve">"dovoz humózní zeminy nebo zeminy schopné zúrodnění z deponie"   6,061</t>
  </si>
  <si>
    <t>-1077842436</t>
  </si>
  <si>
    <t xml:space="preserve">"naložení humózní zeminy nebo zeminy schopné zúrodnění z deponie"   6,061</t>
  </si>
  <si>
    <t>-1445760788</t>
  </si>
  <si>
    <t xml:space="preserve">násyp z vhodného místního materiálu </t>
  </si>
  <si>
    <t xml:space="preserve">"D-D´- E-E´, tj. 7,37 m"   (0,38+0,03)/2*7,37</t>
  </si>
  <si>
    <t xml:space="preserve">"E-E´- F-F´, tj. 4,99 m"   (0,03+0,07)/2*4,99</t>
  </si>
  <si>
    <t xml:space="preserve">"F-F´- G-G´, tj. 4,10 m"   (0,07+0,18)/2*4,10</t>
  </si>
  <si>
    <t xml:space="preserve">"G-G´- H-H´, tj. 10,19 m"   (0,18+0,07)/2*10,19</t>
  </si>
  <si>
    <t xml:space="preserve">"H-H´- I-I´, tj. 13,00 m"   (0,07+0,03)/2*13</t>
  </si>
  <si>
    <t xml:space="preserve">"I-I´- KÚ, tj. 9,56 m"   (0,03+0,00)/2*9,56</t>
  </si>
  <si>
    <t>1143739596</t>
  </si>
  <si>
    <t xml:space="preserve">"stabilizační práh F-F´"   4,410-0,202-0,620</t>
  </si>
  <si>
    <t xml:space="preserve">"stabilizační práh H-H´"   4,950-0,260-0,740</t>
  </si>
  <si>
    <t xml:space="preserve">"stabilizační práh u napojení na vodoteč"   6,240-0,290-1,008</t>
  </si>
  <si>
    <t>181351003</t>
  </si>
  <si>
    <t>Rozprostření a urovnání ornice v rovině nebo ve svahu sklonu do 1:5 strojně při souvislé ploše do 100 m2, tl. vrstvy do 200 mm</t>
  </si>
  <si>
    <t>1074906964</t>
  </si>
  <si>
    <t>https://podminky.urs.cz/item/CS_URS_2022_01/181351003</t>
  </si>
  <si>
    <t xml:space="preserve">"D-D´- E-E´, tj. 7,37 m"   (2,42+0,89)/2*7,37</t>
  </si>
  <si>
    <t xml:space="preserve">"E-E´- F-F´, tj. 4,99 m"   (0,89+2,86)/2*4,99</t>
  </si>
  <si>
    <t xml:space="preserve">"F-F´- G-G´, tj. 4,10 m"   (2,86+1,70)/2*4,10</t>
  </si>
  <si>
    <t xml:space="preserve">"G-G´- H-H´, tj. 10,19 m"   (1,70+0,92)/2*10,19</t>
  </si>
  <si>
    <t xml:space="preserve">"H-H´- I-I´, tj. 13,00 m"   (0,92+0,92)/2*13</t>
  </si>
  <si>
    <t xml:space="preserve">"I-I´- KÚ, tj. 9,56 m"   (0,92+0,00)/2*9,56</t>
  </si>
  <si>
    <t>-1170456028</t>
  </si>
  <si>
    <t>osetí břehů odpadního koryta</t>
  </si>
  <si>
    <t>-1893469647</t>
  </si>
  <si>
    <t xml:space="preserve">"břehy odpadního koryta"   60,608*0,02</t>
  </si>
  <si>
    <t>-1548235636</t>
  </si>
  <si>
    <t>úprava dna odpadního koryta</t>
  </si>
  <si>
    <t xml:space="preserve">"D-D´- E-E´, tj. 7,00 m"   (4,65+2,09)/2*7,00</t>
  </si>
  <si>
    <t xml:space="preserve">"E-E´- F-F´, tj. 4,99 m"   (2,09+2,09)/2*4,99</t>
  </si>
  <si>
    <t xml:space="preserve">"F-F´- G-G´, tj. 4,10 m"   (2,09+1,63)/2*4,10</t>
  </si>
  <si>
    <t xml:space="preserve">"G-G´- H-H´, tj. 10,19 m"   (1,63+1,85)/2*10,19</t>
  </si>
  <si>
    <t xml:space="preserve">"H-H´- I-I´, tj. 13,00 m"   (1,85+1,85)/2*13,00</t>
  </si>
  <si>
    <t xml:space="preserve">"I-I´- KÚ, tj. 8,44 m"   (1,85+1,85)/2*8,44</t>
  </si>
  <si>
    <t>úprava svahů odpadního koryta</t>
  </si>
  <si>
    <t xml:space="preserve">"D-D´- E-E´, tj. 7,37 m"   (1,8+1,9)/2*7,37</t>
  </si>
  <si>
    <t xml:space="preserve">"E-E´- F-F´, tj. 4,99 m"   (1,9+2,2)/2*4,99</t>
  </si>
  <si>
    <t xml:space="preserve">"F-F´- G-G´, tj. 4,10 m"   (2,2+2,3)/2*4,10</t>
  </si>
  <si>
    <t xml:space="preserve">"G-G´- H-H´, tj. 10,19 m"   (2,3+2,2)/2*10,19</t>
  </si>
  <si>
    <t xml:space="preserve">"H-H´- I-I´, tj. 13,00 m"   (2,2+2,1)/2*13</t>
  </si>
  <si>
    <t xml:space="preserve">"I-I´- KÚ, tj. 9,56 m"   (2,1+1,0)/2*9,56</t>
  </si>
  <si>
    <t>-1272301645</t>
  </si>
  <si>
    <t xml:space="preserve">"stabilizační práh F-F´"   0,6*3,68*0,1</t>
  </si>
  <si>
    <t xml:space="preserve">"stabilizační práh H-H´"   0,6*4,29*0,1</t>
  </si>
  <si>
    <t xml:space="preserve">"stabilizační práh u napojení na vodoteč"   0,6*4,95*0,1</t>
  </si>
  <si>
    <t>-1923560076</t>
  </si>
  <si>
    <t xml:space="preserve">"stabilizační práh F-F´"   3,54*0,4</t>
  </si>
  <si>
    <t xml:space="preserve">"stabilizační práh H-H´"   4,28*0,4</t>
  </si>
  <si>
    <t xml:space="preserve">"stabilizační práh u napojení na vodoteč"   5,10*0,4</t>
  </si>
  <si>
    <t>775511554</t>
  </si>
  <si>
    <t xml:space="preserve">"stabilizační práh F-F´"   3,54*2+0,40*1,29*2</t>
  </si>
  <si>
    <t xml:space="preserve">"stabilizační práh H-H´"   4,28*2+0,40*1,40*2</t>
  </si>
  <si>
    <t xml:space="preserve">"stabilizační práh u napojení na vodoteč"   5,10*2+0,40*1,70*2</t>
  </si>
  <si>
    <t xml:space="preserve">"podkladní beton pod stabilizačním prahem F-F´"   (0,6+3,68)*2*0,1</t>
  </si>
  <si>
    <t xml:space="preserve">"podkladní beton pod stabilizačním prahem mezi G-G´ a H-H´"   (0,6+4,29)*2*0,1</t>
  </si>
  <si>
    <t xml:space="preserve">"podkladní beton pod stabilizačním prahem mezi H-H´ a KÚ"   (0,6+4,95)*2*0,1</t>
  </si>
  <si>
    <t>2080016678</t>
  </si>
  <si>
    <t>-743447906</t>
  </si>
  <si>
    <t xml:space="preserve">"stabilizační práh F-F´"    (3,06*2+(3,39+1,19+0,33+0,90+1,23+0,90+0,33+1,19)*0,31)*0,0054</t>
  </si>
  <si>
    <t xml:space="preserve">"stabilizační práh H-H´"    (3,72*2+(3,99+1,30+0,33+1,07+1,52+1,07+0,33+1,30)*0,31)*0,0054</t>
  </si>
  <si>
    <t xml:space="preserve">"stabilizační práh u napojení na vodoteč"   0,070</t>
  </si>
  <si>
    <t>1054235117</t>
  </si>
  <si>
    <t xml:space="preserve">"zaústění odpadního koryta do stávající vodoteče"   2,6*2,1</t>
  </si>
  <si>
    <t>457532111</t>
  </si>
  <si>
    <t>Filtrační vrstvy jakékoliv tloušťky a sklonu z hrubého drceného kameniva se zhutněním, frakce 16-32 mm</t>
  </si>
  <si>
    <t>1079816710</t>
  </si>
  <si>
    <t>https://podminky.urs.cz/item/CS_URS_2022_01/457532111</t>
  </si>
  <si>
    <t>opevnění svahů odpadního koryta</t>
  </si>
  <si>
    <t xml:space="preserve">"D-D´- E-E´, tj. 7,00 m"   (0,22+0,22)/2*7,00</t>
  </si>
  <si>
    <t xml:space="preserve">"E-E´- F-F´, tj. 4,99 m"   (0,22+0,22)/2*4,99</t>
  </si>
  <si>
    <t xml:space="preserve">"F-F´- G-G´, tj. 4,10 m"   (0,22+0,20)/2*4,10</t>
  </si>
  <si>
    <t xml:space="preserve">"G-G´- H-H´, tj. 10,19 m"   (0,20+0,22)/2*10,19</t>
  </si>
  <si>
    <t xml:space="preserve">"H-H´- I-I´, tj. 13,00 m"   (0,22+0,22)/2*13,00</t>
  </si>
  <si>
    <t xml:space="preserve">"I-I´- KÚ, tj. 8,44 m"   (0,22+0,22)/2*8,44</t>
  </si>
  <si>
    <t>1510846157</t>
  </si>
  <si>
    <t>opevnění dna odpadního koryta</t>
  </si>
  <si>
    <t xml:space="preserve">"D-D´- E-E´, tj. 7,00 m"   (1,42+0,57)/2*7,00</t>
  </si>
  <si>
    <t xml:space="preserve">"E-E´- F-F´, tj. 4,99 m"   (0,57+0,65)/2*4,99</t>
  </si>
  <si>
    <t xml:space="preserve">"F-F´- G-G´, tj. 4,10 m"   (0,65+0,43)/2*4,10</t>
  </si>
  <si>
    <t xml:space="preserve">"G-G´- H-H´, tj. 10,19 m"   (0,43+0,50)/2*10,19</t>
  </si>
  <si>
    <t xml:space="preserve">"H-H´- I-I´, tj. 13,00 m"   (0,50+0,50)/2*13,00</t>
  </si>
  <si>
    <t xml:space="preserve">"I-I´- KÚ, tj. 8,44 m"   (0,50+0,50)/2*8,44</t>
  </si>
  <si>
    <t>462519002</t>
  </si>
  <si>
    <t>Zához z lomového kamene neupraveného záhozového Příplatek k cenám za urovnání viditelných ploch záhozu z kamene, hmotnosti jednotlivých kamenů do 200 kg</t>
  </si>
  <si>
    <t>-205286936</t>
  </si>
  <si>
    <t>https://podminky.urs.cz/item/CS_URS_2022_01/462519002</t>
  </si>
  <si>
    <t xml:space="preserve">"D-D´- E-E´, tj. 7,00 m"   (4,30+1,73)/2*7,00</t>
  </si>
  <si>
    <t xml:space="preserve">"E-E´- F-F´, tj. 4,99 m"   (1,73+1,20)/2*4,99</t>
  </si>
  <si>
    <t xml:space="preserve">"F-F´- G-G´, tj. 4,10 m"   (1,20+1,28)/2*4,10</t>
  </si>
  <si>
    <t xml:space="preserve">"G-G´- H-H´, tj. 10,19 m"   (1,28+1,50)/2*10,19</t>
  </si>
  <si>
    <t xml:space="preserve">"H-H´- I-I´, tj. 13,00 m"   (1,50+1,50)/2*13,00</t>
  </si>
  <si>
    <t xml:space="preserve">"I-I´- KÚ, tj. 8,44 m"   (1,50+1,50)/2*8,44</t>
  </si>
  <si>
    <t>463212111</t>
  </si>
  <si>
    <t>Rovnanina z lomového kamene upraveného, tříděného jakékoliv tloušťky rovnaniny s vyklínováním spár a dutin úlomky kamene</t>
  </si>
  <si>
    <t>-661855892</t>
  </si>
  <si>
    <t>https://podminky.urs.cz/item/CS_URS_2022_01/463212111</t>
  </si>
  <si>
    <t xml:space="preserve">"D-D´- E-E´, tj. 7,00 m"   (0,74+0,84)/2*7,00</t>
  </si>
  <si>
    <t xml:space="preserve">"E-E´- F-F´, tj. 4,99 m"   (0,84+0,84)/2*4,99</t>
  </si>
  <si>
    <t xml:space="preserve">"F-F´- G-G´, tj. 4,10 m"   (0,84+0,75)/2*4,10</t>
  </si>
  <si>
    <t xml:space="preserve">"G-G´- H-H´, tj. 10,19 m"   (0,75+0,86)/2*10,19</t>
  </si>
  <si>
    <t xml:space="preserve">"H-H´- I-I´, tj. 13,00 m"   (0,86+0,86)/2*13,00</t>
  </si>
  <si>
    <t xml:space="preserve">"I-I´- KÚ, tj. 8,44 m"   (0,86+0,90)/2*8,44</t>
  </si>
  <si>
    <t>463212191</t>
  </si>
  <si>
    <t>Rovnanina z lomového kamene upraveného, tříděného Příplatek k cenám za vypracování líce</t>
  </si>
  <si>
    <t>1910776235</t>
  </si>
  <si>
    <t>https://podminky.urs.cz/item/CS_URS_2022_01/463212191</t>
  </si>
  <si>
    <t xml:space="preserve">"D-D´- E-E´, tj. 7,00 m"   (2,00+2,10)/2*7,00</t>
  </si>
  <si>
    <t xml:space="preserve">"E-E´- F-F´, tj. 4,99 m"   (2,10+2,10)/2*4,99</t>
  </si>
  <si>
    <t xml:space="preserve">"F-F´- G-G´, tj. 4,10 m"   (2,10+1,78)/2*4,10</t>
  </si>
  <si>
    <t xml:space="preserve">"G-G´- H-H´, tj. 10,19 m"   (1,78+2,14)/2*10,19</t>
  </si>
  <si>
    <t xml:space="preserve">"H-H´- I-I´, tj. 13,00 m"   (2,14+2,14)/2*13,00</t>
  </si>
  <si>
    <t xml:space="preserve">"I-I´- KÚ, tj. 8,44 m"   (2,14+2,20)/2*8,44</t>
  </si>
  <si>
    <t>53988406</t>
  </si>
  <si>
    <t>1704730205</t>
  </si>
  <si>
    <t xml:space="preserve">"stabilizační práh F-F´"   3,48</t>
  </si>
  <si>
    <t xml:space="preserve">"stabilizační práh H-H´"   4,09</t>
  </si>
  <si>
    <t xml:space="preserve">"stabilizační práh u napojení na vodoteč"   4,75</t>
  </si>
  <si>
    <t>-1394384149</t>
  </si>
  <si>
    <t>VON - Vedlejší a ostatní náklady</t>
  </si>
  <si>
    <t>0 - Vedlejší a ostatní náklady</t>
  </si>
  <si>
    <t>Zajištění vytýčení veškerých podzemních sítí a zařízení</t>
  </si>
  <si>
    <t>1024</t>
  </si>
  <si>
    <t>-1757364400</t>
  </si>
  <si>
    <t>02</t>
  </si>
  <si>
    <t>Geodetické vytýčení stavby</t>
  </si>
  <si>
    <t>1570412915</t>
  </si>
  <si>
    <t>03</t>
  </si>
  <si>
    <t>Geodetické zaměření skutečného provedení stavby</t>
  </si>
  <si>
    <t>-1678321668</t>
  </si>
  <si>
    <t>geodetická část dokumentace skutečného provedení stavby (3 paré + 1 v elektronické formě) v rozsahu odpovídajícím příslušným právním předpisům</t>
  </si>
  <si>
    <t xml:space="preserve">"po výstavbě"   1,0</t>
  </si>
  <si>
    <t>05</t>
  </si>
  <si>
    <t>Vypracování projektu skutečného provedení stavby</t>
  </si>
  <si>
    <t>1349821657</t>
  </si>
  <si>
    <t>07</t>
  </si>
  <si>
    <t>Vypracování geometrického plánu pro vklad do katastru nemovitostí dle platné legislativy</t>
  </si>
  <si>
    <t>1500639607</t>
  </si>
  <si>
    <t>08</t>
  </si>
  <si>
    <t>Hutnící zkoušky</t>
  </si>
  <si>
    <t>870503128</t>
  </si>
  <si>
    <t>Aktualizace a doplnění povodňového plánu</t>
  </si>
  <si>
    <t>802219912</t>
  </si>
  <si>
    <t>Provedení opatření vyplývajících z povodňového a havarijního plánu</t>
  </si>
  <si>
    <t>-117168423</t>
  </si>
  <si>
    <t>- fotodokumentace povodně (popř. videozáznam)</t>
  </si>
  <si>
    <t>- během povodně odstraňování spláví z nátoku do potrubí spodní výpusti</t>
  </si>
  <si>
    <t>- vypracování zprávy o povodni</t>
  </si>
  <si>
    <t>Zpracování, aktualizace a doplnění havarijního plánu</t>
  </si>
  <si>
    <t>-1494795917</t>
  </si>
  <si>
    <t>Protokolární předání stavbou dotčených pozemků a komunikací, uvedených do původního stavu, zpět jejich vlastníkům</t>
  </si>
  <si>
    <t>1432111975</t>
  </si>
  <si>
    <t>Zajištění a zabezpečení staveniště, zřízení a likvidace zařízení staveniště, včetně přrípadných přípojek, přístupů, skládek, deponií apod.</t>
  </si>
  <si>
    <t>1083010184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</si>
  <si>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</si>
  <si>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</si>
  <si>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</si>
  <si>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</si>
  <si>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</si>
  <si>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</si>
  <si>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</si>
  <si>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</si>
  <si>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</si>
  <si>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</si>
  <si>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</si>
  <si>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</si>
  <si>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</si>
  <si>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>Zajištění povinné publicity NPO</t>
  </si>
  <si>
    <t>650243641</t>
  </si>
  <si>
    <t>Zajištění povinné publicity NPO dle přílohy č. 4 smlouvy o dílo na zhotovení stavby</t>
  </si>
  <si>
    <t>- zhotovení 1x informační cedule ve formátu A3 z trvanlivého, voděodolného materiálu, a její umístění v místě realizace projektu</t>
  </si>
  <si>
    <t>Zajištění a provedení opatření BOZP dle vypracovaného plánu</t>
  </si>
  <si>
    <t>-2146982953</t>
  </si>
  <si>
    <t xml:space="preserve">- drobný materiál (tabulky, pásky, prkna na zábrany a sloupky apod.) </t>
  </si>
  <si>
    <t>Inženýrsko-geologický posudek a geologické práce na stavbě</t>
  </si>
  <si>
    <t>-1956207449</t>
  </si>
  <si>
    <t>- stanovení vhodnosti zemin pro násyp hráze</t>
  </si>
  <si>
    <t>- rozbory zeminy nutné k ověření podmínek pro provedení stavby</t>
  </si>
  <si>
    <t>- kontrola základové spáry pro založení hráze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</si>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</sst>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2361" TargetMode="External" /><Relationship Id="rId2" Type="http://schemas.openxmlformats.org/officeDocument/2006/relationships/hyperlink" Target="https://podminky.urs.cz/item/CS_URS_2022_01/112155315" TargetMode="External" /><Relationship Id="rId3" Type="http://schemas.openxmlformats.org/officeDocument/2006/relationships/hyperlink" Target="https://podminky.urs.cz/item/CS_URS_2022_01/121151123" TargetMode="External" /><Relationship Id="rId4" Type="http://schemas.openxmlformats.org/officeDocument/2006/relationships/hyperlink" Target="https://podminky.urs.cz/item/CS_URS_2022_01/131251106" TargetMode="External" /><Relationship Id="rId5" Type="http://schemas.openxmlformats.org/officeDocument/2006/relationships/hyperlink" Target="https://podminky.urs.cz/item/CS_URS_2022_01/162201421" TargetMode="External" /><Relationship Id="rId6" Type="http://schemas.openxmlformats.org/officeDocument/2006/relationships/hyperlink" Target="https://podminky.urs.cz/item/CS_URS_2022_01/162251102" TargetMode="External" /><Relationship Id="rId7" Type="http://schemas.openxmlformats.org/officeDocument/2006/relationships/hyperlink" Target="https://podminky.urs.cz/item/CS_URS_2022_01/162301971" TargetMode="External" /><Relationship Id="rId8" Type="http://schemas.openxmlformats.org/officeDocument/2006/relationships/hyperlink" Target="https://podminky.urs.cz/item/CS_URS_2022_01/167151101" TargetMode="External" /><Relationship Id="rId9" Type="http://schemas.openxmlformats.org/officeDocument/2006/relationships/hyperlink" Target="https://podminky.urs.cz/item/CS_URS_2022_01/171203111" TargetMode="External" /><Relationship Id="rId10" Type="http://schemas.openxmlformats.org/officeDocument/2006/relationships/hyperlink" Target="https://podminky.urs.cz/item/CS_URS_2022_01/181351113" TargetMode="External" /><Relationship Id="rId11" Type="http://schemas.openxmlformats.org/officeDocument/2006/relationships/hyperlink" Target="https://podminky.urs.cz/item/CS_URS_2022_01/181411121" TargetMode="External" /><Relationship Id="rId12" Type="http://schemas.openxmlformats.org/officeDocument/2006/relationships/hyperlink" Target="https://podminky.urs.cz/item/CS_URS_2022_01/181411122" TargetMode="External" /><Relationship Id="rId13" Type="http://schemas.openxmlformats.org/officeDocument/2006/relationships/hyperlink" Target="https://podminky.urs.cz/item/CS_URS_2022_01/181951112" TargetMode="External" /><Relationship Id="rId14" Type="http://schemas.openxmlformats.org/officeDocument/2006/relationships/hyperlink" Target="https://podminky.urs.cz/item/CS_URS_2022_01/182151111" TargetMode="External" /><Relationship Id="rId15" Type="http://schemas.openxmlformats.org/officeDocument/2006/relationships/hyperlink" Target="https://podminky.urs.cz/item/CS_URS_2022_01/182351123" TargetMode="External" /><Relationship Id="rId16" Type="http://schemas.openxmlformats.org/officeDocument/2006/relationships/hyperlink" Target="https://podminky.urs.cz/item/CS_URS_2022_01/18481823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251105" TargetMode="External" /><Relationship Id="rId2" Type="http://schemas.openxmlformats.org/officeDocument/2006/relationships/hyperlink" Target="https://podminky.urs.cz/item/CS_URS_2022_01/162251102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71103201" TargetMode="External" /><Relationship Id="rId5" Type="http://schemas.openxmlformats.org/officeDocument/2006/relationships/hyperlink" Target="https://podminky.urs.cz/item/CS_URS_2022_01/171251201" TargetMode="External" /><Relationship Id="rId6" Type="http://schemas.openxmlformats.org/officeDocument/2006/relationships/hyperlink" Target="https://podminky.urs.cz/item/CS_URS_2022_01/172152101" TargetMode="External" /><Relationship Id="rId7" Type="http://schemas.openxmlformats.org/officeDocument/2006/relationships/hyperlink" Target="https://podminky.urs.cz/item/CS_URS_2022_01/181252305" TargetMode="External" /><Relationship Id="rId8" Type="http://schemas.openxmlformats.org/officeDocument/2006/relationships/hyperlink" Target="https://podminky.urs.cz/item/CS_URS_2022_01/181351103" TargetMode="External" /><Relationship Id="rId9" Type="http://schemas.openxmlformats.org/officeDocument/2006/relationships/hyperlink" Target="https://podminky.urs.cz/item/CS_URS_2022_01/181411121" TargetMode="External" /><Relationship Id="rId10" Type="http://schemas.openxmlformats.org/officeDocument/2006/relationships/hyperlink" Target="https://podminky.urs.cz/item/CS_URS_2022_01/181411122" TargetMode="External" /><Relationship Id="rId11" Type="http://schemas.openxmlformats.org/officeDocument/2006/relationships/hyperlink" Target="https://podminky.urs.cz/item/CS_URS_2022_01/182251101" TargetMode="External" /><Relationship Id="rId12" Type="http://schemas.openxmlformats.org/officeDocument/2006/relationships/hyperlink" Target="https://podminky.urs.cz/item/CS_URS_2022_01/182351123" TargetMode="External" /><Relationship Id="rId13" Type="http://schemas.openxmlformats.org/officeDocument/2006/relationships/hyperlink" Target="https://podminky.urs.cz/item/CS_URS_2022_01/212752502" TargetMode="External" /><Relationship Id="rId14" Type="http://schemas.openxmlformats.org/officeDocument/2006/relationships/hyperlink" Target="https://podminky.urs.cz/item/CS_URS_2022_01/457532112" TargetMode="External" /><Relationship Id="rId15" Type="http://schemas.openxmlformats.org/officeDocument/2006/relationships/hyperlink" Target="https://podminky.urs.cz/item/CS_URS_2022_01/457971121" TargetMode="External" /><Relationship Id="rId16" Type="http://schemas.openxmlformats.org/officeDocument/2006/relationships/hyperlink" Target="https://podminky.urs.cz/item/CS_URS_2022_01/462512270" TargetMode="External" /><Relationship Id="rId17" Type="http://schemas.openxmlformats.org/officeDocument/2006/relationships/hyperlink" Target="https://podminky.urs.cz/item/CS_URS_2022_01/464511111" TargetMode="External" /><Relationship Id="rId18" Type="http://schemas.openxmlformats.org/officeDocument/2006/relationships/hyperlink" Target="https://podminky.urs.cz/item/CS_URS_2022_01/998332011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251103" TargetMode="External" /><Relationship Id="rId2" Type="http://schemas.openxmlformats.org/officeDocument/2006/relationships/hyperlink" Target="https://podminky.urs.cz/item/CS_URS_2022_01/162251102" TargetMode="External" /><Relationship Id="rId3" Type="http://schemas.openxmlformats.org/officeDocument/2006/relationships/hyperlink" Target="https://podminky.urs.cz/item/CS_URS_2022_01/174151101" TargetMode="External" /><Relationship Id="rId4" Type="http://schemas.openxmlformats.org/officeDocument/2006/relationships/hyperlink" Target="https://podminky.urs.cz/item/CS_URS_2022_01/181152302" TargetMode="External" /><Relationship Id="rId5" Type="http://schemas.openxmlformats.org/officeDocument/2006/relationships/hyperlink" Target="https://podminky.urs.cz/item/CS_URS_2022_01/182151111" TargetMode="External" /><Relationship Id="rId6" Type="http://schemas.openxmlformats.org/officeDocument/2006/relationships/hyperlink" Target="https://podminky.urs.cz/item/CS_URS_2022_01/321214511" TargetMode="External" /><Relationship Id="rId7" Type="http://schemas.openxmlformats.org/officeDocument/2006/relationships/hyperlink" Target="https://podminky.urs.cz/item/CS_URS_2022_01/321311116" TargetMode="External" /><Relationship Id="rId8" Type="http://schemas.openxmlformats.org/officeDocument/2006/relationships/hyperlink" Target="https://podminky.urs.cz/item/CS_URS_2022_01/321321116" TargetMode="External" /><Relationship Id="rId9" Type="http://schemas.openxmlformats.org/officeDocument/2006/relationships/hyperlink" Target="https://podminky.urs.cz/item/CS_URS_2022_01/321351010" TargetMode="External" /><Relationship Id="rId10" Type="http://schemas.openxmlformats.org/officeDocument/2006/relationships/hyperlink" Target="https://podminky.urs.cz/item/CS_URS_2022_01/321352010" TargetMode="External" /><Relationship Id="rId11" Type="http://schemas.openxmlformats.org/officeDocument/2006/relationships/hyperlink" Target="https://podminky.urs.cz/item/CS_URS_2022_01/321368211" TargetMode="External" /><Relationship Id="rId12" Type="http://schemas.openxmlformats.org/officeDocument/2006/relationships/hyperlink" Target="https://podminky.urs.cz/item/CS_URS_2022_01/452111131" TargetMode="External" /><Relationship Id="rId13" Type="http://schemas.openxmlformats.org/officeDocument/2006/relationships/hyperlink" Target="https://podminky.urs.cz/item/CS_URS_2022_01/457312811" TargetMode="External" /><Relationship Id="rId14" Type="http://schemas.openxmlformats.org/officeDocument/2006/relationships/hyperlink" Target="https://podminky.urs.cz/item/CS_URS_2022_01/457531111" TargetMode="External" /><Relationship Id="rId15" Type="http://schemas.openxmlformats.org/officeDocument/2006/relationships/hyperlink" Target="https://podminky.urs.cz/item/CS_URS_2022_01/457971121" TargetMode="External" /><Relationship Id="rId16" Type="http://schemas.openxmlformats.org/officeDocument/2006/relationships/hyperlink" Target="https://podminky.urs.cz/item/CS_URS_2022_01/465513127" TargetMode="External" /><Relationship Id="rId17" Type="http://schemas.openxmlformats.org/officeDocument/2006/relationships/hyperlink" Target="https://podminky.urs.cz/item/CS_URS_2022_01/612131131" TargetMode="External" /><Relationship Id="rId18" Type="http://schemas.openxmlformats.org/officeDocument/2006/relationships/hyperlink" Target="https://podminky.urs.cz/item/CS_URS_2022_01/871373121" TargetMode="External" /><Relationship Id="rId19" Type="http://schemas.openxmlformats.org/officeDocument/2006/relationships/hyperlink" Target="https://podminky.urs.cz/item/CS_URS_2022_01/877375231" TargetMode="External" /><Relationship Id="rId20" Type="http://schemas.openxmlformats.org/officeDocument/2006/relationships/hyperlink" Target="https://podminky.urs.cz/item/CS_URS_2022_01/934956124" TargetMode="External" /><Relationship Id="rId21" Type="http://schemas.openxmlformats.org/officeDocument/2006/relationships/hyperlink" Target="https://podminky.urs.cz/item/CS_URS_2022_01/936501111" TargetMode="External" /><Relationship Id="rId22" Type="http://schemas.openxmlformats.org/officeDocument/2006/relationships/hyperlink" Target="https://podminky.urs.cz/item/CS_URS_2022_01/936992169" TargetMode="External" /><Relationship Id="rId23" Type="http://schemas.openxmlformats.org/officeDocument/2006/relationships/hyperlink" Target="https://podminky.urs.cz/item/CS_URS_2022_01/953334121" TargetMode="External" /><Relationship Id="rId24" Type="http://schemas.openxmlformats.org/officeDocument/2006/relationships/hyperlink" Target="https://podminky.urs.cz/item/CS_URS_2022_01/953965124" TargetMode="External" /><Relationship Id="rId25" Type="http://schemas.openxmlformats.org/officeDocument/2006/relationships/hyperlink" Target="https://podminky.urs.cz/item/CS_URS_2022_01/953965141" TargetMode="External" /><Relationship Id="rId26" Type="http://schemas.openxmlformats.org/officeDocument/2006/relationships/hyperlink" Target="https://podminky.urs.cz/item/CS_URS_2022_01/998321011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251103" TargetMode="External" /><Relationship Id="rId2" Type="http://schemas.openxmlformats.org/officeDocument/2006/relationships/hyperlink" Target="https://podminky.urs.cz/item/CS_URS_2022_01/162251102" TargetMode="External" /><Relationship Id="rId3" Type="http://schemas.openxmlformats.org/officeDocument/2006/relationships/hyperlink" Target="https://podminky.urs.cz/item/CS_URS_2022_01/174151101" TargetMode="External" /><Relationship Id="rId4" Type="http://schemas.openxmlformats.org/officeDocument/2006/relationships/hyperlink" Target="https://podminky.urs.cz/item/CS_URS_2022_01/181951112" TargetMode="External" /><Relationship Id="rId5" Type="http://schemas.openxmlformats.org/officeDocument/2006/relationships/hyperlink" Target="https://podminky.urs.cz/item/CS_URS_2022_01/182151111" TargetMode="External" /><Relationship Id="rId6" Type="http://schemas.openxmlformats.org/officeDocument/2006/relationships/hyperlink" Target="https://podminky.urs.cz/item/CS_URS_2022_01/321311116" TargetMode="External" /><Relationship Id="rId7" Type="http://schemas.openxmlformats.org/officeDocument/2006/relationships/hyperlink" Target="https://podminky.urs.cz/item/CS_URS_2022_01/321321116" TargetMode="External" /><Relationship Id="rId8" Type="http://schemas.openxmlformats.org/officeDocument/2006/relationships/hyperlink" Target="https://podminky.urs.cz/item/CS_URS_2022_01/321351010" TargetMode="External" /><Relationship Id="rId9" Type="http://schemas.openxmlformats.org/officeDocument/2006/relationships/hyperlink" Target="https://podminky.urs.cz/item/CS_URS_2022_01/321352010" TargetMode="External" /><Relationship Id="rId10" Type="http://schemas.openxmlformats.org/officeDocument/2006/relationships/hyperlink" Target="https://podminky.urs.cz/item/CS_URS_2022_01/321368211" TargetMode="External" /><Relationship Id="rId11" Type="http://schemas.openxmlformats.org/officeDocument/2006/relationships/hyperlink" Target="https://podminky.urs.cz/item/CS_URS_2022_01/457312812" TargetMode="External" /><Relationship Id="rId12" Type="http://schemas.openxmlformats.org/officeDocument/2006/relationships/hyperlink" Target="https://podminky.urs.cz/item/CS_URS_2022_01/465511522" TargetMode="External" /><Relationship Id="rId13" Type="http://schemas.openxmlformats.org/officeDocument/2006/relationships/hyperlink" Target="https://podminky.urs.cz/item/CS_URS_2022_01/953334121" TargetMode="External" /><Relationship Id="rId14" Type="http://schemas.openxmlformats.org/officeDocument/2006/relationships/hyperlink" Target="https://podminky.urs.cz/item/CS_URS_2022_01/99832101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4253101" TargetMode="External" /><Relationship Id="rId2" Type="http://schemas.openxmlformats.org/officeDocument/2006/relationships/hyperlink" Target="https://podminky.urs.cz/item/CS_URS_2022_01/131251100" TargetMode="External" /><Relationship Id="rId3" Type="http://schemas.openxmlformats.org/officeDocument/2006/relationships/hyperlink" Target="https://podminky.urs.cz/item/CS_URS_2022_01/162251102" TargetMode="External" /><Relationship Id="rId4" Type="http://schemas.openxmlformats.org/officeDocument/2006/relationships/hyperlink" Target="https://podminky.urs.cz/item/CS_URS_2022_01/167151101" TargetMode="External" /><Relationship Id="rId5" Type="http://schemas.openxmlformats.org/officeDocument/2006/relationships/hyperlink" Target="https://podminky.urs.cz/item/CS_URS_2022_01/171103201" TargetMode="External" /><Relationship Id="rId6" Type="http://schemas.openxmlformats.org/officeDocument/2006/relationships/hyperlink" Target="https://podminky.urs.cz/item/CS_URS_2022_01/174151101" TargetMode="External" /><Relationship Id="rId7" Type="http://schemas.openxmlformats.org/officeDocument/2006/relationships/hyperlink" Target="https://podminky.urs.cz/item/CS_URS_2022_01/181351003" TargetMode="External" /><Relationship Id="rId8" Type="http://schemas.openxmlformats.org/officeDocument/2006/relationships/hyperlink" Target="https://podminky.urs.cz/item/CS_URS_2022_01/181411121" TargetMode="External" /><Relationship Id="rId9" Type="http://schemas.openxmlformats.org/officeDocument/2006/relationships/hyperlink" Target="https://podminky.urs.cz/item/CS_URS_2022_01/181951112" TargetMode="External" /><Relationship Id="rId10" Type="http://schemas.openxmlformats.org/officeDocument/2006/relationships/hyperlink" Target="https://podminky.urs.cz/item/CS_URS_2022_01/182151111" TargetMode="External" /><Relationship Id="rId11" Type="http://schemas.openxmlformats.org/officeDocument/2006/relationships/hyperlink" Target="https://podminky.urs.cz/item/CS_URS_2022_01/321311116" TargetMode="External" /><Relationship Id="rId12" Type="http://schemas.openxmlformats.org/officeDocument/2006/relationships/hyperlink" Target="https://podminky.urs.cz/item/CS_URS_2022_01/321321116" TargetMode="External" /><Relationship Id="rId13" Type="http://schemas.openxmlformats.org/officeDocument/2006/relationships/hyperlink" Target="https://podminky.urs.cz/item/CS_URS_2022_01/321351010" TargetMode="External" /><Relationship Id="rId14" Type="http://schemas.openxmlformats.org/officeDocument/2006/relationships/hyperlink" Target="https://podminky.urs.cz/item/CS_URS_2022_01/321352010" TargetMode="External" /><Relationship Id="rId15" Type="http://schemas.openxmlformats.org/officeDocument/2006/relationships/hyperlink" Target="https://podminky.urs.cz/item/CS_URS_2022_01/321368211" TargetMode="External" /><Relationship Id="rId16" Type="http://schemas.openxmlformats.org/officeDocument/2006/relationships/hyperlink" Target="https://podminky.urs.cz/item/CS_URS_2022_01/457312811" TargetMode="External" /><Relationship Id="rId17" Type="http://schemas.openxmlformats.org/officeDocument/2006/relationships/hyperlink" Target="https://podminky.urs.cz/item/CS_URS_2022_01/457532111" TargetMode="External" /><Relationship Id="rId18" Type="http://schemas.openxmlformats.org/officeDocument/2006/relationships/hyperlink" Target="https://podminky.urs.cz/item/CS_URS_2022_01/462512270" TargetMode="External" /><Relationship Id="rId19" Type="http://schemas.openxmlformats.org/officeDocument/2006/relationships/hyperlink" Target="https://podminky.urs.cz/item/CS_URS_2022_01/462519002" TargetMode="External" /><Relationship Id="rId20" Type="http://schemas.openxmlformats.org/officeDocument/2006/relationships/hyperlink" Target="https://podminky.urs.cz/item/CS_URS_2022_01/463212111" TargetMode="External" /><Relationship Id="rId21" Type="http://schemas.openxmlformats.org/officeDocument/2006/relationships/hyperlink" Target="https://podminky.urs.cz/item/CS_URS_2022_01/463212191" TargetMode="External" /><Relationship Id="rId22" Type="http://schemas.openxmlformats.org/officeDocument/2006/relationships/hyperlink" Target="https://podminky.urs.cz/item/CS_URS_2022_01/465513127" TargetMode="External" /><Relationship Id="rId23" Type="http://schemas.openxmlformats.org/officeDocument/2006/relationships/hyperlink" Target="https://podminky.urs.cz/item/CS_URS_2022_01/953334121" TargetMode="External" /><Relationship Id="rId24" Type="http://schemas.openxmlformats.org/officeDocument/2006/relationships/hyperlink" Target="https://podminky.urs.cz/item/CS_URS_2022_01/998332011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26</v>
      </c>
      <c r="AL9" s="24"/>
      <c r="AM9" s="24"/>
      <c r="AN9" s="36" t="s">
        <v>27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29</v>
      </c>
      <c r="AL10" s="24"/>
      <c r="AM10" s="24"/>
      <c r="AN10" s="29" t="s">
        <v>30</v>
      </c>
      <c r="AO10" s="24"/>
      <c r="AP10" s="24"/>
      <c r="AQ10" s="24"/>
      <c r="AR10" s="22"/>
      <c r="BE10" s="33"/>
      <c r="BS10" s="19" t="s">
        <v>31</v>
      </c>
    </row>
    <row r="11" s="1" customFormat="1" ht="18.48" customHeight="1">
      <c r="B11" s="23"/>
      <c r="C11" s="24"/>
      <c r="D11" s="24"/>
      <c r="E11" s="29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33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31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31</v>
      </c>
    </row>
    <row r="13" s="1" customFormat="1" ht="12" customHeight="1">
      <c r="B13" s="23"/>
      <c r="C13" s="24"/>
      <c r="D13" s="34" t="s">
        <v>34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29</v>
      </c>
      <c r="AL13" s="24"/>
      <c r="AM13" s="24"/>
      <c r="AN13" s="37" t="s">
        <v>35</v>
      </c>
      <c r="AO13" s="24"/>
      <c r="AP13" s="24"/>
      <c r="AQ13" s="24"/>
      <c r="AR13" s="22"/>
      <c r="BE13" s="33"/>
      <c r="BS13" s="19" t="s">
        <v>31</v>
      </c>
    </row>
    <row r="14">
      <c r="B14" s="23"/>
      <c r="C14" s="24"/>
      <c r="D14" s="24"/>
      <c r="E14" s="37" t="s">
        <v>35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33</v>
      </c>
      <c r="AL14" s="24"/>
      <c r="AM14" s="24"/>
      <c r="AN14" s="37" t="s">
        <v>35</v>
      </c>
      <c r="AO14" s="24"/>
      <c r="AP14" s="24"/>
      <c r="AQ14" s="24"/>
      <c r="AR14" s="22"/>
      <c r="BE14" s="33"/>
      <c r="BS14" s="19" t="s">
        <v>31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29</v>
      </c>
      <c r="AL16" s="24"/>
      <c r="AM16" s="24"/>
      <c r="AN16" s="29" t="s">
        <v>37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33</v>
      </c>
      <c r="AL17" s="24"/>
      <c r="AM17" s="24"/>
      <c r="AN17" s="29" t="s">
        <v>30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29</v>
      </c>
      <c r="AL19" s="24"/>
      <c r="AM19" s="24"/>
      <c r="AN19" s="29" t="s">
        <v>30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33</v>
      </c>
      <c r="AL20" s="24"/>
      <c r="AM20" s="24"/>
      <c r="AN20" s="29" t="s">
        <v>30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9.25" customHeight="1">
      <c r="B23" s="23"/>
      <c r="C23" s="24"/>
      <c r="D23" s="24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47</v>
      </c>
      <c r="E29" s="50"/>
      <c r="F29" s="34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49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51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127-2021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Výstavba vodní nádrže Pod tratí, k.ú. Meziříčí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Meziříčí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10. 2. 2022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4" t="s">
        <v>28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Státní pozemkový úřad, pobočka Tábor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36</v>
      </c>
      <c r="AJ49" s="43"/>
      <c r="AK49" s="43"/>
      <c r="AL49" s="43"/>
      <c r="AM49" s="76" t="str">
        <f>IF(E17="","",E17)</f>
        <v>Ing. Věra Slunečková, Radkov 56, 391 31 Dražice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34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39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ROUND(AG55+AG56+AG57+AG61,2)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30</v>
      </c>
      <c r="AR54" s="107"/>
      <c r="AS54" s="108">
        <f>ROUND(AS55+AS56+AS57+AS61,2)</f>
        <v>0</v>
      </c>
      <c r="AT54" s="109">
        <f>ROUND(SUM(AV54:AW54),2)</f>
        <v>0</v>
      </c>
      <c r="AU54" s="110">
        <f>ROUND(AU55+AU56+AU57+AU61,5)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ROUND(AZ55+AZ56+AZ57+AZ61,2)</f>
        <v>0</v>
      </c>
      <c r="BA54" s="109">
        <f>ROUND(BA55+BA56+BA57+BA61,2)</f>
        <v>0</v>
      </c>
      <c r="BB54" s="109">
        <f>ROUND(BB55+BB56+BB57+BB61,2)</f>
        <v>0</v>
      </c>
      <c r="BC54" s="109">
        <f>ROUND(BC55+BC56+BC57+BC61,2)</f>
        <v>0</v>
      </c>
      <c r="BD54" s="111">
        <f>ROUND(BD55+BD56+BD57+BD61,2)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16.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Zdrž'!J30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'SO 01 - Zdrž'!P81</f>
        <v>0</v>
      </c>
      <c r="AV55" s="123">
        <f>'SO 01 - Zdrž'!J33</f>
        <v>0</v>
      </c>
      <c r="AW55" s="123">
        <f>'SO 01 - Zdrž'!J34</f>
        <v>0</v>
      </c>
      <c r="AX55" s="123">
        <f>'SO 01 - Zdrž'!J35</f>
        <v>0</v>
      </c>
      <c r="AY55" s="123">
        <f>'SO 01 - Zdrž'!J36</f>
        <v>0</v>
      </c>
      <c r="AZ55" s="123">
        <f>'SO 01 - Zdrž'!F33</f>
        <v>0</v>
      </c>
      <c r="BA55" s="123">
        <f>'SO 01 - Zdrž'!F34</f>
        <v>0</v>
      </c>
      <c r="BB55" s="123">
        <f>'SO 01 - Zdrž'!F35</f>
        <v>0</v>
      </c>
      <c r="BC55" s="123">
        <f>'SO 01 - Zdrž'!F36</f>
        <v>0</v>
      </c>
      <c r="BD55" s="125">
        <f>'SO 01 - Zdrž'!F37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19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Hráz'!J30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02 - Hráz'!P84</f>
        <v>0</v>
      </c>
      <c r="AV56" s="123">
        <f>'SO 02 - Hráz'!J33</f>
        <v>0</v>
      </c>
      <c r="AW56" s="123">
        <f>'SO 02 - Hráz'!J34</f>
        <v>0</v>
      </c>
      <c r="AX56" s="123">
        <f>'SO 02 - Hráz'!J35</f>
        <v>0</v>
      </c>
      <c r="AY56" s="123">
        <f>'SO 02 - Hráz'!J36</f>
        <v>0</v>
      </c>
      <c r="AZ56" s="123">
        <f>'SO 02 - Hráz'!F33</f>
        <v>0</v>
      </c>
      <c r="BA56" s="123">
        <f>'SO 02 - Hráz'!F34</f>
        <v>0</v>
      </c>
      <c r="BB56" s="123">
        <f>'SO 02 - Hráz'!F35</f>
        <v>0</v>
      </c>
      <c r="BC56" s="123">
        <f>'SO 02 - Hráz'!F36</f>
        <v>0</v>
      </c>
      <c r="BD56" s="125">
        <f>'SO 02 - Hráz'!F37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91</v>
      </c>
      <c r="CM56" s="126" t="s">
        <v>87</v>
      </c>
    </row>
    <row r="57" s="7" customFormat="1" ht="16.5" customHeight="1">
      <c r="A57" s="7"/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27">
        <f>ROUND(SUM(AG58:AG60),2)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f>ROUND(SUM(AS58:AS60),2)</f>
        <v>0</v>
      </c>
      <c r="AT57" s="123">
        <f>ROUND(SUM(AV57:AW57),2)</f>
        <v>0</v>
      </c>
      <c r="AU57" s="124">
        <f>ROUND(SUM(AU58:AU60),5)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ROUND(SUM(AZ58:AZ60),2)</f>
        <v>0</v>
      </c>
      <c r="BA57" s="123">
        <f>ROUND(SUM(BA58:BA60),2)</f>
        <v>0</v>
      </c>
      <c r="BB57" s="123">
        <f>ROUND(SUM(BB58:BB60),2)</f>
        <v>0</v>
      </c>
      <c r="BC57" s="123">
        <f>ROUND(SUM(BC58:BC60),2)</f>
        <v>0</v>
      </c>
      <c r="BD57" s="125">
        <f>ROUND(SUM(BD58:BD60),2)</f>
        <v>0</v>
      </c>
      <c r="BE57" s="7"/>
      <c r="BS57" s="126" t="s">
        <v>76</v>
      </c>
      <c r="BT57" s="126" t="s">
        <v>85</v>
      </c>
      <c r="BU57" s="126" t="s">
        <v>78</v>
      </c>
      <c r="BV57" s="126" t="s">
        <v>79</v>
      </c>
      <c r="BW57" s="126" t="s">
        <v>94</v>
      </c>
      <c r="BX57" s="126" t="s">
        <v>5</v>
      </c>
      <c r="CL57" s="126" t="s">
        <v>95</v>
      </c>
      <c r="CM57" s="126" t="s">
        <v>87</v>
      </c>
    </row>
    <row r="58" s="4" customFormat="1" ht="16.5" customHeight="1">
      <c r="A58" s="114" t="s">
        <v>81</v>
      </c>
      <c r="B58" s="66"/>
      <c r="C58" s="128"/>
      <c r="D58" s="128"/>
      <c r="E58" s="129" t="s">
        <v>96</v>
      </c>
      <c r="F58" s="129"/>
      <c r="G58" s="129"/>
      <c r="H58" s="129"/>
      <c r="I58" s="129"/>
      <c r="J58" s="128"/>
      <c r="K58" s="129" t="s">
        <v>97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03.1 - Výpustné zařízení'!J32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98</v>
      </c>
      <c r="AR58" s="68"/>
      <c r="AS58" s="132">
        <v>0</v>
      </c>
      <c r="AT58" s="133">
        <f>ROUND(SUM(AV58:AW58),2)</f>
        <v>0</v>
      </c>
      <c r="AU58" s="134">
        <f>'SO 03.1 - Výpustné zařízení'!P93</f>
        <v>0</v>
      </c>
      <c r="AV58" s="133">
        <f>'SO 03.1 - Výpustné zařízení'!J35</f>
        <v>0</v>
      </c>
      <c r="AW58" s="133">
        <f>'SO 03.1 - Výpustné zařízení'!J36</f>
        <v>0</v>
      </c>
      <c r="AX58" s="133">
        <f>'SO 03.1 - Výpustné zařízení'!J37</f>
        <v>0</v>
      </c>
      <c r="AY58" s="133">
        <f>'SO 03.1 - Výpustné zařízení'!J38</f>
        <v>0</v>
      </c>
      <c r="AZ58" s="133">
        <f>'SO 03.1 - Výpustné zařízení'!F35</f>
        <v>0</v>
      </c>
      <c r="BA58" s="133">
        <f>'SO 03.1 - Výpustné zařízení'!F36</f>
        <v>0</v>
      </c>
      <c r="BB58" s="133">
        <f>'SO 03.1 - Výpustné zařízení'!F37</f>
        <v>0</v>
      </c>
      <c r="BC58" s="133">
        <f>'SO 03.1 - Výpustné zařízení'!F38</f>
        <v>0</v>
      </c>
      <c r="BD58" s="135">
        <f>'SO 03.1 - Výpustné zařízení'!F39</f>
        <v>0</v>
      </c>
      <c r="BE58" s="4"/>
      <c r="BT58" s="136" t="s">
        <v>87</v>
      </c>
      <c r="BV58" s="136" t="s">
        <v>79</v>
      </c>
      <c r="BW58" s="136" t="s">
        <v>99</v>
      </c>
      <c r="BX58" s="136" t="s">
        <v>94</v>
      </c>
      <c r="CL58" s="136" t="s">
        <v>95</v>
      </c>
    </row>
    <row r="59" s="4" customFormat="1" ht="16.5" customHeight="1">
      <c r="A59" s="114" t="s">
        <v>81</v>
      </c>
      <c r="B59" s="66"/>
      <c r="C59" s="128"/>
      <c r="D59" s="128"/>
      <c r="E59" s="129" t="s">
        <v>100</v>
      </c>
      <c r="F59" s="129"/>
      <c r="G59" s="129"/>
      <c r="H59" s="129"/>
      <c r="I59" s="129"/>
      <c r="J59" s="128"/>
      <c r="K59" s="129" t="s">
        <v>101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03.2 - Bezpečnostní př...'!J32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98</v>
      </c>
      <c r="AR59" s="68"/>
      <c r="AS59" s="132">
        <v>0</v>
      </c>
      <c r="AT59" s="133">
        <f>ROUND(SUM(AV59:AW59),2)</f>
        <v>0</v>
      </c>
      <c r="AU59" s="134">
        <f>'SO 03.2 - Bezpečnostní př...'!P91</f>
        <v>0</v>
      </c>
      <c r="AV59" s="133">
        <f>'SO 03.2 - Bezpečnostní př...'!J35</f>
        <v>0</v>
      </c>
      <c r="AW59" s="133">
        <f>'SO 03.2 - Bezpečnostní př...'!J36</f>
        <v>0</v>
      </c>
      <c r="AX59" s="133">
        <f>'SO 03.2 - Bezpečnostní př...'!J37</f>
        <v>0</v>
      </c>
      <c r="AY59" s="133">
        <f>'SO 03.2 - Bezpečnostní př...'!J38</f>
        <v>0</v>
      </c>
      <c r="AZ59" s="133">
        <f>'SO 03.2 - Bezpečnostní př...'!F35</f>
        <v>0</v>
      </c>
      <c r="BA59" s="133">
        <f>'SO 03.2 - Bezpečnostní př...'!F36</f>
        <v>0</v>
      </c>
      <c r="BB59" s="133">
        <f>'SO 03.2 - Bezpečnostní př...'!F37</f>
        <v>0</v>
      </c>
      <c r="BC59" s="133">
        <f>'SO 03.2 - Bezpečnostní př...'!F38</f>
        <v>0</v>
      </c>
      <c r="BD59" s="135">
        <f>'SO 03.2 - Bezpečnostní př...'!F39</f>
        <v>0</v>
      </c>
      <c r="BE59" s="4"/>
      <c r="BT59" s="136" t="s">
        <v>87</v>
      </c>
      <c r="BV59" s="136" t="s">
        <v>79</v>
      </c>
      <c r="BW59" s="136" t="s">
        <v>102</v>
      </c>
      <c r="BX59" s="136" t="s">
        <v>94</v>
      </c>
      <c r="CL59" s="136" t="s">
        <v>95</v>
      </c>
    </row>
    <row r="60" s="4" customFormat="1" ht="16.5" customHeight="1">
      <c r="A60" s="114" t="s">
        <v>81</v>
      </c>
      <c r="B60" s="66"/>
      <c r="C60" s="128"/>
      <c r="D60" s="128"/>
      <c r="E60" s="129" t="s">
        <v>103</v>
      </c>
      <c r="F60" s="129"/>
      <c r="G60" s="129"/>
      <c r="H60" s="129"/>
      <c r="I60" s="129"/>
      <c r="J60" s="128"/>
      <c r="K60" s="129" t="s">
        <v>104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03.3 - Odpadní koryto'!J32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98</v>
      </c>
      <c r="AR60" s="68"/>
      <c r="AS60" s="132">
        <v>0</v>
      </c>
      <c r="AT60" s="133">
        <f>ROUND(SUM(AV60:AW60),2)</f>
        <v>0</v>
      </c>
      <c r="AU60" s="134">
        <f>'SO 03.3 - Odpadní koryto'!P91</f>
        <v>0</v>
      </c>
      <c r="AV60" s="133">
        <f>'SO 03.3 - Odpadní koryto'!J35</f>
        <v>0</v>
      </c>
      <c r="AW60" s="133">
        <f>'SO 03.3 - Odpadní koryto'!J36</f>
        <v>0</v>
      </c>
      <c r="AX60" s="133">
        <f>'SO 03.3 - Odpadní koryto'!J37</f>
        <v>0</v>
      </c>
      <c r="AY60" s="133">
        <f>'SO 03.3 - Odpadní koryto'!J38</f>
        <v>0</v>
      </c>
      <c r="AZ60" s="133">
        <f>'SO 03.3 - Odpadní koryto'!F35</f>
        <v>0</v>
      </c>
      <c r="BA60" s="133">
        <f>'SO 03.3 - Odpadní koryto'!F36</f>
        <v>0</v>
      </c>
      <c r="BB60" s="133">
        <f>'SO 03.3 - Odpadní koryto'!F37</f>
        <v>0</v>
      </c>
      <c r="BC60" s="133">
        <f>'SO 03.3 - Odpadní koryto'!F38</f>
        <v>0</v>
      </c>
      <c r="BD60" s="135">
        <f>'SO 03.3 - Odpadní koryto'!F39</f>
        <v>0</v>
      </c>
      <c r="BE60" s="4"/>
      <c r="BT60" s="136" t="s">
        <v>87</v>
      </c>
      <c r="BV60" s="136" t="s">
        <v>79</v>
      </c>
      <c r="BW60" s="136" t="s">
        <v>105</v>
      </c>
      <c r="BX60" s="136" t="s">
        <v>94</v>
      </c>
      <c r="CL60" s="136" t="s">
        <v>106</v>
      </c>
    </row>
    <row r="61" s="7" customFormat="1" ht="16.5" customHeight="1">
      <c r="A61" s="114" t="s">
        <v>81</v>
      </c>
      <c r="B61" s="115"/>
      <c r="C61" s="116"/>
      <c r="D61" s="117" t="s">
        <v>107</v>
      </c>
      <c r="E61" s="117"/>
      <c r="F61" s="117"/>
      <c r="G61" s="117"/>
      <c r="H61" s="117"/>
      <c r="I61" s="118"/>
      <c r="J61" s="117" t="s">
        <v>108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'VON - Vedlejší a ostatní ...'!J30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107</v>
      </c>
      <c r="AR61" s="121"/>
      <c r="AS61" s="137">
        <v>0</v>
      </c>
      <c r="AT61" s="138">
        <f>ROUND(SUM(AV61:AW61),2)</f>
        <v>0</v>
      </c>
      <c r="AU61" s="139">
        <f>'VON - Vedlejší a ostatní ...'!P80</f>
        <v>0</v>
      </c>
      <c r="AV61" s="138">
        <f>'VON - Vedlejší a ostatní ...'!J33</f>
        <v>0</v>
      </c>
      <c r="AW61" s="138">
        <f>'VON - Vedlejší a ostatní ...'!J34</f>
        <v>0</v>
      </c>
      <c r="AX61" s="138">
        <f>'VON - Vedlejší a ostatní ...'!J35</f>
        <v>0</v>
      </c>
      <c r="AY61" s="138">
        <f>'VON - Vedlejší a ostatní ...'!J36</f>
        <v>0</v>
      </c>
      <c r="AZ61" s="138">
        <f>'VON - Vedlejší a ostatní ...'!F33</f>
        <v>0</v>
      </c>
      <c r="BA61" s="138">
        <f>'VON - Vedlejší a ostatní ...'!F34</f>
        <v>0</v>
      </c>
      <c r="BB61" s="138">
        <f>'VON - Vedlejší a ostatní ...'!F35</f>
        <v>0</v>
      </c>
      <c r="BC61" s="138">
        <f>'VON - Vedlejší a ostatní ...'!F36</f>
        <v>0</v>
      </c>
      <c r="BD61" s="140">
        <f>'VON - Vedlejší a ostatní ...'!F37</f>
        <v>0</v>
      </c>
      <c r="BE61" s="7"/>
      <c r="BT61" s="126" t="s">
        <v>85</v>
      </c>
      <c r="BV61" s="126" t="s">
        <v>79</v>
      </c>
      <c r="BW61" s="126" t="s">
        <v>109</v>
      </c>
      <c r="BX61" s="126" t="s">
        <v>5</v>
      </c>
      <c r="CL61" s="126" t="s">
        <v>30</v>
      </c>
      <c r="CM61" s="126" t="s">
        <v>87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ktTdSDXK3iCiIiLFOTo+G4BX7ByqryO+f0WhS+caNbqrjw9Ac2pFhK58Tl0csNgYXA54LDnRRZgV0b6mdWyU9w==" hashValue="K3QrmllANRCpXfEZL0ScY6CS5xTlBnNVxd48xwLWhpmBPJrfKDIzaypmGfNxmyO1AHBTpdgCpLN9YWXZnAGoF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Zdrž'!C2" display="/"/>
    <hyperlink ref="A56" location="'SO 02 - Hráz'!C2" display="/"/>
    <hyperlink ref="A58" location="'SO 03.1 - Výpustné zařízení'!C2" display="/"/>
    <hyperlink ref="A59" location="'SO 03.2 - Bezpečnostní př...'!C2" display="/"/>
    <hyperlink ref="A60" location="'SO 03.3 - Odpadní koryto'!C2" display="/"/>
    <hyperlink ref="A6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2" customFormat="1" ht="12" customHeight="1">
      <c r="A8" s="41"/>
      <c r="B8" s="47"/>
      <c r="C8" s="41"/>
      <c r="D8" s="145" t="s">
        <v>111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112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21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10. 2. 2022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41"/>
      <c r="E13" s="41"/>
      <c r="F13" s="41"/>
      <c r="G13" s="41"/>
      <c r="H13" s="41"/>
      <c r="I13" s="150" t="s">
        <v>26</v>
      </c>
      <c r="J13" s="151" t="s">
        <v>27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28</v>
      </c>
      <c r="E14" s="41"/>
      <c r="F14" s="41"/>
      <c r="G14" s="41"/>
      <c r="H14" s="41"/>
      <c r="I14" s="145" t="s">
        <v>29</v>
      </c>
      <c r="J14" s="136" t="s">
        <v>30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32</v>
      </c>
      <c r="F15" s="41"/>
      <c r="G15" s="41"/>
      <c r="H15" s="41"/>
      <c r="I15" s="145" t="s">
        <v>33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34</v>
      </c>
      <c r="E17" s="41"/>
      <c r="F17" s="41"/>
      <c r="G17" s="41"/>
      <c r="H17" s="41"/>
      <c r="I17" s="145" t="s">
        <v>29</v>
      </c>
      <c r="J17" s="35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5" t="s">
        <v>33</v>
      </c>
      <c r="J18" s="35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36</v>
      </c>
      <c r="E20" s="41"/>
      <c r="F20" s="41"/>
      <c r="G20" s="41"/>
      <c r="H20" s="41"/>
      <c r="I20" s="145" t="s">
        <v>29</v>
      </c>
      <c r="J20" s="136" t="s">
        <v>37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38</v>
      </c>
      <c r="F21" s="41"/>
      <c r="G21" s="41"/>
      <c r="H21" s="41"/>
      <c r="I21" s="145" t="s">
        <v>33</v>
      </c>
      <c r="J21" s="136" t="s">
        <v>30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39</v>
      </c>
      <c r="E23" s="41"/>
      <c r="F23" s="41"/>
      <c r="G23" s="41"/>
      <c r="H23" s="41"/>
      <c r="I23" s="145" t="s">
        <v>29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33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41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113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43</v>
      </c>
      <c r="E30" s="41"/>
      <c r="F30" s="41"/>
      <c r="G30" s="41"/>
      <c r="H30" s="41"/>
      <c r="I30" s="41"/>
      <c r="J30" s="158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45</v>
      </c>
      <c r="G32" s="41"/>
      <c r="H32" s="41"/>
      <c r="I32" s="159" t="s">
        <v>44</v>
      </c>
      <c r="J32" s="159" t="s">
        <v>46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47</v>
      </c>
      <c r="E33" s="145" t="s">
        <v>48</v>
      </c>
      <c r="F33" s="161">
        <f>ROUND((SUM(BE81:BE179)),  2)</f>
        <v>0</v>
      </c>
      <c r="G33" s="41"/>
      <c r="H33" s="41"/>
      <c r="I33" s="162">
        <v>0.20999999999999999</v>
      </c>
      <c r="J33" s="161">
        <f>ROUND(((SUM(BE81:BE179))*I33),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49</v>
      </c>
      <c r="F34" s="161">
        <f>ROUND((SUM(BF81:BF179)),  2)</f>
        <v>0</v>
      </c>
      <c r="G34" s="41"/>
      <c r="H34" s="41"/>
      <c r="I34" s="162">
        <v>0.14999999999999999</v>
      </c>
      <c r="J34" s="161">
        <f>ROUND(((SUM(BF81:BF179))*I34),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50</v>
      </c>
      <c r="F35" s="161">
        <f>ROUND((SUM(BG81:BG179)),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51</v>
      </c>
      <c r="F36" s="161">
        <f>ROUND((SUM(BH81:BH179)),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52</v>
      </c>
      <c r="F37" s="161">
        <f>ROUND((SUM(BI81:BI179)),  2)</f>
        <v>0</v>
      </c>
      <c r="G37" s="41"/>
      <c r="H37" s="41"/>
      <c r="I37" s="162">
        <v>0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53</v>
      </c>
      <c r="E39" s="165"/>
      <c r="F39" s="165"/>
      <c r="G39" s="166" t="s">
        <v>54</v>
      </c>
      <c r="H39" s="167" t="s">
        <v>55</v>
      </c>
      <c r="I39" s="165"/>
      <c r="J39" s="168">
        <f>SUM(J30:J37)</f>
        <v>0</v>
      </c>
      <c r="K39" s="169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Výstavba vodní nádrže Pod tratí, k.ú. Meziříčí</v>
      </c>
      <c r="F48" s="34"/>
      <c r="G48" s="34"/>
      <c r="H48" s="34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Zdrž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Meziříčí</v>
      </c>
      <c r="G52" s="43"/>
      <c r="H52" s="43"/>
      <c r="I52" s="34" t="s">
        <v>24</v>
      </c>
      <c r="J52" s="75" t="str">
        <f>IF(J12="","",J12)</f>
        <v>10. 2. 2022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28</v>
      </c>
      <c r="D54" s="43"/>
      <c r="E54" s="43"/>
      <c r="F54" s="29" t="str">
        <f>E15</f>
        <v>Státní pozemkový úřad, pobočka Tábor</v>
      </c>
      <c r="G54" s="43"/>
      <c r="H54" s="43"/>
      <c r="I54" s="34" t="s">
        <v>36</v>
      </c>
      <c r="J54" s="39" t="str">
        <f>E21</f>
        <v>Ing. Věra Slunečková, Radkov 56, 391 31 Dražice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34</v>
      </c>
      <c r="D55" s="43"/>
      <c r="E55" s="43"/>
      <c r="F55" s="29" t="str">
        <f>IF(E18="","",E18)</f>
        <v>Vyplň údaj</v>
      </c>
      <c r="G55" s="43"/>
      <c r="H55" s="43"/>
      <c r="I55" s="34" t="s">
        <v>39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115</v>
      </c>
      <c r="D57" s="176"/>
      <c r="E57" s="176"/>
      <c r="F57" s="176"/>
      <c r="G57" s="176"/>
      <c r="H57" s="176"/>
      <c r="I57" s="176"/>
      <c r="J57" s="177" t="s">
        <v>116</v>
      </c>
      <c r="K57" s="176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75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117</v>
      </c>
    </row>
    <row r="60" s="9" customFormat="1" ht="24.96" customHeight="1">
      <c r="A60" s="9"/>
      <c r="B60" s="179"/>
      <c r="C60" s="180"/>
      <c r="D60" s="181" t="s">
        <v>118</v>
      </c>
      <c r="E60" s="182"/>
      <c r="F60" s="182"/>
      <c r="G60" s="182"/>
      <c r="H60" s="182"/>
      <c r="I60" s="182"/>
      <c r="J60" s="183">
        <f>J82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8"/>
      <c r="D61" s="186" t="s">
        <v>119</v>
      </c>
      <c r="E61" s="187"/>
      <c r="F61" s="187"/>
      <c r="G61" s="187"/>
      <c r="H61" s="187"/>
      <c r="I61" s="187"/>
      <c r="J61" s="188">
        <f>J83</f>
        <v>0</v>
      </c>
      <c r="K61" s="128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5" t="s">
        <v>120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4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4" t="str">
        <f>E7</f>
        <v>Výstavba vodní nádrže Pod tratí, k.ú. Meziříčí</v>
      </c>
      <c r="F71" s="34"/>
      <c r="G71" s="34"/>
      <c r="H71" s="34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111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01 - Zdrž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22</v>
      </c>
      <c r="D75" s="43"/>
      <c r="E75" s="43"/>
      <c r="F75" s="29" t="str">
        <f>F12</f>
        <v>Meziříčí</v>
      </c>
      <c r="G75" s="43"/>
      <c r="H75" s="43"/>
      <c r="I75" s="34" t="s">
        <v>24</v>
      </c>
      <c r="J75" s="75" t="str">
        <f>IF(J12="","",J12)</f>
        <v>10. 2. 2022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40.05" customHeight="1">
      <c r="A77" s="41"/>
      <c r="B77" s="42"/>
      <c r="C77" s="34" t="s">
        <v>28</v>
      </c>
      <c r="D77" s="43"/>
      <c r="E77" s="43"/>
      <c r="F77" s="29" t="str">
        <f>E15</f>
        <v>Státní pozemkový úřad, pobočka Tábor</v>
      </c>
      <c r="G77" s="43"/>
      <c r="H77" s="43"/>
      <c r="I77" s="34" t="s">
        <v>36</v>
      </c>
      <c r="J77" s="39" t="str">
        <f>E21</f>
        <v>Ing. Věra Slunečková, Radkov 56, 391 31 Dražice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4" t="s">
        <v>34</v>
      </c>
      <c r="D78" s="43"/>
      <c r="E78" s="43"/>
      <c r="F78" s="29" t="str">
        <f>IF(E18="","",E18)</f>
        <v>Vyplň údaj</v>
      </c>
      <c r="G78" s="43"/>
      <c r="H78" s="43"/>
      <c r="I78" s="34" t="s">
        <v>39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90"/>
      <c r="B80" s="191"/>
      <c r="C80" s="192" t="s">
        <v>121</v>
      </c>
      <c r="D80" s="193" t="s">
        <v>62</v>
      </c>
      <c r="E80" s="193" t="s">
        <v>58</v>
      </c>
      <c r="F80" s="193" t="s">
        <v>59</v>
      </c>
      <c r="G80" s="193" t="s">
        <v>122</v>
      </c>
      <c r="H80" s="193" t="s">
        <v>123</v>
      </c>
      <c r="I80" s="193" t="s">
        <v>124</v>
      </c>
      <c r="J80" s="193" t="s">
        <v>116</v>
      </c>
      <c r="K80" s="194" t="s">
        <v>125</v>
      </c>
      <c r="L80" s="195"/>
      <c r="M80" s="95" t="s">
        <v>30</v>
      </c>
      <c r="N80" s="96" t="s">
        <v>47</v>
      </c>
      <c r="O80" s="96" t="s">
        <v>126</v>
      </c>
      <c r="P80" s="96" t="s">
        <v>127</v>
      </c>
      <c r="Q80" s="96" t="s">
        <v>128</v>
      </c>
      <c r="R80" s="96" t="s">
        <v>129</v>
      </c>
      <c r="S80" s="96" t="s">
        <v>130</v>
      </c>
      <c r="T80" s="97" t="s">
        <v>131</v>
      </c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="2" customFormat="1" ht="22.8" customHeight="1">
      <c r="A81" s="41"/>
      <c r="B81" s="42"/>
      <c r="C81" s="102" t="s">
        <v>132</v>
      </c>
      <c r="D81" s="43"/>
      <c r="E81" s="43"/>
      <c r="F81" s="43"/>
      <c r="G81" s="43"/>
      <c r="H81" s="43"/>
      <c r="I81" s="43"/>
      <c r="J81" s="196">
        <f>BK81</f>
        <v>0</v>
      </c>
      <c r="K81" s="43"/>
      <c r="L81" s="47"/>
      <c r="M81" s="98"/>
      <c r="N81" s="197"/>
      <c r="O81" s="99"/>
      <c r="P81" s="198">
        <f>P82</f>
        <v>0</v>
      </c>
      <c r="Q81" s="99"/>
      <c r="R81" s="198">
        <f>R82</f>
        <v>0.13474600000000001</v>
      </c>
      <c r="S81" s="99"/>
      <c r="T81" s="199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19" t="s">
        <v>76</v>
      </c>
      <c r="AU81" s="19" t="s">
        <v>117</v>
      </c>
      <c r="BK81" s="200">
        <f>BK82</f>
        <v>0</v>
      </c>
    </row>
    <row r="82" s="12" customFormat="1" ht="25.92" customHeight="1">
      <c r="A82" s="12"/>
      <c r="B82" s="201"/>
      <c r="C82" s="202"/>
      <c r="D82" s="203" t="s">
        <v>76</v>
      </c>
      <c r="E82" s="204" t="s">
        <v>133</v>
      </c>
      <c r="F82" s="204" t="s">
        <v>83</v>
      </c>
      <c r="G82" s="202"/>
      <c r="H82" s="202"/>
      <c r="I82" s="205"/>
      <c r="J82" s="20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0.13474600000000001</v>
      </c>
      <c r="S82" s="209"/>
      <c r="T82" s="21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2" t="s">
        <v>85</v>
      </c>
      <c r="AT82" s="213" t="s">
        <v>76</v>
      </c>
      <c r="AU82" s="213" t="s">
        <v>77</v>
      </c>
      <c r="AY82" s="212" t="s">
        <v>134</v>
      </c>
      <c r="BK82" s="214">
        <f>BK83</f>
        <v>0</v>
      </c>
    </row>
    <row r="83" s="12" customFormat="1" ht="22.8" customHeight="1">
      <c r="A83" s="12"/>
      <c r="B83" s="201"/>
      <c r="C83" s="202"/>
      <c r="D83" s="203" t="s">
        <v>76</v>
      </c>
      <c r="E83" s="215" t="s">
        <v>85</v>
      </c>
      <c r="F83" s="215" t="s">
        <v>135</v>
      </c>
      <c r="G83" s="202"/>
      <c r="H83" s="202"/>
      <c r="I83" s="205"/>
      <c r="J83" s="216">
        <f>BK83</f>
        <v>0</v>
      </c>
      <c r="K83" s="202"/>
      <c r="L83" s="207"/>
      <c r="M83" s="208"/>
      <c r="N83" s="209"/>
      <c r="O83" s="209"/>
      <c r="P83" s="210">
        <f>SUM(P84:P179)</f>
        <v>0</v>
      </c>
      <c r="Q83" s="209"/>
      <c r="R83" s="210">
        <f>SUM(R84:R179)</f>
        <v>0.13474600000000001</v>
      </c>
      <c r="S83" s="209"/>
      <c r="T83" s="211">
        <f>SUM(T84:T179)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85</v>
      </c>
      <c r="AT83" s="213" t="s">
        <v>76</v>
      </c>
      <c r="AU83" s="213" t="s">
        <v>85</v>
      </c>
      <c r="AY83" s="212" t="s">
        <v>134</v>
      </c>
      <c r="BK83" s="214">
        <f>SUM(BK84:BK179)</f>
        <v>0</v>
      </c>
    </row>
    <row r="84" s="2" customFormat="1" ht="24.15" customHeight="1">
      <c r="A84" s="41"/>
      <c r="B84" s="42"/>
      <c r="C84" s="217" t="s">
        <v>85</v>
      </c>
      <c r="D84" s="217" t="s">
        <v>136</v>
      </c>
      <c r="E84" s="218" t="s">
        <v>137</v>
      </c>
      <c r="F84" s="219" t="s">
        <v>138</v>
      </c>
      <c r="G84" s="220" t="s">
        <v>139</v>
      </c>
      <c r="H84" s="221">
        <v>2207</v>
      </c>
      <c r="I84" s="222"/>
      <c r="J84" s="223">
        <f>ROUND(I84*H84,2)</f>
        <v>0</v>
      </c>
      <c r="K84" s="219" t="s">
        <v>140</v>
      </c>
      <c r="L84" s="47"/>
      <c r="M84" s="224" t="s">
        <v>30</v>
      </c>
      <c r="N84" s="225" t="s">
        <v>48</v>
      </c>
      <c r="O84" s="87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8" t="s">
        <v>141</v>
      </c>
      <c r="AT84" s="228" t="s">
        <v>136</v>
      </c>
      <c r="AU84" s="228" t="s">
        <v>87</v>
      </c>
      <c r="AY84" s="19" t="s">
        <v>134</v>
      </c>
      <c r="BE84" s="229">
        <f>IF(N84="základní",J84,0)</f>
        <v>0</v>
      </c>
      <c r="BF84" s="229">
        <f>IF(N84="snížená",J84,0)</f>
        <v>0</v>
      </c>
      <c r="BG84" s="229">
        <f>IF(N84="zákl. přenesená",J84,0)</f>
        <v>0</v>
      </c>
      <c r="BH84" s="229">
        <f>IF(N84="sníž. přenesená",J84,0)</f>
        <v>0</v>
      </c>
      <c r="BI84" s="229">
        <f>IF(N84="nulová",J84,0)</f>
        <v>0</v>
      </c>
      <c r="BJ84" s="19" t="s">
        <v>85</v>
      </c>
      <c r="BK84" s="229">
        <f>ROUND(I84*H84,2)</f>
        <v>0</v>
      </c>
      <c r="BL84" s="19" t="s">
        <v>141</v>
      </c>
      <c r="BM84" s="228" t="s">
        <v>142</v>
      </c>
    </row>
    <row r="85" s="2" customFormat="1">
      <c r="A85" s="41"/>
      <c r="B85" s="42"/>
      <c r="C85" s="43"/>
      <c r="D85" s="230" t="s">
        <v>143</v>
      </c>
      <c r="E85" s="43"/>
      <c r="F85" s="231" t="s">
        <v>144</v>
      </c>
      <c r="G85" s="43"/>
      <c r="H85" s="43"/>
      <c r="I85" s="232"/>
      <c r="J85" s="43"/>
      <c r="K85" s="43"/>
      <c r="L85" s="47"/>
      <c r="M85" s="233"/>
      <c r="N85" s="234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143</v>
      </c>
      <c r="AU85" s="19" t="s">
        <v>87</v>
      </c>
    </row>
    <row r="86" s="13" customFormat="1">
      <c r="A86" s="13"/>
      <c r="B86" s="235"/>
      <c r="C86" s="236"/>
      <c r="D86" s="237" t="s">
        <v>145</v>
      </c>
      <c r="E86" s="238" t="s">
        <v>30</v>
      </c>
      <c r="F86" s="239" t="s">
        <v>146</v>
      </c>
      <c r="G86" s="236"/>
      <c r="H86" s="240">
        <v>2207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145</v>
      </c>
      <c r="AU86" s="246" t="s">
        <v>87</v>
      </c>
      <c r="AV86" s="13" t="s">
        <v>87</v>
      </c>
      <c r="AW86" s="13" t="s">
        <v>147</v>
      </c>
      <c r="AX86" s="13" t="s">
        <v>77</v>
      </c>
      <c r="AY86" s="246" t="s">
        <v>134</v>
      </c>
    </row>
    <row r="87" s="14" customFormat="1">
      <c r="A87" s="14"/>
      <c r="B87" s="247"/>
      <c r="C87" s="248"/>
      <c r="D87" s="237" t="s">
        <v>145</v>
      </c>
      <c r="E87" s="249" t="s">
        <v>30</v>
      </c>
      <c r="F87" s="250" t="s">
        <v>148</v>
      </c>
      <c r="G87" s="248"/>
      <c r="H87" s="251">
        <v>2207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145</v>
      </c>
      <c r="AU87" s="257" t="s">
        <v>87</v>
      </c>
      <c r="AV87" s="14" t="s">
        <v>141</v>
      </c>
      <c r="AW87" s="14" t="s">
        <v>147</v>
      </c>
      <c r="AX87" s="14" t="s">
        <v>85</v>
      </c>
      <c r="AY87" s="257" t="s">
        <v>134</v>
      </c>
    </row>
    <row r="88" s="2" customFormat="1" ht="16.5" customHeight="1">
      <c r="A88" s="41"/>
      <c r="B88" s="42"/>
      <c r="C88" s="217" t="s">
        <v>87</v>
      </c>
      <c r="D88" s="217" t="s">
        <v>136</v>
      </c>
      <c r="E88" s="218" t="s">
        <v>149</v>
      </c>
      <c r="F88" s="219" t="s">
        <v>150</v>
      </c>
      <c r="G88" s="220" t="s">
        <v>139</v>
      </c>
      <c r="H88" s="221">
        <v>2207</v>
      </c>
      <c r="I88" s="222"/>
      <c r="J88" s="223">
        <f>ROUND(I88*H88,2)</f>
        <v>0</v>
      </c>
      <c r="K88" s="219" t="s">
        <v>140</v>
      </c>
      <c r="L88" s="47"/>
      <c r="M88" s="224" t="s">
        <v>30</v>
      </c>
      <c r="N88" s="225" t="s">
        <v>48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141</v>
      </c>
      <c r="AT88" s="228" t="s">
        <v>136</v>
      </c>
      <c r="AU88" s="228" t="s">
        <v>87</v>
      </c>
      <c r="AY88" s="19" t="s">
        <v>134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9" t="s">
        <v>85</v>
      </c>
      <c r="BK88" s="229">
        <f>ROUND(I88*H88,2)</f>
        <v>0</v>
      </c>
      <c r="BL88" s="19" t="s">
        <v>141</v>
      </c>
      <c r="BM88" s="228" t="s">
        <v>151</v>
      </c>
    </row>
    <row r="89" s="2" customFormat="1">
      <c r="A89" s="41"/>
      <c r="B89" s="42"/>
      <c r="C89" s="43"/>
      <c r="D89" s="230" t="s">
        <v>143</v>
      </c>
      <c r="E89" s="43"/>
      <c r="F89" s="231" t="s">
        <v>152</v>
      </c>
      <c r="G89" s="43"/>
      <c r="H89" s="43"/>
      <c r="I89" s="232"/>
      <c r="J89" s="43"/>
      <c r="K89" s="43"/>
      <c r="L89" s="47"/>
      <c r="M89" s="233"/>
      <c r="N89" s="23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143</v>
      </c>
      <c r="AU89" s="19" t="s">
        <v>87</v>
      </c>
    </row>
    <row r="90" s="13" customFormat="1">
      <c r="A90" s="13"/>
      <c r="B90" s="235"/>
      <c r="C90" s="236"/>
      <c r="D90" s="237" t="s">
        <v>145</v>
      </c>
      <c r="E90" s="238" t="s">
        <v>30</v>
      </c>
      <c r="F90" s="239" t="s">
        <v>146</v>
      </c>
      <c r="G90" s="236"/>
      <c r="H90" s="240">
        <v>2207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145</v>
      </c>
      <c r="AU90" s="246" t="s">
        <v>87</v>
      </c>
      <c r="AV90" s="13" t="s">
        <v>87</v>
      </c>
      <c r="AW90" s="13" t="s">
        <v>147</v>
      </c>
      <c r="AX90" s="13" t="s">
        <v>77</v>
      </c>
      <c r="AY90" s="246" t="s">
        <v>134</v>
      </c>
    </row>
    <row r="91" s="14" customFormat="1">
      <c r="A91" s="14"/>
      <c r="B91" s="247"/>
      <c r="C91" s="248"/>
      <c r="D91" s="237" t="s">
        <v>145</v>
      </c>
      <c r="E91" s="249" t="s">
        <v>30</v>
      </c>
      <c r="F91" s="250" t="s">
        <v>148</v>
      </c>
      <c r="G91" s="248"/>
      <c r="H91" s="251">
        <v>2207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145</v>
      </c>
      <c r="AU91" s="257" t="s">
        <v>87</v>
      </c>
      <c r="AV91" s="14" t="s">
        <v>141</v>
      </c>
      <c r="AW91" s="14" t="s">
        <v>147</v>
      </c>
      <c r="AX91" s="14" t="s">
        <v>85</v>
      </c>
      <c r="AY91" s="257" t="s">
        <v>134</v>
      </c>
    </row>
    <row r="92" s="2" customFormat="1" ht="16.5" customHeight="1">
      <c r="A92" s="41"/>
      <c r="B92" s="42"/>
      <c r="C92" s="217" t="s">
        <v>153</v>
      </c>
      <c r="D92" s="217" t="s">
        <v>136</v>
      </c>
      <c r="E92" s="218" t="s">
        <v>154</v>
      </c>
      <c r="F92" s="219" t="s">
        <v>155</v>
      </c>
      <c r="G92" s="220" t="s">
        <v>139</v>
      </c>
      <c r="H92" s="221">
        <v>5355</v>
      </c>
      <c r="I92" s="222"/>
      <c r="J92" s="223">
        <f>ROUND(I92*H92,2)</f>
        <v>0</v>
      </c>
      <c r="K92" s="219" t="s">
        <v>140</v>
      </c>
      <c r="L92" s="47"/>
      <c r="M92" s="224" t="s">
        <v>30</v>
      </c>
      <c r="N92" s="225" t="s">
        <v>48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141</v>
      </c>
      <c r="AT92" s="228" t="s">
        <v>136</v>
      </c>
      <c r="AU92" s="228" t="s">
        <v>87</v>
      </c>
      <c r="AY92" s="19" t="s">
        <v>134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9" t="s">
        <v>85</v>
      </c>
      <c r="BK92" s="229">
        <f>ROUND(I92*H92,2)</f>
        <v>0</v>
      </c>
      <c r="BL92" s="19" t="s">
        <v>141</v>
      </c>
      <c r="BM92" s="228" t="s">
        <v>156</v>
      </c>
    </row>
    <row r="93" s="2" customFormat="1">
      <c r="A93" s="41"/>
      <c r="B93" s="42"/>
      <c r="C93" s="43"/>
      <c r="D93" s="230" t="s">
        <v>143</v>
      </c>
      <c r="E93" s="43"/>
      <c r="F93" s="231" t="s">
        <v>157</v>
      </c>
      <c r="G93" s="43"/>
      <c r="H93" s="43"/>
      <c r="I93" s="232"/>
      <c r="J93" s="43"/>
      <c r="K93" s="43"/>
      <c r="L93" s="47"/>
      <c r="M93" s="233"/>
      <c r="N93" s="23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143</v>
      </c>
      <c r="AU93" s="19" t="s">
        <v>87</v>
      </c>
    </row>
    <row r="94" s="15" customFormat="1">
      <c r="A94" s="15"/>
      <c r="B94" s="258"/>
      <c r="C94" s="259"/>
      <c r="D94" s="237" t="s">
        <v>145</v>
      </c>
      <c r="E94" s="260" t="s">
        <v>30</v>
      </c>
      <c r="F94" s="261" t="s">
        <v>158</v>
      </c>
      <c r="G94" s="259"/>
      <c r="H94" s="260" t="s">
        <v>30</v>
      </c>
      <c r="I94" s="262"/>
      <c r="J94" s="259"/>
      <c r="K94" s="259"/>
      <c r="L94" s="263"/>
      <c r="M94" s="264"/>
      <c r="N94" s="265"/>
      <c r="O94" s="265"/>
      <c r="P94" s="265"/>
      <c r="Q94" s="265"/>
      <c r="R94" s="265"/>
      <c r="S94" s="265"/>
      <c r="T94" s="26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7" t="s">
        <v>145</v>
      </c>
      <c r="AU94" s="267" t="s">
        <v>87</v>
      </c>
      <c r="AV94" s="15" t="s">
        <v>85</v>
      </c>
      <c r="AW94" s="15" t="s">
        <v>147</v>
      </c>
      <c r="AX94" s="15" t="s">
        <v>77</v>
      </c>
      <c r="AY94" s="267" t="s">
        <v>134</v>
      </c>
    </row>
    <row r="95" s="13" customFormat="1">
      <c r="A95" s="13"/>
      <c r="B95" s="235"/>
      <c r="C95" s="236"/>
      <c r="D95" s="237" t="s">
        <v>145</v>
      </c>
      <c r="E95" s="238" t="s">
        <v>30</v>
      </c>
      <c r="F95" s="239" t="s">
        <v>159</v>
      </c>
      <c r="G95" s="236"/>
      <c r="H95" s="240">
        <v>5355</v>
      </c>
      <c r="I95" s="241"/>
      <c r="J95" s="236"/>
      <c r="K95" s="236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145</v>
      </c>
      <c r="AU95" s="246" t="s">
        <v>87</v>
      </c>
      <c r="AV95" s="13" t="s">
        <v>87</v>
      </c>
      <c r="AW95" s="13" t="s">
        <v>147</v>
      </c>
      <c r="AX95" s="13" t="s">
        <v>77</v>
      </c>
      <c r="AY95" s="246" t="s">
        <v>134</v>
      </c>
    </row>
    <row r="96" s="14" customFormat="1">
      <c r="A96" s="14"/>
      <c r="B96" s="247"/>
      <c r="C96" s="248"/>
      <c r="D96" s="237" t="s">
        <v>145</v>
      </c>
      <c r="E96" s="249" t="s">
        <v>30</v>
      </c>
      <c r="F96" s="250" t="s">
        <v>148</v>
      </c>
      <c r="G96" s="248"/>
      <c r="H96" s="251">
        <v>5355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145</v>
      </c>
      <c r="AU96" s="257" t="s">
        <v>87</v>
      </c>
      <c r="AV96" s="14" t="s">
        <v>141</v>
      </c>
      <c r="AW96" s="14" t="s">
        <v>147</v>
      </c>
      <c r="AX96" s="14" t="s">
        <v>85</v>
      </c>
      <c r="AY96" s="257" t="s">
        <v>134</v>
      </c>
    </row>
    <row r="97" s="2" customFormat="1" ht="24.15" customHeight="1">
      <c r="A97" s="41"/>
      <c r="B97" s="42"/>
      <c r="C97" s="217" t="s">
        <v>141</v>
      </c>
      <c r="D97" s="217" t="s">
        <v>136</v>
      </c>
      <c r="E97" s="218" t="s">
        <v>160</v>
      </c>
      <c r="F97" s="219" t="s">
        <v>161</v>
      </c>
      <c r="G97" s="220" t="s">
        <v>162</v>
      </c>
      <c r="H97" s="221">
        <v>1903.73</v>
      </c>
      <c r="I97" s="222"/>
      <c r="J97" s="223">
        <f>ROUND(I97*H97,2)</f>
        <v>0</v>
      </c>
      <c r="K97" s="219" t="s">
        <v>140</v>
      </c>
      <c r="L97" s="47"/>
      <c r="M97" s="224" t="s">
        <v>30</v>
      </c>
      <c r="N97" s="225" t="s">
        <v>48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141</v>
      </c>
      <c r="AT97" s="228" t="s">
        <v>136</v>
      </c>
      <c r="AU97" s="228" t="s">
        <v>87</v>
      </c>
      <c r="AY97" s="19" t="s">
        <v>134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9" t="s">
        <v>85</v>
      </c>
      <c r="BK97" s="229">
        <f>ROUND(I97*H97,2)</f>
        <v>0</v>
      </c>
      <c r="BL97" s="19" t="s">
        <v>141</v>
      </c>
      <c r="BM97" s="228" t="s">
        <v>163</v>
      </c>
    </row>
    <row r="98" s="2" customFormat="1">
      <c r="A98" s="41"/>
      <c r="B98" s="42"/>
      <c r="C98" s="43"/>
      <c r="D98" s="230" t="s">
        <v>143</v>
      </c>
      <c r="E98" s="43"/>
      <c r="F98" s="231" t="s">
        <v>164</v>
      </c>
      <c r="G98" s="43"/>
      <c r="H98" s="43"/>
      <c r="I98" s="232"/>
      <c r="J98" s="43"/>
      <c r="K98" s="43"/>
      <c r="L98" s="47"/>
      <c r="M98" s="233"/>
      <c r="N98" s="23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143</v>
      </c>
      <c r="AU98" s="19" t="s">
        <v>87</v>
      </c>
    </row>
    <row r="99" s="13" customFormat="1">
      <c r="A99" s="13"/>
      <c r="B99" s="235"/>
      <c r="C99" s="236"/>
      <c r="D99" s="237" t="s">
        <v>145</v>
      </c>
      <c r="E99" s="238" t="s">
        <v>30</v>
      </c>
      <c r="F99" s="239" t="s">
        <v>165</v>
      </c>
      <c r="G99" s="236"/>
      <c r="H99" s="240">
        <v>306.98499999999996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145</v>
      </c>
      <c r="AU99" s="246" t="s">
        <v>87</v>
      </c>
      <c r="AV99" s="13" t="s">
        <v>87</v>
      </c>
      <c r="AW99" s="13" t="s">
        <v>147</v>
      </c>
      <c r="AX99" s="13" t="s">
        <v>77</v>
      </c>
      <c r="AY99" s="246" t="s">
        <v>134</v>
      </c>
    </row>
    <row r="100" s="13" customFormat="1">
      <c r="A100" s="13"/>
      <c r="B100" s="235"/>
      <c r="C100" s="236"/>
      <c r="D100" s="237" t="s">
        <v>145</v>
      </c>
      <c r="E100" s="238" t="s">
        <v>30</v>
      </c>
      <c r="F100" s="239" t="s">
        <v>166</v>
      </c>
      <c r="G100" s="236"/>
      <c r="H100" s="240">
        <v>635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145</v>
      </c>
      <c r="AU100" s="246" t="s">
        <v>87</v>
      </c>
      <c r="AV100" s="13" t="s">
        <v>87</v>
      </c>
      <c r="AW100" s="13" t="s">
        <v>147</v>
      </c>
      <c r="AX100" s="13" t="s">
        <v>77</v>
      </c>
      <c r="AY100" s="246" t="s">
        <v>134</v>
      </c>
    </row>
    <row r="101" s="13" customFormat="1">
      <c r="A101" s="13"/>
      <c r="B101" s="235"/>
      <c r="C101" s="236"/>
      <c r="D101" s="237" t="s">
        <v>145</v>
      </c>
      <c r="E101" s="238" t="s">
        <v>30</v>
      </c>
      <c r="F101" s="239" t="s">
        <v>167</v>
      </c>
      <c r="G101" s="236"/>
      <c r="H101" s="240">
        <v>512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145</v>
      </c>
      <c r="AU101" s="246" t="s">
        <v>87</v>
      </c>
      <c r="AV101" s="13" t="s">
        <v>87</v>
      </c>
      <c r="AW101" s="13" t="s">
        <v>147</v>
      </c>
      <c r="AX101" s="13" t="s">
        <v>77</v>
      </c>
      <c r="AY101" s="246" t="s">
        <v>134</v>
      </c>
    </row>
    <row r="102" s="13" customFormat="1">
      <c r="A102" s="13"/>
      <c r="B102" s="235"/>
      <c r="C102" s="236"/>
      <c r="D102" s="237" t="s">
        <v>145</v>
      </c>
      <c r="E102" s="238" t="s">
        <v>30</v>
      </c>
      <c r="F102" s="239" t="s">
        <v>168</v>
      </c>
      <c r="G102" s="236"/>
      <c r="H102" s="240">
        <v>348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145</v>
      </c>
      <c r="AU102" s="246" t="s">
        <v>87</v>
      </c>
      <c r="AV102" s="13" t="s">
        <v>87</v>
      </c>
      <c r="AW102" s="13" t="s">
        <v>147</v>
      </c>
      <c r="AX102" s="13" t="s">
        <v>77</v>
      </c>
      <c r="AY102" s="246" t="s">
        <v>134</v>
      </c>
    </row>
    <row r="103" s="13" customFormat="1">
      <c r="A103" s="13"/>
      <c r="B103" s="235"/>
      <c r="C103" s="236"/>
      <c r="D103" s="237" t="s">
        <v>145</v>
      </c>
      <c r="E103" s="238" t="s">
        <v>30</v>
      </c>
      <c r="F103" s="239" t="s">
        <v>169</v>
      </c>
      <c r="G103" s="236"/>
      <c r="H103" s="240">
        <v>101.74499999999999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145</v>
      </c>
      <c r="AU103" s="246" t="s">
        <v>87</v>
      </c>
      <c r="AV103" s="13" t="s">
        <v>87</v>
      </c>
      <c r="AW103" s="13" t="s">
        <v>147</v>
      </c>
      <c r="AX103" s="13" t="s">
        <v>77</v>
      </c>
      <c r="AY103" s="246" t="s">
        <v>134</v>
      </c>
    </row>
    <row r="104" s="14" customFormat="1">
      <c r="A104" s="14"/>
      <c r="B104" s="247"/>
      <c r="C104" s="248"/>
      <c r="D104" s="237" t="s">
        <v>145</v>
      </c>
      <c r="E104" s="249" t="s">
        <v>30</v>
      </c>
      <c r="F104" s="250" t="s">
        <v>148</v>
      </c>
      <c r="G104" s="248"/>
      <c r="H104" s="251">
        <v>1903.7299999999998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145</v>
      </c>
      <c r="AU104" s="257" t="s">
        <v>87</v>
      </c>
      <c r="AV104" s="14" t="s">
        <v>141</v>
      </c>
      <c r="AW104" s="14" t="s">
        <v>147</v>
      </c>
      <c r="AX104" s="14" t="s">
        <v>85</v>
      </c>
      <c r="AY104" s="257" t="s">
        <v>134</v>
      </c>
    </row>
    <row r="105" s="2" customFormat="1" ht="24.15" customHeight="1">
      <c r="A105" s="41"/>
      <c r="B105" s="42"/>
      <c r="C105" s="217" t="s">
        <v>170</v>
      </c>
      <c r="D105" s="217" t="s">
        <v>136</v>
      </c>
      <c r="E105" s="218" t="s">
        <v>171</v>
      </c>
      <c r="F105" s="219" t="s">
        <v>172</v>
      </c>
      <c r="G105" s="220" t="s">
        <v>173</v>
      </c>
      <c r="H105" s="221">
        <v>100</v>
      </c>
      <c r="I105" s="222"/>
      <c r="J105" s="223">
        <f>ROUND(I105*H105,2)</f>
        <v>0</v>
      </c>
      <c r="K105" s="219" t="s">
        <v>140</v>
      </c>
      <c r="L105" s="47"/>
      <c r="M105" s="224" t="s">
        <v>30</v>
      </c>
      <c r="N105" s="225" t="s">
        <v>48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141</v>
      </c>
      <c r="AT105" s="228" t="s">
        <v>136</v>
      </c>
      <c r="AU105" s="228" t="s">
        <v>87</v>
      </c>
      <c r="AY105" s="19" t="s">
        <v>134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85</v>
      </c>
      <c r="BK105" s="229">
        <f>ROUND(I105*H105,2)</f>
        <v>0</v>
      </c>
      <c r="BL105" s="19" t="s">
        <v>141</v>
      </c>
      <c r="BM105" s="228" t="s">
        <v>174</v>
      </c>
    </row>
    <row r="106" s="2" customFormat="1">
      <c r="A106" s="41"/>
      <c r="B106" s="42"/>
      <c r="C106" s="43"/>
      <c r="D106" s="230" t="s">
        <v>143</v>
      </c>
      <c r="E106" s="43"/>
      <c r="F106" s="231" t="s">
        <v>175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143</v>
      </c>
      <c r="AU106" s="19" t="s">
        <v>87</v>
      </c>
    </row>
    <row r="107" s="13" customFormat="1">
      <c r="A107" s="13"/>
      <c r="B107" s="235"/>
      <c r="C107" s="236"/>
      <c r="D107" s="237" t="s">
        <v>145</v>
      </c>
      <c r="E107" s="238" t="s">
        <v>30</v>
      </c>
      <c r="F107" s="239" t="s">
        <v>176</v>
      </c>
      <c r="G107" s="236"/>
      <c r="H107" s="240">
        <v>100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145</v>
      </c>
      <c r="AU107" s="246" t="s">
        <v>87</v>
      </c>
      <c r="AV107" s="13" t="s">
        <v>87</v>
      </c>
      <c r="AW107" s="13" t="s">
        <v>147</v>
      </c>
      <c r="AX107" s="13" t="s">
        <v>77</v>
      </c>
      <c r="AY107" s="246" t="s">
        <v>134</v>
      </c>
    </row>
    <row r="108" s="14" customFormat="1">
      <c r="A108" s="14"/>
      <c r="B108" s="247"/>
      <c r="C108" s="248"/>
      <c r="D108" s="237" t="s">
        <v>145</v>
      </c>
      <c r="E108" s="249" t="s">
        <v>30</v>
      </c>
      <c r="F108" s="250" t="s">
        <v>148</v>
      </c>
      <c r="G108" s="248"/>
      <c r="H108" s="251">
        <v>100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145</v>
      </c>
      <c r="AU108" s="257" t="s">
        <v>87</v>
      </c>
      <c r="AV108" s="14" t="s">
        <v>141</v>
      </c>
      <c r="AW108" s="14" t="s">
        <v>147</v>
      </c>
      <c r="AX108" s="14" t="s">
        <v>85</v>
      </c>
      <c r="AY108" s="257" t="s">
        <v>134</v>
      </c>
    </row>
    <row r="109" s="2" customFormat="1" ht="37.8" customHeight="1">
      <c r="A109" s="41"/>
      <c r="B109" s="42"/>
      <c r="C109" s="217" t="s">
        <v>177</v>
      </c>
      <c r="D109" s="217" t="s">
        <v>136</v>
      </c>
      <c r="E109" s="218" t="s">
        <v>178</v>
      </c>
      <c r="F109" s="219" t="s">
        <v>179</v>
      </c>
      <c r="G109" s="220" t="s">
        <v>162</v>
      </c>
      <c r="H109" s="221">
        <v>2001.009</v>
      </c>
      <c r="I109" s="222"/>
      <c r="J109" s="223">
        <f>ROUND(I109*H109,2)</f>
        <v>0</v>
      </c>
      <c r="K109" s="219" t="s">
        <v>140</v>
      </c>
      <c r="L109" s="47"/>
      <c r="M109" s="224" t="s">
        <v>30</v>
      </c>
      <c r="N109" s="225" t="s">
        <v>48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141</v>
      </c>
      <c r="AT109" s="228" t="s">
        <v>136</v>
      </c>
      <c r="AU109" s="228" t="s">
        <v>87</v>
      </c>
      <c r="AY109" s="19" t="s">
        <v>134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85</v>
      </c>
      <c r="BK109" s="229">
        <f>ROUND(I109*H109,2)</f>
        <v>0</v>
      </c>
      <c r="BL109" s="19" t="s">
        <v>141</v>
      </c>
      <c r="BM109" s="228" t="s">
        <v>180</v>
      </c>
    </row>
    <row r="110" s="2" customFormat="1">
      <c r="A110" s="41"/>
      <c r="B110" s="42"/>
      <c r="C110" s="43"/>
      <c r="D110" s="230" t="s">
        <v>143</v>
      </c>
      <c r="E110" s="43"/>
      <c r="F110" s="231" t="s">
        <v>181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143</v>
      </c>
      <c r="AU110" s="19" t="s">
        <v>87</v>
      </c>
    </row>
    <row r="111" s="13" customFormat="1">
      <c r="A111" s="13"/>
      <c r="B111" s="235"/>
      <c r="C111" s="236"/>
      <c r="D111" s="237" t="s">
        <v>145</v>
      </c>
      <c r="E111" s="238" t="s">
        <v>30</v>
      </c>
      <c r="F111" s="239" t="s">
        <v>182</v>
      </c>
      <c r="G111" s="236"/>
      <c r="H111" s="240">
        <v>1903.73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145</v>
      </c>
      <c r="AU111" s="246" t="s">
        <v>87</v>
      </c>
      <c r="AV111" s="13" t="s">
        <v>87</v>
      </c>
      <c r="AW111" s="13" t="s">
        <v>147</v>
      </c>
      <c r="AX111" s="13" t="s">
        <v>77</v>
      </c>
      <c r="AY111" s="246" t="s">
        <v>134</v>
      </c>
    </row>
    <row r="112" s="13" customFormat="1">
      <c r="A112" s="13"/>
      <c r="B112" s="235"/>
      <c r="C112" s="236"/>
      <c r="D112" s="237" t="s">
        <v>145</v>
      </c>
      <c r="E112" s="238" t="s">
        <v>30</v>
      </c>
      <c r="F112" s="239" t="s">
        <v>183</v>
      </c>
      <c r="G112" s="236"/>
      <c r="H112" s="240">
        <v>97.278999999999996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145</v>
      </c>
      <c r="AU112" s="246" t="s">
        <v>87</v>
      </c>
      <c r="AV112" s="13" t="s">
        <v>87</v>
      </c>
      <c r="AW112" s="13" t="s">
        <v>147</v>
      </c>
      <c r="AX112" s="13" t="s">
        <v>77</v>
      </c>
      <c r="AY112" s="246" t="s">
        <v>134</v>
      </c>
    </row>
    <row r="113" s="14" customFormat="1">
      <c r="A113" s="14"/>
      <c r="B113" s="247"/>
      <c r="C113" s="248"/>
      <c r="D113" s="237" t="s">
        <v>145</v>
      </c>
      <c r="E113" s="249" t="s">
        <v>30</v>
      </c>
      <c r="F113" s="250" t="s">
        <v>148</v>
      </c>
      <c r="G113" s="248"/>
      <c r="H113" s="251">
        <v>2001.009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145</v>
      </c>
      <c r="AU113" s="257" t="s">
        <v>87</v>
      </c>
      <c r="AV113" s="14" t="s">
        <v>141</v>
      </c>
      <c r="AW113" s="14" t="s">
        <v>147</v>
      </c>
      <c r="AX113" s="14" t="s">
        <v>85</v>
      </c>
      <c r="AY113" s="257" t="s">
        <v>134</v>
      </c>
    </row>
    <row r="114" s="2" customFormat="1" ht="33" customHeight="1">
      <c r="A114" s="41"/>
      <c r="B114" s="42"/>
      <c r="C114" s="217" t="s">
        <v>184</v>
      </c>
      <c r="D114" s="217" t="s">
        <v>136</v>
      </c>
      <c r="E114" s="218" t="s">
        <v>185</v>
      </c>
      <c r="F114" s="219" t="s">
        <v>186</v>
      </c>
      <c r="G114" s="220" t="s">
        <v>173</v>
      </c>
      <c r="H114" s="221">
        <v>2400</v>
      </c>
      <c r="I114" s="222"/>
      <c r="J114" s="223">
        <f>ROUND(I114*H114,2)</f>
        <v>0</v>
      </c>
      <c r="K114" s="219" t="s">
        <v>140</v>
      </c>
      <c r="L114" s="47"/>
      <c r="M114" s="224" t="s">
        <v>30</v>
      </c>
      <c r="N114" s="225" t="s">
        <v>48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141</v>
      </c>
      <c r="AT114" s="228" t="s">
        <v>136</v>
      </c>
      <c r="AU114" s="228" t="s">
        <v>87</v>
      </c>
      <c r="AY114" s="19" t="s">
        <v>134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85</v>
      </c>
      <c r="BK114" s="229">
        <f>ROUND(I114*H114,2)</f>
        <v>0</v>
      </c>
      <c r="BL114" s="19" t="s">
        <v>141</v>
      </c>
      <c r="BM114" s="228" t="s">
        <v>187</v>
      </c>
    </row>
    <row r="115" s="2" customFormat="1">
      <c r="A115" s="41"/>
      <c r="B115" s="42"/>
      <c r="C115" s="43"/>
      <c r="D115" s="230" t="s">
        <v>143</v>
      </c>
      <c r="E115" s="43"/>
      <c r="F115" s="231" t="s">
        <v>188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143</v>
      </c>
      <c r="AU115" s="19" t="s">
        <v>87</v>
      </c>
    </row>
    <row r="116" s="13" customFormat="1">
      <c r="A116" s="13"/>
      <c r="B116" s="235"/>
      <c r="C116" s="236"/>
      <c r="D116" s="237" t="s">
        <v>145</v>
      </c>
      <c r="E116" s="238" t="s">
        <v>30</v>
      </c>
      <c r="F116" s="239" t="s">
        <v>189</v>
      </c>
      <c r="G116" s="236"/>
      <c r="H116" s="240">
        <v>2400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145</v>
      </c>
      <c r="AU116" s="246" t="s">
        <v>87</v>
      </c>
      <c r="AV116" s="13" t="s">
        <v>87</v>
      </c>
      <c r="AW116" s="13" t="s">
        <v>147</v>
      </c>
      <c r="AX116" s="13" t="s">
        <v>77</v>
      </c>
      <c r="AY116" s="246" t="s">
        <v>134</v>
      </c>
    </row>
    <row r="117" s="14" customFormat="1">
      <c r="A117" s="14"/>
      <c r="B117" s="247"/>
      <c r="C117" s="248"/>
      <c r="D117" s="237" t="s">
        <v>145</v>
      </c>
      <c r="E117" s="249" t="s">
        <v>30</v>
      </c>
      <c r="F117" s="250" t="s">
        <v>148</v>
      </c>
      <c r="G117" s="248"/>
      <c r="H117" s="251">
        <v>2400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145</v>
      </c>
      <c r="AU117" s="257" t="s">
        <v>87</v>
      </c>
      <c r="AV117" s="14" t="s">
        <v>141</v>
      </c>
      <c r="AW117" s="14" t="s">
        <v>147</v>
      </c>
      <c r="AX117" s="14" t="s">
        <v>85</v>
      </c>
      <c r="AY117" s="257" t="s">
        <v>134</v>
      </c>
    </row>
    <row r="118" s="2" customFormat="1" ht="24.15" customHeight="1">
      <c r="A118" s="41"/>
      <c r="B118" s="42"/>
      <c r="C118" s="217" t="s">
        <v>190</v>
      </c>
      <c r="D118" s="217" t="s">
        <v>136</v>
      </c>
      <c r="E118" s="218" t="s">
        <v>191</v>
      </c>
      <c r="F118" s="219" t="s">
        <v>192</v>
      </c>
      <c r="G118" s="220" t="s">
        <v>162</v>
      </c>
      <c r="H118" s="221">
        <v>97.278999999999996</v>
      </c>
      <c r="I118" s="222"/>
      <c r="J118" s="223">
        <f>ROUND(I118*H118,2)</f>
        <v>0</v>
      </c>
      <c r="K118" s="219" t="s">
        <v>140</v>
      </c>
      <c r="L118" s="47"/>
      <c r="M118" s="224" t="s">
        <v>30</v>
      </c>
      <c r="N118" s="225" t="s">
        <v>48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141</v>
      </c>
      <c r="AT118" s="228" t="s">
        <v>136</v>
      </c>
      <c r="AU118" s="228" t="s">
        <v>87</v>
      </c>
      <c r="AY118" s="19" t="s">
        <v>134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85</v>
      </c>
      <c r="BK118" s="229">
        <f>ROUND(I118*H118,2)</f>
        <v>0</v>
      </c>
      <c r="BL118" s="19" t="s">
        <v>141</v>
      </c>
      <c r="BM118" s="228" t="s">
        <v>193</v>
      </c>
    </row>
    <row r="119" s="2" customFormat="1">
      <c r="A119" s="41"/>
      <c r="B119" s="42"/>
      <c r="C119" s="43"/>
      <c r="D119" s="230" t="s">
        <v>143</v>
      </c>
      <c r="E119" s="43"/>
      <c r="F119" s="231" t="s">
        <v>194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143</v>
      </c>
      <c r="AU119" s="19" t="s">
        <v>87</v>
      </c>
    </row>
    <row r="120" s="13" customFormat="1">
      <c r="A120" s="13"/>
      <c r="B120" s="235"/>
      <c r="C120" s="236"/>
      <c r="D120" s="237" t="s">
        <v>145</v>
      </c>
      <c r="E120" s="238" t="s">
        <v>30</v>
      </c>
      <c r="F120" s="239" t="s">
        <v>195</v>
      </c>
      <c r="G120" s="236"/>
      <c r="H120" s="240">
        <v>97.278999999999996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145</v>
      </c>
      <c r="AU120" s="246" t="s">
        <v>87</v>
      </c>
      <c r="AV120" s="13" t="s">
        <v>87</v>
      </c>
      <c r="AW120" s="13" t="s">
        <v>147</v>
      </c>
      <c r="AX120" s="13" t="s">
        <v>77</v>
      </c>
      <c r="AY120" s="246" t="s">
        <v>134</v>
      </c>
    </row>
    <row r="121" s="14" customFormat="1">
      <c r="A121" s="14"/>
      <c r="B121" s="247"/>
      <c r="C121" s="248"/>
      <c r="D121" s="237" t="s">
        <v>145</v>
      </c>
      <c r="E121" s="249" t="s">
        <v>30</v>
      </c>
      <c r="F121" s="250" t="s">
        <v>148</v>
      </c>
      <c r="G121" s="248"/>
      <c r="H121" s="251">
        <v>97.278999999999996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145</v>
      </c>
      <c r="AU121" s="257" t="s">
        <v>87</v>
      </c>
      <c r="AV121" s="14" t="s">
        <v>141</v>
      </c>
      <c r="AW121" s="14" t="s">
        <v>147</v>
      </c>
      <c r="AX121" s="14" t="s">
        <v>85</v>
      </c>
      <c r="AY121" s="257" t="s">
        <v>134</v>
      </c>
    </row>
    <row r="122" s="2" customFormat="1" ht="16.5" customHeight="1">
      <c r="A122" s="41"/>
      <c r="B122" s="42"/>
      <c r="C122" s="217" t="s">
        <v>196</v>
      </c>
      <c r="D122" s="217" t="s">
        <v>136</v>
      </c>
      <c r="E122" s="218" t="s">
        <v>197</v>
      </c>
      <c r="F122" s="219" t="s">
        <v>198</v>
      </c>
      <c r="G122" s="220" t="s">
        <v>162</v>
      </c>
      <c r="H122" s="221">
        <v>1645.9929999999999</v>
      </c>
      <c r="I122" s="222"/>
      <c r="J122" s="223">
        <f>ROUND(I122*H122,2)</f>
        <v>0</v>
      </c>
      <c r="K122" s="219" t="s">
        <v>140</v>
      </c>
      <c r="L122" s="47"/>
      <c r="M122" s="224" t="s">
        <v>30</v>
      </c>
      <c r="N122" s="225" t="s">
        <v>48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141</v>
      </c>
      <c r="AT122" s="228" t="s">
        <v>136</v>
      </c>
      <c r="AU122" s="228" t="s">
        <v>87</v>
      </c>
      <c r="AY122" s="19" t="s">
        <v>134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9" t="s">
        <v>85</v>
      </c>
      <c r="BK122" s="229">
        <f>ROUND(I122*H122,2)</f>
        <v>0</v>
      </c>
      <c r="BL122" s="19" t="s">
        <v>141</v>
      </c>
      <c r="BM122" s="228" t="s">
        <v>199</v>
      </c>
    </row>
    <row r="123" s="2" customFormat="1">
      <c r="A123" s="41"/>
      <c r="B123" s="42"/>
      <c r="C123" s="43"/>
      <c r="D123" s="230" t="s">
        <v>143</v>
      </c>
      <c r="E123" s="43"/>
      <c r="F123" s="231" t="s">
        <v>200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143</v>
      </c>
      <c r="AU123" s="19" t="s">
        <v>87</v>
      </c>
    </row>
    <row r="124" s="15" customFormat="1">
      <c r="A124" s="15"/>
      <c r="B124" s="258"/>
      <c r="C124" s="259"/>
      <c r="D124" s="237" t="s">
        <v>145</v>
      </c>
      <c r="E124" s="260" t="s">
        <v>30</v>
      </c>
      <c r="F124" s="261" t="s">
        <v>201</v>
      </c>
      <c r="G124" s="259"/>
      <c r="H124" s="260" t="s">
        <v>30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145</v>
      </c>
      <c r="AU124" s="267" t="s">
        <v>87</v>
      </c>
      <c r="AV124" s="15" t="s">
        <v>85</v>
      </c>
      <c r="AW124" s="15" t="s">
        <v>147</v>
      </c>
      <c r="AX124" s="15" t="s">
        <v>77</v>
      </c>
      <c r="AY124" s="267" t="s">
        <v>134</v>
      </c>
    </row>
    <row r="125" s="13" customFormat="1">
      <c r="A125" s="13"/>
      <c r="B125" s="235"/>
      <c r="C125" s="236"/>
      <c r="D125" s="237" t="s">
        <v>145</v>
      </c>
      <c r="E125" s="238" t="s">
        <v>30</v>
      </c>
      <c r="F125" s="239" t="s">
        <v>202</v>
      </c>
      <c r="G125" s="236"/>
      <c r="H125" s="240">
        <v>378.61000000000001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145</v>
      </c>
      <c r="AU125" s="246" t="s">
        <v>87</v>
      </c>
      <c r="AV125" s="13" t="s">
        <v>87</v>
      </c>
      <c r="AW125" s="13" t="s">
        <v>147</v>
      </c>
      <c r="AX125" s="13" t="s">
        <v>77</v>
      </c>
      <c r="AY125" s="246" t="s">
        <v>134</v>
      </c>
    </row>
    <row r="126" s="13" customFormat="1">
      <c r="A126" s="13"/>
      <c r="B126" s="235"/>
      <c r="C126" s="236"/>
      <c r="D126" s="237" t="s">
        <v>145</v>
      </c>
      <c r="E126" s="238" t="s">
        <v>30</v>
      </c>
      <c r="F126" s="239" t="s">
        <v>203</v>
      </c>
      <c r="G126" s="236"/>
      <c r="H126" s="240">
        <v>1903.73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145</v>
      </c>
      <c r="AU126" s="246" t="s">
        <v>87</v>
      </c>
      <c r="AV126" s="13" t="s">
        <v>87</v>
      </c>
      <c r="AW126" s="13" t="s">
        <v>147</v>
      </c>
      <c r="AX126" s="13" t="s">
        <v>77</v>
      </c>
      <c r="AY126" s="246" t="s">
        <v>134</v>
      </c>
    </row>
    <row r="127" s="13" customFormat="1">
      <c r="A127" s="13"/>
      <c r="B127" s="235"/>
      <c r="C127" s="236"/>
      <c r="D127" s="237" t="s">
        <v>145</v>
      </c>
      <c r="E127" s="238" t="s">
        <v>30</v>
      </c>
      <c r="F127" s="239" t="s">
        <v>204</v>
      </c>
      <c r="G127" s="236"/>
      <c r="H127" s="240">
        <v>-928.27699999999982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145</v>
      </c>
      <c r="AU127" s="246" t="s">
        <v>87</v>
      </c>
      <c r="AV127" s="13" t="s">
        <v>87</v>
      </c>
      <c r="AW127" s="13" t="s">
        <v>147</v>
      </c>
      <c r="AX127" s="13" t="s">
        <v>77</v>
      </c>
      <c r="AY127" s="246" t="s">
        <v>134</v>
      </c>
    </row>
    <row r="128" s="13" customFormat="1">
      <c r="A128" s="13"/>
      <c r="B128" s="235"/>
      <c r="C128" s="236"/>
      <c r="D128" s="237" t="s">
        <v>145</v>
      </c>
      <c r="E128" s="238" t="s">
        <v>30</v>
      </c>
      <c r="F128" s="239" t="s">
        <v>205</v>
      </c>
      <c r="G128" s="236"/>
      <c r="H128" s="240">
        <v>19.34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145</v>
      </c>
      <c r="AU128" s="246" t="s">
        <v>87</v>
      </c>
      <c r="AV128" s="13" t="s">
        <v>87</v>
      </c>
      <c r="AW128" s="13" t="s">
        <v>147</v>
      </c>
      <c r="AX128" s="13" t="s">
        <v>77</v>
      </c>
      <c r="AY128" s="246" t="s">
        <v>134</v>
      </c>
    </row>
    <row r="129" s="13" customFormat="1">
      <c r="A129" s="13"/>
      <c r="B129" s="235"/>
      <c r="C129" s="236"/>
      <c r="D129" s="237" t="s">
        <v>145</v>
      </c>
      <c r="E129" s="238" t="s">
        <v>30</v>
      </c>
      <c r="F129" s="239" t="s">
        <v>206</v>
      </c>
      <c r="G129" s="236"/>
      <c r="H129" s="240">
        <v>43.634999999999998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145</v>
      </c>
      <c r="AU129" s="246" t="s">
        <v>87</v>
      </c>
      <c r="AV129" s="13" t="s">
        <v>87</v>
      </c>
      <c r="AW129" s="13" t="s">
        <v>147</v>
      </c>
      <c r="AX129" s="13" t="s">
        <v>77</v>
      </c>
      <c r="AY129" s="246" t="s">
        <v>134</v>
      </c>
    </row>
    <row r="130" s="13" customFormat="1">
      <c r="A130" s="13"/>
      <c r="B130" s="235"/>
      <c r="C130" s="236"/>
      <c r="D130" s="237" t="s">
        <v>145</v>
      </c>
      <c r="E130" s="238" t="s">
        <v>30</v>
      </c>
      <c r="F130" s="239" t="s">
        <v>207</v>
      </c>
      <c r="G130" s="236"/>
      <c r="H130" s="240">
        <v>228.95500000000001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145</v>
      </c>
      <c r="AU130" s="246" t="s">
        <v>87</v>
      </c>
      <c r="AV130" s="13" t="s">
        <v>87</v>
      </c>
      <c r="AW130" s="13" t="s">
        <v>147</v>
      </c>
      <c r="AX130" s="13" t="s">
        <v>77</v>
      </c>
      <c r="AY130" s="246" t="s">
        <v>134</v>
      </c>
    </row>
    <row r="131" s="14" customFormat="1">
      <c r="A131" s="14"/>
      <c r="B131" s="247"/>
      <c r="C131" s="248"/>
      <c r="D131" s="237" t="s">
        <v>145</v>
      </c>
      <c r="E131" s="249" t="s">
        <v>30</v>
      </c>
      <c r="F131" s="250" t="s">
        <v>148</v>
      </c>
      <c r="G131" s="248"/>
      <c r="H131" s="251">
        <v>1645.9930000000002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145</v>
      </c>
      <c r="AU131" s="257" t="s">
        <v>87</v>
      </c>
      <c r="AV131" s="14" t="s">
        <v>141</v>
      </c>
      <c r="AW131" s="14" t="s">
        <v>147</v>
      </c>
      <c r="AX131" s="14" t="s">
        <v>85</v>
      </c>
      <c r="AY131" s="257" t="s">
        <v>134</v>
      </c>
    </row>
    <row r="132" s="2" customFormat="1" ht="21.75" customHeight="1">
      <c r="A132" s="41"/>
      <c r="B132" s="42"/>
      <c r="C132" s="217" t="s">
        <v>208</v>
      </c>
      <c r="D132" s="217" t="s">
        <v>136</v>
      </c>
      <c r="E132" s="218" t="s">
        <v>209</v>
      </c>
      <c r="F132" s="219" t="s">
        <v>210</v>
      </c>
      <c r="G132" s="220" t="s">
        <v>211</v>
      </c>
      <c r="H132" s="221">
        <v>50</v>
      </c>
      <c r="I132" s="222"/>
      <c r="J132" s="223">
        <f>ROUND(I132*H132,2)</f>
        <v>0</v>
      </c>
      <c r="K132" s="219" t="s">
        <v>30</v>
      </c>
      <c r="L132" s="47"/>
      <c r="M132" s="224" t="s">
        <v>30</v>
      </c>
      <c r="N132" s="225" t="s">
        <v>48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141</v>
      </c>
      <c r="AT132" s="228" t="s">
        <v>136</v>
      </c>
      <c r="AU132" s="228" t="s">
        <v>87</v>
      </c>
      <c r="AY132" s="19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9" t="s">
        <v>85</v>
      </c>
      <c r="BK132" s="229">
        <f>ROUND(I132*H132,2)</f>
        <v>0</v>
      </c>
      <c r="BL132" s="19" t="s">
        <v>141</v>
      </c>
      <c r="BM132" s="228" t="s">
        <v>212</v>
      </c>
    </row>
    <row r="133" s="13" customFormat="1">
      <c r="A133" s="13"/>
      <c r="B133" s="235"/>
      <c r="C133" s="236"/>
      <c r="D133" s="237" t="s">
        <v>145</v>
      </c>
      <c r="E133" s="238" t="s">
        <v>30</v>
      </c>
      <c r="F133" s="239" t="s">
        <v>213</v>
      </c>
      <c r="G133" s="236"/>
      <c r="H133" s="240">
        <v>50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145</v>
      </c>
      <c r="AU133" s="246" t="s">
        <v>87</v>
      </c>
      <c r="AV133" s="13" t="s">
        <v>87</v>
      </c>
      <c r="AW133" s="13" t="s">
        <v>147</v>
      </c>
      <c r="AX133" s="13" t="s">
        <v>77</v>
      </c>
      <c r="AY133" s="246" t="s">
        <v>134</v>
      </c>
    </row>
    <row r="134" s="14" customFormat="1">
      <c r="A134" s="14"/>
      <c r="B134" s="247"/>
      <c r="C134" s="248"/>
      <c r="D134" s="237" t="s">
        <v>145</v>
      </c>
      <c r="E134" s="249" t="s">
        <v>30</v>
      </c>
      <c r="F134" s="250" t="s">
        <v>148</v>
      </c>
      <c r="G134" s="248"/>
      <c r="H134" s="251">
        <v>50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145</v>
      </c>
      <c r="AU134" s="257" t="s">
        <v>87</v>
      </c>
      <c r="AV134" s="14" t="s">
        <v>141</v>
      </c>
      <c r="AW134" s="14" t="s">
        <v>147</v>
      </c>
      <c r="AX134" s="14" t="s">
        <v>85</v>
      </c>
      <c r="AY134" s="257" t="s">
        <v>134</v>
      </c>
    </row>
    <row r="135" s="2" customFormat="1" ht="24.15" customHeight="1">
      <c r="A135" s="41"/>
      <c r="B135" s="42"/>
      <c r="C135" s="217" t="s">
        <v>214</v>
      </c>
      <c r="D135" s="217" t="s">
        <v>136</v>
      </c>
      <c r="E135" s="218" t="s">
        <v>215</v>
      </c>
      <c r="F135" s="219" t="s">
        <v>216</v>
      </c>
      <c r="G135" s="220" t="s">
        <v>139</v>
      </c>
      <c r="H135" s="221">
        <v>652.51999999999998</v>
      </c>
      <c r="I135" s="222"/>
      <c r="J135" s="223">
        <f>ROUND(I135*H135,2)</f>
        <v>0</v>
      </c>
      <c r="K135" s="219" t="s">
        <v>140</v>
      </c>
      <c r="L135" s="47"/>
      <c r="M135" s="224" t="s">
        <v>30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141</v>
      </c>
      <c r="AT135" s="228" t="s">
        <v>136</v>
      </c>
      <c r="AU135" s="228" t="s">
        <v>87</v>
      </c>
      <c r="AY135" s="19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85</v>
      </c>
      <c r="BK135" s="229">
        <f>ROUND(I135*H135,2)</f>
        <v>0</v>
      </c>
      <c r="BL135" s="19" t="s">
        <v>141</v>
      </c>
      <c r="BM135" s="228" t="s">
        <v>217</v>
      </c>
    </row>
    <row r="136" s="2" customFormat="1">
      <c r="A136" s="41"/>
      <c r="B136" s="42"/>
      <c r="C136" s="43"/>
      <c r="D136" s="230" t="s">
        <v>143</v>
      </c>
      <c r="E136" s="43"/>
      <c r="F136" s="231" t="s">
        <v>218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143</v>
      </c>
      <c r="AU136" s="19" t="s">
        <v>87</v>
      </c>
    </row>
    <row r="137" s="15" customFormat="1">
      <c r="A137" s="15"/>
      <c r="B137" s="258"/>
      <c r="C137" s="259"/>
      <c r="D137" s="237" t="s">
        <v>145</v>
      </c>
      <c r="E137" s="260" t="s">
        <v>30</v>
      </c>
      <c r="F137" s="261" t="s">
        <v>219</v>
      </c>
      <c r="G137" s="259"/>
      <c r="H137" s="260" t="s">
        <v>30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145</v>
      </c>
      <c r="AU137" s="267" t="s">
        <v>87</v>
      </c>
      <c r="AV137" s="15" t="s">
        <v>85</v>
      </c>
      <c r="AW137" s="15" t="s">
        <v>147</v>
      </c>
      <c r="AX137" s="15" t="s">
        <v>77</v>
      </c>
      <c r="AY137" s="267" t="s">
        <v>134</v>
      </c>
    </row>
    <row r="138" s="13" customFormat="1">
      <c r="A138" s="13"/>
      <c r="B138" s="235"/>
      <c r="C138" s="236"/>
      <c r="D138" s="237" t="s">
        <v>145</v>
      </c>
      <c r="E138" s="238" t="s">
        <v>30</v>
      </c>
      <c r="F138" s="239" t="s">
        <v>220</v>
      </c>
      <c r="G138" s="236"/>
      <c r="H138" s="240">
        <v>49.224999999999994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145</v>
      </c>
      <c r="AU138" s="246" t="s">
        <v>87</v>
      </c>
      <c r="AV138" s="13" t="s">
        <v>87</v>
      </c>
      <c r="AW138" s="13" t="s">
        <v>147</v>
      </c>
      <c r="AX138" s="13" t="s">
        <v>77</v>
      </c>
      <c r="AY138" s="246" t="s">
        <v>134</v>
      </c>
    </row>
    <row r="139" s="13" customFormat="1">
      <c r="A139" s="13"/>
      <c r="B139" s="235"/>
      <c r="C139" s="236"/>
      <c r="D139" s="237" t="s">
        <v>145</v>
      </c>
      <c r="E139" s="238" t="s">
        <v>30</v>
      </c>
      <c r="F139" s="239" t="s">
        <v>221</v>
      </c>
      <c r="G139" s="236"/>
      <c r="H139" s="240">
        <v>108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145</v>
      </c>
      <c r="AU139" s="246" t="s">
        <v>87</v>
      </c>
      <c r="AV139" s="13" t="s">
        <v>87</v>
      </c>
      <c r="AW139" s="13" t="s">
        <v>147</v>
      </c>
      <c r="AX139" s="13" t="s">
        <v>77</v>
      </c>
      <c r="AY139" s="246" t="s">
        <v>134</v>
      </c>
    </row>
    <row r="140" s="13" customFormat="1">
      <c r="A140" s="13"/>
      <c r="B140" s="235"/>
      <c r="C140" s="236"/>
      <c r="D140" s="237" t="s">
        <v>145</v>
      </c>
      <c r="E140" s="238" t="s">
        <v>30</v>
      </c>
      <c r="F140" s="239" t="s">
        <v>222</v>
      </c>
      <c r="G140" s="236"/>
      <c r="H140" s="240">
        <v>123.99999999999999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145</v>
      </c>
      <c r="AU140" s="246" t="s">
        <v>87</v>
      </c>
      <c r="AV140" s="13" t="s">
        <v>87</v>
      </c>
      <c r="AW140" s="13" t="s">
        <v>147</v>
      </c>
      <c r="AX140" s="13" t="s">
        <v>77</v>
      </c>
      <c r="AY140" s="246" t="s">
        <v>134</v>
      </c>
    </row>
    <row r="141" s="13" customFormat="1">
      <c r="A141" s="13"/>
      <c r="B141" s="235"/>
      <c r="C141" s="236"/>
      <c r="D141" s="237" t="s">
        <v>145</v>
      </c>
      <c r="E141" s="238" t="s">
        <v>30</v>
      </c>
      <c r="F141" s="239" t="s">
        <v>223</v>
      </c>
      <c r="G141" s="236"/>
      <c r="H141" s="240">
        <v>142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145</v>
      </c>
      <c r="AU141" s="246" t="s">
        <v>87</v>
      </c>
      <c r="AV141" s="13" t="s">
        <v>87</v>
      </c>
      <c r="AW141" s="13" t="s">
        <v>147</v>
      </c>
      <c r="AX141" s="13" t="s">
        <v>77</v>
      </c>
      <c r="AY141" s="246" t="s">
        <v>134</v>
      </c>
    </row>
    <row r="142" s="13" customFormat="1">
      <c r="A142" s="13"/>
      <c r="B142" s="235"/>
      <c r="C142" s="236"/>
      <c r="D142" s="237" t="s">
        <v>145</v>
      </c>
      <c r="E142" s="238" t="s">
        <v>30</v>
      </c>
      <c r="F142" s="239" t="s">
        <v>224</v>
      </c>
      <c r="G142" s="236"/>
      <c r="H142" s="240">
        <v>229.29499999999999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145</v>
      </c>
      <c r="AU142" s="246" t="s">
        <v>87</v>
      </c>
      <c r="AV142" s="13" t="s">
        <v>87</v>
      </c>
      <c r="AW142" s="13" t="s">
        <v>147</v>
      </c>
      <c r="AX142" s="13" t="s">
        <v>77</v>
      </c>
      <c r="AY142" s="246" t="s">
        <v>134</v>
      </c>
    </row>
    <row r="143" s="14" customFormat="1">
      <c r="A143" s="14"/>
      <c r="B143" s="247"/>
      <c r="C143" s="248"/>
      <c r="D143" s="237" t="s">
        <v>145</v>
      </c>
      <c r="E143" s="249" t="s">
        <v>30</v>
      </c>
      <c r="F143" s="250" t="s">
        <v>148</v>
      </c>
      <c r="G143" s="248"/>
      <c r="H143" s="251">
        <v>652.51999999999998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145</v>
      </c>
      <c r="AU143" s="257" t="s">
        <v>87</v>
      </c>
      <c r="AV143" s="14" t="s">
        <v>141</v>
      </c>
      <c r="AW143" s="14" t="s">
        <v>147</v>
      </c>
      <c r="AX143" s="14" t="s">
        <v>85</v>
      </c>
      <c r="AY143" s="257" t="s">
        <v>134</v>
      </c>
    </row>
    <row r="144" s="2" customFormat="1" ht="24.15" customHeight="1">
      <c r="A144" s="41"/>
      <c r="B144" s="42"/>
      <c r="C144" s="217" t="s">
        <v>225</v>
      </c>
      <c r="D144" s="217" t="s">
        <v>136</v>
      </c>
      <c r="E144" s="218" t="s">
        <v>226</v>
      </c>
      <c r="F144" s="219" t="s">
        <v>227</v>
      </c>
      <c r="G144" s="220" t="s">
        <v>139</v>
      </c>
      <c r="H144" s="221">
        <v>652.51999999999998</v>
      </c>
      <c r="I144" s="222"/>
      <c r="J144" s="223">
        <f>ROUND(I144*H144,2)</f>
        <v>0</v>
      </c>
      <c r="K144" s="219" t="s">
        <v>140</v>
      </c>
      <c r="L144" s="47"/>
      <c r="M144" s="224" t="s">
        <v>30</v>
      </c>
      <c r="N144" s="225" t="s">
        <v>48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141</v>
      </c>
      <c r="AT144" s="228" t="s">
        <v>136</v>
      </c>
      <c r="AU144" s="228" t="s">
        <v>87</v>
      </c>
      <c r="AY144" s="19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85</v>
      </c>
      <c r="BK144" s="229">
        <f>ROUND(I144*H144,2)</f>
        <v>0</v>
      </c>
      <c r="BL144" s="19" t="s">
        <v>141</v>
      </c>
      <c r="BM144" s="228" t="s">
        <v>228</v>
      </c>
    </row>
    <row r="145" s="2" customFormat="1">
      <c r="A145" s="41"/>
      <c r="B145" s="42"/>
      <c r="C145" s="43"/>
      <c r="D145" s="230" t="s">
        <v>143</v>
      </c>
      <c r="E145" s="43"/>
      <c r="F145" s="231" t="s">
        <v>229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143</v>
      </c>
      <c r="AU145" s="19" t="s">
        <v>87</v>
      </c>
    </row>
    <row r="146" s="13" customFormat="1">
      <c r="A146" s="13"/>
      <c r="B146" s="235"/>
      <c r="C146" s="236"/>
      <c r="D146" s="237" t="s">
        <v>145</v>
      </c>
      <c r="E146" s="238" t="s">
        <v>30</v>
      </c>
      <c r="F146" s="239" t="s">
        <v>230</v>
      </c>
      <c r="G146" s="236"/>
      <c r="H146" s="240">
        <v>652.51999999999998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145</v>
      </c>
      <c r="AU146" s="246" t="s">
        <v>87</v>
      </c>
      <c r="AV146" s="13" t="s">
        <v>87</v>
      </c>
      <c r="AW146" s="13" t="s">
        <v>147</v>
      </c>
      <c r="AX146" s="13" t="s">
        <v>77</v>
      </c>
      <c r="AY146" s="246" t="s">
        <v>134</v>
      </c>
    </row>
    <row r="147" s="14" customFormat="1">
      <c r="A147" s="14"/>
      <c r="B147" s="247"/>
      <c r="C147" s="248"/>
      <c r="D147" s="237" t="s">
        <v>145</v>
      </c>
      <c r="E147" s="249" t="s">
        <v>30</v>
      </c>
      <c r="F147" s="250" t="s">
        <v>148</v>
      </c>
      <c r="G147" s="248"/>
      <c r="H147" s="251">
        <v>652.51999999999998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145</v>
      </c>
      <c r="AU147" s="257" t="s">
        <v>87</v>
      </c>
      <c r="AV147" s="14" t="s">
        <v>141</v>
      </c>
      <c r="AW147" s="14" t="s">
        <v>147</v>
      </c>
      <c r="AX147" s="14" t="s">
        <v>85</v>
      </c>
      <c r="AY147" s="257" t="s">
        <v>134</v>
      </c>
    </row>
    <row r="148" s="2" customFormat="1" ht="24.15" customHeight="1">
      <c r="A148" s="41"/>
      <c r="B148" s="42"/>
      <c r="C148" s="217" t="s">
        <v>231</v>
      </c>
      <c r="D148" s="217" t="s">
        <v>136</v>
      </c>
      <c r="E148" s="218" t="s">
        <v>232</v>
      </c>
      <c r="F148" s="219" t="s">
        <v>233</v>
      </c>
      <c r="G148" s="220" t="s">
        <v>139</v>
      </c>
      <c r="H148" s="221">
        <v>320.26499999999999</v>
      </c>
      <c r="I148" s="222"/>
      <c r="J148" s="223">
        <f>ROUND(I148*H148,2)</f>
        <v>0</v>
      </c>
      <c r="K148" s="219" t="s">
        <v>140</v>
      </c>
      <c r="L148" s="47"/>
      <c r="M148" s="224" t="s">
        <v>30</v>
      </c>
      <c r="N148" s="225" t="s">
        <v>48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141</v>
      </c>
      <c r="AT148" s="228" t="s">
        <v>136</v>
      </c>
      <c r="AU148" s="228" t="s">
        <v>87</v>
      </c>
      <c r="AY148" s="19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9" t="s">
        <v>85</v>
      </c>
      <c r="BK148" s="229">
        <f>ROUND(I148*H148,2)</f>
        <v>0</v>
      </c>
      <c r="BL148" s="19" t="s">
        <v>141</v>
      </c>
      <c r="BM148" s="228" t="s">
        <v>234</v>
      </c>
    </row>
    <row r="149" s="2" customFormat="1">
      <c r="A149" s="41"/>
      <c r="B149" s="42"/>
      <c r="C149" s="43"/>
      <c r="D149" s="230" t="s">
        <v>143</v>
      </c>
      <c r="E149" s="43"/>
      <c r="F149" s="231" t="s">
        <v>235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143</v>
      </c>
      <c r="AU149" s="19" t="s">
        <v>87</v>
      </c>
    </row>
    <row r="150" s="13" customFormat="1">
      <c r="A150" s="13"/>
      <c r="B150" s="235"/>
      <c r="C150" s="236"/>
      <c r="D150" s="237" t="s">
        <v>145</v>
      </c>
      <c r="E150" s="238" t="s">
        <v>30</v>
      </c>
      <c r="F150" s="239" t="s">
        <v>236</v>
      </c>
      <c r="G150" s="236"/>
      <c r="H150" s="240">
        <v>320.26499999999999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145</v>
      </c>
      <c r="AU150" s="246" t="s">
        <v>87</v>
      </c>
      <c r="AV150" s="13" t="s">
        <v>87</v>
      </c>
      <c r="AW150" s="13" t="s">
        <v>147</v>
      </c>
      <c r="AX150" s="13" t="s">
        <v>77</v>
      </c>
      <c r="AY150" s="246" t="s">
        <v>134</v>
      </c>
    </row>
    <row r="151" s="14" customFormat="1">
      <c r="A151" s="14"/>
      <c r="B151" s="247"/>
      <c r="C151" s="248"/>
      <c r="D151" s="237" t="s">
        <v>145</v>
      </c>
      <c r="E151" s="249" t="s">
        <v>30</v>
      </c>
      <c r="F151" s="250" t="s">
        <v>148</v>
      </c>
      <c r="G151" s="248"/>
      <c r="H151" s="251">
        <v>320.26499999999999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145</v>
      </c>
      <c r="AU151" s="257" t="s">
        <v>87</v>
      </c>
      <c r="AV151" s="14" t="s">
        <v>141</v>
      </c>
      <c r="AW151" s="14" t="s">
        <v>147</v>
      </c>
      <c r="AX151" s="14" t="s">
        <v>85</v>
      </c>
      <c r="AY151" s="257" t="s">
        <v>134</v>
      </c>
    </row>
    <row r="152" s="2" customFormat="1" ht="16.5" customHeight="1">
      <c r="A152" s="41"/>
      <c r="B152" s="42"/>
      <c r="C152" s="268" t="s">
        <v>237</v>
      </c>
      <c r="D152" s="268" t="s">
        <v>238</v>
      </c>
      <c r="E152" s="269" t="s">
        <v>239</v>
      </c>
      <c r="F152" s="270" t="s">
        <v>240</v>
      </c>
      <c r="G152" s="271" t="s">
        <v>241</v>
      </c>
      <c r="H152" s="272">
        <v>19.456</v>
      </c>
      <c r="I152" s="273"/>
      <c r="J152" s="274">
        <f>ROUND(I152*H152,2)</f>
        <v>0</v>
      </c>
      <c r="K152" s="270" t="s">
        <v>140</v>
      </c>
      <c r="L152" s="275"/>
      <c r="M152" s="276" t="s">
        <v>30</v>
      </c>
      <c r="N152" s="277" t="s">
        <v>48</v>
      </c>
      <c r="O152" s="87"/>
      <c r="P152" s="226">
        <f>O152*H152</f>
        <v>0</v>
      </c>
      <c r="Q152" s="226">
        <v>0.001</v>
      </c>
      <c r="R152" s="226">
        <f>Q152*H152</f>
        <v>0.019456000000000001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190</v>
      </c>
      <c r="AT152" s="228" t="s">
        <v>238</v>
      </c>
      <c r="AU152" s="228" t="s">
        <v>87</v>
      </c>
      <c r="AY152" s="19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9" t="s">
        <v>85</v>
      </c>
      <c r="BK152" s="229">
        <f>ROUND(I152*H152,2)</f>
        <v>0</v>
      </c>
      <c r="BL152" s="19" t="s">
        <v>141</v>
      </c>
      <c r="BM152" s="228" t="s">
        <v>242</v>
      </c>
    </row>
    <row r="153" s="13" customFormat="1">
      <c r="A153" s="13"/>
      <c r="B153" s="235"/>
      <c r="C153" s="236"/>
      <c r="D153" s="237" t="s">
        <v>145</v>
      </c>
      <c r="E153" s="238" t="s">
        <v>30</v>
      </c>
      <c r="F153" s="239" t="s">
        <v>243</v>
      </c>
      <c r="G153" s="236"/>
      <c r="H153" s="240">
        <v>19.4557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145</v>
      </c>
      <c r="AU153" s="246" t="s">
        <v>87</v>
      </c>
      <c r="AV153" s="13" t="s">
        <v>87</v>
      </c>
      <c r="AW153" s="13" t="s">
        <v>147</v>
      </c>
      <c r="AX153" s="13" t="s">
        <v>77</v>
      </c>
      <c r="AY153" s="246" t="s">
        <v>134</v>
      </c>
    </row>
    <row r="154" s="14" customFormat="1">
      <c r="A154" s="14"/>
      <c r="B154" s="247"/>
      <c r="C154" s="248"/>
      <c r="D154" s="237" t="s">
        <v>145</v>
      </c>
      <c r="E154" s="249" t="s">
        <v>30</v>
      </c>
      <c r="F154" s="250" t="s">
        <v>148</v>
      </c>
      <c r="G154" s="248"/>
      <c r="H154" s="251">
        <v>19.4557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145</v>
      </c>
      <c r="AU154" s="257" t="s">
        <v>87</v>
      </c>
      <c r="AV154" s="14" t="s">
        <v>141</v>
      </c>
      <c r="AW154" s="14" t="s">
        <v>147</v>
      </c>
      <c r="AX154" s="14" t="s">
        <v>85</v>
      </c>
      <c r="AY154" s="257" t="s">
        <v>134</v>
      </c>
    </row>
    <row r="155" s="2" customFormat="1" ht="16.5" customHeight="1">
      <c r="A155" s="41"/>
      <c r="B155" s="42"/>
      <c r="C155" s="217" t="s">
        <v>8</v>
      </c>
      <c r="D155" s="217" t="s">
        <v>136</v>
      </c>
      <c r="E155" s="218" t="s">
        <v>244</v>
      </c>
      <c r="F155" s="219" t="s">
        <v>245</v>
      </c>
      <c r="G155" s="220" t="s">
        <v>139</v>
      </c>
      <c r="H155" s="221">
        <v>50</v>
      </c>
      <c r="I155" s="222"/>
      <c r="J155" s="223">
        <f>ROUND(I155*H155,2)</f>
        <v>0</v>
      </c>
      <c r="K155" s="219" t="s">
        <v>140</v>
      </c>
      <c r="L155" s="47"/>
      <c r="M155" s="224" t="s">
        <v>30</v>
      </c>
      <c r="N155" s="225" t="s">
        <v>48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141</v>
      </c>
      <c r="AT155" s="228" t="s">
        <v>136</v>
      </c>
      <c r="AU155" s="228" t="s">
        <v>87</v>
      </c>
      <c r="AY155" s="19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9" t="s">
        <v>85</v>
      </c>
      <c r="BK155" s="229">
        <f>ROUND(I155*H155,2)</f>
        <v>0</v>
      </c>
      <c r="BL155" s="19" t="s">
        <v>141</v>
      </c>
      <c r="BM155" s="228" t="s">
        <v>246</v>
      </c>
    </row>
    <row r="156" s="2" customFormat="1">
      <c r="A156" s="41"/>
      <c r="B156" s="42"/>
      <c r="C156" s="43"/>
      <c r="D156" s="230" t="s">
        <v>143</v>
      </c>
      <c r="E156" s="43"/>
      <c r="F156" s="231" t="s">
        <v>247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143</v>
      </c>
      <c r="AU156" s="19" t="s">
        <v>87</v>
      </c>
    </row>
    <row r="157" s="13" customFormat="1">
      <c r="A157" s="13"/>
      <c r="B157" s="235"/>
      <c r="C157" s="236"/>
      <c r="D157" s="237" t="s">
        <v>145</v>
      </c>
      <c r="E157" s="238" t="s">
        <v>30</v>
      </c>
      <c r="F157" s="239" t="s">
        <v>248</v>
      </c>
      <c r="G157" s="236"/>
      <c r="H157" s="240">
        <v>50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145</v>
      </c>
      <c r="AU157" s="246" t="s">
        <v>87</v>
      </c>
      <c r="AV157" s="13" t="s">
        <v>87</v>
      </c>
      <c r="AW157" s="13" t="s">
        <v>147</v>
      </c>
      <c r="AX157" s="13" t="s">
        <v>77</v>
      </c>
      <c r="AY157" s="246" t="s">
        <v>134</v>
      </c>
    </row>
    <row r="158" s="14" customFormat="1">
      <c r="A158" s="14"/>
      <c r="B158" s="247"/>
      <c r="C158" s="248"/>
      <c r="D158" s="237" t="s">
        <v>145</v>
      </c>
      <c r="E158" s="249" t="s">
        <v>30</v>
      </c>
      <c r="F158" s="250" t="s">
        <v>148</v>
      </c>
      <c r="G158" s="248"/>
      <c r="H158" s="251">
        <v>50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145</v>
      </c>
      <c r="AU158" s="257" t="s">
        <v>87</v>
      </c>
      <c r="AV158" s="14" t="s">
        <v>141</v>
      </c>
      <c r="AW158" s="14" t="s">
        <v>147</v>
      </c>
      <c r="AX158" s="14" t="s">
        <v>85</v>
      </c>
      <c r="AY158" s="257" t="s">
        <v>134</v>
      </c>
    </row>
    <row r="159" s="2" customFormat="1" ht="24.15" customHeight="1">
      <c r="A159" s="41"/>
      <c r="B159" s="42"/>
      <c r="C159" s="217" t="s">
        <v>249</v>
      </c>
      <c r="D159" s="217" t="s">
        <v>136</v>
      </c>
      <c r="E159" s="218" t="s">
        <v>250</v>
      </c>
      <c r="F159" s="219" t="s">
        <v>251</v>
      </c>
      <c r="G159" s="220" t="s">
        <v>139</v>
      </c>
      <c r="H159" s="221">
        <v>80</v>
      </c>
      <c r="I159" s="222"/>
      <c r="J159" s="223">
        <f>ROUND(I159*H159,2)</f>
        <v>0</v>
      </c>
      <c r="K159" s="219" t="s">
        <v>140</v>
      </c>
      <c r="L159" s="47"/>
      <c r="M159" s="224" t="s">
        <v>30</v>
      </c>
      <c r="N159" s="225" t="s">
        <v>48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141</v>
      </c>
      <c r="AT159" s="228" t="s">
        <v>136</v>
      </c>
      <c r="AU159" s="228" t="s">
        <v>87</v>
      </c>
      <c r="AY159" s="19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85</v>
      </c>
      <c r="BK159" s="229">
        <f>ROUND(I159*H159,2)</f>
        <v>0</v>
      </c>
      <c r="BL159" s="19" t="s">
        <v>141</v>
      </c>
      <c r="BM159" s="228" t="s">
        <v>252</v>
      </c>
    </row>
    <row r="160" s="2" customFormat="1">
      <c r="A160" s="41"/>
      <c r="B160" s="42"/>
      <c r="C160" s="43"/>
      <c r="D160" s="230" t="s">
        <v>143</v>
      </c>
      <c r="E160" s="43"/>
      <c r="F160" s="231" t="s">
        <v>253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143</v>
      </c>
      <c r="AU160" s="19" t="s">
        <v>87</v>
      </c>
    </row>
    <row r="161" s="13" customFormat="1">
      <c r="A161" s="13"/>
      <c r="B161" s="235"/>
      <c r="C161" s="236"/>
      <c r="D161" s="237" t="s">
        <v>145</v>
      </c>
      <c r="E161" s="238" t="s">
        <v>30</v>
      </c>
      <c r="F161" s="239" t="s">
        <v>254</v>
      </c>
      <c r="G161" s="236"/>
      <c r="H161" s="240">
        <v>80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145</v>
      </c>
      <c r="AU161" s="246" t="s">
        <v>87</v>
      </c>
      <c r="AV161" s="13" t="s">
        <v>87</v>
      </c>
      <c r="AW161" s="13" t="s">
        <v>147</v>
      </c>
      <c r="AX161" s="13" t="s">
        <v>77</v>
      </c>
      <c r="AY161" s="246" t="s">
        <v>134</v>
      </c>
    </row>
    <row r="162" s="14" customFormat="1">
      <c r="A162" s="14"/>
      <c r="B162" s="247"/>
      <c r="C162" s="248"/>
      <c r="D162" s="237" t="s">
        <v>145</v>
      </c>
      <c r="E162" s="249" t="s">
        <v>30</v>
      </c>
      <c r="F162" s="250" t="s">
        <v>148</v>
      </c>
      <c r="G162" s="248"/>
      <c r="H162" s="251">
        <v>80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145</v>
      </c>
      <c r="AU162" s="257" t="s">
        <v>87</v>
      </c>
      <c r="AV162" s="14" t="s">
        <v>141</v>
      </c>
      <c r="AW162" s="14" t="s">
        <v>147</v>
      </c>
      <c r="AX162" s="14" t="s">
        <v>85</v>
      </c>
      <c r="AY162" s="257" t="s">
        <v>134</v>
      </c>
    </row>
    <row r="163" s="2" customFormat="1" ht="24.15" customHeight="1">
      <c r="A163" s="41"/>
      <c r="B163" s="42"/>
      <c r="C163" s="217" t="s">
        <v>255</v>
      </c>
      <c r="D163" s="217" t="s">
        <v>136</v>
      </c>
      <c r="E163" s="218" t="s">
        <v>256</v>
      </c>
      <c r="F163" s="219" t="s">
        <v>257</v>
      </c>
      <c r="G163" s="220" t="s">
        <v>139</v>
      </c>
      <c r="H163" s="221">
        <v>320.26499999999999</v>
      </c>
      <c r="I163" s="222"/>
      <c r="J163" s="223">
        <f>ROUND(I163*H163,2)</f>
        <v>0</v>
      </c>
      <c r="K163" s="219" t="s">
        <v>140</v>
      </c>
      <c r="L163" s="47"/>
      <c r="M163" s="224" t="s">
        <v>30</v>
      </c>
      <c r="N163" s="225" t="s">
        <v>48</v>
      </c>
      <c r="O163" s="87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141</v>
      </c>
      <c r="AT163" s="228" t="s">
        <v>136</v>
      </c>
      <c r="AU163" s="228" t="s">
        <v>87</v>
      </c>
      <c r="AY163" s="19" t="s">
        <v>134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85</v>
      </c>
      <c r="BK163" s="229">
        <f>ROUND(I163*H163,2)</f>
        <v>0</v>
      </c>
      <c r="BL163" s="19" t="s">
        <v>141</v>
      </c>
      <c r="BM163" s="228" t="s">
        <v>258</v>
      </c>
    </row>
    <row r="164" s="2" customFormat="1">
      <c r="A164" s="41"/>
      <c r="B164" s="42"/>
      <c r="C164" s="43"/>
      <c r="D164" s="230" t="s">
        <v>143</v>
      </c>
      <c r="E164" s="43"/>
      <c r="F164" s="231" t="s">
        <v>259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143</v>
      </c>
      <c r="AU164" s="19" t="s">
        <v>87</v>
      </c>
    </row>
    <row r="165" s="15" customFormat="1">
      <c r="A165" s="15"/>
      <c r="B165" s="258"/>
      <c r="C165" s="259"/>
      <c r="D165" s="237" t="s">
        <v>145</v>
      </c>
      <c r="E165" s="260" t="s">
        <v>30</v>
      </c>
      <c r="F165" s="261" t="s">
        <v>260</v>
      </c>
      <c r="G165" s="259"/>
      <c r="H165" s="260" t="s">
        <v>30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145</v>
      </c>
      <c r="AU165" s="267" t="s">
        <v>87</v>
      </c>
      <c r="AV165" s="15" t="s">
        <v>85</v>
      </c>
      <c r="AW165" s="15" t="s">
        <v>147</v>
      </c>
      <c r="AX165" s="15" t="s">
        <v>77</v>
      </c>
      <c r="AY165" s="267" t="s">
        <v>134</v>
      </c>
    </row>
    <row r="166" s="13" customFormat="1">
      <c r="A166" s="13"/>
      <c r="B166" s="235"/>
      <c r="C166" s="236"/>
      <c r="D166" s="237" t="s">
        <v>145</v>
      </c>
      <c r="E166" s="238" t="s">
        <v>30</v>
      </c>
      <c r="F166" s="239" t="s">
        <v>261</v>
      </c>
      <c r="G166" s="236"/>
      <c r="H166" s="240">
        <v>13.424999999999999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145</v>
      </c>
      <c r="AU166" s="246" t="s">
        <v>87</v>
      </c>
      <c r="AV166" s="13" t="s">
        <v>87</v>
      </c>
      <c r="AW166" s="13" t="s">
        <v>147</v>
      </c>
      <c r="AX166" s="13" t="s">
        <v>77</v>
      </c>
      <c r="AY166" s="246" t="s">
        <v>134</v>
      </c>
    </row>
    <row r="167" s="13" customFormat="1">
      <c r="A167" s="13"/>
      <c r="B167" s="235"/>
      <c r="C167" s="236"/>
      <c r="D167" s="237" t="s">
        <v>145</v>
      </c>
      <c r="E167" s="238" t="s">
        <v>30</v>
      </c>
      <c r="F167" s="239" t="s">
        <v>262</v>
      </c>
      <c r="G167" s="236"/>
      <c r="H167" s="240">
        <v>40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145</v>
      </c>
      <c r="AU167" s="246" t="s">
        <v>87</v>
      </c>
      <c r="AV167" s="13" t="s">
        <v>87</v>
      </c>
      <c r="AW167" s="13" t="s">
        <v>147</v>
      </c>
      <c r="AX167" s="13" t="s">
        <v>77</v>
      </c>
      <c r="AY167" s="246" t="s">
        <v>134</v>
      </c>
    </row>
    <row r="168" s="13" customFormat="1">
      <c r="A168" s="13"/>
      <c r="B168" s="235"/>
      <c r="C168" s="236"/>
      <c r="D168" s="237" t="s">
        <v>145</v>
      </c>
      <c r="E168" s="238" t="s">
        <v>30</v>
      </c>
      <c r="F168" s="239" t="s">
        <v>263</v>
      </c>
      <c r="G168" s="236"/>
      <c r="H168" s="240">
        <v>71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145</v>
      </c>
      <c r="AU168" s="246" t="s">
        <v>87</v>
      </c>
      <c r="AV168" s="13" t="s">
        <v>87</v>
      </c>
      <c r="AW168" s="13" t="s">
        <v>147</v>
      </c>
      <c r="AX168" s="13" t="s">
        <v>77</v>
      </c>
      <c r="AY168" s="246" t="s">
        <v>134</v>
      </c>
    </row>
    <row r="169" s="13" customFormat="1">
      <c r="A169" s="13"/>
      <c r="B169" s="235"/>
      <c r="C169" s="236"/>
      <c r="D169" s="237" t="s">
        <v>145</v>
      </c>
      <c r="E169" s="238" t="s">
        <v>30</v>
      </c>
      <c r="F169" s="239" t="s">
        <v>264</v>
      </c>
      <c r="G169" s="236"/>
      <c r="H169" s="240">
        <v>80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145</v>
      </c>
      <c r="AU169" s="246" t="s">
        <v>87</v>
      </c>
      <c r="AV169" s="13" t="s">
        <v>87</v>
      </c>
      <c r="AW169" s="13" t="s">
        <v>147</v>
      </c>
      <c r="AX169" s="13" t="s">
        <v>77</v>
      </c>
      <c r="AY169" s="246" t="s">
        <v>134</v>
      </c>
    </row>
    <row r="170" s="13" customFormat="1">
      <c r="A170" s="13"/>
      <c r="B170" s="235"/>
      <c r="C170" s="236"/>
      <c r="D170" s="237" t="s">
        <v>145</v>
      </c>
      <c r="E170" s="238" t="s">
        <v>30</v>
      </c>
      <c r="F170" s="239" t="s">
        <v>265</v>
      </c>
      <c r="G170" s="236"/>
      <c r="H170" s="240">
        <v>115.84000000000002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145</v>
      </c>
      <c r="AU170" s="246" t="s">
        <v>87</v>
      </c>
      <c r="AV170" s="13" t="s">
        <v>87</v>
      </c>
      <c r="AW170" s="13" t="s">
        <v>147</v>
      </c>
      <c r="AX170" s="13" t="s">
        <v>77</v>
      </c>
      <c r="AY170" s="246" t="s">
        <v>134</v>
      </c>
    </row>
    <row r="171" s="14" customFormat="1">
      <c r="A171" s="14"/>
      <c r="B171" s="247"/>
      <c r="C171" s="248"/>
      <c r="D171" s="237" t="s">
        <v>145</v>
      </c>
      <c r="E171" s="249" t="s">
        <v>30</v>
      </c>
      <c r="F171" s="250" t="s">
        <v>148</v>
      </c>
      <c r="G171" s="248"/>
      <c r="H171" s="251">
        <v>320.26500000000004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145</v>
      </c>
      <c r="AU171" s="257" t="s">
        <v>87</v>
      </c>
      <c r="AV171" s="14" t="s">
        <v>141</v>
      </c>
      <c r="AW171" s="14" t="s">
        <v>147</v>
      </c>
      <c r="AX171" s="14" t="s">
        <v>85</v>
      </c>
      <c r="AY171" s="257" t="s">
        <v>134</v>
      </c>
    </row>
    <row r="172" s="2" customFormat="1" ht="24.15" customHeight="1">
      <c r="A172" s="41"/>
      <c r="B172" s="42"/>
      <c r="C172" s="217" t="s">
        <v>266</v>
      </c>
      <c r="D172" s="217" t="s">
        <v>136</v>
      </c>
      <c r="E172" s="218" t="s">
        <v>267</v>
      </c>
      <c r="F172" s="219" t="s">
        <v>268</v>
      </c>
      <c r="G172" s="220" t="s">
        <v>173</v>
      </c>
      <c r="H172" s="221">
        <v>8</v>
      </c>
      <c r="I172" s="222"/>
      <c r="J172" s="223">
        <f>ROUND(I172*H172,2)</f>
        <v>0</v>
      </c>
      <c r="K172" s="219" t="s">
        <v>140</v>
      </c>
      <c r="L172" s="47"/>
      <c r="M172" s="224" t="s">
        <v>30</v>
      </c>
      <c r="N172" s="225" t="s">
        <v>48</v>
      </c>
      <c r="O172" s="87"/>
      <c r="P172" s="226">
        <f>O172*H172</f>
        <v>0</v>
      </c>
      <c r="Q172" s="226">
        <v>0.01281</v>
      </c>
      <c r="R172" s="226">
        <f>Q172*H172</f>
        <v>0.10248</v>
      </c>
      <c r="S172" s="226">
        <v>0</v>
      </c>
      <c r="T172" s="22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141</v>
      </c>
      <c r="AT172" s="228" t="s">
        <v>136</v>
      </c>
      <c r="AU172" s="228" t="s">
        <v>87</v>
      </c>
      <c r="AY172" s="19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9" t="s">
        <v>85</v>
      </c>
      <c r="BK172" s="229">
        <f>ROUND(I172*H172,2)</f>
        <v>0</v>
      </c>
      <c r="BL172" s="19" t="s">
        <v>141</v>
      </c>
      <c r="BM172" s="228" t="s">
        <v>269</v>
      </c>
    </row>
    <row r="173" s="2" customFormat="1">
      <c r="A173" s="41"/>
      <c r="B173" s="42"/>
      <c r="C173" s="43"/>
      <c r="D173" s="230" t="s">
        <v>143</v>
      </c>
      <c r="E173" s="43"/>
      <c r="F173" s="231" t="s">
        <v>270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143</v>
      </c>
      <c r="AU173" s="19" t="s">
        <v>87</v>
      </c>
    </row>
    <row r="174" s="13" customFormat="1">
      <c r="A174" s="13"/>
      <c r="B174" s="235"/>
      <c r="C174" s="236"/>
      <c r="D174" s="237" t="s">
        <v>145</v>
      </c>
      <c r="E174" s="238" t="s">
        <v>30</v>
      </c>
      <c r="F174" s="239" t="s">
        <v>271</v>
      </c>
      <c r="G174" s="236"/>
      <c r="H174" s="240">
        <v>8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145</v>
      </c>
      <c r="AU174" s="246" t="s">
        <v>87</v>
      </c>
      <c r="AV174" s="13" t="s">
        <v>87</v>
      </c>
      <c r="AW174" s="13" t="s">
        <v>147</v>
      </c>
      <c r="AX174" s="13" t="s">
        <v>77</v>
      </c>
      <c r="AY174" s="246" t="s">
        <v>134</v>
      </c>
    </row>
    <row r="175" s="14" customFormat="1">
      <c r="A175" s="14"/>
      <c r="B175" s="247"/>
      <c r="C175" s="248"/>
      <c r="D175" s="237" t="s">
        <v>145</v>
      </c>
      <c r="E175" s="249" t="s">
        <v>30</v>
      </c>
      <c r="F175" s="250" t="s">
        <v>148</v>
      </c>
      <c r="G175" s="248"/>
      <c r="H175" s="251">
        <v>8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145</v>
      </c>
      <c r="AU175" s="257" t="s">
        <v>87</v>
      </c>
      <c r="AV175" s="14" t="s">
        <v>141</v>
      </c>
      <c r="AW175" s="14" t="s">
        <v>147</v>
      </c>
      <c r="AX175" s="14" t="s">
        <v>85</v>
      </c>
      <c r="AY175" s="257" t="s">
        <v>134</v>
      </c>
    </row>
    <row r="176" s="2" customFormat="1" ht="16.5" customHeight="1">
      <c r="A176" s="41"/>
      <c r="B176" s="42"/>
      <c r="C176" s="217" t="s">
        <v>272</v>
      </c>
      <c r="D176" s="217" t="s">
        <v>136</v>
      </c>
      <c r="E176" s="218" t="s">
        <v>273</v>
      </c>
      <c r="F176" s="219" t="s">
        <v>274</v>
      </c>
      <c r="G176" s="220" t="s">
        <v>275</v>
      </c>
      <c r="H176" s="221">
        <v>1</v>
      </c>
      <c r="I176" s="222"/>
      <c r="J176" s="223">
        <f>ROUND(I176*H176,2)</f>
        <v>0</v>
      </c>
      <c r="K176" s="219" t="s">
        <v>30</v>
      </c>
      <c r="L176" s="47"/>
      <c r="M176" s="224" t="s">
        <v>30</v>
      </c>
      <c r="N176" s="225" t="s">
        <v>48</v>
      </c>
      <c r="O176" s="87"/>
      <c r="P176" s="226">
        <f>O176*H176</f>
        <v>0</v>
      </c>
      <c r="Q176" s="226">
        <v>0.01281</v>
      </c>
      <c r="R176" s="226">
        <f>Q176*H176</f>
        <v>0.01281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141</v>
      </c>
      <c r="AT176" s="228" t="s">
        <v>136</v>
      </c>
      <c r="AU176" s="228" t="s">
        <v>87</v>
      </c>
      <c r="AY176" s="19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9" t="s">
        <v>85</v>
      </c>
      <c r="BK176" s="229">
        <f>ROUND(I176*H176,2)</f>
        <v>0</v>
      </c>
      <c r="BL176" s="19" t="s">
        <v>141</v>
      </c>
      <c r="BM176" s="228" t="s">
        <v>276</v>
      </c>
    </row>
    <row r="177" s="15" customFormat="1">
      <c r="A177" s="15"/>
      <c r="B177" s="258"/>
      <c r="C177" s="259"/>
      <c r="D177" s="237" t="s">
        <v>145</v>
      </c>
      <c r="E177" s="260" t="s">
        <v>30</v>
      </c>
      <c r="F177" s="261" t="s">
        <v>277</v>
      </c>
      <c r="G177" s="259"/>
      <c r="H177" s="260" t="s">
        <v>30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145</v>
      </c>
      <c r="AU177" s="267" t="s">
        <v>87</v>
      </c>
      <c r="AV177" s="15" t="s">
        <v>85</v>
      </c>
      <c r="AW177" s="15" t="s">
        <v>147</v>
      </c>
      <c r="AX177" s="15" t="s">
        <v>77</v>
      </c>
      <c r="AY177" s="267" t="s">
        <v>134</v>
      </c>
    </row>
    <row r="178" s="13" customFormat="1">
      <c r="A178" s="13"/>
      <c r="B178" s="235"/>
      <c r="C178" s="236"/>
      <c r="D178" s="237" t="s">
        <v>145</v>
      </c>
      <c r="E178" s="238" t="s">
        <v>30</v>
      </c>
      <c r="F178" s="239" t="s">
        <v>278</v>
      </c>
      <c r="G178" s="236"/>
      <c r="H178" s="240">
        <v>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145</v>
      </c>
      <c r="AU178" s="246" t="s">
        <v>87</v>
      </c>
      <c r="AV178" s="13" t="s">
        <v>87</v>
      </c>
      <c r="AW178" s="13" t="s">
        <v>147</v>
      </c>
      <c r="AX178" s="13" t="s">
        <v>77</v>
      </c>
      <c r="AY178" s="246" t="s">
        <v>134</v>
      </c>
    </row>
    <row r="179" s="14" customFormat="1">
      <c r="A179" s="14"/>
      <c r="B179" s="247"/>
      <c r="C179" s="248"/>
      <c r="D179" s="237" t="s">
        <v>145</v>
      </c>
      <c r="E179" s="249" t="s">
        <v>30</v>
      </c>
      <c r="F179" s="250" t="s">
        <v>148</v>
      </c>
      <c r="G179" s="248"/>
      <c r="H179" s="251">
        <v>1</v>
      </c>
      <c r="I179" s="252"/>
      <c r="J179" s="248"/>
      <c r="K179" s="248"/>
      <c r="L179" s="253"/>
      <c r="M179" s="278"/>
      <c r="N179" s="279"/>
      <c r="O179" s="279"/>
      <c r="P179" s="279"/>
      <c r="Q179" s="279"/>
      <c r="R179" s="279"/>
      <c r="S179" s="279"/>
      <c r="T179" s="28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145</v>
      </c>
      <c r="AU179" s="257" t="s">
        <v>87</v>
      </c>
      <c r="AV179" s="14" t="s">
        <v>141</v>
      </c>
      <c r="AW179" s="14" t="s">
        <v>147</v>
      </c>
      <c r="AX179" s="14" t="s">
        <v>85</v>
      </c>
      <c r="AY179" s="257" t="s">
        <v>134</v>
      </c>
    </row>
    <row r="180" s="2" customFormat="1" ht="6.96" customHeight="1">
      <c r="A180" s="41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7"/>
      <c r="M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</row>
  </sheetData>
  <sheetProtection sheet="1" autoFilter="0" formatColumns="0" formatRows="0" objects="1" scenarios="1" spinCount="100000" saltValue="itVwLvGnHB+gE1PpClRAWTzfw37w4srbY7lxg7Cx+RH3G2repVxgaXFNeGW+p2gajt2v87rTHJz2Nywyp/N9VQ==" hashValue="mBrjIHfeLpetIh0ypb5f12Mhd6YGFl4TlbVMkht4I3gJbrv6CMO5CkWOsxMS77OKAfnmtZuK0kimUnMdFo+7dA==" algorithmName="SHA-512" password="CC35"/>
  <autoFilter ref="C80:K17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111212361"/>
    <hyperlink ref="F89" r:id="rId2" display="https://podminky.urs.cz/item/CS_URS_2022_01/112155315"/>
    <hyperlink ref="F93" r:id="rId3" display="https://podminky.urs.cz/item/CS_URS_2022_01/121151123"/>
    <hyperlink ref="F98" r:id="rId4" display="https://podminky.urs.cz/item/CS_URS_2022_01/131251106"/>
    <hyperlink ref="F106" r:id="rId5" display="https://podminky.urs.cz/item/CS_URS_2022_01/162201421"/>
    <hyperlink ref="F110" r:id="rId6" display="https://podminky.urs.cz/item/CS_URS_2022_01/162251102"/>
    <hyperlink ref="F115" r:id="rId7" display="https://podminky.urs.cz/item/CS_URS_2022_01/162301971"/>
    <hyperlink ref="F119" r:id="rId8" display="https://podminky.urs.cz/item/CS_URS_2022_01/167151101"/>
    <hyperlink ref="F123" r:id="rId9" display="https://podminky.urs.cz/item/CS_URS_2022_01/171203111"/>
    <hyperlink ref="F136" r:id="rId10" display="https://podminky.urs.cz/item/CS_URS_2022_01/181351113"/>
    <hyperlink ref="F145" r:id="rId11" display="https://podminky.urs.cz/item/CS_URS_2022_01/181411121"/>
    <hyperlink ref="F149" r:id="rId12" display="https://podminky.urs.cz/item/CS_URS_2022_01/181411122"/>
    <hyperlink ref="F156" r:id="rId13" display="https://podminky.urs.cz/item/CS_URS_2022_01/181951112"/>
    <hyperlink ref="F160" r:id="rId14" display="https://podminky.urs.cz/item/CS_URS_2022_01/182151111"/>
    <hyperlink ref="F164" r:id="rId15" display="https://podminky.urs.cz/item/CS_URS_2022_01/182351123"/>
    <hyperlink ref="F173" r:id="rId16" display="https://podminky.urs.cz/item/CS_URS_2022_01/184818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2" customFormat="1" ht="12" customHeight="1">
      <c r="A8" s="41"/>
      <c r="B8" s="47"/>
      <c r="C8" s="41"/>
      <c r="D8" s="145" t="s">
        <v>111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279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91</v>
      </c>
      <c r="G11" s="41"/>
      <c r="H11" s="41"/>
      <c r="I11" s="145" t="s">
        <v>20</v>
      </c>
      <c r="J11" s="136" t="s">
        <v>280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10. 2. 2022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41"/>
      <c r="E13" s="41"/>
      <c r="F13" s="41"/>
      <c r="G13" s="41"/>
      <c r="H13" s="41"/>
      <c r="I13" s="150" t="s">
        <v>26</v>
      </c>
      <c r="J13" s="151" t="s">
        <v>27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28</v>
      </c>
      <c r="E14" s="41"/>
      <c r="F14" s="41"/>
      <c r="G14" s="41"/>
      <c r="H14" s="41"/>
      <c r="I14" s="145" t="s">
        <v>29</v>
      </c>
      <c r="J14" s="136" t="s">
        <v>30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32</v>
      </c>
      <c r="F15" s="41"/>
      <c r="G15" s="41"/>
      <c r="H15" s="41"/>
      <c r="I15" s="145" t="s">
        <v>33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34</v>
      </c>
      <c r="E17" s="41"/>
      <c r="F17" s="41"/>
      <c r="G17" s="41"/>
      <c r="H17" s="41"/>
      <c r="I17" s="145" t="s">
        <v>29</v>
      </c>
      <c r="J17" s="35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5" t="s">
        <v>33</v>
      </c>
      <c r="J18" s="35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36</v>
      </c>
      <c r="E20" s="41"/>
      <c r="F20" s="41"/>
      <c r="G20" s="41"/>
      <c r="H20" s="41"/>
      <c r="I20" s="145" t="s">
        <v>29</v>
      </c>
      <c r="J20" s="136" t="s">
        <v>37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38</v>
      </c>
      <c r="F21" s="41"/>
      <c r="G21" s="41"/>
      <c r="H21" s="41"/>
      <c r="I21" s="145" t="s">
        <v>33</v>
      </c>
      <c r="J21" s="136" t="s">
        <v>30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39</v>
      </c>
      <c r="E23" s="41"/>
      <c r="F23" s="41"/>
      <c r="G23" s="41"/>
      <c r="H23" s="41"/>
      <c r="I23" s="145" t="s">
        <v>29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33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41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281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43</v>
      </c>
      <c r="E30" s="41"/>
      <c r="F30" s="41"/>
      <c r="G30" s="41"/>
      <c r="H30" s="41"/>
      <c r="I30" s="41"/>
      <c r="J30" s="158">
        <f>ROUND(J84,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45</v>
      </c>
      <c r="G32" s="41"/>
      <c r="H32" s="41"/>
      <c r="I32" s="159" t="s">
        <v>44</v>
      </c>
      <c r="J32" s="159" t="s">
        <v>46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47</v>
      </c>
      <c r="E33" s="145" t="s">
        <v>48</v>
      </c>
      <c r="F33" s="161">
        <f>ROUND((SUM(BE84:BE205)),  2)</f>
        <v>0</v>
      </c>
      <c r="G33" s="41"/>
      <c r="H33" s="41"/>
      <c r="I33" s="162">
        <v>0.20999999999999999</v>
      </c>
      <c r="J33" s="161">
        <f>ROUND(((SUM(BE84:BE205))*I33),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49</v>
      </c>
      <c r="F34" s="161">
        <f>ROUND((SUM(BF84:BF205)),  2)</f>
        <v>0</v>
      </c>
      <c r="G34" s="41"/>
      <c r="H34" s="41"/>
      <c r="I34" s="162">
        <v>0.14999999999999999</v>
      </c>
      <c r="J34" s="161">
        <f>ROUND(((SUM(BF84:BF205))*I34),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50</v>
      </c>
      <c r="F35" s="161">
        <f>ROUND((SUM(BG84:BG205)),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51</v>
      </c>
      <c r="F36" s="161">
        <f>ROUND((SUM(BH84:BH205)),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52</v>
      </c>
      <c r="F37" s="161">
        <f>ROUND((SUM(BI84:BI205)),  2)</f>
        <v>0</v>
      </c>
      <c r="G37" s="41"/>
      <c r="H37" s="41"/>
      <c r="I37" s="162">
        <v>0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53</v>
      </c>
      <c r="E39" s="165"/>
      <c r="F39" s="165"/>
      <c r="G39" s="166" t="s">
        <v>54</v>
      </c>
      <c r="H39" s="167" t="s">
        <v>55</v>
      </c>
      <c r="I39" s="165"/>
      <c r="J39" s="168">
        <f>SUM(J30:J37)</f>
        <v>0</v>
      </c>
      <c r="K39" s="169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Výstavba vodní nádrže Pod tratí, k.ú. Meziříčí</v>
      </c>
      <c r="F48" s="34"/>
      <c r="G48" s="34"/>
      <c r="H48" s="34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Hráz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Meziříčí</v>
      </c>
      <c r="G52" s="43"/>
      <c r="H52" s="43"/>
      <c r="I52" s="34" t="s">
        <v>24</v>
      </c>
      <c r="J52" s="75" t="str">
        <f>IF(J12="","",J12)</f>
        <v>10. 2. 2022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28</v>
      </c>
      <c r="D54" s="43"/>
      <c r="E54" s="43"/>
      <c r="F54" s="29" t="str">
        <f>E15</f>
        <v>Státní pozemkový úřad, pobočka Tábor</v>
      </c>
      <c r="G54" s="43"/>
      <c r="H54" s="43"/>
      <c r="I54" s="34" t="s">
        <v>36</v>
      </c>
      <c r="J54" s="39" t="str">
        <f>E21</f>
        <v>Ing. Věra Slunečková, Radkov 56, 391 31 Dražice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34</v>
      </c>
      <c r="D55" s="43"/>
      <c r="E55" s="43"/>
      <c r="F55" s="29" t="str">
        <f>IF(E18="","",E18)</f>
        <v>Vyplň údaj</v>
      </c>
      <c r="G55" s="43"/>
      <c r="H55" s="43"/>
      <c r="I55" s="34" t="s">
        <v>39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115</v>
      </c>
      <c r="D57" s="176"/>
      <c r="E57" s="176"/>
      <c r="F57" s="176"/>
      <c r="G57" s="176"/>
      <c r="H57" s="176"/>
      <c r="I57" s="176"/>
      <c r="J57" s="177" t="s">
        <v>116</v>
      </c>
      <c r="K57" s="176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75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117</v>
      </c>
    </row>
    <row r="60" s="9" customFormat="1" ht="24.96" customHeight="1">
      <c r="A60" s="9"/>
      <c r="B60" s="179"/>
      <c r="C60" s="180"/>
      <c r="D60" s="181" t="s">
        <v>282</v>
      </c>
      <c r="E60" s="182"/>
      <c r="F60" s="182"/>
      <c r="G60" s="182"/>
      <c r="H60" s="182"/>
      <c r="I60" s="182"/>
      <c r="J60" s="183">
        <f>J85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8"/>
      <c r="D61" s="186" t="s">
        <v>119</v>
      </c>
      <c r="E61" s="187"/>
      <c r="F61" s="187"/>
      <c r="G61" s="187"/>
      <c r="H61" s="187"/>
      <c r="I61" s="187"/>
      <c r="J61" s="188">
        <f>J86</f>
        <v>0</v>
      </c>
      <c r="K61" s="128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8"/>
      <c r="D62" s="186" t="s">
        <v>283</v>
      </c>
      <c r="E62" s="187"/>
      <c r="F62" s="187"/>
      <c r="G62" s="187"/>
      <c r="H62" s="187"/>
      <c r="I62" s="187"/>
      <c r="J62" s="188">
        <f>J167</f>
        <v>0</v>
      </c>
      <c r="K62" s="128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28"/>
      <c r="D63" s="186" t="s">
        <v>284</v>
      </c>
      <c r="E63" s="187"/>
      <c r="F63" s="187"/>
      <c r="G63" s="187"/>
      <c r="H63" s="187"/>
      <c r="I63" s="187"/>
      <c r="J63" s="188">
        <f>J172</f>
        <v>0</v>
      </c>
      <c r="K63" s="128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28"/>
      <c r="D64" s="186" t="s">
        <v>285</v>
      </c>
      <c r="E64" s="187"/>
      <c r="F64" s="187"/>
      <c r="G64" s="187"/>
      <c r="H64" s="187"/>
      <c r="I64" s="187"/>
      <c r="J64" s="188">
        <f>J203</f>
        <v>0</v>
      </c>
      <c r="K64" s="128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120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4" t="str">
        <f>E7</f>
        <v>Výstavba vodní nádrže Pod tratí, k.ú. Meziříčí</v>
      </c>
      <c r="F74" s="34"/>
      <c r="G74" s="34"/>
      <c r="H74" s="34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111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SO 02 - Hráz</v>
      </c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22</v>
      </c>
      <c r="D78" s="43"/>
      <c r="E78" s="43"/>
      <c r="F78" s="29" t="str">
        <f>F12</f>
        <v>Meziříčí</v>
      </c>
      <c r="G78" s="43"/>
      <c r="H78" s="43"/>
      <c r="I78" s="34" t="s">
        <v>24</v>
      </c>
      <c r="J78" s="75" t="str">
        <f>IF(J12="","",J12)</f>
        <v>10. 2. 2022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4" t="s">
        <v>28</v>
      </c>
      <c r="D80" s="43"/>
      <c r="E80" s="43"/>
      <c r="F80" s="29" t="str">
        <f>E15</f>
        <v>Státní pozemkový úřad, pobočka Tábor</v>
      </c>
      <c r="G80" s="43"/>
      <c r="H80" s="43"/>
      <c r="I80" s="34" t="s">
        <v>36</v>
      </c>
      <c r="J80" s="39" t="str">
        <f>E21</f>
        <v>Ing. Věra Slunečková, Radkov 56, 391 31 Dražice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34</v>
      </c>
      <c r="D81" s="43"/>
      <c r="E81" s="43"/>
      <c r="F81" s="29" t="str">
        <f>IF(E18="","",E18)</f>
        <v>Vyplň údaj</v>
      </c>
      <c r="G81" s="43"/>
      <c r="H81" s="43"/>
      <c r="I81" s="34" t="s">
        <v>39</v>
      </c>
      <c r="J81" s="39" t="str">
        <f>E24</f>
        <v xml:space="preserve"> 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90"/>
      <c r="B83" s="191"/>
      <c r="C83" s="192" t="s">
        <v>121</v>
      </c>
      <c r="D83" s="193" t="s">
        <v>62</v>
      </c>
      <c r="E83" s="193" t="s">
        <v>58</v>
      </c>
      <c r="F83" s="193" t="s">
        <v>59</v>
      </c>
      <c r="G83" s="193" t="s">
        <v>122</v>
      </c>
      <c r="H83" s="193" t="s">
        <v>123</v>
      </c>
      <c r="I83" s="193" t="s">
        <v>124</v>
      </c>
      <c r="J83" s="193" t="s">
        <v>116</v>
      </c>
      <c r="K83" s="194" t="s">
        <v>125</v>
      </c>
      <c r="L83" s="195"/>
      <c r="M83" s="95" t="s">
        <v>30</v>
      </c>
      <c r="N83" s="96" t="s">
        <v>47</v>
      </c>
      <c r="O83" s="96" t="s">
        <v>126</v>
      </c>
      <c r="P83" s="96" t="s">
        <v>127</v>
      </c>
      <c r="Q83" s="96" t="s">
        <v>128</v>
      </c>
      <c r="R83" s="96" t="s">
        <v>129</v>
      </c>
      <c r="S83" s="96" t="s">
        <v>130</v>
      </c>
      <c r="T83" s="97" t="s">
        <v>131</v>
      </c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</row>
    <row r="84" s="2" customFormat="1" ht="22.8" customHeight="1">
      <c r="A84" s="41"/>
      <c r="B84" s="42"/>
      <c r="C84" s="102" t="s">
        <v>132</v>
      </c>
      <c r="D84" s="43"/>
      <c r="E84" s="43"/>
      <c r="F84" s="43"/>
      <c r="G84" s="43"/>
      <c r="H84" s="43"/>
      <c r="I84" s="43"/>
      <c r="J84" s="196">
        <f>BK84</f>
        <v>0</v>
      </c>
      <c r="K84" s="43"/>
      <c r="L84" s="47"/>
      <c r="M84" s="98"/>
      <c r="N84" s="197"/>
      <c r="O84" s="99"/>
      <c r="P84" s="198">
        <f>P85</f>
        <v>0</v>
      </c>
      <c r="Q84" s="99"/>
      <c r="R84" s="198">
        <f>R85</f>
        <v>536.71146636000003</v>
      </c>
      <c r="S84" s="99"/>
      <c r="T84" s="19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19" t="s">
        <v>76</v>
      </c>
      <c r="AU84" s="19" t="s">
        <v>117</v>
      </c>
      <c r="BK84" s="200">
        <f>BK85</f>
        <v>0</v>
      </c>
    </row>
    <row r="85" s="12" customFormat="1" ht="25.92" customHeight="1">
      <c r="A85" s="12"/>
      <c r="B85" s="201"/>
      <c r="C85" s="202"/>
      <c r="D85" s="203" t="s">
        <v>76</v>
      </c>
      <c r="E85" s="204" t="s">
        <v>77</v>
      </c>
      <c r="F85" s="204" t="s">
        <v>89</v>
      </c>
      <c r="G85" s="202"/>
      <c r="H85" s="202"/>
      <c r="I85" s="205"/>
      <c r="J85" s="206">
        <f>BK85</f>
        <v>0</v>
      </c>
      <c r="K85" s="202"/>
      <c r="L85" s="207"/>
      <c r="M85" s="208"/>
      <c r="N85" s="209"/>
      <c r="O85" s="209"/>
      <c r="P85" s="210">
        <f>P86+P167+P172+P203</f>
        <v>0</v>
      </c>
      <c r="Q85" s="209"/>
      <c r="R85" s="210">
        <f>R86+R167+R172+R203</f>
        <v>536.71146636000003</v>
      </c>
      <c r="S85" s="209"/>
      <c r="T85" s="211">
        <f>T86+T167+T172+T203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2" t="s">
        <v>85</v>
      </c>
      <c r="AT85" s="213" t="s">
        <v>76</v>
      </c>
      <c r="AU85" s="213" t="s">
        <v>77</v>
      </c>
      <c r="AY85" s="212" t="s">
        <v>134</v>
      </c>
      <c r="BK85" s="214">
        <f>BK86+BK167+BK172+BK203</f>
        <v>0</v>
      </c>
    </row>
    <row r="86" s="12" customFormat="1" ht="22.8" customHeight="1">
      <c r="A86" s="12"/>
      <c r="B86" s="201"/>
      <c r="C86" s="202"/>
      <c r="D86" s="203" t="s">
        <v>76</v>
      </c>
      <c r="E86" s="215" t="s">
        <v>85</v>
      </c>
      <c r="F86" s="215" t="s">
        <v>135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SUM(P87:P166)</f>
        <v>0</v>
      </c>
      <c r="Q86" s="209"/>
      <c r="R86" s="210">
        <f>SUM(R87:R166)</f>
        <v>110.80370900000001</v>
      </c>
      <c r="S86" s="209"/>
      <c r="T86" s="211">
        <f>SUM(T87:T166)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2" t="s">
        <v>85</v>
      </c>
      <c r="AT86" s="213" t="s">
        <v>76</v>
      </c>
      <c r="AU86" s="213" t="s">
        <v>85</v>
      </c>
      <c r="AY86" s="212" t="s">
        <v>134</v>
      </c>
      <c r="BK86" s="214">
        <f>SUM(BK87:BK166)</f>
        <v>0</v>
      </c>
    </row>
    <row r="87" s="2" customFormat="1" ht="24.15" customHeight="1">
      <c r="A87" s="41"/>
      <c r="B87" s="42"/>
      <c r="C87" s="217" t="s">
        <v>85</v>
      </c>
      <c r="D87" s="217" t="s">
        <v>136</v>
      </c>
      <c r="E87" s="218" t="s">
        <v>286</v>
      </c>
      <c r="F87" s="219" t="s">
        <v>287</v>
      </c>
      <c r="G87" s="220" t="s">
        <v>162</v>
      </c>
      <c r="H87" s="221">
        <v>714.73400000000004</v>
      </c>
      <c r="I87" s="222"/>
      <c r="J87" s="223">
        <f>ROUND(I87*H87,2)</f>
        <v>0</v>
      </c>
      <c r="K87" s="219" t="s">
        <v>140</v>
      </c>
      <c r="L87" s="47"/>
      <c r="M87" s="224" t="s">
        <v>30</v>
      </c>
      <c r="N87" s="225" t="s">
        <v>48</v>
      </c>
      <c r="O87" s="87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8" t="s">
        <v>141</v>
      </c>
      <c r="AT87" s="228" t="s">
        <v>136</v>
      </c>
      <c r="AU87" s="228" t="s">
        <v>87</v>
      </c>
      <c r="AY87" s="19" t="s">
        <v>134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19" t="s">
        <v>85</v>
      </c>
      <c r="BK87" s="229">
        <f>ROUND(I87*H87,2)</f>
        <v>0</v>
      </c>
      <c r="BL87" s="19" t="s">
        <v>141</v>
      </c>
      <c r="BM87" s="228" t="s">
        <v>288</v>
      </c>
    </row>
    <row r="88" s="2" customFormat="1">
      <c r="A88" s="41"/>
      <c r="B88" s="42"/>
      <c r="C88" s="43"/>
      <c r="D88" s="230" t="s">
        <v>143</v>
      </c>
      <c r="E88" s="43"/>
      <c r="F88" s="231" t="s">
        <v>289</v>
      </c>
      <c r="G88" s="43"/>
      <c r="H88" s="43"/>
      <c r="I88" s="232"/>
      <c r="J88" s="43"/>
      <c r="K88" s="43"/>
      <c r="L88" s="47"/>
      <c r="M88" s="233"/>
      <c r="N88" s="23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143</v>
      </c>
      <c r="AU88" s="19" t="s">
        <v>87</v>
      </c>
    </row>
    <row r="89" s="13" customFormat="1">
      <c r="A89" s="13"/>
      <c r="B89" s="235"/>
      <c r="C89" s="236"/>
      <c r="D89" s="237" t="s">
        <v>145</v>
      </c>
      <c r="E89" s="238" t="s">
        <v>30</v>
      </c>
      <c r="F89" s="239" t="s">
        <v>290</v>
      </c>
      <c r="G89" s="236"/>
      <c r="H89" s="240">
        <v>30.913799999999995</v>
      </c>
      <c r="I89" s="241"/>
      <c r="J89" s="236"/>
      <c r="K89" s="236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145</v>
      </c>
      <c r="AU89" s="246" t="s">
        <v>87</v>
      </c>
      <c r="AV89" s="13" t="s">
        <v>87</v>
      </c>
      <c r="AW89" s="13" t="s">
        <v>147</v>
      </c>
      <c r="AX89" s="13" t="s">
        <v>77</v>
      </c>
      <c r="AY89" s="246" t="s">
        <v>134</v>
      </c>
    </row>
    <row r="90" s="13" customFormat="1">
      <c r="A90" s="13"/>
      <c r="B90" s="235"/>
      <c r="C90" s="236"/>
      <c r="D90" s="237" t="s">
        <v>145</v>
      </c>
      <c r="E90" s="238" t="s">
        <v>30</v>
      </c>
      <c r="F90" s="239" t="s">
        <v>291</v>
      </c>
      <c r="G90" s="236"/>
      <c r="H90" s="240">
        <v>276.42549999999994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145</v>
      </c>
      <c r="AU90" s="246" t="s">
        <v>87</v>
      </c>
      <c r="AV90" s="13" t="s">
        <v>87</v>
      </c>
      <c r="AW90" s="13" t="s">
        <v>147</v>
      </c>
      <c r="AX90" s="13" t="s">
        <v>77</v>
      </c>
      <c r="AY90" s="246" t="s">
        <v>134</v>
      </c>
    </row>
    <row r="91" s="13" customFormat="1">
      <c r="A91" s="13"/>
      <c r="B91" s="235"/>
      <c r="C91" s="236"/>
      <c r="D91" s="237" t="s">
        <v>145</v>
      </c>
      <c r="E91" s="238" t="s">
        <v>30</v>
      </c>
      <c r="F91" s="239" t="s">
        <v>292</v>
      </c>
      <c r="G91" s="236"/>
      <c r="H91" s="240">
        <v>350.39999999999998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145</v>
      </c>
      <c r="AU91" s="246" t="s">
        <v>87</v>
      </c>
      <c r="AV91" s="13" t="s">
        <v>87</v>
      </c>
      <c r="AW91" s="13" t="s">
        <v>147</v>
      </c>
      <c r="AX91" s="13" t="s">
        <v>77</v>
      </c>
      <c r="AY91" s="246" t="s">
        <v>134</v>
      </c>
    </row>
    <row r="92" s="13" customFormat="1">
      <c r="A92" s="13"/>
      <c r="B92" s="235"/>
      <c r="C92" s="236"/>
      <c r="D92" s="237" t="s">
        <v>145</v>
      </c>
      <c r="E92" s="238" t="s">
        <v>30</v>
      </c>
      <c r="F92" s="239" t="s">
        <v>293</v>
      </c>
      <c r="G92" s="236"/>
      <c r="H92" s="240">
        <v>56.994299999999996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145</v>
      </c>
      <c r="AU92" s="246" t="s">
        <v>87</v>
      </c>
      <c r="AV92" s="13" t="s">
        <v>87</v>
      </c>
      <c r="AW92" s="13" t="s">
        <v>147</v>
      </c>
      <c r="AX92" s="13" t="s">
        <v>77</v>
      </c>
      <c r="AY92" s="246" t="s">
        <v>134</v>
      </c>
    </row>
    <row r="93" s="14" customFormat="1">
      <c r="A93" s="14"/>
      <c r="B93" s="247"/>
      <c r="C93" s="248"/>
      <c r="D93" s="237" t="s">
        <v>145</v>
      </c>
      <c r="E93" s="249" t="s">
        <v>30</v>
      </c>
      <c r="F93" s="250" t="s">
        <v>148</v>
      </c>
      <c r="G93" s="248"/>
      <c r="H93" s="251">
        <v>714.73359999999991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145</v>
      </c>
      <c r="AU93" s="257" t="s">
        <v>87</v>
      </c>
      <c r="AV93" s="14" t="s">
        <v>141</v>
      </c>
      <c r="AW93" s="14" t="s">
        <v>147</v>
      </c>
      <c r="AX93" s="14" t="s">
        <v>85</v>
      </c>
      <c r="AY93" s="257" t="s">
        <v>134</v>
      </c>
    </row>
    <row r="94" s="2" customFormat="1" ht="37.8" customHeight="1">
      <c r="A94" s="41"/>
      <c r="B94" s="42"/>
      <c r="C94" s="217" t="s">
        <v>87</v>
      </c>
      <c r="D94" s="217" t="s">
        <v>136</v>
      </c>
      <c r="E94" s="218" t="s">
        <v>178</v>
      </c>
      <c r="F94" s="219" t="s">
        <v>179</v>
      </c>
      <c r="G94" s="220" t="s">
        <v>162</v>
      </c>
      <c r="H94" s="221">
        <v>2360.3879999999999</v>
      </c>
      <c r="I94" s="222"/>
      <c r="J94" s="223">
        <f>ROUND(I94*H94,2)</f>
        <v>0</v>
      </c>
      <c r="K94" s="219" t="s">
        <v>140</v>
      </c>
      <c r="L94" s="47"/>
      <c r="M94" s="224" t="s">
        <v>30</v>
      </c>
      <c r="N94" s="225" t="s">
        <v>48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141</v>
      </c>
      <c r="AT94" s="228" t="s">
        <v>136</v>
      </c>
      <c r="AU94" s="228" t="s">
        <v>87</v>
      </c>
      <c r="AY94" s="19" t="s">
        <v>134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85</v>
      </c>
      <c r="BK94" s="229">
        <f>ROUND(I94*H94,2)</f>
        <v>0</v>
      </c>
      <c r="BL94" s="19" t="s">
        <v>141</v>
      </c>
      <c r="BM94" s="228" t="s">
        <v>294</v>
      </c>
    </row>
    <row r="95" s="2" customFormat="1">
      <c r="A95" s="41"/>
      <c r="B95" s="42"/>
      <c r="C95" s="43"/>
      <c r="D95" s="230" t="s">
        <v>143</v>
      </c>
      <c r="E95" s="43"/>
      <c r="F95" s="231" t="s">
        <v>181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143</v>
      </c>
      <c r="AU95" s="19" t="s">
        <v>87</v>
      </c>
    </row>
    <row r="96" s="13" customFormat="1">
      <c r="A96" s="13"/>
      <c r="B96" s="235"/>
      <c r="C96" s="236"/>
      <c r="D96" s="237" t="s">
        <v>145</v>
      </c>
      <c r="E96" s="238" t="s">
        <v>30</v>
      </c>
      <c r="F96" s="239" t="s">
        <v>295</v>
      </c>
      <c r="G96" s="236"/>
      <c r="H96" s="240">
        <v>714.73400000000004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145</v>
      </c>
      <c r="AU96" s="246" t="s">
        <v>87</v>
      </c>
      <c r="AV96" s="13" t="s">
        <v>87</v>
      </c>
      <c r="AW96" s="13" t="s">
        <v>147</v>
      </c>
      <c r="AX96" s="13" t="s">
        <v>77</v>
      </c>
      <c r="AY96" s="246" t="s">
        <v>134</v>
      </c>
    </row>
    <row r="97" s="13" customFormat="1">
      <c r="A97" s="13"/>
      <c r="B97" s="235"/>
      <c r="C97" s="236"/>
      <c r="D97" s="237" t="s">
        <v>145</v>
      </c>
      <c r="E97" s="238" t="s">
        <v>30</v>
      </c>
      <c r="F97" s="239" t="s">
        <v>296</v>
      </c>
      <c r="G97" s="236"/>
      <c r="H97" s="240">
        <v>1565.7249999999999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145</v>
      </c>
      <c r="AU97" s="246" t="s">
        <v>87</v>
      </c>
      <c r="AV97" s="13" t="s">
        <v>87</v>
      </c>
      <c r="AW97" s="13" t="s">
        <v>147</v>
      </c>
      <c r="AX97" s="13" t="s">
        <v>77</v>
      </c>
      <c r="AY97" s="246" t="s">
        <v>134</v>
      </c>
    </row>
    <row r="98" s="13" customFormat="1">
      <c r="A98" s="13"/>
      <c r="B98" s="235"/>
      <c r="C98" s="236"/>
      <c r="D98" s="237" t="s">
        <v>145</v>
      </c>
      <c r="E98" s="238" t="s">
        <v>30</v>
      </c>
      <c r="F98" s="239" t="s">
        <v>297</v>
      </c>
      <c r="G98" s="236"/>
      <c r="H98" s="240">
        <v>26.379333333333335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145</v>
      </c>
      <c r="AU98" s="246" t="s">
        <v>87</v>
      </c>
      <c r="AV98" s="13" t="s">
        <v>87</v>
      </c>
      <c r="AW98" s="13" t="s">
        <v>147</v>
      </c>
      <c r="AX98" s="13" t="s">
        <v>77</v>
      </c>
      <c r="AY98" s="246" t="s">
        <v>134</v>
      </c>
    </row>
    <row r="99" s="13" customFormat="1">
      <c r="A99" s="13"/>
      <c r="B99" s="235"/>
      <c r="C99" s="236"/>
      <c r="D99" s="237" t="s">
        <v>145</v>
      </c>
      <c r="E99" s="238" t="s">
        <v>30</v>
      </c>
      <c r="F99" s="239" t="s">
        <v>298</v>
      </c>
      <c r="G99" s="236"/>
      <c r="H99" s="240">
        <v>53.549999999999997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145</v>
      </c>
      <c r="AU99" s="246" t="s">
        <v>87</v>
      </c>
      <c r="AV99" s="13" t="s">
        <v>87</v>
      </c>
      <c r="AW99" s="13" t="s">
        <v>147</v>
      </c>
      <c r="AX99" s="13" t="s">
        <v>77</v>
      </c>
      <c r="AY99" s="246" t="s">
        <v>134</v>
      </c>
    </row>
    <row r="100" s="14" customFormat="1">
      <c r="A100" s="14"/>
      <c r="B100" s="247"/>
      <c r="C100" s="248"/>
      <c r="D100" s="237" t="s">
        <v>145</v>
      </c>
      <c r="E100" s="249" t="s">
        <v>30</v>
      </c>
      <c r="F100" s="250" t="s">
        <v>148</v>
      </c>
      <c r="G100" s="248"/>
      <c r="H100" s="251">
        <v>2360.3883333333333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145</v>
      </c>
      <c r="AU100" s="257" t="s">
        <v>87</v>
      </c>
      <c r="AV100" s="14" t="s">
        <v>141</v>
      </c>
      <c r="AW100" s="14" t="s">
        <v>147</v>
      </c>
      <c r="AX100" s="14" t="s">
        <v>85</v>
      </c>
      <c r="AY100" s="257" t="s">
        <v>134</v>
      </c>
    </row>
    <row r="101" s="2" customFormat="1" ht="24.15" customHeight="1">
      <c r="A101" s="41"/>
      <c r="B101" s="42"/>
      <c r="C101" s="217" t="s">
        <v>153</v>
      </c>
      <c r="D101" s="217" t="s">
        <v>136</v>
      </c>
      <c r="E101" s="218" t="s">
        <v>299</v>
      </c>
      <c r="F101" s="219" t="s">
        <v>300</v>
      </c>
      <c r="G101" s="220" t="s">
        <v>162</v>
      </c>
      <c r="H101" s="221">
        <v>1645.654</v>
      </c>
      <c r="I101" s="222"/>
      <c r="J101" s="223">
        <f>ROUND(I101*H101,2)</f>
        <v>0</v>
      </c>
      <c r="K101" s="219" t="s">
        <v>140</v>
      </c>
      <c r="L101" s="47"/>
      <c r="M101" s="224" t="s">
        <v>30</v>
      </c>
      <c r="N101" s="225" t="s">
        <v>48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141</v>
      </c>
      <c r="AT101" s="228" t="s">
        <v>136</v>
      </c>
      <c r="AU101" s="228" t="s">
        <v>87</v>
      </c>
      <c r="AY101" s="19" t="s">
        <v>134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9" t="s">
        <v>85</v>
      </c>
      <c r="BK101" s="229">
        <f>ROUND(I101*H101,2)</f>
        <v>0</v>
      </c>
      <c r="BL101" s="19" t="s">
        <v>141</v>
      </c>
      <c r="BM101" s="228" t="s">
        <v>301</v>
      </c>
    </row>
    <row r="102" s="2" customFormat="1">
      <c r="A102" s="41"/>
      <c r="B102" s="42"/>
      <c r="C102" s="43"/>
      <c r="D102" s="230" t="s">
        <v>143</v>
      </c>
      <c r="E102" s="43"/>
      <c r="F102" s="231" t="s">
        <v>302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143</v>
      </c>
      <c r="AU102" s="19" t="s">
        <v>87</v>
      </c>
    </row>
    <row r="103" s="13" customFormat="1">
      <c r="A103" s="13"/>
      <c r="B103" s="235"/>
      <c r="C103" s="236"/>
      <c r="D103" s="237" t="s">
        <v>145</v>
      </c>
      <c r="E103" s="238" t="s">
        <v>30</v>
      </c>
      <c r="F103" s="239" t="s">
        <v>303</v>
      </c>
      <c r="G103" s="236"/>
      <c r="H103" s="240">
        <v>1565.7249999999999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145</v>
      </c>
      <c r="AU103" s="246" t="s">
        <v>87</v>
      </c>
      <c r="AV103" s="13" t="s">
        <v>87</v>
      </c>
      <c r="AW103" s="13" t="s">
        <v>147</v>
      </c>
      <c r="AX103" s="13" t="s">
        <v>77</v>
      </c>
      <c r="AY103" s="246" t="s">
        <v>134</v>
      </c>
    </row>
    <row r="104" s="13" customFormat="1">
      <c r="A104" s="13"/>
      <c r="B104" s="235"/>
      <c r="C104" s="236"/>
      <c r="D104" s="237" t="s">
        <v>145</v>
      </c>
      <c r="E104" s="238" t="s">
        <v>30</v>
      </c>
      <c r="F104" s="239" t="s">
        <v>304</v>
      </c>
      <c r="G104" s="236"/>
      <c r="H104" s="240">
        <v>26.379333333333335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145</v>
      </c>
      <c r="AU104" s="246" t="s">
        <v>87</v>
      </c>
      <c r="AV104" s="13" t="s">
        <v>87</v>
      </c>
      <c r="AW104" s="13" t="s">
        <v>147</v>
      </c>
      <c r="AX104" s="13" t="s">
        <v>77</v>
      </c>
      <c r="AY104" s="246" t="s">
        <v>134</v>
      </c>
    </row>
    <row r="105" s="13" customFormat="1">
      <c r="A105" s="13"/>
      <c r="B105" s="235"/>
      <c r="C105" s="236"/>
      <c r="D105" s="237" t="s">
        <v>145</v>
      </c>
      <c r="E105" s="238" t="s">
        <v>30</v>
      </c>
      <c r="F105" s="239" t="s">
        <v>305</v>
      </c>
      <c r="G105" s="236"/>
      <c r="H105" s="240">
        <v>53.549999999999997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145</v>
      </c>
      <c r="AU105" s="246" t="s">
        <v>87</v>
      </c>
      <c r="AV105" s="13" t="s">
        <v>87</v>
      </c>
      <c r="AW105" s="13" t="s">
        <v>147</v>
      </c>
      <c r="AX105" s="13" t="s">
        <v>77</v>
      </c>
      <c r="AY105" s="246" t="s">
        <v>134</v>
      </c>
    </row>
    <row r="106" s="14" customFormat="1">
      <c r="A106" s="14"/>
      <c r="B106" s="247"/>
      <c r="C106" s="248"/>
      <c r="D106" s="237" t="s">
        <v>145</v>
      </c>
      <c r="E106" s="249" t="s">
        <v>30</v>
      </c>
      <c r="F106" s="250" t="s">
        <v>148</v>
      </c>
      <c r="G106" s="248"/>
      <c r="H106" s="251">
        <v>1645.6543333333332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145</v>
      </c>
      <c r="AU106" s="257" t="s">
        <v>87</v>
      </c>
      <c r="AV106" s="14" t="s">
        <v>141</v>
      </c>
      <c r="AW106" s="14" t="s">
        <v>147</v>
      </c>
      <c r="AX106" s="14" t="s">
        <v>85</v>
      </c>
      <c r="AY106" s="257" t="s">
        <v>134</v>
      </c>
    </row>
    <row r="107" s="2" customFormat="1" ht="37.8" customHeight="1">
      <c r="A107" s="41"/>
      <c r="B107" s="42"/>
      <c r="C107" s="217" t="s">
        <v>141</v>
      </c>
      <c r="D107" s="217" t="s">
        <v>136</v>
      </c>
      <c r="E107" s="218" t="s">
        <v>306</v>
      </c>
      <c r="F107" s="219" t="s">
        <v>307</v>
      </c>
      <c r="G107" s="220" t="s">
        <v>162</v>
      </c>
      <c r="H107" s="221">
        <v>1565.7249999999999</v>
      </c>
      <c r="I107" s="222"/>
      <c r="J107" s="223">
        <f>ROUND(I107*H107,2)</f>
        <v>0</v>
      </c>
      <c r="K107" s="219" t="s">
        <v>140</v>
      </c>
      <c r="L107" s="47"/>
      <c r="M107" s="224" t="s">
        <v>30</v>
      </c>
      <c r="N107" s="225" t="s">
        <v>48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141</v>
      </c>
      <c r="AT107" s="228" t="s">
        <v>136</v>
      </c>
      <c r="AU107" s="228" t="s">
        <v>87</v>
      </c>
      <c r="AY107" s="19" t="s">
        <v>134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85</v>
      </c>
      <c r="BK107" s="229">
        <f>ROUND(I107*H107,2)</f>
        <v>0</v>
      </c>
      <c r="BL107" s="19" t="s">
        <v>141</v>
      </c>
      <c r="BM107" s="228" t="s">
        <v>308</v>
      </c>
    </row>
    <row r="108" s="2" customFormat="1">
      <c r="A108" s="41"/>
      <c r="B108" s="42"/>
      <c r="C108" s="43"/>
      <c r="D108" s="230" t="s">
        <v>143</v>
      </c>
      <c r="E108" s="43"/>
      <c r="F108" s="231" t="s">
        <v>309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143</v>
      </c>
      <c r="AU108" s="19" t="s">
        <v>87</v>
      </c>
    </row>
    <row r="109" s="15" customFormat="1">
      <c r="A109" s="15"/>
      <c r="B109" s="258"/>
      <c r="C109" s="259"/>
      <c r="D109" s="237" t="s">
        <v>145</v>
      </c>
      <c r="E109" s="260" t="s">
        <v>30</v>
      </c>
      <c r="F109" s="261" t="s">
        <v>310</v>
      </c>
      <c r="G109" s="259"/>
      <c r="H109" s="260" t="s">
        <v>30</v>
      </c>
      <c r="I109" s="262"/>
      <c r="J109" s="259"/>
      <c r="K109" s="259"/>
      <c r="L109" s="263"/>
      <c r="M109" s="264"/>
      <c r="N109" s="265"/>
      <c r="O109" s="265"/>
      <c r="P109" s="265"/>
      <c r="Q109" s="265"/>
      <c r="R109" s="265"/>
      <c r="S109" s="265"/>
      <c r="T109" s="26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7" t="s">
        <v>145</v>
      </c>
      <c r="AU109" s="267" t="s">
        <v>87</v>
      </c>
      <c r="AV109" s="15" t="s">
        <v>85</v>
      </c>
      <c r="AW109" s="15" t="s">
        <v>147</v>
      </c>
      <c r="AX109" s="15" t="s">
        <v>77</v>
      </c>
      <c r="AY109" s="267" t="s">
        <v>134</v>
      </c>
    </row>
    <row r="110" s="13" customFormat="1">
      <c r="A110" s="13"/>
      <c r="B110" s="235"/>
      <c r="C110" s="236"/>
      <c r="D110" s="237" t="s">
        <v>145</v>
      </c>
      <c r="E110" s="238" t="s">
        <v>30</v>
      </c>
      <c r="F110" s="239" t="s">
        <v>311</v>
      </c>
      <c r="G110" s="236"/>
      <c r="H110" s="240">
        <v>40.601999999999997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145</v>
      </c>
      <c r="AU110" s="246" t="s">
        <v>87</v>
      </c>
      <c r="AV110" s="13" t="s">
        <v>87</v>
      </c>
      <c r="AW110" s="13" t="s">
        <v>147</v>
      </c>
      <c r="AX110" s="13" t="s">
        <v>77</v>
      </c>
      <c r="AY110" s="246" t="s">
        <v>134</v>
      </c>
    </row>
    <row r="111" s="13" customFormat="1">
      <c r="A111" s="13"/>
      <c r="B111" s="235"/>
      <c r="C111" s="236"/>
      <c r="D111" s="237" t="s">
        <v>145</v>
      </c>
      <c r="E111" s="238" t="s">
        <v>30</v>
      </c>
      <c r="F111" s="239" t="s">
        <v>312</v>
      </c>
      <c r="G111" s="236"/>
      <c r="H111" s="240">
        <v>566.9958499999999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145</v>
      </c>
      <c r="AU111" s="246" t="s">
        <v>87</v>
      </c>
      <c r="AV111" s="13" t="s">
        <v>87</v>
      </c>
      <c r="AW111" s="13" t="s">
        <v>147</v>
      </c>
      <c r="AX111" s="13" t="s">
        <v>77</v>
      </c>
      <c r="AY111" s="246" t="s">
        <v>134</v>
      </c>
    </row>
    <row r="112" s="13" customFormat="1">
      <c r="A112" s="13"/>
      <c r="B112" s="235"/>
      <c r="C112" s="236"/>
      <c r="D112" s="237" t="s">
        <v>145</v>
      </c>
      <c r="E112" s="238" t="s">
        <v>30</v>
      </c>
      <c r="F112" s="239" t="s">
        <v>313</v>
      </c>
      <c r="G112" s="236"/>
      <c r="H112" s="240">
        <v>825.36000000000001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145</v>
      </c>
      <c r="AU112" s="246" t="s">
        <v>87</v>
      </c>
      <c r="AV112" s="13" t="s">
        <v>87</v>
      </c>
      <c r="AW112" s="13" t="s">
        <v>147</v>
      </c>
      <c r="AX112" s="13" t="s">
        <v>77</v>
      </c>
      <c r="AY112" s="246" t="s">
        <v>134</v>
      </c>
    </row>
    <row r="113" s="13" customFormat="1">
      <c r="A113" s="13"/>
      <c r="B113" s="235"/>
      <c r="C113" s="236"/>
      <c r="D113" s="237" t="s">
        <v>145</v>
      </c>
      <c r="E113" s="238" t="s">
        <v>30</v>
      </c>
      <c r="F113" s="239" t="s">
        <v>314</v>
      </c>
      <c r="G113" s="236"/>
      <c r="H113" s="240">
        <v>132.76724999999996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145</v>
      </c>
      <c r="AU113" s="246" t="s">
        <v>87</v>
      </c>
      <c r="AV113" s="13" t="s">
        <v>87</v>
      </c>
      <c r="AW113" s="13" t="s">
        <v>147</v>
      </c>
      <c r="AX113" s="13" t="s">
        <v>77</v>
      </c>
      <c r="AY113" s="246" t="s">
        <v>134</v>
      </c>
    </row>
    <row r="114" s="14" customFormat="1">
      <c r="A114" s="14"/>
      <c r="B114" s="247"/>
      <c r="C114" s="248"/>
      <c r="D114" s="237" t="s">
        <v>145</v>
      </c>
      <c r="E114" s="249" t="s">
        <v>30</v>
      </c>
      <c r="F114" s="250" t="s">
        <v>148</v>
      </c>
      <c r="G114" s="248"/>
      <c r="H114" s="251">
        <v>1565.7250999999997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145</v>
      </c>
      <c r="AU114" s="257" t="s">
        <v>87</v>
      </c>
      <c r="AV114" s="14" t="s">
        <v>141</v>
      </c>
      <c r="AW114" s="14" t="s">
        <v>147</v>
      </c>
      <c r="AX114" s="14" t="s">
        <v>85</v>
      </c>
      <c r="AY114" s="257" t="s">
        <v>134</v>
      </c>
    </row>
    <row r="115" s="2" customFormat="1" ht="24.15" customHeight="1">
      <c r="A115" s="41"/>
      <c r="B115" s="42"/>
      <c r="C115" s="217" t="s">
        <v>170</v>
      </c>
      <c r="D115" s="217" t="s">
        <v>136</v>
      </c>
      <c r="E115" s="218" t="s">
        <v>315</v>
      </c>
      <c r="F115" s="219" t="s">
        <v>316</v>
      </c>
      <c r="G115" s="220" t="s">
        <v>162</v>
      </c>
      <c r="H115" s="221">
        <v>714.73400000000004</v>
      </c>
      <c r="I115" s="222"/>
      <c r="J115" s="223">
        <f>ROUND(I115*H115,2)</f>
        <v>0</v>
      </c>
      <c r="K115" s="219" t="s">
        <v>140</v>
      </c>
      <c r="L115" s="47"/>
      <c r="M115" s="224" t="s">
        <v>30</v>
      </c>
      <c r="N115" s="225" t="s">
        <v>48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141</v>
      </c>
      <c r="AT115" s="228" t="s">
        <v>136</v>
      </c>
      <c r="AU115" s="228" t="s">
        <v>87</v>
      </c>
      <c r="AY115" s="19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85</v>
      </c>
      <c r="BK115" s="229">
        <f>ROUND(I115*H115,2)</f>
        <v>0</v>
      </c>
      <c r="BL115" s="19" t="s">
        <v>141</v>
      </c>
      <c r="BM115" s="228" t="s">
        <v>317</v>
      </c>
    </row>
    <row r="116" s="2" customFormat="1">
      <c r="A116" s="41"/>
      <c r="B116" s="42"/>
      <c r="C116" s="43"/>
      <c r="D116" s="230" t="s">
        <v>143</v>
      </c>
      <c r="E116" s="43"/>
      <c r="F116" s="231" t="s">
        <v>318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143</v>
      </c>
      <c r="AU116" s="19" t="s">
        <v>87</v>
      </c>
    </row>
    <row r="117" s="13" customFormat="1">
      <c r="A117" s="13"/>
      <c r="B117" s="235"/>
      <c r="C117" s="236"/>
      <c r="D117" s="237" t="s">
        <v>145</v>
      </c>
      <c r="E117" s="238" t="s">
        <v>30</v>
      </c>
      <c r="F117" s="239" t="s">
        <v>319</v>
      </c>
      <c r="G117" s="236"/>
      <c r="H117" s="240">
        <v>714.73400000000004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145</v>
      </c>
      <c r="AU117" s="246" t="s">
        <v>87</v>
      </c>
      <c r="AV117" s="13" t="s">
        <v>87</v>
      </c>
      <c r="AW117" s="13" t="s">
        <v>147</v>
      </c>
      <c r="AX117" s="13" t="s">
        <v>77</v>
      </c>
      <c r="AY117" s="246" t="s">
        <v>134</v>
      </c>
    </row>
    <row r="118" s="14" customFormat="1">
      <c r="A118" s="14"/>
      <c r="B118" s="247"/>
      <c r="C118" s="248"/>
      <c r="D118" s="237" t="s">
        <v>145</v>
      </c>
      <c r="E118" s="249" t="s">
        <v>30</v>
      </c>
      <c r="F118" s="250" t="s">
        <v>148</v>
      </c>
      <c r="G118" s="248"/>
      <c r="H118" s="251">
        <v>714.73400000000004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145</v>
      </c>
      <c r="AU118" s="257" t="s">
        <v>87</v>
      </c>
      <c r="AV118" s="14" t="s">
        <v>141</v>
      </c>
      <c r="AW118" s="14" t="s">
        <v>147</v>
      </c>
      <c r="AX118" s="14" t="s">
        <v>85</v>
      </c>
      <c r="AY118" s="257" t="s">
        <v>134</v>
      </c>
    </row>
    <row r="119" s="2" customFormat="1" ht="24.15" customHeight="1">
      <c r="A119" s="41"/>
      <c r="B119" s="42"/>
      <c r="C119" s="217" t="s">
        <v>177</v>
      </c>
      <c r="D119" s="217" t="s">
        <v>136</v>
      </c>
      <c r="E119" s="218" t="s">
        <v>320</v>
      </c>
      <c r="F119" s="219" t="s">
        <v>321</v>
      </c>
      <c r="G119" s="220" t="s">
        <v>162</v>
      </c>
      <c r="H119" s="221">
        <v>79.138000000000005</v>
      </c>
      <c r="I119" s="222"/>
      <c r="J119" s="223">
        <f>ROUND(I119*H119,2)</f>
        <v>0</v>
      </c>
      <c r="K119" s="219" t="s">
        <v>140</v>
      </c>
      <c r="L119" s="47"/>
      <c r="M119" s="224" t="s">
        <v>30</v>
      </c>
      <c r="N119" s="225" t="s">
        <v>48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141</v>
      </c>
      <c r="AT119" s="228" t="s">
        <v>136</v>
      </c>
      <c r="AU119" s="228" t="s">
        <v>87</v>
      </c>
      <c r="AY119" s="19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85</v>
      </c>
      <c r="BK119" s="229">
        <f>ROUND(I119*H119,2)</f>
        <v>0</v>
      </c>
      <c r="BL119" s="19" t="s">
        <v>141</v>
      </c>
      <c r="BM119" s="228" t="s">
        <v>322</v>
      </c>
    </row>
    <row r="120" s="2" customFormat="1">
      <c r="A120" s="41"/>
      <c r="B120" s="42"/>
      <c r="C120" s="43"/>
      <c r="D120" s="230" t="s">
        <v>143</v>
      </c>
      <c r="E120" s="43"/>
      <c r="F120" s="231" t="s">
        <v>323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143</v>
      </c>
      <c r="AU120" s="19" t="s">
        <v>87</v>
      </c>
    </row>
    <row r="121" s="15" customFormat="1">
      <c r="A121" s="15"/>
      <c r="B121" s="258"/>
      <c r="C121" s="259"/>
      <c r="D121" s="237" t="s">
        <v>145</v>
      </c>
      <c r="E121" s="260" t="s">
        <v>30</v>
      </c>
      <c r="F121" s="261" t="s">
        <v>324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145</v>
      </c>
      <c r="AU121" s="267" t="s">
        <v>87</v>
      </c>
      <c r="AV121" s="15" t="s">
        <v>85</v>
      </c>
      <c r="AW121" s="15" t="s">
        <v>147</v>
      </c>
      <c r="AX121" s="15" t="s">
        <v>77</v>
      </c>
      <c r="AY121" s="267" t="s">
        <v>134</v>
      </c>
    </row>
    <row r="122" s="13" customFormat="1">
      <c r="A122" s="13"/>
      <c r="B122" s="235"/>
      <c r="C122" s="236"/>
      <c r="D122" s="237" t="s">
        <v>145</v>
      </c>
      <c r="E122" s="238" t="s">
        <v>30</v>
      </c>
      <c r="F122" s="239" t="s">
        <v>325</v>
      </c>
      <c r="G122" s="236"/>
      <c r="H122" s="240">
        <v>0.87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145</v>
      </c>
      <c r="AU122" s="246" t="s">
        <v>87</v>
      </c>
      <c r="AV122" s="13" t="s">
        <v>87</v>
      </c>
      <c r="AW122" s="13" t="s">
        <v>147</v>
      </c>
      <c r="AX122" s="13" t="s">
        <v>77</v>
      </c>
      <c r="AY122" s="246" t="s">
        <v>134</v>
      </c>
    </row>
    <row r="123" s="13" customFormat="1">
      <c r="A123" s="13"/>
      <c r="B123" s="235"/>
      <c r="C123" s="236"/>
      <c r="D123" s="237" t="s">
        <v>145</v>
      </c>
      <c r="E123" s="238" t="s">
        <v>30</v>
      </c>
      <c r="F123" s="239" t="s">
        <v>326</v>
      </c>
      <c r="G123" s="236"/>
      <c r="H123" s="240">
        <v>33.189549999999997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145</v>
      </c>
      <c r="AU123" s="246" t="s">
        <v>87</v>
      </c>
      <c r="AV123" s="13" t="s">
        <v>87</v>
      </c>
      <c r="AW123" s="13" t="s">
        <v>147</v>
      </c>
      <c r="AX123" s="13" t="s">
        <v>77</v>
      </c>
      <c r="AY123" s="246" t="s">
        <v>134</v>
      </c>
    </row>
    <row r="124" s="13" customFormat="1">
      <c r="A124" s="13"/>
      <c r="B124" s="235"/>
      <c r="C124" s="236"/>
      <c r="D124" s="237" t="s">
        <v>145</v>
      </c>
      <c r="E124" s="238" t="s">
        <v>30</v>
      </c>
      <c r="F124" s="239" t="s">
        <v>327</v>
      </c>
      <c r="G124" s="236"/>
      <c r="H124" s="240">
        <v>44.519999999999996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145</v>
      </c>
      <c r="AU124" s="246" t="s">
        <v>87</v>
      </c>
      <c r="AV124" s="13" t="s">
        <v>87</v>
      </c>
      <c r="AW124" s="13" t="s">
        <v>147</v>
      </c>
      <c r="AX124" s="13" t="s">
        <v>77</v>
      </c>
      <c r="AY124" s="246" t="s">
        <v>134</v>
      </c>
    </row>
    <row r="125" s="13" customFormat="1">
      <c r="A125" s="13"/>
      <c r="B125" s="235"/>
      <c r="C125" s="236"/>
      <c r="D125" s="237" t="s">
        <v>145</v>
      </c>
      <c r="E125" s="238" t="s">
        <v>30</v>
      </c>
      <c r="F125" s="239" t="s">
        <v>328</v>
      </c>
      <c r="G125" s="236"/>
      <c r="H125" s="240">
        <v>0.55800000000000005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145</v>
      </c>
      <c r="AU125" s="246" t="s">
        <v>87</v>
      </c>
      <c r="AV125" s="13" t="s">
        <v>87</v>
      </c>
      <c r="AW125" s="13" t="s">
        <v>147</v>
      </c>
      <c r="AX125" s="13" t="s">
        <v>77</v>
      </c>
      <c r="AY125" s="246" t="s">
        <v>134</v>
      </c>
    </row>
    <row r="126" s="14" customFormat="1">
      <c r="A126" s="14"/>
      <c r="B126" s="247"/>
      <c r="C126" s="248"/>
      <c r="D126" s="237" t="s">
        <v>145</v>
      </c>
      <c r="E126" s="249" t="s">
        <v>30</v>
      </c>
      <c r="F126" s="250" t="s">
        <v>148</v>
      </c>
      <c r="G126" s="248"/>
      <c r="H126" s="251">
        <v>79.13754999999999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145</v>
      </c>
      <c r="AU126" s="257" t="s">
        <v>87</v>
      </c>
      <c r="AV126" s="14" t="s">
        <v>141</v>
      </c>
      <c r="AW126" s="14" t="s">
        <v>147</v>
      </c>
      <c r="AX126" s="14" t="s">
        <v>85</v>
      </c>
      <c r="AY126" s="257" t="s">
        <v>134</v>
      </c>
    </row>
    <row r="127" s="2" customFormat="1" ht="16.5" customHeight="1">
      <c r="A127" s="41"/>
      <c r="B127" s="42"/>
      <c r="C127" s="268" t="s">
        <v>184</v>
      </c>
      <c r="D127" s="268" t="s">
        <v>238</v>
      </c>
      <c r="E127" s="269" t="s">
        <v>329</v>
      </c>
      <c r="F127" s="270" t="s">
        <v>330</v>
      </c>
      <c r="G127" s="271" t="s">
        <v>211</v>
      </c>
      <c r="H127" s="272">
        <v>110.79300000000001</v>
      </c>
      <c r="I127" s="273"/>
      <c r="J127" s="274">
        <f>ROUND(I127*H127,2)</f>
        <v>0</v>
      </c>
      <c r="K127" s="270" t="s">
        <v>140</v>
      </c>
      <c r="L127" s="275"/>
      <c r="M127" s="276" t="s">
        <v>30</v>
      </c>
      <c r="N127" s="277" t="s">
        <v>48</v>
      </c>
      <c r="O127" s="87"/>
      <c r="P127" s="226">
        <f>O127*H127</f>
        <v>0</v>
      </c>
      <c r="Q127" s="226">
        <v>1</v>
      </c>
      <c r="R127" s="226">
        <f>Q127*H127</f>
        <v>110.79300000000001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190</v>
      </c>
      <c r="AT127" s="228" t="s">
        <v>238</v>
      </c>
      <c r="AU127" s="228" t="s">
        <v>87</v>
      </c>
      <c r="AY127" s="19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9" t="s">
        <v>85</v>
      </c>
      <c r="BK127" s="229">
        <f>ROUND(I127*H127,2)</f>
        <v>0</v>
      </c>
      <c r="BL127" s="19" t="s">
        <v>141</v>
      </c>
      <c r="BM127" s="228" t="s">
        <v>331</v>
      </c>
    </row>
    <row r="128" s="15" customFormat="1">
      <c r="A128" s="15"/>
      <c r="B128" s="258"/>
      <c r="C128" s="259"/>
      <c r="D128" s="237" t="s">
        <v>145</v>
      </c>
      <c r="E128" s="260" t="s">
        <v>30</v>
      </c>
      <c r="F128" s="261" t="s">
        <v>332</v>
      </c>
      <c r="G128" s="259"/>
      <c r="H128" s="260" t="s">
        <v>30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145</v>
      </c>
      <c r="AU128" s="267" t="s">
        <v>87</v>
      </c>
      <c r="AV128" s="15" t="s">
        <v>85</v>
      </c>
      <c r="AW128" s="15" t="s">
        <v>147</v>
      </c>
      <c r="AX128" s="15" t="s">
        <v>77</v>
      </c>
      <c r="AY128" s="267" t="s">
        <v>134</v>
      </c>
    </row>
    <row r="129" s="13" customFormat="1">
      <c r="A129" s="13"/>
      <c r="B129" s="235"/>
      <c r="C129" s="236"/>
      <c r="D129" s="237" t="s">
        <v>145</v>
      </c>
      <c r="E129" s="238" t="s">
        <v>30</v>
      </c>
      <c r="F129" s="239" t="s">
        <v>333</v>
      </c>
      <c r="G129" s="236"/>
      <c r="H129" s="240">
        <v>110.7932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145</v>
      </c>
      <c r="AU129" s="246" t="s">
        <v>87</v>
      </c>
      <c r="AV129" s="13" t="s">
        <v>87</v>
      </c>
      <c r="AW129" s="13" t="s">
        <v>147</v>
      </c>
      <c r="AX129" s="13" t="s">
        <v>77</v>
      </c>
      <c r="AY129" s="246" t="s">
        <v>134</v>
      </c>
    </row>
    <row r="130" s="14" customFormat="1">
      <c r="A130" s="14"/>
      <c r="B130" s="247"/>
      <c r="C130" s="248"/>
      <c r="D130" s="237" t="s">
        <v>145</v>
      </c>
      <c r="E130" s="249" t="s">
        <v>30</v>
      </c>
      <c r="F130" s="250" t="s">
        <v>148</v>
      </c>
      <c r="G130" s="248"/>
      <c r="H130" s="251">
        <v>110.7932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145</v>
      </c>
      <c r="AU130" s="257" t="s">
        <v>87</v>
      </c>
      <c r="AV130" s="14" t="s">
        <v>141</v>
      </c>
      <c r="AW130" s="14" t="s">
        <v>147</v>
      </c>
      <c r="AX130" s="14" t="s">
        <v>85</v>
      </c>
      <c r="AY130" s="257" t="s">
        <v>134</v>
      </c>
    </row>
    <row r="131" s="2" customFormat="1" ht="16.5" customHeight="1">
      <c r="A131" s="41"/>
      <c r="B131" s="42"/>
      <c r="C131" s="217" t="s">
        <v>190</v>
      </c>
      <c r="D131" s="217" t="s">
        <v>136</v>
      </c>
      <c r="E131" s="218" t="s">
        <v>334</v>
      </c>
      <c r="F131" s="219" t="s">
        <v>335</v>
      </c>
      <c r="G131" s="220" t="s">
        <v>139</v>
      </c>
      <c r="H131" s="221">
        <v>167.09999999999999</v>
      </c>
      <c r="I131" s="222"/>
      <c r="J131" s="223">
        <f>ROUND(I131*H131,2)</f>
        <v>0</v>
      </c>
      <c r="K131" s="219" t="s">
        <v>140</v>
      </c>
      <c r="L131" s="47"/>
      <c r="M131" s="224" t="s">
        <v>30</v>
      </c>
      <c r="N131" s="225" t="s">
        <v>48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141</v>
      </c>
      <c r="AT131" s="228" t="s">
        <v>136</v>
      </c>
      <c r="AU131" s="228" t="s">
        <v>87</v>
      </c>
      <c r="AY131" s="19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85</v>
      </c>
      <c r="BK131" s="229">
        <f>ROUND(I131*H131,2)</f>
        <v>0</v>
      </c>
      <c r="BL131" s="19" t="s">
        <v>141</v>
      </c>
      <c r="BM131" s="228" t="s">
        <v>336</v>
      </c>
    </row>
    <row r="132" s="2" customFormat="1">
      <c r="A132" s="41"/>
      <c r="B132" s="42"/>
      <c r="C132" s="43"/>
      <c r="D132" s="230" t="s">
        <v>143</v>
      </c>
      <c r="E132" s="43"/>
      <c r="F132" s="231" t="s">
        <v>337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143</v>
      </c>
      <c r="AU132" s="19" t="s">
        <v>87</v>
      </c>
    </row>
    <row r="133" s="13" customFormat="1">
      <c r="A133" s="13"/>
      <c r="B133" s="235"/>
      <c r="C133" s="236"/>
      <c r="D133" s="237" t="s">
        <v>145</v>
      </c>
      <c r="E133" s="238" t="s">
        <v>30</v>
      </c>
      <c r="F133" s="239" t="s">
        <v>338</v>
      </c>
      <c r="G133" s="236"/>
      <c r="H133" s="240">
        <v>167.10000000000002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145</v>
      </c>
      <c r="AU133" s="246" t="s">
        <v>87</v>
      </c>
      <c r="AV133" s="13" t="s">
        <v>87</v>
      </c>
      <c r="AW133" s="13" t="s">
        <v>147</v>
      </c>
      <c r="AX133" s="13" t="s">
        <v>77</v>
      </c>
      <c r="AY133" s="246" t="s">
        <v>134</v>
      </c>
    </row>
    <row r="134" s="14" customFormat="1">
      <c r="A134" s="14"/>
      <c r="B134" s="247"/>
      <c r="C134" s="248"/>
      <c r="D134" s="237" t="s">
        <v>145</v>
      </c>
      <c r="E134" s="249" t="s">
        <v>30</v>
      </c>
      <c r="F134" s="250" t="s">
        <v>148</v>
      </c>
      <c r="G134" s="248"/>
      <c r="H134" s="251">
        <v>167.10000000000002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145</v>
      </c>
      <c r="AU134" s="257" t="s">
        <v>87</v>
      </c>
      <c r="AV134" s="14" t="s">
        <v>141</v>
      </c>
      <c r="AW134" s="14" t="s">
        <v>147</v>
      </c>
      <c r="AX134" s="14" t="s">
        <v>85</v>
      </c>
      <c r="AY134" s="257" t="s">
        <v>134</v>
      </c>
    </row>
    <row r="135" s="2" customFormat="1" ht="24.15" customHeight="1">
      <c r="A135" s="41"/>
      <c r="B135" s="42"/>
      <c r="C135" s="217" t="s">
        <v>196</v>
      </c>
      <c r="D135" s="217" t="s">
        <v>136</v>
      </c>
      <c r="E135" s="218" t="s">
        <v>339</v>
      </c>
      <c r="F135" s="219" t="s">
        <v>340</v>
      </c>
      <c r="G135" s="220" t="s">
        <v>139</v>
      </c>
      <c r="H135" s="221">
        <v>167.09999999999999</v>
      </c>
      <c r="I135" s="222"/>
      <c r="J135" s="223">
        <f>ROUND(I135*H135,2)</f>
        <v>0</v>
      </c>
      <c r="K135" s="219" t="s">
        <v>140</v>
      </c>
      <c r="L135" s="47"/>
      <c r="M135" s="224" t="s">
        <v>30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141</v>
      </c>
      <c r="AT135" s="228" t="s">
        <v>136</v>
      </c>
      <c r="AU135" s="228" t="s">
        <v>87</v>
      </c>
      <c r="AY135" s="19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85</v>
      </c>
      <c r="BK135" s="229">
        <f>ROUND(I135*H135,2)</f>
        <v>0</v>
      </c>
      <c r="BL135" s="19" t="s">
        <v>141</v>
      </c>
      <c r="BM135" s="228" t="s">
        <v>341</v>
      </c>
    </row>
    <row r="136" s="2" customFormat="1">
      <c r="A136" s="41"/>
      <c r="B136" s="42"/>
      <c r="C136" s="43"/>
      <c r="D136" s="230" t="s">
        <v>143</v>
      </c>
      <c r="E136" s="43"/>
      <c r="F136" s="231" t="s">
        <v>342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143</v>
      </c>
      <c r="AU136" s="19" t="s">
        <v>87</v>
      </c>
    </row>
    <row r="137" s="15" customFormat="1">
      <c r="A137" s="15"/>
      <c r="B137" s="258"/>
      <c r="C137" s="259"/>
      <c r="D137" s="237" t="s">
        <v>145</v>
      </c>
      <c r="E137" s="260" t="s">
        <v>30</v>
      </c>
      <c r="F137" s="261" t="s">
        <v>343</v>
      </c>
      <c r="G137" s="259"/>
      <c r="H137" s="260" t="s">
        <v>30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145</v>
      </c>
      <c r="AU137" s="267" t="s">
        <v>87</v>
      </c>
      <c r="AV137" s="15" t="s">
        <v>85</v>
      </c>
      <c r="AW137" s="15" t="s">
        <v>147</v>
      </c>
      <c r="AX137" s="15" t="s">
        <v>77</v>
      </c>
      <c r="AY137" s="267" t="s">
        <v>134</v>
      </c>
    </row>
    <row r="138" s="13" customFormat="1">
      <c r="A138" s="13"/>
      <c r="B138" s="235"/>
      <c r="C138" s="236"/>
      <c r="D138" s="237" t="s">
        <v>145</v>
      </c>
      <c r="E138" s="238" t="s">
        <v>30</v>
      </c>
      <c r="F138" s="239" t="s">
        <v>338</v>
      </c>
      <c r="G138" s="236"/>
      <c r="H138" s="240">
        <v>167.10000000000002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145</v>
      </c>
      <c r="AU138" s="246" t="s">
        <v>87</v>
      </c>
      <c r="AV138" s="13" t="s">
        <v>87</v>
      </c>
      <c r="AW138" s="13" t="s">
        <v>147</v>
      </c>
      <c r="AX138" s="13" t="s">
        <v>77</v>
      </c>
      <c r="AY138" s="246" t="s">
        <v>134</v>
      </c>
    </row>
    <row r="139" s="14" customFormat="1">
      <c r="A139" s="14"/>
      <c r="B139" s="247"/>
      <c r="C139" s="248"/>
      <c r="D139" s="237" t="s">
        <v>145</v>
      </c>
      <c r="E139" s="249" t="s">
        <v>30</v>
      </c>
      <c r="F139" s="250" t="s">
        <v>148</v>
      </c>
      <c r="G139" s="248"/>
      <c r="H139" s="251">
        <v>167.10000000000002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145</v>
      </c>
      <c r="AU139" s="257" t="s">
        <v>87</v>
      </c>
      <c r="AV139" s="14" t="s">
        <v>141</v>
      </c>
      <c r="AW139" s="14" t="s">
        <v>147</v>
      </c>
      <c r="AX139" s="14" t="s">
        <v>85</v>
      </c>
      <c r="AY139" s="257" t="s">
        <v>134</v>
      </c>
    </row>
    <row r="140" s="2" customFormat="1" ht="24.15" customHeight="1">
      <c r="A140" s="41"/>
      <c r="B140" s="42"/>
      <c r="C140" s="217" t="s">
        <v>208</v>
      </c>
      <c r="D140" s="217" t="s">
        <v>136</v>
      </c>
      <c r="E140" s="218" t="s">
        <v>226</v>
      </c>
      <c r="F140" s="219" t="s">
        <v>227</v>
      </c>
      <c r="G140" s="220" t="s">
        <v>139</v>
      </c>
      <c r="H140" s="221">
        <v>167.09999999999999</v>
      </c>
      <c r="I140" s="222"/>
      <c r="J140" s="223">
        <f>ROUND(I140*H140,2)</f>
        <v>0</v>
      </c>
      <c r="K140" s="219" t="s">
        <v>140</v>
      </c>
      <c r="L140" s="47"/>
      <c r="M140" s="224" t="s">
        <v>30</v>
      </c>
      <c r="N140" s="225" t="s">
        <v>48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141</v>
      </c>
      <c r="AT140" s="228" t="s">
        <v>136</v>
      </c>
      <c r="AU140" s="228" t="s">
        <v>87</v>
      </c>
      <c r="AY140" s="19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85</v>
      </c>
      <c r="BK140" s="229">
        <f>ROUND(I140*H140,2)</f>
        <v>0</v>
      </c>
      <c r="BL140" s="19" t="s">
        <v>141</v>
      </c>
      <c r="BM140" s="228" t="s">
        <v>344</v>
      </c>
    </row>
    <row r="141" s="2" customFormat="1">
      <c r="A141" s="41"/>
      <c r="B141" s="42"/>
      <c r="C141" s="43"/>
      <c r="D141" s="230" t="s">
        <v>143</v>
      </c>
      <c r="E141" s="43"/>
      <c r="F141" s="231" t="s">
        <v>229</v>
      </c>
      <c r="G141" s="43"/>
      <c r="H141" s="43"/>
      <c r="I141" s="232"/>
      <c r="J141" s="43"/>
      <c r="K141" s="43"/>
      <c r="L141" s="47"/>
      <c r="M141" s="233"/>
      <c r="N141" s="23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143</v>
      </c>
      <c r="AU141" s="19" t="s">
        <v>87</v>
      </c>
    </row>
    <row r="142" s="13" customFormat="1">
      <c r="A142" s="13"/>
      <c r="B142" s="235"/>
      <c r="C142" s="236"/>
      <c r="D142" s="237" t="s">
        <v>145</v>
      </c>
      <c r="E142" s="238" t="s">
        <v>30</v>
      </c>
      <c r="F142" s="239" t="s">
        <v>345</v>
      </c>
      <c r="G142" s="236"/>
      <c r="H142" s="240">
        <v>167.10000000000002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145</v>
      </c>
      <c r="AU142" s="246" t="s">
        <v>87</v>
      </c>
      <c r="AV142" s="13" t="s">
        <v>87</v>
      </c>
      <c r="AW142" s="13" t="s">
        <v>147</v>
      </c>
      <c r="AX142" s="13" t="s">
        <v>77</v>
      </c>
      <c r="AY142" s="246" t="s">
        <v>134</v>
      </c>
    </row>
    <row r="143" s="14" customFormat="1">
      <c r="A143" s="14"/>
      <c r="B143" s="247"/>
      <c r="C143" s="248"/>
      <c r="D143" s="237" t="s">
        <v>145</v>
      </c>
      <c r="E143" s="249" t="s">
        <v>30</v>
      </c>
      <c r="F143" s="250" t="s">
        <v>148</v>
      </c>
      <c r="G143" s="248"/>
      <c r="H143" s="251">
        <v>167.10000000000002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145</v>
      </c>
      <c r="AU143" s="257" t="s">
        <v>87</v>
      </c>
      <c r="AV143" s="14" t="s">
        <v>141</v>
      </c>
      <c r="AW143" s="14" t="s">
        <v>147</v>
      </c>
      <c r="AX143" s="14" t="s">
        <v>85</v>
      </c>
      <c r="AY143" s="257" t="s">
        <v>134</v>
      </c>
    </row>
    <row r="144" s="2" customFormat="1" ht="24.15" customHeight="1">
      <c r="A144" s="41"/>
      <c r="B144" s="42"/>
      <c r="C144" s="217" t="s">
        <v>214</v>
      </c>
      <c r="D144" s="217" t="s">
        <v>136</v>
      </c>
      <c r="E144" s="218" t="s">
        <v>232</v>
      </c>
      <c r="F144" s="219" t="s">
        <v>233</v>
      </c>
      <c r="G144" s="220" t="s">
        <v>139</v>
      </c>
      <c r="H144" s="221">
        <v>368.346</v>
      </c>
      <c r="I144" s="222"/>
      <c r="J144" s="223">
        <f>ROUND(I144*H144,2)</f>
        <v>0</v>
      </c>
      <c r="K144" s="219" t="s">
        <v>140</v>
      </c>
      <c r="L144" s="47"/>
      <c r="M144" s="224" t="s">
        <v>30</v>
      </c>
      <c r="N144" s="225" t="s">
        <v>48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141</v>
      </c>
      <c r="AT144" s="228" t="s">
        <v>136</v>
      </c>
      <c r="AU144" s="228" t="s">
        <v>87</v>
      </c>
      <c r="AY144" s="19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85</v>
      </c>
      <c r="BK144" s="229">
        <f>ROUND(I144*H144,2)</f>
        <v>0</v>
      </c>
      <c r="BL144" s="19" t="s">
        <v>141</v>
      </c>
      <c r="BM144" s="228" t="s">
        <v>346</v>
      </c>
    </row>
    <row r="145" s="2" customFormat="1">
      <c r="A145" s="41"/>
      <c r="B145" s="42"/>
      <c r="C145" s="43"/>
      <c r="D145" s="230" t="s">
        <v>143</v>
      </c>
      <c r="E145" s="43"/>
      <c r="F145" s="231" t="s">
        <v>235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143</v>
      </c>
      <c r="AU145" s="19" t="s">
        <v>87</v>
      </c>
    </row>
    <row r="146" s="13" customFormat="1">
      <c r="A146" s="13"/>
      <c r="B146" s="235"/>
      <c r="C146" s="236"/>
      <c r="D146" s="237" t="s">
        <v>145</v>
      </c>
      <c r="E146" s="238" t="s">
        <v>30</v>
      </c>
      <c r="F146" s="239" t="s">
        <v>347</v>
      </c>
      <c r="G146" s="236"/>
      <c r="H146" s="240">
        <v>368.346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145</v>
      </c>
      <c r="AU146" s="246" t="s">
        <v>87</v>
      </c>
      <c r="AV146" s="13" t="s">
        <v>87</v>
      </c>
      <c r="AW146" s="13" t="s">
        <v>147</v>
      </c>
      <c r="AX146" s="13" t="s">
        <v>77</v>
      </c>
      <c r="AY146" s="246" t="s">
        <v>134</v>
      </c>
    </row>
    <row r="147" s="14" customFormat="1">
      <c r="A147" s="14"/>
      <c r="B147" s="247"/>
      <c r="C147" s="248"/>
      <c r="D147" s="237" t="s">
        <v>145</v>
      </c>
      <c r="E147" s="249" t="s">
        <v>30</v>
      </c>
      <c r="F147" s="250" t="s">
        <v>148</v>
      </c>
      <c r="G147" s="248"/>
      <c r="H147" s="251">
        <v>368.346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145</v>
      </c>
      <c r="AU147" s="257" t="s">
        <v>87</v>
      </c>
      <c r="AV147" s="14" t="s">
        <v>141</v>
      </c>
      <c r="AW147" s="14" t="s">
        <v>147</v>
      </c>
      <c r="AX147" s="14" t="s">
        <v>85</v>
      </c>
      <c r="AY147" s="257" t="s">
        <v>134</v>
      </c>
    </row>
    <row r="148" s="2" customFormat="1" ht="16.5" customHeight="1">
      <c r="A148" s="41"/>
      <c r="B148" s="42"/>
      <c r="C148" s="268" t="s">
        <v>225</v>
      </c>
      <c r="D148" s="268" t="s">
        <v>238</v>
      </c>
      <c r="E148" s="269" t="s">
        <v>239</v>
      </c>
      <c r="F148" s="270" t="s">
        <v>348</v>
      </c>
      <c r="G148" s="271" t="s">
        <v>241</v>
      </c>
      <c r="H148" s="272">
        <v>10.709</v>
      </c>
      <c r="I148" s="273"/>
      <c r="J148" s="274">
        <f>ROUND(I148*H148,2)</f>
        <v>0</v>
      </c>
      <c r="K148" s="270" t="s">
        <v>140</v>
      </c>
      <c r="L148" s="275"/>
      <c r="M148" s="276" t="s">
        <v>30</v>
      </c>
      <c r="N148" s="277" t="s">
        <v>48</v>
      </c>
      <c r="O148" s="87"/>
      <c r="P148" s="226">
        <f>O148*H148</f>
        <v>0</v>
      </c>
      <c r="Q148" s="226">
        <v>0.001</v>
      </c>
      <c r="R148" s="226">
        <f>Q148*H148</f>
        <v>0.010709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190</v>
      </c>
      <c r="AT148" s="228" t="s">
        <v>238</v>
      </c>
      <c r="AU148" s="228" t="s">
        <v>87</v>
      </c>
      <c r="AY148" s="19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9" t="s">
        <v>85</v>
      </c>
      <c r="BK148" s="229">
        <f>ROUND(I148*H148,2)</f>
        <v>0</v>
      </c>
      <c r="BL148" s="19" t="s">
        <v>141</v>
      </c>
      <c r="BM148" s="228" t="s">
        <v>349</v>
      </c>
    </row>
    <row r="149" s="13" customFormat="1">
      <c r="A149" s="13"/>
      <c r="B149" s="235"/>
      <c r="C149" s="236"/>
      <c r="D149" s="237" t="s">
        <v>145</v>
      </c>
      <c r="E149" s="238" t="s">
        <v>30</v>
      </c>
      <c r="F149" s="239" t="s">
        <v>350</v>
      </c>
      <c r="G149" s="236"/>
      <c r="H149" s="240">
        <v>10.708920000000001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145</v>
      </c>
      <c r="AU149" s="246" t="s">
        <v>87</v>
      </c>
      <c r="AV149" s="13" t="s">
        <v>87</v>
      </c>
      <c r="AW149" s="13" t="s">
        <v>147</v>
      </c>
      <c r="AX149" s="13" t="s">
        <v>77</v>
      </c>
      <c r="AY149" s="246" t="s">
        <v>134</v>
      </c>
    </row>
    <row r="150" s="14" customFormat="1">
      <c r="A150" s="14"/>
      <c r="B150" s="247"/>
      <c r="C150" s="248"/>
      <c r="D150" s="237" t="s">
        <v>145</v>
      </c>
      <c r="E150" s="249" t="s">
        <v>30</v>
      </c>
      <c r="F150" s="250" t="s">
        <v>148</v>
      </c>
      <c r="G150" s="248"/>
      <c r="H150" s="251">
        <v>10.708920000000001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145</v>
      </c>
      <c r="AU150" s="257" t="s">
        <v>87</v>
      </c>
      <c r="AV150" s="14" t="s">
        <v>141</v>
      </c>
      <c r="AW150" s="14" t="s">
        <v>147</v>
      </c>
      <c r="AX150" s="14" t="s">
        <v>85</v>
      </c>
      <c r="AY150" s="257" t="s">
        <v>134</v>
      </c>
    </row>
    <row r="151" s="2" customFormat="1" ht="24.15" customHeight="1">
      <c r="A151" s="41"/>
      <c r="B151" s="42"/>
      <c r="C151" s="217" t="s">
        <v>231</v>
      </c>
      <c r="D151" s="217" t="s">
        <v>136</v>
      </c>
      <c r="E151" s="218" t="s">
        <v>351</v>
      </c>
      <c r="F151" s="219" t="s">
        <v>352</v>
      </c>
      <c r="G151" s="220" t="s">
        <v>139</v>
      </c>
      <c r="H151" s="221">
        <v>684.15599999999995</v>
      </c>
      <c r="I151" s="222"/>
      <c r="J151" s="223">
        <f>ROUND(I151*H151,2)</f>
        <v>0</v>
      </c>
      <c r="K151" s="219" t="s">
        <v>140</v>
      </c>
      <c r="L151" s="47"/>
      <c r="M151" s="224" t="s">
        <v>30</v>
      </c>
      <c r="N151" s="225" t="s">
        <v>48</v>
      </c>
      <c r="O151" s="87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141</v>
      </c>
      <c r="AT151" s="228" t="s">
        <v>136</v>
      </c>
      <c r="AU151" s="228" t="s">
        <v>87</v>
      </c>
      <c r="AY151" s="19" t="s">
        <v>134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9" t="s">
        <v>85</v>
      </c>
      <c r="BK151" s="229">
        <f>ROUND(I151*H151,2)</f>
        <v>0</v>
      </c>
      <c r="BL151" s="19" t="s">
        <v>141</v>
      </c>
      <c r="BM151" s="228" t="s">
        <v>353</v>
      </c>
    </row>
    <row r="152" s="2" customFormat="1">
      <c r="A152" s="41"/>
      <c r="B152" s="42"/>
      <c r="C152" s="43"/>
      <c r="D152" s="230" t="s">
        <v>143</v>
      </c>
      <c r="E152" s="43"/>
      <c r="F152" s="231" t="s">
        <v>354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143</v>
      </c>
      <c r="AU152" s="19" t="s">
        <v>87</v>
      </c>
    </row>
    <row r="153" s="15" customFormat="1">
      <c r="A153" s="15"/>
      <c r="B153" s="258"/>
      <c r="C153" s="259"/>
      <c r="D153" s="237" t="s">
        <v>145</v>
      </c>
      <c r="E153" s="260" t="s">
        <v>30</v>
      </c>
      <c r="F153" s="261" t="s">
        <v>355</v>
      </c>
      <c r="G153" s="259"/>
      <c r="H153" s="260" t="s">
        <v>30</v>
      </c>
      <c r="I153" s="262"/>
      <c r="J153" s="259"/>
      <c r="K153" s="259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145</v>
      </c>
      <c r="AU153" s="267" t="s">
        <v>87</v>
      </c>
      <c r="AV153" s="15" t="s">
        <v>85</v>
      </c>
      <c r="AW153" s="15" t="s">
        <v>147</v>
      </c>
      <c r="AX153" s="15" t="s">
        <v>77</v>
      </c>
      <c r="AY153" s="267" t="s">
        <v>134</v>
      </c>
    </row>
    <row r="154" s="13" customFormat="1">
      <c r="A154" s="13"/>
      <c r="B154" s="235"/>
      <c r="C154" s="236"/>
      <c r="D154" s="237" t="s">
        <v>145</v>
      </c>
      <c r="E154" s="238" t="s">
        <v>30</v>
      </c>
      <c r="F154" s="239" t="s">
        <v>356</v>
      </c>
      <c r="G154" s="236"/>
      <c r="H154" s="240">
        <v>20.441699999999997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145</v>
      </c>
      <c r="AU154" s="246" t="s">
        <v>87</v>
      </c>
      <c r="AV154" s="13" t="s">
        <v>87</v>
      </c>
      <c r="AW154" s="13" t="s">
        <v>147</v>
      </c>
      <c r="AX154" s="13" t="s">
        <v>77</v>
      </c>
      <c r="AY154" s="246" t="s">
        <v>134</v>
      </c>
    </row>
    <row r="155" s="13" customFormat="1">
      <c r="A155" s="13"/>
      <c r="B155" s="235"/>
      <c r="C155" s="236"/>
      <c r="D155" s="237" t="s">
        <v>145</v>
      </c>
      <c r="E155" s="238" t="s">
        <v>30</v>
      </c>
      <c r="F155" s="239" t="s">
        <v>357</v>
      </c>
      <c r="G155" s="236"/>
      <c r="H155" s="240">
        <v>253.03564999999995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145</v>
      </c>
      <c r="AU155" s="246" t="s">
        <v>87</v>
      </c>
      <c r="AV155" s="13" t="s">
        <v>87</v>
      </c>
      <c r="AW155" s="13" t="s">
        <v>147</v>
      </c>
      <c r="AX155" s="13" t="s">
        <v>77</v>
      </c>
      <c r="AY155" s="246" t="s">
        <v>134</v>
      </c>
    </row>
    <row r="156" s="13" customFormat="1">
      <c r="A156" s="13"/>
      <c r="B156" s="235"/>
      <c r="C156" s="236"/>
      <c r="D156" s="237" t="s">
        <v>145</v>
      </c>
      <c r="E156" s="238" t="s">
        <v>30</v>
      </c>
      <c r="F156" s="239" t="s">
        <v>358</v>
      </c>
      <c r="G156" s="236"/>
      <c r="H156" s="240">
        <v>348.48000000000002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145</v>
      </c>
      <c r="AU156" s="246" t="s">
        <v>87</v>
      </c>
      <c r="AV156" s="13" t="s">
        <v>87</v>
      </c>
      <c r="AW156" s="13" t="s">
        <v>147</v>
      </c>
      <c r="AX156" s="13" t="s">
        <v>77</v>
      </c>
      <c r="AY156" s="246" t="s">
        <v>134</v>
      </c>
    </row>
    <row r="157" s="13" customFormat="1">
      <c r="A157" s="13"/>
      <c r="B157" s="235"/>
      <c r="C157" s="236"/>
      <c r="D157" s="237" t="s">
        <v>145</v>
      </c>
      <c r="E157" s="238" t="s">
        <v>30</v>
      </c>
      <c r="F157" s="239" t="s">
        <v>359</v>
      </c>
      <c r="G157" s="236"/>
      <c r="H157" s="240">
        <v>62.198399999999992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145</v>
      </c>
      <c r="AU157" s="246" t="s">
        <v>87</v>
      </c>
      <c r="AV157" s="13" t="s">
        <v>87</v>
      </c>
      <c r="AW157" s="13" t="s">
        <v>147</v>
      </c>
      <c r="AX157" s="13" t="s">
        <v>77</v>
      </c>
      <c r="AY157" s="246" t="s">
        <v>134</v>
      </c>
    </row>
    <row r="158" s="14" customFormat="1">
      <c r="A158" s="14"/>
      <c r="B158" s="247"/>
      <c r="C158" s="248"/>
      <c r="D158" s="237" t="s">
        <v>145</v>
      </c>
      <c r="E158" s="249" t="s">
        <v>30</v>
      </c>
      <c r="F158" s="250" t="s">
        <v>148</v>
      </c>
      <c r="G158" s="248"/>
      <c r="H158" s="251">
        <v>684.1557499999999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145</v>
      </c>
      <c r="AU158" s="257" t="s">
        <v>87</v>
      </c>
      <c r="AV158" s="14" t="s">
        <v>141</v>
      </c>
      <c r="AW158" s="14" t="s">
        <v>147</v>
      </c>
      <c r="AX158" s="14" t="s">
        <v>85</v>
      </c>
      <c r="AY158" s="257" t="s">
        <v>134</v>
      </c>
    </row>
    <row r="159" s="2" customFormat="1" ht="24.15" customHeight="1">
      <c r="A159" s="41"/>
      <c r="B159" s="42"/>
      <c r="C159" s="217" t="s">
        <v>237</v>
      </c>
      <c r="D159" s="217" t="s">
        <v>136</v>
      </c>
      <c r="E159" s="218" t="s">
        <v>256</v>
      </c>
      <c r="F159" s="219" t="s">
        <v>257</v>
      </c>
      <c r="G159" s="220" t="s">
        <v>139</v>
      </c>
      <c r="H159" s="221">
        <v>368.346</v>
      </c>
      <c r="I159" s="222"/>
      <c r="J159" s="223">
        <f>ROUND(I159*H159,2)</f>
        <v>0</v>
      </c>
      <c r="K159" s="219" t="s">
        <v>140</v>
      </c>
      <c r="L159" s="47"/>
      <c r="M159" s="224" t="s">
        <v>30</v>
      </c>
      <c r="N159" s="225" t="s">
        <v>48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141</v>
      </c>
      <c r="AT159" s="228" t="s">
        <v>136</v>
      </c>
      <c r="AU159" s="228" t="s">
        <v>87</v>
      </c>
      <c r="AY159" s="19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85</v>
      </c>
      <c r="BK159" s="229">
        <f>ROUND(I159*H159,2)</f>
        <v>0</v>
      </c>
      <c r="BL159" s="19" t="s">
        <v>141</v>
      </c>
      <c r="BM159" s="228" t="s">
        <v>360</v>
      </c>
    </row>
    <row r="160" s="2" customFormat="1">
      <c r="A160" s="41"/>
      <c r="B160" s="42"/>
      <c r="C160" s="43"/>
      <c r="D160" s="230" t="s">
        <v>143</v>
      </c>
      <c r="E160" s="43"/>
      <c r="F160" s="231" t="s">
        <v>259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143</v>
      </c>
      <c r="AU160" s="19" t="s">
        <v>87</v>
      </c>
    </row>
    <row r="161" s="15" customFormat="1">
      <c r="A161" s="15"/>
      <c r="B161" s="258"/>
      <c r="C161" s="259"/>
      <c r="D161" s="237" t="s">
        <v>145</v>
      </c>
      <c r="E161" s="260" t="s">
        <v>30</v>
      </c>
      <c r="F161" s="261" t="s">
        <v>361</v>
      </c>
      <c r="G161" s="259"/>
      <c r="H161" s="260" t="s">
        <v>30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145</v>
      </c>
      <c r="AU161" s="267" t="s">
        <v>87</v>
      </c>
      <c r="AV161" s="15" t="s">
        <v>85</v>
      </c>
      <c r="AW161" s="15" t="s">
        <v>147</v>
      </c>
      <c r="AX161" s="15" t="s">
        <v>77</v>
      </c>
      <c r="AY161" s="267" t="s">
        <v>134</v>
      </c>
    </row>
    <row r="162" s="13" customFormat="1">
      <c r="A162" s="13"/>
      <c r="B162" s="235"/>
      <c r="C162" s="236"/>
      <c r="D162" s="237" t="s">
        <v>145</v>
      </c>
      <c r="E162" s="238" t="s">
        <v>30</v>
      </c>
      <c r="F162" s="239" t="s">
        <v>362</v>
      </c>
      <c r="G162" s="236"/>
      <c r="H162" s="240">
        <v>10.170599999999999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145</v>
      </c>
      <c r="AU162" s="246" t="s">
        <v>87</v>
      </c>
      <c r="AV162" s="13" t="s">
        <v>87</v>
      </c>
      <c r="AW162" s="13" t="s">
        <v>147</v>
      </c>
      <c r="AX162" s="13" t="s">
        <v>77</v>
      </c>
      <c r="AY162" s="246" t="s">
        <v>134</v>
      </c>
    </row>
    <row r="163" s="13" customFormat="1">
      <c r="A163" s="13"/>
      <c r="B163" s="235"/>
      <c r="C163" s="236"/>
      <c r="D163" s="237" t="s">
        <v>145</v>
      </c>
      <c r="E163" s="238" t="s">
        <v>30</v>
      </c>
      <c r="F163" s="239" t="s">
        <v>363</v>
      </c>
      <c r="G163" s="236"/>
      <c r="H163" s="240">
        <v>130.16959999999997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145</v>
      </c>
      <c r="AU163" s="246" t="s">
        <v>87</v>
      </c>
      <c r="AV163" s="13" t="s">
        <v>87</v>
      </c>
      <c r="AW163" s="13" t="s">
        <v>147</v>
      </c>
      <c r="AX163" s="13" t="s">
        <v>77</v>
      </c>
      <c r="AY163" s="246" t="s">
        <v>134</v>
      </c>
    </row>
    <row r="164" s="13" customFormat="1">
      <c r="A164" s="13"/>
      <c r="B164" s="235"/>
      <c r="C164" s="236"/>
      <c r="D164" s="237" t="s">
        <v>145</v>
      </c>
      <c r="E164" s="238" t="s">
        <v>30</v>
      </c>
      <c r="F164" s="239" t="s">
        <v>364</v>
      </c>
      <c r="G164" s="236"/>
      <c r="H164" s="240">
        <v>191.63999999999999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145</v>
      </c>
      <c r="AU164" s="246" t="s">
        <v>87</v>
      </c>
      <c r="AV164" s="13" t="s">
        <v>87</v>
      </c>
      <c r="AW164" s="13" t="s">
        <v>147</v>
      </c>
      <c r="AX164" s="13" t="s">
        <v>77</v>
      </c>
      <c r="AY164" s="246" t="s">
        <v>134</v>
      </c>
    </row>
    <row r="165" s="13" customFormat="1">
      <c r="A165" s="13"/>
      <c r="B165" s="235"/>
      <c r="C165" s="236"/>
      <c r="D165" s="237" t="s">
        <v>145</v>
      </c>
      <c r="E165" s="238" t="s">
        <v>30</v>
      </c>
      <c r="F165" s="239" t="s">
        <v>365</v>
      </c>
      <c r="G165" s="236"/>
      <c r="H165" s="240">
        <v>36.366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145</v>
      </c>
      <c r="AU165" s="246" t="s">
        <v>87</v>
      </c>
      <c r="AV165" s="13" t="s">
        <v>87</v>
      </c>
      <c r="AW165" s="13" t="s">
        <v>147</v>
      </c>
      <c r="AX165" s="13" t="s">
        <v>77</v>
      </c>
      <c r="AY165" s="246" t="s">
        <v>134</v>
      </c>
    </row>
    <row r="166" s="14" customFormat="1">
      <c r="A166" s="14"/>
      <c r="B166" s="247"/>
      <c r="C166" s="248"/>
      <c r="D166" s="237" t="s">
        <v>145</v>
      </c>
      <c r="E166" s="249" t="s">
        <v>30</v>
      </c>
      <c r="F166" s="250" t="s">
        <v>148</v>
      </c>
      <c r="G166" s="248"/>
      <c r="H166" s="251">
        <v>368.34619999999995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145</v>
      </c>
      <c r="AU166" s="257" t="s">
        <v>87</v>
      </c>
      <c r="AV166" s="14" t="s">
        <v>141</v>
      </c>
      <c r="AW166" s="14" t="s">
        <v>147</v>
      </c>
      <c r="AX166" s="14" t="s">
        <v>85</v>
      </c>
      <c r="AY166" s="257" t="s">
        <v>134</v>
      </c>
    </row>
    <row r="167" s="12" customFormat="1" ht="22.8" customHeight="1">
      <c r="A167" s="12"/>
      <c r="B167" s="201"/>
      <c r="C167" s="202"/>
      <c r="D167" s="203" t="s">
        <v>76</v>
      </c>
      <c r="E167" s="215" t="s">
        <v>87</v>
      </c>
      <c r="F167" s="215" t="s">
        <v>366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SUM(P168:P171)</f>
        <v>0</v>
      </c>
      <c r="Q167" s="209"/>
      <c r="R167" s="210">
        <f>SUM(R168:R171)</f>
        <v>14.960812000000001</v>
      </c>
      <c r="S167" s="209"/>
      <c r="T167" s="211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85</v>
      </c>
      <c r="AT167" s="213" t="s">
        <v>76</v>
      </c>
      <c r="AU167" s="213" t="s">
        <v>85</v>
      </c>
      <c r="AY167" s="212" t="s">
        <v>134</v>
      </c>
      <c r="BK167" s="214">
        <f>SUM(BK168:BK171)</f>
        <v>0</v>
      </c>
    </row>
    <row r="168" s="2" customFormat="1" ht="33" customHeight="1">
      <c r="A168" s="41"/>
      <c r="B168" s="42"/>
      <c r="C168" s="217" t="s">
        <v>8</v>
      </c>
      <c r="D168" s="217" t="s">
        <v>136</v>
      </c>
      <c r="E168" s="218" t="s">
        <v>367</v>
      </c>
      <c r="F168" s="219" t="s">
        <v>368</v>
      </c>
      <c r="G168" s="220" t="s">
        <v>369</v>
      </c>
      <c r="H168" s="221">
        <v>46.700000000000003</v>
      </c>
      <c r="I168" s="222"/>
      <c r="J168" s="223">
        <f>ROUND(I168*H168,2)</f>
        <v>0</v>
      </c>
      <c r="K168" s="219" t="s">
        <v>140</v>
      </c>
      <c r="L168" s="47"/>
      <c r="M168" s="224" t="s">
        <v>30</v>
      </c>
      <c r="N168" s="225" t="s">
        <v>48</v>
      </c>
      <c r="O168" s="87"/>
      <c r="P168" s="226">
        <f>O168*H168</f>
        <v>0</v>
      </c>
      <c r="Q168" s="226">
        <v>0.32035999999999998</v>
      </c>
      <c r="R168" s="226">
        <f>Q168*H168</f>
        <v>14.960812000000001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141</v>
      </c>
      <c r="AT168" s="228" t="s">
        <v>136</v>
      </c>
      <c r="AU168" s="228" t="s">
        <v>87</v>
      </c>
      <c r="AY168" s="19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9" t="s">
        <v>85</v>
      </c>
      <c r="BK168" s="229">
        <f>ROUND(I168*H168,2)</f>
        <v>0</v>
      </c>
      <c r="BL168" s="19" t="s">
        <v>141</v>
      </c>
      <c r="BM168" s="228" t="s">
        <v>370</v>
      </c>
    </row>
    <row r="169" s="2" customFormat="1">
      <c r="A169" s="41"/>
      <c r="B169" s="42"/>
      <c r="C169" s="43"/>
      <c r="D169" s="230" t="s">
        <v>143</v>
      </c>
      <c r="E169" s="43"/>
      <c r="F169" s="231" t="s">
        <v>371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143</v>
      </c>
      <c r="AU169" s="19" t="s">
        <v>87</v>
      </c>
    </row>
    <row r="170" s="13" customFormat="1">
      <c r="A170" s="13"/>
      <c r="B170" s="235"/>
      <c r="C170" s="236"/>
      <c r="D170" s="237" t="s">
        <v>145</v>
      </c>
      <c r="E170" s="238" t="s">
        <v>30</v>
      </c>
      <c r="F170" s="239" t="s">
        <v>372</v>
      </c>
      <c r="G170" s="236"/>
      <c r="H170" s="240">
        <v>46.700000000000003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145</v>
      </c>
      <c r="AU170" s="246" t="s">
        <v>87</v>
      </c>
      <c r="AV170" s="13" t="s">
        <v>87</v>
      </c>
      <c r="AW170" s="13" t="s">
        <v>147</v>
      </c>
      <c r="AX170" s="13" t="s">
        <v>77</v>
      </c>
      <c r="AY170" s="246" t="s">
        <v>134</v>
      </c>
    </row>
    <row r="171" s="14" customFormat="1">
      <c r="A171" s="14"/>
      <c r="B171" s="247"/>
      <c r="C171" s="248"/>
      <c r="D171" s="237" t="s">
        <v>145</v>
      </c>
      <c r="E171" s="249" t="s">
        <v>30</v>
      </c>
      <c r="F171" s="250" t="s">
        <v>148</v>
      </c>
      <c r="G171" s="248"/>
      <c r="H171" s="251">
        <v>46.700000000000003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145</v>
      </c>
      <c r="AU171" s="257" t="s">
        <v>87</v>
      </c>
      <c r="AV171" s="14" t="s">
        <v>141</v>
      </c>
      <c r="AW171" s="14" t="s">
        <v>147</v>
      </c>
      <c r="AX171" s="14" t="s">
        <v>85</v>
      </c>
      <c r="AY171" s="257" t="s">
        <v>134</v>
      </c>
    </row>
    <row r="172" s="12" customFormat="1" ht="22.8" customHeight="1">
      <c r="A172" s="12"/>
      <c r="B172" s="201"/>
      <c r="C172" s="202"/>
      <c r="D172" s="203" t="s">
        <v>76</v>
      </c>
      <c r="E172" s="215" t="s">
        <v>141</v>
      </c>
      <c r="F172" s="215" t="s">
        <v>373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SUM(P173:P202)</f>
        <v>0</v>
      </c>
      <c r="Q172" s="209"/>
      <c r="R172" s="210">
        <f>SUM(R173:R202)</f>
        <v>410.94694536000003</v>
      </c>
      <c r="S172" s="209"/>
      <c r="T172" s="211">
        <f>SUM(T173:T202)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85</v>
      </c>
      <c r="AT172" s="213" t="s">
        <v>76</v>
      </c>
      <c r="AU172" s="213" t="s">
        <v>85</v>
      </c>
      <c r="AY172" s="212" t="s">
        <v>134</v>
      </c>
      <c r="BK172" s="214">
        <f>SUM(BK173:BK202)</f>
        <v>0</v>
      </c>
    </row>
    <row r="173" s="2" customFormat="1" ht="21.75" customHeight="1">
      <c r="A173" s="41"/>
      <c r="B173" s="42"/>
      <c r="C173" s="217" t="s">
        <v>249</v>
      </c>
      <c r="D173" s="217" t="s">
        <v>136</v>
      </c>
      <c r="E173" s="218" t="s">
        <v>374</v>
      </c>
      <c r="F173" s="219" t="s">
        <v>375</v>
      </c>
      <c r="G173" s="220" t="s">
        <v>162</v>
      </c>
      <c r="H173" s="221">
        <v>61.645000000000003</v>
      </c>
      <c r="I173" s="222"/>
      <c r="J173" s="223">
        <f>ROUND(I173*H173,2)</f>
        <v>0</v>
      </c>
      <c r="K173" s="219" t="s">
        <v>140</v>
      </c>
      <c r="L173" s="47"/>
      <c r="M173" s="224" t="s">
        <v>30</v>
      </c>
      <c r="N173" s="225" t="s">
        <v>48</v>
      </c>
      <c r="O173" s="87"/>
      <c r="P173" s="226">
        <f>O173*H173</f>
        <v>0</v>
      </c>
      <c r="Q173" s="226">
        <v>2.25</v>
      </c>
      <c r="R173" s="226">
        <f>Q173*H173</f>
        <v>138.70125000000002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141</v>
      </c>
      <c r="AT173" s="228" t="s">
        <v>136</v>
      </c>
      <c r="AU173" s="228" t="s">
        <v>87</v>
      </c>
      <c r="AY173" s="19" t="s">
        <v>134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9" t="s">
        <v>85</v>
      </c>
      <c r="BK173" s="229">
        <f>ROUND(I173*H173,2)</f>
        <v>0</v>
      </c>
      <c r="BL173" s="19" t="s">
        <v>141</v>
      </c>
      <c r="BM173" s="228" t="s">
        <v>376</v>
      </c>
    </row>
    <row r="174" s="2" customFormat="1">
      <c r="A174" s="41"/>
      <c r="B174" s="42"/>
      <c r="C174" s="43"/>
      <c r="D174" s="230" t="s">
        <v>143</v>
      </c>
      <c r="E174" s="43"/>
      <c r="F174" s="231" t="s">
        <v>377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143</v>
      </c>
      <c r="AU174" s="19" t="s">
        <v>87</v>
      </c>
    </row>
    <row r="175" s="15" customFormat="1">
      <c r="A175" s="15"/>
      <c r="B175" s="258"/>
      <c r="C175" s="259"/>
      <c r="D175" s="237" t="s">
        <v>145</v>
      </c>
      <c r="E175" s="260" t="s">
        <v>30</v>
      </c>
      <c r="F175" s="261" t="s">
        <v>378</v>
      </c>
      <c r="G175" s="259"/>
      <c r="H175" s="260" t="s">
        <v>30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145</v>
      </c>
      <c r="AU175" s="267" t="s">
        <v>87</v>
      </c>
      <c r="AV175" s="15" t="s">
        <v>85</v>
      </c>
      <c r="AW175" s="15" t="s">
        <v>147</v>
      </c>
      <c r="AX175" s="15" t="s">
        <v>77</v>
      </c>
      <c r="AY175" s="267" t="s">
        <v>134</v>
      </c>
    </row>
    <row r="176" s="13" customFormat="1">
      <c r="A176" s="13"/>
      <c r="B176" s="235"/>
      <c r="C176" s="236"/>
      <c r="D176" s="237" t="s">
        <v>145</v>
      </c>
      <c r="E176" s="238" t="s">
        <v>30</v>
      </c>
      <c r="F176" s="239" t="s">
        <v>379</v>
      </c>
      <c r="G176" s="236"/>
      <c r="H176" s="240">
        <v>1.2260999999999998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145</v>
      </c>
      <c r="AU176" s="246" t="s">
        <v>87</v>
      </c>
      <c r="AV176" s="13" t="s">
        <v>87</v>
      </c>
      <c r="AW176" s="13" t="s">
        <v>147</v>
      </c>
      <c r="AX176" s="13" t="s">
        <v>77</v>
      </c>
      <c r="AY176" s="246" t="s">
        <v>134</v>
      </c>
    </row>
    <row r="177" s="13" customFormat="1">
      <c r="A177" s="13"/>
      <c r="B177" s="235"/>
      <c r="C177" s="236"/>
      <c r="D177" s="237" t="s">
        <v>145</v>
      </c>
      <c r="E177" s="238" t="s">
        <v>30</v>
      </c>
      <c r="F177" s="239" t="s">
        <v>380</v>
      </c>
      <c r="G177" s="236"/>
      <c r="H177" s="240">
        <v>12.2034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145</v>
      </c>
      <c r="AU177" s="246" t="s">
        <v>87</v>
      </c>
      <c r="AV177" s="13" t="s">
        <v>87</v>
      </c>
      <c r="AW177" s="13" t="s">
        <v>147</v>
      </c>
      <c r="AX177" s="13" t="s">
        <v>77</v>
      </c>
      <c r="AY177" s="246" t="s">
        <v>134</v>
      </c>
    </row>
    <row r="178" s="13" customFormat="1">
      <c r="A178" s="13"/>
      <c r="B178" s="235"/>
      <c r="C178" s="236"/>
      <c r="D178" s="237" t="s">
        <v>145</v>
      </c>
      <c r="E178" s="238" t="s">
        <v>30</v>
      </c>
      <c r="F178" s="239" t="s">
        <v>381</v>
      </c>
      <c r="G178" s="236"/>
      <c r="H178" s="240">
        <v>15.600000000000001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145</v>
      </c>
      <c r="AU178" s="246" t="s">
        <v>87</v>
      </c>
      <c r="AV178" s="13" t="s">
        <v>87</v>
      </c>
      <c r="AW178" s="13" t="s">
        <v>147</v>
      </c>
      <c r="AX178" s="13" t="s">
        <v>77</v>
      </c>
      <c r="AY178" s="246" t="s">
        <v>134</v>
      </c>
    </row>
    <row r="179" s="13" customFormat="1">
      <c r="A179" s="13"/>
      <c r="B179" s="235"/>
      <c r="C179" s="236"/>
      <c r="D179" s="237" t="s">
        <v>145</v>
      </c>
      <c r="E179" s="238" t="s">
        <v>30</v>
      </c>
      <c r="F179" s="239" t="s">
        <v>382</v>
      </c>
      <c r="G179" s="236"/>
      <c r="H179" s="240">
        <v>2.7274499999999997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145</v>
      </c>
      <c r="AU179" s="246" t="s">
        <v>87</v>
      </c>
      <c r="AV179" s="13" t="s">
        <v>87</v>
      </c>
      <c r="AW179" s="13" t="s">
        <v>147</v>
      </c>
      <c r="AX179" s="13" t="s">
        <v>77</v>
      </c>
      <c r="AY179" s="246" t="s">
        <v>134</v>
      </c>
    </row>
    <row r="180" s="16" customFormat="1">
      <c r="A180" s="16"/>
      <c r="B180" s="281"/>
      <c r="C180" s="282"/>
      <c r="D180" s="237" t="s">
        <v>145</v>
      </c>
      <c r="E180" s="283" t="s">
        <v>30</v>
      </c>
      <c r="F180" s="284" t="s">
        <v>383</v>
      </c>
      <c r="G180" s="282"/>
      <c r="H180" s="285">
        <v>31.756950000000003</v>
      </c>
      <c r="I180" s="286"/>
      <c r="J180" s="282"/>
      <c r="K180" s="282"/>
      <c r="L180" s="287"/>
      <c r="M180" s="288"/>
      <c r="N180" s="289"/>
      <c r="O180" s="289"/>
      <c r="P180" s="289"/>
      <c r="Q180" s="289"/>
      <c r="R180" s="289"/>
      <c r="S180" s="289"/>
      <c r="T180" s="290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91" t="s">
        <v>145</v>
      </c>
      <c r="AU180" s="291" t="s">
        <v>87</v>
      </c>
      <c r="AV180" s="16" t="s">
        <v>153</v>
      </c>
      <c r="AW180" s="16" t="s">
        <v>147</v>
      </c>
      <c r="AX180" s="16" t="s">
        <v>77</v>
      </c>
      <c r="AY180" s="291" t="s">
        <v>134</v>
      </c>
    </row>
    <row r="181" s="13" customFormat="1">
      <c r="A181" s="13"/>
      <c r="B181" s="235"/>
      <c r="C181" s="236"/>
      <c r="D181" s="237" t="s">
        <v>145</v>
      </c>
      <c r="E181" s="238" t="s">
        <v>30</v>
      </c>
      <c r="F181" s="239" t="s">
        <v>384</v>
      </c>
      <c r="G181" s="236"/>
      <c r="H181" s="240">
        <v>29.888000000000002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145</v>
      </c>
      <c r="AU181" s="246" t="s">
        <v>87</v>
      </c>
      <c r="AV181" s="13" t="s">
        <v>87</v>
      </c>
      <c r="AW181" s="13" t="s">
        <v>147</v>
      </c>
      <c r="AX181" s="13" t="s">
        <v>77</v>
      </c>
      <c r="AY181" s="246" t="s">
        <v>134</v>
      </c>
    </row>
    <row r="182" s="14" customFormat="1">
      <c r="A182" s="14"/>
      <c r="B182" s="247"/>
      <c r="C182" s="248"/>
      <c r="D182" s="237" t="s">
        <v>145</v>
      </c>
      <c r="E182" s="249" t="s">
        <v>30</v>
      </c>
      <c r="F182" s="250" t="s">
        <v>148</v>
      </c>
      <c r="G182" s="248"/>
      <c r="H182" s="251">
        <v>61.644950000000009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145</v>
      </c>
      <c r="AU182" s="257" t="s">
        <v>87</v>
      </c>
      <c r="AV182" s="14" t="s">
        <v>141</v>
      </c>
      <c r="AW182" s="14" t="s">
        <v>147</v>
      </c>
      <c r="AX182" s="14" t="s">
        <v>85</v>
      </c>
      <c r="AY182" s="257" t="s">
        <v>134</v>
      </c>
    </row>
    <row r="183" s="2" customFormat="1" ht="24.15" customHeight="1">
      <c r="A183" s="41"/>
      <c r="B183" s="42"/>
      <c r="C183" s="217" t="s">
        <v>255</v>
      </c>
      <c r="D183" s="217" t="s">
        <v>136</v>
      </c>
      <c r="E183" s="218" t="s">
        <v>385</v>
      </c>
      <c r="F183" s="219" t="s">
        <v>386</v>
      </c>
      <c r="G183" s="220" t="s">
        <v>139</v>
      </c>
      <c r="H183" s="221">
        <v>65.939999999999998</v>
      </c>
      <c r="I183" s="222"/>
      <c r="J183" s="223">
        <f>ROUND(I183*H183,2)</f>
        <v>0</v>
      </c>
      <c r="K183" s="219" t="s">
        <v>140</v>
      </c>
      <c r="L183" s="47"/>
      <c r="M183" s="224" t="s">
        <v>30</v>
      </c>
      <c r="N183" s="225" t="s">
        <v>48</v>
      </c>
      <c r="O183" s="87"/>
      <c r="P183" s="226">
        <f>O183*H183</f>
        <v>0</v>
      </c>
      <c r="Q183" s="226">
        <v>0.00027999999999999998</v>
      </c>
      <c r="R183" s="226">
        <f>Q183*H183</f>
        <v>0.018463199999999999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141</v>
      </c>
      <c r="AT183" s="228" t="s">
        <v>136</v>
      </c>
      <c r="AU183" s="228" t="s">
        <v>87</v>
      </c>
      <c r="AY183" s="19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9" t="s">
        <v>85</v>
      </c>
      <c r="BK183" s="229">
        <f>ROUND(I183*H183,2)</f>
        <v>0</v>
      </c>
      <c r="BL183" s="19" t="s">
        <v>141</v>
      </c>
      <c r="BM183" s="228" t="s">
        <v>387</v>
      </c>
    </row>
    <row r="184" s="2" customFormat="1">
      <c r="A184" s="41"/>
      <c r="B184" s="42"/>
      <c r="C184" s="43"/>
      <c r="D184" s="230" t="s">
        <v>143</v>
      </c>
      <c r="E184" s="43"/>
      <c r="F184" s="231" t="s">
        <v>388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143</v>
      </c>
      <c r="AU184" s="19" t="s">
        <v>87</v>
      </c>
    </row>
    <row r="185" s="13" customFormat="1">
      <c r="A185" s="13"/>
      <c r="B185" s="235"/>
      <c r="C185" s="236"/>
      <c r="D185" s="237" t="s">
        <v>145</v>
      </c>
      <c r="E185" s="238" t="s">
        <v>30</v>
      </c>
      <c r="F185" s="239" t="s">
        <v>389</v>
      </c>
      <c r="G185" s="236"/>
      <c r="H185" s="240">
        <v>65.939999999999998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145</v>
      </c>
      <c r="AU185" s="246" t="s">
        <v>87</v>
      </c>
      <c r="AV185" s="13" t="s">
        <v>87</v>
      </c>
      <c r="AW185" s="13" t="s">
        <v>147</v>
      </c>
      <c r="AX185" s="13" t="s">
        <v>77</v>
      </c>
      <c r="AY185" s="246" t="s">
        <v>134</v>
      </c>
    </row>
    <row r="186" s="14" customFormat="1">
      <c r="A186" s="14"/>
      <c r="B186" s="247"/>
      <c r="C186" s="248"/>
      <c r="D186" s="237" t="s">
        <v>145</v>
      </c>
      <c r="E186" s="249" t="s">
        <v>30</v>
      </c>
      <c r="F186" s="250" t="s">
        <v>148</v>
      </c>
      <c r="G186" s="248"/>
      <c r="H186" s="251">
        <v>65.939999999999998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145</v>
      </c>
      <c r="AU186" s="257" t="s">
        <v>87</v>
      </c>
      <c r="AV186" s="14" t="s">
        <v>141</v>
      </c>
      <c r="AW186" s="14" t="s">
        <v>147</v>
      </c>
      <c r="AX186" s="14" t="s">
        <v>85</v>
      </c>
      <c r="AY186" s="257" t="s">
        <v>134</v>
      </c>
    </row>
    <row r="187" s="2" customFormat="1" ht="16.5" customHeight="1">
      <c r="A187" s="41"/>
      <c r="B187" s="42"/>
      <c r="C187" s="268" t="s">
        <v>266</v>
      </c>
      <c r="D187" s="268" t="s">
        <v>238</v>
      </c>
      <c r="E187" s="269" t="s">
        <v>390</v>
      </c>
      <c r="F187" s="270" t="s">
        <v>391</v>
      </c>
      <c r="G187" s="271" t="s">
        <v>139</v>
      </c>
      <c r="H187" s="272">
        <v>79.128</v>
      </c>
      <c r="I187" s="273"/>
      <c r="J187" s="274">
        <f>ROUND(I187*H187,2)</f>
        <v>0</v>
      </c>
      <c r="K187" s="270" t="s">
        <v>140</v>
      </c>
      <c r="L187" s="275"/>
      <c r="M187" s="276" t="s">
        <v>30</v>
      </c>
      <c r="N187" s="277" t="s">
        <v>48</v>
      </c>
      <c r="O187" s="87"/>
      <c r="P187" s="226">
        <f>O187*H187</f>
        <v>0</v>
      </c>
      <c r="Q187" s="226">
        <v>0.00029999999999999997</v>
      </c>
      <c r="R187" s="226">
        <f>Q187*H187</f>
        <v>0.023738399999999996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190</v>
      </c>
      <c r="AT187" s="228" t="s">
        <v>238</v>
      </c>
      <c r="AU187" s="228" t="s">
        <v>87</v>
      </c>
      <c r="AY187" s="19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9" t="s">
        <v>85</v>
      </c>
      <c r="BK187" s="229">
        <f>ROUND(I187*H187,2)</f>
        <v>0</v>
      </c>
      <c r="BL187" s="19" t="s">
        <v>141</v>
      </c>
      <c r="BM187" s="228" t="s">
        <v>392</v>
      </c>
    </row>
    <row r="188" s="13" customFormat="1">
      <c r="A188" s="13"/>
      <c r="B188" s="235"/>
      <c r="C188" s="236"/>
      <c r="D188" s="237" t="s">
        <v>145</v>
      </c>
      <c r="E188" s="238" t="s">
        <v>30</v>
      </c>
      <c r="F188" s="239" t="s">
        <v>393</v>
      </c>
      <c r="G188" s="236"/>
      <c r="H188" s="240">
        <v>79.128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145</v>
      </c>
      <c r="AU188" s="246" t="s">
        <v>87</v>
      </c>
      <c r="AV188" s="13" t="s">
        <v>87</v>
      </c>
      <c r="AW188" s="13" t="s">
        <v>147</v>
      </c>
      <c r="AX188" s="13" t="s">
        <v>77</v>
      </c>
      <c r="AY188" s="246" t="s">
        <v>134</v>
      </c>
    </row>
    <row r="189" s="14" customFormat="1">
      <c r="A189" s="14"/>
      <c r="B189" s="247"/>
      <c r="C189" s="248"/>
      <c r="D189" s="237" t="s">
        <v>145</v>
      </c>
      <c r="E189" s="249" t="s">
        <v>30</v>
      </c>
      <c r="F189" s="250" t="s">
        <v>148</v>
      </c>
      <c r="G189" s="248"/>
      <c r="H189" s="251">
        <v>79.128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145</v>
      </c>
      <c r="AU189" s="257" t="s">
        <v>87</v>
      </c>
      <c r="AV189" s="14" t="s">
        <v>141</v>
      </c>
      <c r="AW189" s="14" t="s">
        <v>147</v>
      </c>
      <c r="AX189" s="14" t="s">
        <v>85</v>
      </c>
      <c r="AY189" s="257" t="s">
        <v>134</v>
      </c>
    </row>
    <row r="190" s="2" customFormat="1" ht="24.15" customHeight="1">
      <c r="A190" s="41"/>
      <c r="B190" s="42"/>
      <c r="C190" s="217" t="s">
        <v>272</v>
      </c>
      <c r="D190" s="217" t="s">
        <v>136</v>
      </c>
      <c r="E190" s="218" t="s">
        <v>394</v>
      </c>
      <c r="F190" s="219" t="s">
        <v>395</v>
      </c>
      <c r="G190" s="220" t="s">
        <v>162</v>
      </c>
      <c r="H190" s="221">
        <v>39.472000000000001</v>
      </c>
      <c r="I190" s="222"/>
      <c r="J190" s="223">
        <f>ROUND(I190*H190,2)</f>
        <v>0</v>
      </c>
      <c r="K190" s="219" t="s">
        <v>140</v>
      </c>
      <c r="L190" s="47"/>
      <c r="M190" s="224" t="s">
        <v>30</v>
      </c>
      <c r="N190" s="225" t="s">
        <v>48</v>
      </c>
      <c r="O190" s="87"/>
      <c r="P190" s="226">
        <f>O190*H190</f>
        <v>0</v>
      </c>
      <c r="Q190" s="226">
        <v>2.4340799999999998</v>
      </c>
      <c r="R190" s="226">
        <f>Q190*H190</f>
        <v>96.078005759999996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141</v>
      </c>
      <c r="AT190" s="228" t="s">
        <v>136</v>
      </c>
      <c r="AU190" s="228" t="s">
        <v>87</v>
      </c>
      <c r="AY190" s="19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9" t="s">
        <v>85</v>
      </c>
      <c r="BK190" s="229">
        <f>ROUND(I190*H190,2)</f>
        <v>0</v>
      </c>
      <c r="BL190" s="19" t="s">
        <v>141</v>
      </c>
      <c r="BM190" s="228" t="s">
        <v>396</v>
      </c>
    </row>
    <row r="191" s="2" customFormat="1">
      <c r="A191" s="41"/>
      <c r="B191" s="42"/>
      <c r="C191" s="43"/>
      <c r="D191" s="230" t="s">
        <v>143</v>
      </c>
      <c r="E191" s="43"/>
      <c r="F191" s="231" t="s">
        <v>397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143</v>
      </c>
      <c r="AU191" s="19" t="s">
        <v>87</v>
      </c>
    </row>
    <row r="192" s="13" customFormat="1">
      <c r="A192" s="13"/>
      <c r="B192" s="235"/>
      <c r="C192" s="236"/>
      <c r="D192" s="237" t="s">
        <v>145</v>
      </c>
      <c r="E192" s="238" t="s">
        <v>30</v>
      </c>
      <c r="F192" s="239" t="s">
        <v>398</v>
      </c>
      <c r="G192" s="236"/>
      <c r="H192" s="240">
        <v>28.731000000000002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145</v>
      </c>
      <c r="AU192" s="246" t="s">
        <v>87</v>
      </c>
      <c r="AV192" s="13" t="s">
        <v>87</v>
      </c>
      <c r="AW192" s="13" t="s">
        <v>147</v>
      </c>
      <c r="AX192" s="13" t="s">
        <v>77</v>
      </c>
      <c r="AY192" s="246" t="s">
        <v>134</v>
      </c>
    </row>
    <row r="193" s="13" customFormat="1">
      <c r="A193" s="13"/>
      <c r="B193" s="235"/>
      <c r="C193" s="236"/>
      <c r="D193" s="237" t="s">
        <v>145</v>
      </c>
      <c r="E193" s="238" t="s">
        <v>30</v>
      </c>
      <c r="F193" s="239" t="s">
        <v>399</v>
      </c>
      <c r="G193" s="236"/>
      <c r="H193" s="240">
        <v>10.741000000000001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145</v>
      </c>
      <c r="AU193" s="246" t="s">
        <v>87</v>
      </c>
      <c r="AV193" s="13" t="s">
        <v>87</v>
      </c>
      <c r="AW193" s="13" t="s">
        <v>147</v>
      </c>
      <c r="AX193" s="13" t="s">
        <v>77</v>
      </c>
      <c r="AY193" s="246" t="s">
        <v>134</v>
      </c>
    </row>
    <row r="194" s="14" customFormat="1">
      <c r="A194" s="14"/>
      <c r="B194" s="247"/>
      <c r="C194" s="248"/>
      <c r="D194" s="237" t="s">
        <v>145</v>
      </c>
      <c r="E194" s="249" t="s">
        <v>30</v>
      </c>
      <c r="F194" s="250" t="s">
        <v>148</v>
      </c>
      <c r="G194" s="248"/>
      <c r="H194" s="251">
        <v>39.472000000000001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145</v>
      </c>
      <c r="AU194" s="257" t="s">
        <v>87</v>
      </c>
      <c r="AV194" s="14" t="s">
        <v>141</v>
      </c>
      <c r="AW194" s="14" t="s">
        <v>147</v>
      </c>
      <c r="AX194" s="14" t="s">
        <v>85</v>
      </c>
      <c r="AY194" s="257" t="s">
        <v>134</v>
      </c>
    </row>
    <row r="195" s="2" customFormat="1" ht="16.5" customHeight="1">
      <c r="A195" s="41"/>
      <c r="B195" s="42"/>
      <c r="C195" s="217" t="s">
        <v>400</v>
      </c>
      <c r="D195" s="217" t="s">
        <v>136</v>
      </c>
      <c r="E195" s="218" t="s">
        <v>401</v>
      </c>
      <c r="F195" s="219" t="s">
        <v>402</v>
      </c>
      <c r="G195" s="220" t="s">
        <v>162</v>
      </c>
      <c r="H195" s="221">
        <v>95.305999999999997</v>
      </c>
      <c r="I195" s="222"/>
      <c r="J195" s="223">
        <f>ROUND(I195*H195,2)</f>
        <v>0</v>
      </c>
      <c r="K195" s="219" t="s">
        <v>140</v>
      </c>
      <c r="L195" s="47"/>
      <c r="M195" s="224" t="s">
        <v>30</v>
      </c>
      <c r="N195" s="225" t="s">
        <v>48</v>
      </c>
      <c r="O195" s="87"/>
      <c r="P195" s="226">
        <f>O195*H195</f>
        <v>0</v>
      </c>
      <c r="Q195" s="226">
        <v>1.8480000000000001</v>
      </c>
      <c r="R195" s="226">
        <f>Q195*H195</f>
        <v>176.12548799999999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141</v>
      </c>
      <c r="AT195" s="228" t="s">
        <v>136</v>
      </c>
      <c r="AU195" s="228" t="s">
        <v>87</v>
      </c>
      <c r="AY195" s="19" t="s">
        <v>134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9" t="s">
        <v>85</v>
      </c>
      <c r="BK195" s="229">
        <f>ROUND(I195*H195,2)</f>
        <v>0</v>
      </c>
      <c r="BL195" s="19" t="s">
        <v>141</v>
      </c>
      <c r="BM195" s="228" t="s">
        <v>403</v>
      </c>
    </row>
    <row r="196" s="2" customFormat="1">
      <c r="A196" s="41"/>
      <c r="B196" s="42"/>
      <c r="C196" s="43"/>
      <c r="D196" s="230" t="s">
        <v>143</v>
      </c>
      <c r="E196" s="43"/>
      <c r="F196" s="231" t="s">
        <v>404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19" t="s">
        <v>143</v>
      </c>
      <c r="AU196" s="19" t="s">
        <v>87</v>
      </c>
    </row>
    <row r="197" s="15" customFormat="1">
      <c r="A197" s="15"/>
      <c r="B197" s="258"/>
      <c r="C197" s="259"/>
      <c r="D197" s="237" t="s">
        <v>145</v>
      </c>
      <c r="E197" s="260" t="s">
        <v>30</v>
      </c>
      <c r="F197" s="261" t="s">
        <v>405</v>
      </c>
      <c r="G197" s="259"/>
      <c r="H197" s="260" t="s">
        <v>30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145</v>
      </c>
      <c r="AU197" s="267" t="s">
        <v>87</v>
      </c>
      <c r="AV197" s="15" t="s">
        <v>85</v>
      </c>
      <c r="AW197" s="15" t="s">
        <v>147</v>
      </c>
      <c r="AX197" s="15" t="s">
        <v>77</v>
      </c>
      <c r="AY197" s="267" t="s">
        <v>134</v>
      </c>
    </row>
    <row r="198" s="13" customFormat="1">
      <c r="A198" s="13"/>
      <c r="B198" s="235"/>
      <c r="C198" s="236"/>
      <c r="D198" s="237" t="s">
        <v>145</v>
      </c>
      <c r="E198" s="238" t="s">
        <v>30</v>
      </c>
      <c r="F198" s="239" t="s">
        <v>406</v>
      </c>
      <c r="G198" s="236"/>
      <c r="H198" s="240">
        <v>3.6581999999999999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145</v>
      </c>
      <c r="AU198" s="246" t="s">
        <v>87</v>
      </c>
      <c r="AV198" s="13" t="s">
        <v>87</v>
      </c>
      <c r="AW198" s="13" t="s">
        <v>147</v>
      </c>
      <c r="AX198" s="13" t="s">
        <v>77</v>
      </c>
      <c r="AY198" s="246" t="s">
        <v>134</v>
      </c>
    </row>
    <row r="199" s="13" customFormat="1">
      <c r="A199" s="13"/>
      <c r="B199" s="235"/>
      <c r="C199" s="236"/>
      <c r="D199" s="237" t="s">
        <v>145</v>
      </c>
      <c r="E199" s="238" t="s">
        <v>30</v>
      </c>
      <c r="F199" s="239" t="s">
        <v>407</v>
      </c>
      <c r="G199" s="236"/>
      <c r="H199" s="240">
        <v>36.702649999999998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145</v>
      </c>
      <c r="AU199" s="246" t="s">
        <v>87</v>
      </c>
      <c r="AV199" s="13" t="s">
        <v>87</v>
      </c>
      <c r="AW199" s="13" t="s">
        <v>147</v>
      </c>
      <c r="AX199" s="13" t="s">
        <v>77</v>
      </c>
      <c r="AY199" s="246" t="s">
        <v>134</v>
      </c>
    </row>
    <row r="200" s="13" customFormat="1">
      <c r="A200" s="13"/>
      <c r="B200" s="235"/>
      <c r="C200" s="236"/>
      <c r="D200" s="237" t="s">
        <v>145</v>
      </c>
      <c r="E200" s="238" t="s">
        <v>30</v>
      </c>
      <c r="F200" s="239" t="s">
        <v>408</v>
      </c>
      <c r="G200" s="236"/>
      <c r="H200" s="240">
        <v>46.920000000000002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145</v>
      </c>
      <c r="AU200" s="246" t="s">
        <v>87</v>
      </c>
      <c r="AV200" s="13" t="s">
        <v>87</v>
      </c>
      <c r="AW200" s="13" t="s">
        <v>147</v>
      </c>
      <c r="AX200" s="13" t="s">
        <v>77</v>
      </c>
      <c r="AY200" s="246" t="s">
        <v>134</v>
      </c>
    </row>
    <row r="201" s="13" customFormat="1">
      <c r="A201" s="13"/>
      <c r="B201" s="235"/>
      <c r="C201" s="236"/>
      <c r="D201" s="237" t="s">
        <v>145</v>
      </c>
      <c r="E201" s="238" t="s">
        <v>30</v>
      </c>
      <c r="F201" s="239" t="s">
        <v>409</v>
      </c>
      <c r="G201" s="236"/>
      <c r="H201" s="240">
        <v>8.025599999999999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145</v>
      </c>
      <c r="AU201" s="246" t="s">
        <v>87</v>
      </c>
      <c r="AV201" s="13" t="s">
        <v>87</v>
      </c>
      <c r="AW201" s="13" t="s">
        <v>147</v>
      </c>
      <c r="AX201" s="13" t="s">
        <v>77</v>
      </c>
      <c r="AY201" s="246" t="s">
        <v>134</v>
      </c>
    </row>
    <row r="202" s="14" customFormat="1">
      <c r="A202" s="14"/>
      <c r="B202" s="247"/>
      <c r="C202" s="248"/>
      <c r="D202" s="237" t="s">
        <v>145</v>
      </c>
      <c r="E202" s="249" t="s">
        <v>30</v>
      </c>
      <c r="F202" s="250" t="s">
        <v>148</v>
      </c>
      <c r="G202" s="248"/>
      <c r="H202" s="251">
        <v>95.306449999999998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145</v>
      </c>
      <c r="AU202" s="257" t="s">
        <v>87</v>
      </c>
      <c r="AV202" s="14" t="s">
        <v>141</v>
      </c>
      <c r="AW202" s="14" t="s">
        <v>147</v>
      </c>
      <c r="AX202" s="14" t="s">
        <v>85</v>
      </c>
      <c r="AY202" s="257" t="s">
        <v>134</v>
      </c>
    </row>
    <row r="203" s="12" customFormat="1" ht="22.8" customHeight="1">
      <c r="A203" s="12"/>
      <c r="B203" s="201"/>
      <c r="C203" s="202"/>
      <c r="D203" s="203" t="s">
        <v>76</v>
      </c>
      <c r="E203" s="215" t="s">
        <v>410</v>
      </c>
      <c r="F203" s="215" t="s">
        <v>411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SUM(P204:P205)</f>
        <v>0</v>
      </c>
      <c r="Q203" s="209"/>
      <c r="R203" s="210">
        <f>SUM(R204:R205)</f>
        <v>0</v>
      </c>
      <c r="S203" s="209"/>
      <c r="T203" s="211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85</v>
      </c>
      <c r="AT203" s="213" t="s">
        <v>76</v>
      </c>
      <c r="AU203" s="213" t="s">
        <v>85</v>
      </c>
      <c r="AY203" s="212" t="s">
        <v>134</v>
      </c>
      <c r="BK203" s="214">
        <f>SUM(BK204:BK205)</f>
        <v>0</v>
      </c>
    </row>
    <row r="204" s="2" customFormat="1" ht="21.75" customHeight="1">
      <c r="A204" s="41"/>
      <c r="B204" s="42"/>
      <c r="C204" s="217" t="s">
        <v>7</v>
      </c>
      <c r="D204" s="217" t="s">
        <v>136</v>
      </c>
      <c r="E204" s="218" t="s">
        <v>412</v>
      </c>
      <c r="F204" s="219" t="s">
        <v>413</v>
      </c>
      <c r="G204" s="220" t="s">
        <v>211</v>
      </c>
      <c r="H204" s="221">
        <v>536.71100000000001</v>
      </c>
      <c r="I204" s="222"/>
      <c r="J204" s="223">
        <f>ROUND(I204*H204,2)</f>
        <v>0</v>
      </c>
      <c r="K204" s="219" t="s">
        <v>140</v>
      </c>
      <c r="L204" s="47"/>
      <c r="M204" s="224" t="s">
        <v>30</v>
      </c>
      <c r="N204" s="225" t="s">
        <v>48</v>
      </c>
      <c r="O204" s="87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141</v>
      </c>
      <c r="AT204" s="228" t="s">
        <v>136</v>
      </c>
      <c r="AU204" s="228" t="s">
        <v>87</v>
      </c>
      <c r="AY204" s="19" t="s">
        <v>134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9" t="s">
        <v>85</v>
      </c>
      <c r="BK204" s="229">
        <f>ROUND(I204*H204,2)</f>
        <v>0</v>
      </c>
      <c r="BL204" s="19" t="s">
        <v>141</v>
      </c>
      <c r="BM204" s="228" t="s">
        <v>414</v>
      </c>
    </row>
    <row r="205" s="2" customFormat="1">
      <c r="A205" s="41"/>
      <c r="B205" s="42"/>
      <c r="C205" s="43"/>
      <c r="D205" s="230" t="s">
        <v>143</v>
      </c>
      <c r="E205" s="43"/>
      <c r="F205" s="231" t="s">
        <v>415</v>
      </c>
      <c r="G205" s="43"/>
      <c r="H205" s="43"/>
      <c r="I205" s="232"/>
      <c r="J205" s="43"/>
      <c r="K205" s="43"/>
      <c r="L205" s="47"/>
      <c r="M205" s="292"/>
      <c r="N205" s="293"/>
      <c r="O205" s="294"/>
      <c r="P205" s="294"/>
      <c r="Q205" s="294"/>
      <c r="R205" s="294"/>
      <c r="S205" s="294"/>
      <c r="T205" s="295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143</v>
      </c>
      <c r="AU205" s="19" t="s">
        <v>87</v>
      </c>
    </row>
    <row r="206" s="2" customFormat="1" ht="6.96" customHeight="1">
      <c r="A206" s="41"/>
      <c r="B206" s="62"/>
      <c r="C206" s="63"/>
      <c r="D206" s="63"/>
      <c r="E206" s="63"/>
      <c r="F206" s="63"/>
      <c r="G206" s="63"/>
      <c r="H206" s="63"/>
      <c r="I206" s="63"/>
      <c r="J206" s="63"/>
      <c r="K206" s="63"/>
      <c r="L206" s="47"/>
      <c r="M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</row>
  </sheetData>
  <sheetProtection sheet="1" autoFilter="0" formatColumns="0" formatRows="0" objects="1" scenarios="1" spinCount="100000" saltValue="S8/dFCdQsEwVA5KrEqEJ0zdb40yJNdNKXYIckdTsx+s+7hQ0BobjITjiICPwiY4C7aPYpMoa9O9Vl6qJMjJF/w==" hashValue="HKC81PLAr7a+zmjC9XOBhhNxRBIfIRIS1z6a06lZIZIi4FaOb3+yQDmYqsXKaV9kBgqpIPhexF1WGjOJNCqkLg==" algorithmName="SHA-512" password="CC35"/>
  <autoFilter ref="C83:K2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1/131251105"/>
    <hyperlink ref="F95" r:id="rId2" display="https://podminky.urs.cz/item/CS_URS_2022_01/162251102"/>
    <hyperlink ref="F102" r:id="rId3" display="https://podminky.urs.cz/item/CS_URS_2022_01/167151111"/>
    <hyperlink ref="F108" r:id="rId4" display="https://podminky.urs.cz/item/CS_URS_2022_01/171103201"/>
    <hyperlink ref="F116" r:id="rId5" display="https://podminky.urs.cz/item/CS_URS_2022_01/171251201"/>
    <hyperlink ref="F120" r:id="rId6" display="https://podminky.urs.cz/item/CS_URS_2022_01/172152101"/>
    <hyperlink ref="F132" r:id="rId7" display="https://podminky.urs.cz/item/CS_URS_2022_01/181252305"/>
    <hyperlink ref="F136" r:id="rId8" display="https://podminky.urs.cz/item/CS_URS_2022_01/181351103"/>
    <hyperlink ref="F141" r:id="rId9" display="https://podminky.urs.cz/item/CS_URS_2022_01/181411121"/>
    <hyperlink ref="F145" r:id="rId10" display="https://podminky.urs.cz/item/CS_URS_2022_01/181411122"/>
    <hyperlink ref="F152" r:id="rId11" display="https://podminky.urs.cz/item/CS_URS_2022_01/182251101"/>
    <hyperlink ref="F160" r:id="rId12" display="https://podminky.urs.cz/item/CS_URS_2022_01/182351123"/>
    <hyperlink ref="F169" r:id="rId13" display="https://podminky.urs.cz/item/CS_URS_2022_01/212752502"/>
    <hyperlink ref="F174" r:id="rId14" display="https://podminky.urs.cz/item/CS_URS_2022_01/457532112"/>
    <hyperlink ref="F184" r:id="rId15" display="https://podminky.urs.cz/item/CS_URS_2022_01/457971121"/>
    <hyperlink ref="F191" r:id="rId16" display="https://podminky.urs.cz/item/CS_URS_2022_01/462512270"/>
    <hyperlink ref="F196" r:id="rId17" display="https://podminky.urs.cz/item/CS_URS_2022_01/464511111"/>
    <hyperlink ref="F205" r:id="rId18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1" customFormat="1" ht="12" customHeight="1">
      <c r="B8" s="22"/>
      <c r="D8" s="145" t="s">
        <v>111</v>
      </c>
      <c r="L8" s="22"/>
    </row>
    <row r="9" s="2" customFormat="1" ht="16.5" customHeight="1">
      <c r="A9" s="41"/>
      <c r="B9" s="47"/>
      <c r="C9" s="41"/>
      <c r="D9" s="41"/>
      <c r="E9" s="146" t="s">
        <v>416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417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418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95</v>
      </c>
      <c r="G13" s="41"/>
      <c r="H13" s="41"/>
      <c r="I13" s="145" t="s">
        <v>20</v>
      </c>
      <c r="J13" s="136" t="s">
        <v>280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10. 2. 2022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41"/>
      <c r="E15" s="41"/>
      <c r="F15" s="41"/>
      <c r="G15" s="41"/>
      <c r="H15" s="41"/>
      <c r="I15" s="150" t="s">
        <v>26</v>
      </c>
      <c r="J15" s="151" t="s">
        <v>27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28</v>
      </c>
      <c r="E16" s="41"/>
      <c r="F16" s="41"/>
      <c r="G16" s="41"/>
      <c r="H16" s="41"/>
      <c r="I16" s="145" t="s">
        <v>29</v>
      </c>
      <c r="J16" s="136" t="s">
        <v>30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32</v>
      </c>
      <c r="F17" s="41"/>
      <c r="G17" s="41"/>
      <c r="H17" s="41"/>
      <c r="I17" s="145" t="s">
        <v>33</v>
      </c>
      <c r="J17" s="136" t="s">
        <v>30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34</v>
      </c>
      <c r="E19" s="41"/>
      <c r="F19" s="41"/>
      <c r="G19" s="41"/>
      <c r="H19" s="41"/>
      <c r="I19" s="145" t="s">
        <v>29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33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36</v>
      </c>
      <c r="E22" s="41"/>
      <c r="F22" s="41"/>
      <c r="G22" s="41"/>
      <c r="H22" s="41"/>
      <c r="I22" s="145" t="s">
        <v>29</v>
      </c>
      <c r="J22" s="136" t="s">
        <v>37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38</v>
      </c>
      <c r="F23" s="41"/>
      <c r="G23" s="41"/>
      <c r="H23" s="41"/>
      <c r="I23" s="145" t="s">
        <v>33</v>
      </c>
      <c r="J23" s="136" t="s">
        <v>30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39</v>
      </c>
      <c r="E25" s="41"/>
      <c r="F25" s="41"/>
      <c r="G25" s="41"/>
      <c r="H25" s="41"/>
      <c r="I25" s="145" t="s">
        <v>29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33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41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419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ROUND(J93,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47</v>
      </c>
      <c r="E35" s="145" t="s">
        <v>48</v>
      </c>
      <c r="F35" s="161">
        <f>ROUND((SUM(BE93:BE293)),  2)</f>
        <v>0</v>
      </c>
      <c r="G35" s="41"/>
      <c r="H35" s="41"/>
      <c r="I35" s="162">
        <v>0.20999999999999999</v>
      </c>
      <c r="J35" s="161">
        <f>ROUND(((SUM(BE93:BE293))*I35),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49</v>
      </c>
      <c r="F36" s="161">
        <f>ROUND((SUM(BF93:BF293)),  2)</f>
        <v>0</v>
      </c>
      <c r="G36" s="41"/>
      <c r="H36" s="41"/>
      <c r="I36" s="162">
        <v>0.14999999999999999</v>
      </c>
      <c r="J36" s="161">
        <f>ROUND(((SUM(BF93:BF293))*I36),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61">
        <f>ROUND((SUM(BG93:BG293)),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51</v>
      </c>
      <c r="F38" s="161">
        <f>ROUND((SUM(BH93:BH293)),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52</v>
      </c>
      <c r="F39" s="161">
        <f>ROUND((SUM(BI93:BI293)),  2)</f>
        <v>0</v>
      </c>
      <c r="G39" s="41"/>
      <c r="H39" s="41"/>
      <c r="I39" s="162">
        <v>0</v>
      </c>
      <c r="J39" s="161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53</v>
      </c>
      <c r="E41" s="165"/>
      <c r="F41" s="165"/>
      <c r="G41" s="166" t="s">
        <v>54</v>
      </c>
      <c r="H41" s="167" t="s">
        <v>55</v>
      </c>
      <c r="I41" s="165"/>
      <c r="J41" s="168">
        <f>SUM(J32:J39)</f>
        <v>0</v>
      </c>
      <c r="K41" s="169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Výstavba vodní nádrže Pod tratí, k.ú. Meziříčí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4" t="s">
        <v>416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417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03.1 - Výpustné zařízení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Meziříčí</v>
      </c>
      <c r="G56" s="43"/>
      <c r="H56" s="43"/>
      <c r="I56" s="34" t="s">
        <v>24</v>
      </c>
      <c r="J56" s="75" t="str">
        <f>IF(J14="","",J14)</f>
        <v>10. 2. 2022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4" t="s">
        <v>28</v>
      </c>
      <c r="D58" s="43"/>
      <c r="E58" s="43"/>
      <c r="F58" s="29" t="str">
        <f>E17</f>
        <v>Státní pozemkový úřad, pobočka Tábor</v>
      </c>
      <c r="G58" s="43"/>
      <c r="H58" s="43"/>
      <c r="I58" s="34" t="s">
        <v>36</v>
      </c>
      <c r="J58" s="39" t="str">
        <f>E23</f>
        <v>Ing. Věra Slunečková, Radkov 56, 391 31 Dražice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34</v>
      </c>
      <c r="D59" s="43"/>
      <c r="E59" s="43"/>
      <c r="F59" s="29" t="str">
        <f>IF(E20="","",E20)</f>
        <v>Vyplň údaj</v>
      </c>
      <c r="G59" s="43"/>
      <c r="H59" s="43"/>
      <c r="I59" s="34" t="s">
        <v>39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115</v>
      </c>
      <c r="D61" s="176"/>
      <c r="E61" s="176"/>
      <c r="F61" s="176"/>
      <c r="G61" s="176"/>
      <c r="H61" s="176"/>
      <c r="I61" s="176"/>
      <c r="J61" s="177" t="s">
        <v>116</v>
      </c>
      <c r="K61" s="176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J93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9"/>
      <c r="C64" s="180"/>
      <c r="D64" s="181" t="s">
        <v>420</v>
      </c>
      <c r="E64" s="182"/>
      <c r="F64" s="182"/>
      <c r="G64" s="182"/>
      <c r="H64" s="182"/>
      <c r="I64" s="182"/>
      <c r="J64" s="183">
        <f>J94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8"/>
      <c r="D65" s="186" t="s">
        <v>119</v>
      </c>
      <c r="E65" s="187"/>
      <c r="F65" s="187"/>
      <c r="G65" s="187"/>
      <c r="H65" s="187"/>
      <c r="I65" s="187"/>
      <c r="J65" s="188">
        <f>J95</f>
        <v>0</v>
      </c>
      <c r="K65" s="128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8"/>
      <c r="D66" s="186" t="s">
        <v>421</v>
      </c>
      <c r="E66" s="187"/>
      <c r="F66" s="187"/>
      <c r="G66" s="187"/>
      <c r="H66" s="187"/>
      <c r="I66" s="187"/>
      <c r="J66" s="188">
        <f>J123</f>
        <v>0</v>
      </c>
      <c r="K66" s="128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8"/>
      <c r="D67" s="186" t="s">
        <v>284</v>
      </c>
      <c r="E67" s="187"/>
      <c r="F67" s="187"/>
      <c r="G67" s="187"/>
      <c r="H67" s="187"/>
      <c r="I67" s="187"/>
      <c r="J67" s="188">
        <f>J188</f>
        <v>0</v>
      </c>
      <c r="K67" s="128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8"/>
      <c r="D68" s="186" t="s">
        <v>422</v>
      </c>
      <c r="E68" s="187"/>
      <c r="F68" s="187"/>
      <c r="G68" s="187"/>
      <c r="H68" s="187"/>
      <c r="I68" s="187"/>
      <c r="J68" s="188">
        <f>J219</f>
        <v>0</v>
      </c>
      <c r="K68" s="128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8"/>
      <c r="D69" s="186" t="s">
        <v>423</v>
      </c>
      <c r="E69" s="187"/>
      <c r="F69" s="187"/>
      <c r="G69" s="187"/>
      <c r="H69" s="187"/>
      <c r="I69" s="187"/>
      <c r="J69" s="188">
        <f>J224</f>
        <v>0</v>
      </c>
      <c r="K69" s="128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8"/>
      <c r="D70" s="186" t="s">
        <v>424</v>
      </c>
      <c r="E70" s="187"/>
      <c r="F70" s="187"/>
      <c r="G70" s="187"/>
      <c r="H70" s="187"/>
      <c r="I70" s="187"/>
      <c r="J70" s="188">
        <f>J248</f>
        <v>0</v>
      </c>
      <c r="K70" s="128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8"/>
      <c r="D71" s="186" t="s">
        <v>285</v>
      </c>
      <c r="E71" s="187"/>
      <c r="F71" s="187"/>
      <c r="G71" s="187"/>
      <c r="H71" s="187"/>
      <c r="I71" s="187"/>
      <c r="J71" s="188">
        <f>J291</f>
        <v>0</v>
      </c>
      <c r="K71" s="128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5" t="s">
        <v>120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74" t="str">
        <f>E7</f>
        <v>Výstavba vodní nádrže Pod tratí, k.ú. Meziříčí</v>
      </c>
      <c r="F81" s="34"/>
      <c r="G81" s="34"/>
      <c r="H81" s="34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3"/>
      <c r="C82" s="34" t="s">
        <v>111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1"/>
      <c r="B83" s="42"/>
      <c r="C83" s="43"/>
      <c r="D83" s="43"/>
      <c r="E83" s="174" t="s">
        <v>416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417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E11</f>
        <v>SO 03.1 - Výpustné zařízení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22</v>
      </c>
      <c r="D87" s="43"/>
      <c r="E87" s="43"/>
      <c r="F87" s="29" t="str">
        <f>F14</f>
        <v>Meziříčí</v>
      </c>
      <c r="G87" s="43"/>
      <c r="H87" s="43"/>
      <c r="I87" s="34" t="s">
        <v>24</v>
      </c>
      <c r="J87" s="75" t="str">
        <f>IF(J14="","",J14)</f>
        <v>10. 2. 2022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40.05" customHeight="1">
      <c r="A89" s="41"/>
      <c r="B89" s="42"/>
      <c r="C89" s="34" t="s">
        <v>28</v>
      </c>
      <c r="D89" s="43"/>
      <c r="E89" s="43"/>
      <c r="F89" s="29" t="str">
        <f>E17</f>
        <v>Státní pozemkový úřad, pobočka Tábor</v>
      </c>
      <c r="G89" s="43"/>
      <c r="H89" s="43"/>
      <c r="I89" s="34" t="s">
        <v>36</v>
      </c>
      <c r="J89" s="39" t="str">
        <f>E23</f>
        <v>Ing. Věra Slunečková, Radkov 56, 391 31 Dražice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34</v>
      </c>
      <c r="D90" s="43"/>
      <c r="E90" s="43"/>
      <c r="F90" s="29" t="str">
        <f>IF(E20="","",E20)</f>
        <v>Vyplň údaj</v>
      </c>
      <c r="G90" s="43"/>
      <c r="H90" s="43"/>
      <c r="I90" s="34" t="s">
        <v>39</v>
      </c>
      <c r="J90" s="39" t="str">
        <f>E26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90"/>
      <c r="B92" s="191"/>
      <c r="C92" s="192" t="s">
        <v>121</v>
      </c>
      <c r="D92" s="193" t="s">
        <v>62</v>
      </c>
      <c r="E92" s="193" t="s">
        <v>58</v>
      </c>
      <c r="F92" s="193" t="s">
        <v>59</v>
      </c>
      <c r="G92" s="193" t="s">
        <v>122</v>
      </c>
      <c r="H92" s="193" t="s">
        <v>123</v>
      </c>
      <c r="I92" s="193" t="s">
        <v>124</v>
      </c>
      <c r="J92" s="193" t="s">
        <v>116</v>
      </c>
      <c r="K92" s="194" t="s">
        <v>125</v>
      </c>
      <c r="L92" s="195"/>
      <c r="M92" s="95" t="s">
        <v>30</v>
      </c>
      <c r="N92" s="96" t="s">
        <v>47</v>
      </c>
      <c r="O92" s="96" t="s">
        <v>126</v>
      </c>
      <c r="P92" s="96" t="s">
        <v>127</v>
      </c>
      <c r="Q92" s="96" t="s">
        <v>128</v>
      </c>
      <c r="R92" s="96" t="s">
        <v>129</v>
      </c>
      <c r="S92" s="96" t="s">
        <v>130</v>
      </c>
      <c r="T92" s="97" t="s">
        <v>131</v>
      </c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</row>
    <row r="93" s="2" customFormat="1" ht="22.8" customHeight="1">
      <c r="A93" s="41"/>
      <c r="B93" s="42"/>
      <c r="C93" s="102" t="s">
        <v>132</v>
      </c>
      <c r="D93" s="43"/>
      <c r="E93" s="43"/>
      <c r="F93" s="43"/>
      <c r="G93" s="43"/>
      <c r="H93" s="43"/>
      <c r="I93" s="43"/>
      <c r="J93" s="196">
        <f>BK93</f>
        <v>0</v>
      </c>
      <c r="K93" s="43"/>
      <c r="L93" s="47"/>
      <c r="M93" s="98"/>
      <c r="N93" s="197"/>
      <c r="O93" s="99"/>
      <c r="P93" s="198">
        <f>P94</f>
        <v>0</v>
      </c>
      <c r="Q93" s="99"/>
      <c r="R93" s="198">
        <f>R94</f>
        <v>79.142053740000009</v>
      </c>
      <c r="S93" s="99"/>
      <c r="T93" s="199">
        <f>T94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76</v>
      </c>
      <c r="AU93" s="19" t="s">
        <v>117</v>
      </c>
      <c r="BK93" s="200">
        <f>BK94</f>
        <v>0</v>
      </c>
    </row>
    <row r="94" s="12" customFormat="1" ht="25.92" customHeight="1">
      <c r="A94" s="12"/>
      <c r="B94" s="201"/>
      <c r="C94" s="202"/>
      <c r="D94" s="203" t="s">
        <v>76</v>
      </c>
      <c r="E94" s="204" t="s">
        <v>77</v>
      </c>
      <c r="F94" s="204" t="s">
        <v>97</v>
      </c>
      <c r="G94" s="202"/>
      <c r="H94" s="202"/>
      <c r="I94" s="205"/>
      <c r="J94" s="206">
        <f>BK94</f>
        <v>0</v>
      </c>
      <c r="K94" s="202"/>
      <c r="L94" s="207"/>
      <c r="M94" s="208"/>
      <c r="N94" s="209"/>
      <c r="O94" s="209"/>
      <c r="P94" s="210">
        <f>P95+P123+P188+P219+P224+P248+P291</f>
        <v>0</v>
      </c>
      <c r="Q94" s="209"/>
      <c r="R94" s="210">
        <f>R95+R123+R188+R219+R224+R248+R291</f>
        <v>79.142053740000009</v>
      </c>
      <c r="S94" s="209"/>
      <c r="T94" s="211">
        <f>T95+T123+T188+T219+T224+T248+T291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85</v>
      </c>
      <c r="AT94" s="213" t="s">
        <v>76</v>
      </c>
      <c r="AU94" s="213" t="s">
        <v>77</v>
      </c>
      <c r="AY94" s="212" t="s">
        <v>134</v>
      </c>
      <c r="BK94" s="214">
        <f>BK95+BK123+BK188+BK219+BK224+BK248+BK291</f>
        <v>0</v>
      </c>
    </row>
    <row r="95" s="12" customFormat="1" ht="22.8" customHeight="1">
      <c r="A95" s="12"/>
      <c r="B95" s="201"/>
      <c r="C95" s="202"/>
      <c r="D95" s="203" t="s">
        <v>76</v>
      </c>
      <c r="E95" s="215" t="s">
        <v>85</v>
      </c>
      <c r="F95" s="215" t="s">
        <v>135</v>
      </c>
      <c r="G95" s="202"/>
      <c r="H95" s="202"/>
      <c r="I95" s="205"/>
      <c r="J95" s="216">
        <f>BK95</f>
        <v>0</v>
      </c>
      <c r="K95" s="202"/>
      <c r="L95" s="207"/>
      <c r="M95" s="208"/>
      <c r="N95" s="209"/>
      <c r="O95" s="209"/>
      <c r="P95" s="210">
        <f>SUM(P96:P122)</f>
        <v>0</v>
      </c>
      <c r="Q95" s="209"/>
      <c r="R95" s="210">
        <f>SUM(R96:R122)</f>
        <v>0</v>
      </c>
      <c r="S95" s="209"/>
      <c r="T95" s="211">
        <f>SUM(T96:T122)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2" t="s">
        <v>85</v>
      </c>
      <c r="AT95" s="213" t="s">
        <v>76</v>
      </c>
      <c r="AU95" s="213" t="s">
        <v>85</v>
      </c>
      <c r="AY95" s="212" t="s">
        <v>134</v>
      </c>
      <c r="BK95" s="214">
        <f>SUM(BK96:BK122)</f>
        <v>0</v>
      </c>
    </row>
    <row r="96" s="2" customFormat="1" ht="24.15" customHeight="1">
      <c r="A96" s="41"/>
      <c r="B96" s="42"/>
      <c r="C96" s="217" t="s">
        <v>85</v>
      </c>
      <c r="D96" s="217" t="s">
        <v>136</v>
      </c>
      <c r="E96" s="218" t="s">
        <v>425</v>
      </c>
      <c r="F96" s="219" t="s">
        <v>426</v>
      </c>
      <c r="G96" s="220" t="s">
        <v>427</v>
      </c>
      <c r="H96" s="221">
        <v>1</v>
      </c>
      <c r="I96" s="222"/>
      <c r="J96" s="223">
        <f>ROUND(I96*H96,2)</f>
        <v>0</v>
      </c>
      <c r="K96" s="219" t="s">
        <v>30</v>
      </c>
      <c r="L96" s="47"/>
      <c r="M96" s="224" t="s">
        <v>30</v>
      </c>
      <c r="N96" s="225" t="s">
        <v>48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141</v>
      </c>
      <c r="AT96" s="228" t="s">
        <v>136</v>
      </c>
      <c r="AU96" s="228" t="s">
        <v>87</v>
      </c>
      <c r="AY96" s="19" t="s">
        <v>134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9" t="s">
        <v>85</v>
      </c>
      <c r="BK96" s="229">
        <f>ROUND(I96*H96,2)</f>
        <v>0</v>
      </c>
      <c r="BL96" s="19" t="s">
        <v>141</v>
      </c>
      <c r="BM96" s="228" t="s">
        <v>428</v>
      </c>
    </row>
    <row r="97" s="13" customFormat="1">
      <c r="A97" s="13"/>
      <c r="B97" s="235"/>
      <c r="C97" s="236"/>
      <c r="D97" s="237" t="s">
        <v>145</v>
      </c>
      <c r="E97" s="238" t="s">
        <v>30</v>
      </c>
      <c r="F97" s="239" t="s">
        <v>429</v>
      </c>
      <c r="G97" s="236"/>
      <c r="H97" s="240">
        <v>1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145</v>
      </c>
      <c r="AU97" s="246" t="s">
        <v>87</v>
      </c>
      <c r="AV97" s="13" t="s">
        <v>87</v>
      </c>
      <c r="AW97" s="13" t="s">
        <v>147</v>
      </c>
      <c r="AX97" s="13" t="s">
        <v>77</v>
      </c>
      <c r="AY97" s="246" t="s">
        <v>134</v>
      </c>
    </row>
    <row r="98" s="14" customFormat="1">
      <c r="A98" s="14"/>
      <c r="B98" s="247"/>
      <c r="C98" s="248"/>
      <c r="D98" s="237" t="s">
        <v>145</v>
      </c>
      <c r="E98" s="249" t="s">
        <v>30</v>
      </c>
      <c r="F98" s="250" t="s">
        <v>148</v>
      </c>
      <c r="G98" s="248"/>
      <c r="H98" s="251">
        <v>1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145</v>
      </c>
      <c r="AU98" s="257" t="s">
        <v>87</v>
      </c>
      <c r="AV98" s="14" t="s">
        <v>141</v>
      </c>
      <c r="AW98" s="14" t="s">
        <v>147</v>
      </c>
      <c r="AX98" s="14" t="s">
        <v>85</v>
      </c>
      <c r="AY98" s="257" t="s">
        <v>134</v>
      </c>
    </row>
    <row r="99" s="2" customFormat="1" ht="24.15" customHeight="1">
      <c r="A99" s="41"/>
      <c r="B99" s="42"/>
      <c r="C99" s="217" t="s">
        <v>87</v>
      </c>
      <c r="D99" s="217" t="s">
        <v>136</v>
      </c>
      <c r="E99" s="218" t="s">
        <v>430</v>
      </c>
      <c r="F99" s="219" t="s">
        <v>431</v>
      </c>
      <c r="G99" s="220" t="s">
        <v>162</v>
      </c>
      <c r="H99" s="221">
        <v>64.790000000000006</v>
      </c>
      <c r="I99" s="222"/>
      <c r="J99" s="223">
        <f>ROUND(I99*H99,2)</f>
        <v>0</v>
      </c>
      <c r="K99" s="219" t="s">
        <v>140</v>
      </c>
      <c r="L99" s="47"/>
      <c r="M99" s="224" t="s">
        <v>30</v>
      </c>
      <c r="N99" s="225" t="s">
        <v>48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141</v>
      </c>
      <c r="AT99" s="228" t="s">
        <v>136</v>
      </c>
      <c r="AU99" s="228" t="s">
        <v>87</v>
      </c>
      <c r="AY99" s="19" t="s">
        <v>134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85</v>
      </c>
      <c r="BK99" s="229">
        <f>ROUND(I99*H99,2)</f>
        <v>0</v>
      </c>
      <c r="BL99" s="19" t="s">
        <v>141</v>
      </c>
      <c r="BM99" s="228" t="s">
        <v>432</v>
      </c>
    </row>
    <row r="100" s="2" customFormat="1">
      <c r="A100" s="41"/>
      <c r="B100" s="42"/>
      <c r="C100" s="43"/>
      <c r="D100" s="230" t="s">
        <v>143</v>
      </c>
      <c r="E100" s="43"/>
      <c r="F100" s="231" t="s">
        <v>433</v>
      </c>
      <c r="G100" s="43"/>
      <c r="H100" s="43"/>
      <c r="I100" s="232"/>
      <c r="J100" s="43"/>
      <c r="K100" s="43"/>
      <c r="L100" s="47"/>
      <c r="M100" s="233"/>
      <c r="N100" s="23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143</v>
      </c>
      <c r="AU100" s="19" t="s">
        <v>87</v>
      </c>
    </row>
    <row r="101" s="13" customFormat="1">
      <c r="A101" s="13"/>
      <c r="B101" s="235"/>
      <c r="C101" s="236"/>
      <c r="D101" s="237" t="s">
        <v>145</v>
      </c>
      <c r="E101" s="238" t="s">
        <v>30</v>
      </c>
      <c r="F101" s="239" t="s">
        <v>434</v>
      </c>
      <c r="G101" s="236"/>
      <c r="H101" s="240">
        <v>47.149999999999999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145</v>
      </c>
      <c r="AU101" s="246" t="s">
        <v>87</v>
      </c>
      <c r="AV101" s="13" t="s">
        <v>87</v>
      </c>
      <c r="AW101" s="13" t="s">
        <v>147</v>
      </c>
      <c r="AX101" s="13" t="s">
        <v>77</v>
      </c>
      <c r="AY101" s="246" t="s">
        <v>134</v>
      </c>
    </row>
    <row r="102" s="13" customFormat="1">
      <c r="A102" s="13"/>
      <c r="B102" s="235"/>
      <c r="C102" s="236"/>
      <c r="D102" s="237" t="s">
        <v>145</v>
      </c>
      <c r="E102" s="238" t="s">
        <v>30</v>
      </c>
      <c r="F102" s="239" t="s">
        <v>435</v>
      </c>
      <c r="G102" s="236"/>
      <c r="H102" s="240">
        <v>12.039999999999999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145</v>
      </c>
      <c r="AU102" s="246" t="s">
        <v>87</v>
      </c>
      <c r="AV102" s="13" t="s">
        <v>87</v>
      </c>
      <c r="AW102" s="13" t="s">
        <v>147</v>
      </c>
      <c r="AX102" s="13" t="s">
        <v>77</v>
      </c>
      <c r="AY102" s="246" t="s">
        <v>134</v>
      </c>
    </row>
    <row r="103" s="13" customFormat="1">
      <c r="A103" s="13"/>
      <c r="B103" s="235"/>
      <c r="C103" s="236"/>
      <c r="D103" s="237" t="s">
        <v>145</v>
      </c>
      <c r="E103" s="238" t="s">
        <v>30</v>
      </c>
      <c r="F103" s="239" t="s">
        <v>436</v>
      </c>
      <c r="G103" s="236"/>
      <c r="H103" s="240">
        <v>5.6000000000000005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145</v>
      </c>
      <c r="AU103" s="246" t="s">
        <v>87</v>
      </c>
      <c r="AV103" s="13" t="s">
        <v>87</v>
      </c>
      <c r="AW103" s="13" t="s">
        <v>147</v>
      </c>
      <c r="AX103" s="13" t="s">
        <v>77</v>
      </c>
      <c r="AY103" s="246" t="s">
        <v>134</v>
      </c>
    </row>
    <row r="104" s="14" customFormat="1">
      <c r="A104" s="14"/>
      <c r="B104" s="247"/>
      <c r="C104" s="248"/>
      <c r="D104" s="237" t="s">
        <v>145</v>
      </c>
      <c r="E104" s="249" t="s">
        <v>30</v>
      </c>
      <c r="F104" s="250" t="s">
        <v>148</v>
      </c>
      <c r="G104" s="248"/>
      <c r="H104" s="251">
        <v>64.789999999999992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145</v>
      </c>
      <c r="AU104" s="257" t="s">
        <v>87</v>
      </c>
      <c r="AV104" s="14" t="s">
        <v>141</v>
      </c>
      <c r="AW104" s="14" t="s">
        <v>147</v>
      </c>
      <c r="AX104" s="14" t="s">
        <v>85</v>
      </c>
      <c r="AY104" s="257" t="s">
        <v>134</v>
      </c>
    </row>
    <row r="105" s="2" customFormat="1" ht="37.8" customHeight="1">
      <c r="A105" s="41"/>
      <c r="B105" s="42"/>
      <c r="C105" s="217" t="s">
        <v>153</v>
      </c>
      <c r="D105" s="217" t="s">
        <v>136</v>
      </c>
      <c r="E105" s="218" t="s">
        <v>178</v>
      </c>
      <c r="F105" s="219" t="s">
        <v>179</v>
      </c>
      <c r="G105" s="220" t="s">
        <v>162</v>
      </c>
      <c r="H105" s="221">
        <v>19.34</v>
      </c>
      <c r="I105" s="222"/>
      <c r="J105" s="223">
        <f>ROUND(I105*H105,2)</f>
        <v>0</v>
      </c>
      <c r="K105" s="219" t="s">
        <v>140</v>
      </c>
      <c r="L105" s="47"/>
      <c r="M105" s="224" t="s">
        <v>30</v>
      </c>
      <c r="N105" s="225" t="s">
        <v>48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141</v>
      </c>
      <c r="AT105" s="228" t="s">
        <v>136</v>
      </c>
      <c r="AU105" s="228" t="s">
        <v>87</v>
      </c>
      <c r="AY105" s="19" t="s">
        <v>134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85</v>
      </c>
      <c r="BK105" s="229">
        <f>ROUND(I105*H105,2)</f>
        <v>0</v>
      </c>
      <c r="BL105" s="19" t="s">
        <v>141</v>
      </c>
      <c r="BM105" s="228" t="s">
        <v>437</v>
      </c>
    </row>
    <row r="106" s="2" customFormat="1">
      <c r="A106" s="41"/>
      <c r="B106" s="42"/>
      <c r="C106" s="43"/>
      <c r="D106" s="230" t="s">
        <v>143</v>
      </c>
      <c r="E106" s="43"/>
      <c r="F106" s="231" t="s">
        <v>181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143</v>
      </c>
      <c r="AU106" s="19" t="s">
        <v>87</v>
      </c>
    </row>
    <row r="107" s="13" customFormat="1">
      <c r="A107" s="13"/>
      <c r="B107" s="235"/>
      <c r="C107" s="236"/>
      <c r="D107" s="237" t="s">
        <v>145</v>
      </c>
      <c r="E107" s="238" t="s">
        <v>30</v>
      </c>
      <c r="F107" s="239" t="s">
        <v>438</v>
      </c>
      <c r="G107" s="236"/>
      <c r="H107" s="240">
        <v>19.340000000000003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145</v>
      </c>
      <c r="AU107" s="246" t="s">
        <v>87</v>
      </c>
      <c r="AV107" s="13" t="s">
        <v>87</v>
      </c>
      <c r="AW107" s="13" t="s">
        <v>147</v>
      </c>
      <c r="AX107" s="13" t="s">
        <v>77</v>
      </c>
      <c r="AY107" s="246" t="s">
        <v>134</v>
      </c>
    </row>
    <row r="108" s="14" customFormat="1">
      <c r="A108" s="14"/>
      <c r="B108" s="247"/>
      <c r="C108" s="248"/>
      <c r="D108" s="237" t="s">
        <v>145</v>
      </c>
      <c r="E108" s="249" t="s">
        <v>30</v>
      </c>
      <c r="F108" s="250" t="s">
        <v>148</v>
      </c>
      <c r="G108" s="248"/>
      <c r="H108" s="251">
        <v>19.340000000000003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145</v>
      </c>
      <c r="AU108" s="257" t="s">
        <v>87</v>
      </c>
      <c r="AV108" s="14" t="s">
        <v>141</v>
      </c>
      <c r="AW108" s="14" t="s">
        <v>147</v>
      </c>
      <c r="AX108" s="14" t="s">
        <v>85</v>
      </c>
      <c r="AY108" s="257" t="s">
        <v>134</v>
      </c>
    </row>
    <row r="109" s="2" customFormat="1" ht="24.15" customHeight="1">
      <c r="A109" s="41"/>
      <c r="B109" s="42"/>
      <c r="C109" s="217" t="s">
        <v>141</v>
      </c>
      <c r="D109" s="217" t="s">
        <v>136</v>
      </c>
      <c r="E109" s="218" t="s">
        <v>439</v>
      </c>
      <c r="F109" s="219" t="s">
        <v>440</v>
      </c>
      <c r="G109" s="220" t="s">
        <v>162</v>
      </c>
      <c r="H109" s="221">
        <v>45.450000000000003</v>
      </c>
      <c r="I109" s="222"/>
      <c r="J109" s="223">
        <f>ROUND(I109*H109,2)</f>
        <v>0</v>
      </c>
      <c r="K109" s="219" t="s">
        <v>140</v>
      </c>
      <c r="L109" s="47"/>
      <c r="M109" s="224" t="s">
        <v>30</v>
      </c>
      <c r="N109" s="225" t="s">
        <v>48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141</v>
      </c>
      <c r="AT109" s="228" t="s">
        <v>136</v>
      </c>
      <c r="AU109" s="228" t="s">
        <v>87</v>
      </c>
      <c r="AY109" s="19" t="s">
        <v>134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85</v>
      </c>
      <c r="BK109" s="229">
        <f>ROUND(I109*H109,2)</f>
        <v>0</v>
      </c>
      <c r="BL109" s="19" t="s">
        <v>141</v>
      </c>
      <c r="BM109" s="228" t="s">
        <v>441</v>
      </c>
    </row>
    <row r="110" s="2" customFormat="1">
      <c r="A110" s="41"/>
      <c r="B110" s="42"/>
      <c r="C110" s="43"/>
      <c r="D110" s="230" t="s">
        <v>143</v>
      </c>
      <c r="E110" s="43"/>
      <c r="F110" s="231" t="s">
        <v>442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143</v>
      </c>
      <c r="AU110" s="19" t="s">
        <v>87</v>
      </c>
    </row>
    <row r="111" s="13" customFormat="1">
      <c r="A111" s="13"/>
      <c r="B111" s="235"/>
      <c r="C111" s="236"/>
      <c r="D111" s="237" t="s">
        <v>145</v>
      </c>
      <c r="E111" s="238" t="s">
        <v>30</v>
      </c>
      <c r="F111" s="239" t="s">
        <v>443</v>
      </c>
      <c r="G111" s="236"/>
      <c r="H111" s="240">
        <v>41.149999999999999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145</v>
      </c>
      <c r="AU111" s="246" t="s">
        <v>87</v>
      </c>
      <c r="AV111" s="13" t="s">
        <v>87</v>
      </c>
      <c r="AW111" s="13" t="s">
        <v>147</v>
      </c>
      <c r="AX111" s="13" t="s">
        <v>77</v>
      </c>
      <c r="AY111" s="246" t="s">
        <v>134</v>
      </c>
    </row>
    <row r="112" s="13" customFormat="1">
      <c r="A112" s="13"/>
      <c r="B112" s="235"/>
      <c r="C112" s="236"/>
      <c r="D112" s="237" t="s">
        <v>145</v>
      </c>
      <c r="E112" s="238" t="s">
        <v>30</v>
      </c>
      <c r="F112" s="239" t="s">
        <v>444</v>
      </c>
      <c r="G112" s="236"/>
      <c r="H112" s="240">
        <v>4.2999999999999998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145</v>
      </c>
      <c r="AU112" s="246" t="s">
        <v>87</v>
      </c>
      <c r="AV112" s="13" t="s">
        <v>87</v>
      </c>
      <c r="AW112" s="13" t="s">
        <v>147</v>
      </c>
      <c r="AX112" s="13" t="s">
        <v>77</v>
      </c>
      <c r="AY112" s="246" t="s">
        <v>134</v>
      </c>
    </row>
    <row r="113" s="14" customFormat="1">
      <c r="A113" s="14"/>
      <c r="B113" s="247"/>
      <c r="C113" s="248"/>
      <c r="D113" s="237" t="s">
        <v>145</v>
      </c>
      <c r="E113" s="249" t="s">
        <v>30</v>
      </c>
      <c r="F113" s="250" t="s">
        <v>148</v>
      </c>
      <c r="G113" s="248"/>
      <c r="H113" s="251">
        <v>45.449999999999996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145</v>
      </c>
      <c r="AU113" s="257" t="s">
        <v>87</v>
      </c>
      <c r="AV113" s="14" t="s">
        <v>141</v>
      </c>
      <c r="AW113" s="14" t="s">
        <v>147</v>
      </c>
      <c r="AX113" s="14" t="s">
        <v>85</v>
      </c>
      <c r="AY113" s="257" t="s">
        <v>134</v>
      </c>
    </row>
    <row r="114" s="2" customFormat="1" ht="16.5" customHeight="1">
      <c r="A114" s="41"/>
      <c r="B114" s="42"/>
      <c r="C114" s="217" t="s">
        <v>170</v>
      </c>
      <c r="D114" s="217" t="s">
        <v>136</v>
      </c>
      <c r="E114" s="218" t="s">
        <v>445</v>
      </c>
      <c r="F114" s="219" t="s">
        <v>446</v>
      </c>
      <c r="G114" s="220" t="s">
        <v>139</v>
      </c>
      <c r="H114" s="221">
        <v>36.167999999999999</v>
      </c>
      <c r="I114" s="222"/>
      <c r="J114" s="223">
        <f>ROUND(I114*H114,2)</f>
        <v>0</v>
      </c>
      <c r="K114" s="219" t="s">
        <v>140</v>
      </c>
      <c r="L114" s="47"/>
      <c r="M114" s="224" t="s">
        <v>30</v>
      </c>
      <c r="N114" s="225" t="s">
        <v>48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141</v>
      </c>
      <c r="AT114" s="228" t="s">
        <v>136</v>
      </c>
      <c r="AU114" s="228" t="s">
        <v>87</v>
      </c>
      <c r="AY114" s="19" t="s">
        <v>134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85</v>
      </c>
      <c r="BK114" s="229">
        <f>ROUND(I114*H114,2)</f>
        <v>0</v>
      </c>
      <c r="BL114" s="19" t="s">
        <v>141</v>
      </c>
      <c r="BM114" s="228" t="s">
        <v>447</v>
      </c>
    </row>
    <row r="115" s="2" customFormat="1">
      <c r="A115" s="41"/>
      <c r="B115" s="42"/>
      <c r="C115" s="43"/>
      <c r="D115" s="230" t="s">
        <v>143</v>
      </c>
      <c r="E115" s="43"/>
      <c r="F115" s="231" t="s">
        <v>448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143</v>
      </c>
      <c r="AU115" s="19" t="s">
        <v>87</v>
      </c>
    </row>
    <row r="116" s="13" customFormat="1">
      <c r="A116" s="13"/>
      <c r="B116" s="235"/>
      <c r="C116" s="236"/>
      <c r="D116" s="237" t="s">
        <v>145</v>
      </c>
      <c r="E116" s="238" t="s">
        <v>30</v>
      </c>
      <c r="F116" s="239" t="s">
        <v>449</v>
      </c>
      <c r="G116" s="236"/>
      <c r="H116" s="240">
        <v>30.75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145</v>
      </c>
      <c r="AU116" s="246" t="s">
        <v>87</v>
      </c>
      <c r="AV116" s="13" t="s">
        <v>87</v>
      </c>
      <c r="AW116" s="13" t="s">
        <v>147</v>
      </c>
      <c r="AX116" s="13" t="s">
        <v>77</v>
      </c>
      <c r="AY116" s="246" t="s">
        <v>134</v>
      </c>
    </row>
    <row r="117" s="13" customFormat="1">
      <c r="A117" s="13"/>
      <c r="B117" s="235"/>
      <c r="C117" s="236"/>
      <c r="D117" s="237" t="s">
        <v>145</v>
      </c>
      <c r="E117" s="238" t="s">
        <v>30</v>
      </c>
      <c r="F117" s="239" t="s">
        <v>450</v>
      </c>
      <c r="G117" s="236"/>
      <c r="H117" s="240">
        <v>5.4180000000000001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145</v>
      </c>
      <c r="AU117" s="246" t="s">
        <v>87</v>
      </c>
      <c r="AV117" s="13" t="s">
        <v>87</v>
      </c>
      <c r="AW117" s="13" t="s">
        <v>147</v>
      </c>
      <c r="AX117" s="13" t="s">
        <v>77</v>
      </c>
      <c r="AY117" s="246" t="s">
        <v>134</v>
      </c>
    </row>
    <row r="118" s="14" customFormat="1">
      <c r="A118" s="14"/>
      <c r="B118" s="247"/>
      <c r="C118" s="248"/>
      <c r="D118" s="237" t="s">
        <v>145</v>
      </c>
      <c r="E118" s="249" t="s">
        <v>30</v>
      </c>
      <c r="F118" s="250" t="s">
        <v>148</v>
      </c>
      <c r="G118" s="248"/>
      <c r="H118" s="251">
        <v>36.167999999999999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145</v>
      </c>
      <c r="AU118" s="257" t="s">
        <v>87</v>
      </c>
      <c r="AV118" s="14" t="s">
        <v>141</v>
      </c>
      <c r="AW118" s="14" t="s">
        <v>147</v>
      </c>
      <c r="AX118" s="14" t="s">
        <v>85</v>
      </c>
      <c r="AY118" s="257" t="s">
        <v>134</v>
      </c>
    </row>
    <row r="119" s="2" customFormat="1" ht="24.15" customHeight="1">
      <c r="A119" s="41"/>
      <c r="B119" s="42"/>
      <c r="C119" s="217" t="s">
        <v>177</v>
      </c>
      <c r="D119" s="217" t="s">
        <v>136</v>
      </c>
      <c r="E119" s="218" t="s">
        <v>250</v>
      </c>
      <c r="F119" s="219" t="s">
        <v>251</v>
      </c>
      <c r="G119" s="220" t="s">
        <v>139</v>
      </c>
      <c r="H119" s="221">
        <v>30.100000000000001</v>
      </c>
      <c r="I119" s="222"/>
      <c r="J119" s="223">
        <f>ROUND(I119*H119,2)</f>
        <v>0</v>
      </c>
      <c r="K119" s="219" t="s">
        <v>140</v>
      </c>
      <c r="L119" s="47"/>
      <c r="M119" s="224" t="s">
        <v>30</v>
      </c>
      <c r="N119" s="225" t="s">
        <v>48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141</v>
      </c>
      <c r="AT119" s="228" t="s">
        <v>136</v>
      </c>
      <c r="AU119" s="228" t="s">
        <v>87</v>
      </c>
      <c r="AY119" s="19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85</v>
      </c>
      <c r="BK119" s="229">
        <f>ROUND(I119*H119,2)</f>
        <v>0</v>
      </c>
      <c r="BL119" s="19" t="s">
        <v>141</v>
      </c>
      <c r="BM119" s="228" t="s">
        <v>451</v>
      </c>
    </row>
    <row r="120" s="2" customFormat="1">
      <c r="A120" s="41"/>
      <c r="B120" s="42"/>
      <c r="C120" s="43"/>
      <c r="D120" s="230" t="s">
        <v>143</v>
      </c>
      <c r="E120" s="43"/>
      <c r="F120" s="231" t="s">
        <v>253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143</v>
      </c>
      <c r="AU120" s="19" t="s">
        <v>87</v>
      </c>
    </row>
    <row r="121" s="13" customFormat="1">
      <c r="A121" s="13"/>
      <c r="B121" s="235"/>
      <c r="C121" s="236"/>
      <c r="D121" s="237" t="s">
        <v>145</v>
      </c>
      <c r="E121" s="238" t="s">
        <v>30</v>
      </c>
      <c r="F121" s="239" t="s">
        <v>452</v>
      </c>
      <c r="G121" s="236"/>
      <c r="H121" s="240">
        <v>30.099999999999998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145</v>
      </c>
      <c r="AU121" s="246" t="s">
        <v>87</v>
      </c>
      <c r="AV121" s="13" t="s">
        <v>87</v>
      </c>
      <c r="AW121" s="13" t="s">
        <v>147</v>
      </c>
      <c r="AX121" s="13" t="s">
        <v>77</v>
      </c>
      <c r="AY121" s="246" t="s">
        <v>134</v>
      </c>
    </row>
    <row r="122" s="14" customFormat="1">
      <c r="A122" s="14"/>
      <c r="B122" s="247"/>
      <c r="C122" s="248"/>
      <c r="D122" s="237" t="s">
        <v>145</v>
      </c>
      <c r="E122" s="249" t="s">
        <v>30</v>
      </c>
      <c r="F122" s="250" t="s">
        <v>148</v>
      </c>
      <c r="G122" s="248"/>
      <c r="H122" s="251">
        <v>30.099999999999998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145</v>
      </c>
      <c r="AU122" s="257" t="s">
        <v>87</v>
      </c>
      <c r="AV122" s="14" t="s">
        <v>141</v>
      </c>
      <c r="AW122" s="14" t="s">
        <v>147</v>
      </c>
      <c r="AX122" s="14" t="s">
        <v>85</v>
      </c>
      <c r="AY122" s="257" t="s">
        <v>134</v>
      </c>
    </row>
    <row r="123" s="12" customFormat="1" ht="22.8" customHeight="1">
      <c r="A123" s="12"/>
      <c r="B123" s="201"/>
      <c r="C123" s="202"/>
      <c r="D123" s="203" t="s">
        <v>76</v>
      </c>
      <c r="E123" s="215" t="s">
        <v>153</v>
      </c>
      <c r="F123" s="215" t="s">
        <v>453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SUM(P124:P187)</f>
        <v>0</v>
      </c>
      <c r="Q123" s="209"/>
      <c r="R123" s="210">
        <f>SUM(R124:R187)</f>
        <v>42.630508560000003</v>
      </c>
      <c r="S123" s="209"/>
      <c r="T123" s="211">
        <f>SUM(T124:T187)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85</v>
      </c>
      <c r="AT123" s="213" t="s">
        <v>76</v>
      </c>
      <c r="AU123" s="213" t="s">
        <v>85</v>
      </c>
      <c r="AY123" s="212" t="s">
        <v>134</v>
      </c>
      <c r="BK123" s="214">
        <f>SUM(BK124:BK187)</f>
        <v>0</v>
      </c>
    </row>
    <row r="124" s="2" customFormat="1" ht="16.5" customHeight="1">
      <c r="A124" s="41"/>
      <c r="B124" s="42"/>
      <c r="C124" s="217" t="s">
        <v>184</v>
      </c>
      <c r="D124" s="217" t="s">
        <v>136</v>
      </c>
      <c r="E124" s="218" t="s">
        <v>454</v>
      </c>
      <c r="F124" s="219" t="s">
        <v>455</v>
      </c>
      <c r="G124" s="220" t="s">
        <v>162</v>
      </c>
      <c r="H124" s="221">
        <v>0.96599999999999997</v>
      </c>
      <c r="I124" s="222"/>
      <c r="J124" s="223">
        <f>ROUND(I124*H124,2)</f>
        <v>0</v>
      </c>
      <c r="K124" s="219" t="s">
        <v>140</v>
      </c>
      <c r="L124" s="47"/>
      <c r="M124" s="224" t="s">
        <v>30</v>
      </c>
      <c r="N124" s="225" t="s">
        <v>48</v>
      </c>
      <c r="O124" s="87"/>
      <c r="P124" s="226">
        <f>O124*H124</f>
        <v>0</v>
      </c>
      <c r="Q124" s="226">
        <v>2.004</v>
      </c>
      <c r="R124" s="226">
        <f>Q124*H124</f>
        <v>1.935864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141</v>
      </c>
      <c r="AT124" s="228" t="s">
        <v>136</v>
      </c>
      <c r="AU124" s="228" t="s">
        <v>87</v>
      </c>
      <c r="AY124" s="19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9" t="s">
        <v>85</v>
      </c>
      <c r="BK124" s="229">
        <f>ROUND(I124*H124,2)</f>
        <v>0</v>
      </c>
      <c r="BL124" s="19" t="s">
        <v>141</v>
      </c>
      <c r="BM124" s="228" t="s">
        <v>456</v>
      </c>
    </row>
    <row r="125" s="2" customFormat="1">
      <c r="A125" s="41"/>
      <c r="B125" s="42"/>
      <c r="C125" s="43"/>
      <c r="D125" s="230" t="s">
        <v>143</v>
      </c>
      <c r="E125" s="43"/>
      <c r="F125" s="231" t="s">
        <v>457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143</v>
      </c>
      <c r="AU125" s="19" t="s">
        <v>87</v>
      </c>
    </row>
    <row r="126" s="15" customFormat="1">
      <c r="A126" s="15"/>
      <c r="B126" s="258"/>
      <c r="C126" s="259"/>
      <c r="D126" s="237" t="s">
        <v>145</v>
      </c>
      <c r="E126" s="260" t="s">
        <v>30</v>
      </c>
      <c r="F126" s="261" t="s">
        <v>458</v>
      </c>
      <c r="G126" s="259"/>
      <c r="H126" s="260" t="s">
        <v>30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145</v>
      </c>
      <c r="AU126" s="267" t="s">
        <v>87</v>
      </c>
      <c r="AV126" s="15" t="s">
        <v>85</v>
      </c>
      <c r="AW126" s="15" t="s">
        <v>147</v>
      </c>
      <c r="AX126" s="15" t="s">
        <v>77</v>
      </c>
      <c r="AY126" s="267" t="s">
        <v>134</v>
      </c>
    </row>
    <row r="127" s="13" customFormat="1">
      <c r="A127" s="13"/>
      <c r="B127" s="235"/>
      <c r="C127" s="236"/>
      <c r="D127" s="237" t="s">
        <v>145</v>
      </c>
      <c r="E127" s="238" t="s">
        <v>30</v>
      </c>
      <c r="F127" s="239" t="s">
        <v>459</v>
      </c>
      <c r="G127" s="236"/>
      <c r="H127" s="240">
        <v>0.96599999999999986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145</v>
      </c>
      <c r="AU127" s="246" t="s">
        <v>87</v>
      </c>
      <c r="AV127" s="13" t="s">
        <v>87</v>
      </c>
      <c r="AW127" s="13" t="s">
        <v>147</v>
      </c>
      <c r="AX127" s="13" t="s">
        <v>77</v>
      </c>
      <c r="AY127" s="246" t="s">
        <v>134</v>
      </c>
    </row>
    <row r="128" s="14" customFormat="1">
      <c r="A128" s="14"/>
      <c r="B128" s="247"/>
      <c r="C128" s="248"/>
      <c r="D128" s="237" t="s">
        <v>145</v>
      </c>
      <c r="E128" s="249" t="s">
        <v>30</v>
      </c>
      <c r="F128" s="250" t="s">
        <v>148</v>
      </c>
      <c r="G128" s="248"/>
      <c r="H128" s="251">
        <v>0.96599999999999986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145</v>
      </c>
      <c r="AU128" s="257" t="s">
        <v>87</v>
      </c>
      <c r="AV128" s="14" t="s">
        <v>141</v>
      </c>
      <c r="AW128" s="14" t="s">
        <v>147</v>
      </c>
      <c r="AX128" s="14" t="s">
        <v>85</v>
      </c>
      <c r="AY128" s="257" t="s">
        <v>134</v>
      </c>
    </row>
    <row r="129" s="2" customFormat="1" ht="16.5" customHeight="1">
      <c r="A129" s="41"/>
      <c r="B129" s="42"/>
      <c r="C129" s="217" t="s">
        <v>190</v>
      </c>
      <c r="D129" s="217" t="s">
        <v>136</v>
      </c>
      <c r="E129" s="218" t="s">
        <v>460</v>
      </c>
      <c r="F129" s="219" t="s">
        <v>461</v>
      </c>
      <c r="G129" s="220" t="s">
        <v>162</v>
      </c>
      <c r="H129" s="221">
        <v>1.6080000000000001</v>
      </c>
      <c r="I129" s="222"/>
      <c r="J129" s="223">
        <f>ROUND(I129*H129,2)</f>
        <v>0</v>
      </c>
      <c r="K129" s="219" t="s">
        <v>140</v>
      </c>
      <c r="L129" s="47"/>
      <c r="M129" s="224" t="s">
        <v>30</v>
      </c>
      <c r="N129" s="225" t="s">
        <v>48</v>
      </c>
      <c r="O129" s="87"/>
      <c r="P129" s="226">
        <f>O129*H129</f>
        <v>0</v>
      </c>
      <c r="Q129" s="226">
        <v>2.7676599999999998</v>
      </c>
      <c r="R129" s="226">
        <f>Q129*H129</f>
        <v>4.4503972799999998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141</v>
      </c>
      <c r="AT129" s="228" t="s">
        <v>136</v>
      </c>
      <c r="AU129" s="228" t="s">
        <v>87</v>
      </c>
      <c r="AY129" s="19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85</v>
      </c>
      <c r="BK129" s="229">
        <f>ROUND(I129*H129,2)</f>
        <v>0</v>
      </c>
      <c r="BL129" s="19" t="s">
        <v>141</v>
      </c>
      <c r="BM129" s="228" t="s">
        <v>462</v>
      </c>
    </row>
    <row r="130" s="2" customFormat="1">
      <c r="A130" s="41"/>
      <c r="B130" s="42"/>
      <c r="C130" s="43"/>
      <c r="D130" s="230" t="s">
        <v>143</v>
      </c>
      <c r="E130" s="43"/>
      <c r="F130" s="231" t="s">
        <v>463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143</v>
      </c>
      <c r="AU130" s="19" t="s">
        <v>87</v>
      </c>
    </row>
    <row r="131" s="15" customFormat="1">
      <c r="A131" s="15"/>
      <c r="B131" s="258"/>
      <c r="C131" s="259"/>
      <c r="D131" s="237" t="s">
        <v>145</v>
      </c>
      <c r="E131" s="260" t="s">
        <v>30</v>
      </c>
      <c r="F131" s="261" t="s">
        <v>464</v>
      </c>
      <c r="G131" s="259"/>
      <c r="H131" s="260" t="s">
        <v>30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145</v>
      </c>
      <c r="AU131" s="267" t="s">
        <v>87</v>
      </c>
      <c r="AV131" s="15" t="s">
        <v>85</v>
      </c>
      <c r="AW131" s="15" t="s">
        <v>147</v>
      </c>
      <c r="AX131" s="15" t="s">
        <v>77</v>
      </c>
      <c r="AY131" s="267" t="s">
        <v>134</v>
      </c>
    </row>
    <row r="132" s="13" customFormat="1">
      <c r="A132" s="13"/>
      <c r="B132" s="235"/>
      <c r="C132" s="236"/>
      <c r="D132" s="237" t="s">
        <v>145</v>
      </c>
      <c r="E132" s="238" t="s">
        <v>30</v>
      </c>
      <c r="F132" s="239" t="s">
        <v>465</v>
      </c>
      <c r="G132" s="236"/>
      <c r="H132" s="240">
        <v>0.67899999999999994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145</v>
      </c>
      <c r="AU132" s="246" t="s">
        <v>87</v>
      </c>
      <c r="AV132" s="13" t="s">
        <v>87</v>
      </c>
      <c r="AW132" s="13" t="s">
        <v>147</v>
      </c>
      <c r="AX132" s="13" t="s">
        <v>77</v>
      </c>
      <c r="AY132" s="246" t="s">
        <v>134</v>
      </c>
    </row>
    <row r="133" s="13" customFormat="1">
      <c r="A133" s="13"/>
      <c r="B133" s="235"/>
      <c r="C133" s="236"/>
      <c r="D133" s="237" t="s">
        <v>145</v>
      </c>
      <c r="E133" s="238" t="s">
        <v>30</v>
      </c>
      <c r="F133" s="239" t="s">
        <v>466</v>
      </c>
      <c r="G133" s="236"/>
      <c r="H133" s="240">
        <v>0.21476000000000001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145</v>
      </c>
      <c r="AU133" s="246" t="s">
        <v>87</v>
      </c>
      <c r="AV133" s="13" t="s">
        <v>87</v>
      </c>
      <c r="AW133" s="13" t="s">
        <v>147</v>
      </c>
      <c r="AX133" s="13" t="s">
        <v>77</v>
      </c>
      <c r="AY133" s="246" t="s">
        <v>134</v>
      </c>
    </row>
    <row r="134" s="13" customFormat="1">
      <c r="A134" s="13"/>
      <c r="B134" s="235"/>
      <c r="C134" s="236"/>
      <c r="D134" s="237" t="s">
        <v>145</v>
      </c>
      <c r="E134" s="238" t="s">
        <v>30</v>
      </c>
      <c r="F134" s="239" t="s">
        <v>467</v>
      </c>
      <c r="G134" s="236"/>
      <c r="H134" s="240">
        <v>0.27000000000000002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145</v>
      </c>
      <c r="AU134" s="246" t="s">
        <v>87</v>
      </c>
      <c r="AV134" s="13" t="s">
        <v>87</v>
      </c>
      <c r="AW134" s="13" t="s">
        <v>147</v>
      </c>
      <c r="AX134" s="13" t="s">
        <v>77</v>
      </c>
      <c r="AY134" s="246" t="s">
        <v>134</v>
      </c>
    </row>
    <row r="135" s="13" customFormat="1">
      <c r="A135" s="13"/>
      <c r="B135" s="235"/>
      <c r="C135" s="236"/>
      <c r="D135" s="237" t="s">
        <v>145</v>
      </c>
      <c r="E135" s="238" t="s">
        <v>30</v>
      </c>
      <c r="F135" s="239" t="s">
        <v>468</v>
      </c>
      <c r="G135" s="236"/>
      <c r="H135" s="240">
        <v>0.19800000000000004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145</v>
      </c>
      <c r="AU135" s="246" t="s">
        <v>87</v>
      </c>
      <c r="AV135" s="13" t="s">
        <v>87</v>
      </c>
      <c r="AW135" s="13" t="s">
        <v>147</v>
      </c>
      <c r="AX135" s="13" t="s">
        <v>77</v>
      </c>
      <c r="AY135" s="246" t="s">
        <v>134</v>
      </c>
    </row>
    <row r="136" s="13" customFormat="1">
      <c r="A136" s="13"/>
      <c r="B136" s="235"/>
      <c r="C136" s="236"/>
      <c r="D136" s="237" t="s">
        <v>145</v>
      </c>
      <c r="E136" s="238" t="s">
        <v>30</v>
      </c>
      <c r="F136" s="239" t="s">
        <v>469</v>
      </c>
      <c r="G136" s="236"/>
      <c r="H136" s="240">
        <v>0.24599999999999997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145</v>
      </c>
      <c r="AU136" s="246" t="s">
        <v>87</v>
      </c>
      <c r="AV136" s="13" t="s">
        <v>87</v>
      </c>
      <c r="AW136" s="13" t="s">
        <v>147</v>
      </c>
      <c r="AX136" s="13" t="s">
        <v>77</v>
      </c>
      <c r="AY136" s="246" t="s">
        <v>134</v>
      </c>
    </row>
    <row r="137" s="14" customFormat="1">
      <c r="A137" s="14"/>
      <c r="B137" s="247"/>
      <c r="C137" s="248"/>
      <c r="D137" s="237" t="s">
        <v>145</v>
      </c>
      <c r="E137" s="249" t="s">
        <v>30</v>
      </c>
      <c r="F137" s="250" t="s">
        <v>148</v>
      </c>
      <c r="G137" s="248"/>
      <c r="H137" s="251">
        <v>1.6077599999999999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145</v>
      </c>
      <c r="AU137" s="257" t="s">
        <v>87</v>
      </c>
      <c r="AV137" s="14" t="s">
        <v>141</v>
      </c>
      <c r="AW137" s="14" t="s">
        <v>147</v>
      </c>
      <c r="AX137" s="14" t="s">
        <v>85</v>
      </c>
      <c r="AY137" s="257" t="s">
        <v>134</v>
      </c>
    </row>
    <row r="138" s="2" customFormat="1" ht="16.5" customHeight="1">
      <c r="A138" s="41"/>
      <c r="B138" s="42"/>
      <c r="C138" s="217" t="s">
        <v>196</v>
      </c>
      <c r="D138" s="217" t="s">
        <v>136</v>
      </c>
      <c r="E138" s="218" t="s">
        <v>470</v>
      </c>
      <c r="F138" s="219" t="s">
        <v>471</v>
      </c>
      <c r="G138" s="220" t="s">
        <v>162</v>
      </c>
      <c r="H138" s="221">
        <v>12.619999999999999</v>
      </c>
      <c r="I138" s="222"/>
      <c r="J138" s="223">
        <f>ROUND(I138*H138,2)</f>
        <v>0</v>
      </c>
      <c r="K138" s="219" t="s">
        <v>140</v>
      </c>
      <c r="L138" s="47"/>
      <c r="M138" s="224" t="s">
        <v>30</v>
      </c>
      <c r="N138" s="225" t="s">
        <v>48</v>
      </c>
      <c r="O138" s="87"/>
      <c r="P138" s="226">
        <f>O138*H138</f>
        <v>0</v>
      </c>
      <c r="Q138" s="226">
        <v>2.8089400000000002</v>
      </c>
      <c r="R138" s="226">
        <f>Q138*H138</f>
        <v>35.448822800000002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141</v>
      </c>
      <c r="AT138" s="228" t="s">
        <v>136</v>
      </c>
      <c r="AU138" s="228" t="s">
        <v>87</v>
      </c>
      <c r="AY138" s="19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85</v>
      </c>
      <c r="BK138" s="229">
        <f>ROUND(I138*H138,2)</f>
        <v>0</v>
      </c>
      <c r="BL138" s="19" t="s">
        <v>141</v>
      </c>
      <c r="BM138" s="228" t="s">
        <v>472</v>
      </c>
    </row>
    <row r="139" s="2" customFormat="1">
      <c r="A139" s="41"/>
      <c r="B139" s="42"/>
      <c r="C139" s="43"/>
      <c r="D139" s="230" t="s">
        <v>143</v>
      </c>
      <c r="E139" s="43"/>
      <c r="F139" s="231" t="s">
        <v>473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143</v>
      </c>
      <c r="AU139" s="19" t="s">
        <v>87</v>
      </c>
    </row>
    <row r="140" s="15" customFormat="1">
      <c r="A140" s="15"/>
      <c r="B140" s="258"/>
      <c r="C140" s="259"/>
      <c r="D140" s="237" t="s">
        <v>145</v>
      </c>
      <c r="E140" s="260" t="s">
        <v>30</v>
      </c>
      <c r="F140" s="261" t="s">
        <v>464</v>
      </c>
      <c r="G140" s="259"/>
      <c r="H140" s="260" t="s">
        <v>30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145</v>
      </c>
      <c r="AU140" s="267" t="s">
        <v>87</v>
      </c>
      <c r="AV140" s="15" t="s">
        <v>85</v>
      </c>
      <c r="AW140" s="15" t="s">
        <v>147</v>
      </c>
      <c r="AX140" s="15" t="s">
        <v>77</v>
      </c>
      <c r="AY140" s="267" t="s">
        <v>134</v>
      </c>
    </row>
    <row r="141" s="13" customFormat="1">
      <c r="A141" s="13"/>
      <c r="B141" s="235"/>
      <c r="C141" s="236"/>
      <c r="D141" s="237" t="s">
        <v>145</v>
      </c>
      <c r="E141" s="238" t="s">
        <v>30</v>
      </c>
      <c r="F141" s="239" t="s">
        <v>474</v>
      </c>
      <c r="G141" s="236"/>
      <c r="H141" s="240">
        <v>0.57539999999999991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145</v>
      </c>
      <c r="AU141" s="246" t="s">
        <v>87</v>
      </c>
      <c r="AV141" s="13" t="s">
        <v>87</v>
      </c>
      <c r="AW141" s="13" t="s">
        <v>147</v>
      </c>
      <c r="AX141" s="13" t="s">
        <v>77</v>
      </c>
      <c r="AY141" s="246" t="s">
        <v>134</v>
      </c>
    </row>
    <row r="142" s="13" customFormat="1">
      <c r="A142" s="13"/>
      <c r="B142" s="235"/>
      <c r="C142" s="236"/>
      <c r="D142" s="237" t="s">
        <v>145</v>
      </c>
      <c r="E142" s="238" t="s">
        <v>30</v>
      </c>
      <c r="F142" s="239" t="s">
        <v>475</v>
      </c>
      <c r="G142" s="236"/>
      <c r="H142" s="240">
        <v>3.48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145</v>
      </c>
      <c r="AU142" s="246" t="s">
        <v>87</v>
      </c>
      <c r="AV142" s="13" t="s">
        <v>87</v>
      </c>
      <c r="AW142" s="13" t="s">
        <v>147</v>
      </c>
      <c r="AX142" s="13" t="s">
        <v>77</v>
      </c>
      <c r="AY142" s="246" t="s">
        <v>134</v>
      </c>
    </row>
    <row r="143" s="13" customFormat="1">
      <c r="A143" s="13"/>
      <c r="B143" s="235"/>
      <c r="C143" s="236"/>
      <c r="D143" s="237" t="s">
        <v>145</v>
      </c>
      <c r="E143" s="238" t="s">
        <v>30</v>
      </c>
      <c r="F143" s="239" t="s">
        <v>476</v>
      </c>
      <c r="G143" s="236"/>
      <c r="H143" s="240">
        <v>5.1347400000000007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145</v>
      </c>
      <c r="AU143" s="246" t="s">
        <v>87</v>
      </c>
      <c r="AV143" s="13" t="s">
        <v>87</v>
      </c>
      <c r="AW143" s="13" t="s">
        <v>147</v>
      </c>
      <c r="AX143" s="13" t="s">
        <v>77</v>
      </c>
      <c r="AY143" s="246" t="s">
        <v>134</v>
      </c>
    </row>
    <row r="144" s="13" customFormat="1">
      <c r="A144" s="13"/>
      <c r="B144" s="235"/>
      <c r="C144" s="236"/>
      <c r="D144" s="237" t="s">
        <v>145</v>
      </c>
      <c r="E144" s="238" t="s">
        <v>30</v>
      </c>
      <c r="F144" s="239" t="s">
        <v>477</v>
      </c>
      <c r="G144" s="236"/>
      <c r="H144" s="240">
        <v>0.74199999999999999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145</v>
      </c>
      <c r="AU144" s="246" t="s">
        <v>87</v>
      </c>
      <c r="AV144" s="13" t="s">
        <v>87</v>
      </c>
      <c r="AW144" s="13" t="s">
        <v>147</v>
      </c>
      <c r="AX144" s="13" t="s">
        <v>77</v>
      </c>
      <c r="AY144" s="246" t="s">
        <v>134</v>
      </c>
    </row>
    <row r="145" s="13" customFormat="1">
      <c r="A145" s="13"/>
      <c r="B145" s="235"/>
      <c r="C145" s="236"/>
      <c r="D145" s="237" t="s">
        <v>145</v>
      </c>
      <c r="E145" s="238" t="s">
        <v>30</v>
      </c>
      <c r="F145" s="239" t="s">
        <v>478</v>
      </c>
      <c r="G145" s="236"/>
      <c r="H145" s="240">
        <v>1.2240000000000002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145</v>
      </c>
      <c r="AU145" s="246" t="s">
        <v>87</v>
      </c>
      <c r="AV145" s="13" t="s">
        <v>87</v>
      </c>
      <c r="AW145" s="13" t="s">
        <v>147</v>
      </c>
      <c r="AX145" s="13" t="s">
        <v>77</v>
      </c>
      <c r="AY145" s="246" t="s">
        <v>134</v>
      </c>
    </row>
    <row r="146" s="13" customFormat="1">
      <c r="A146" s="13"/>
      <c r="B146" s="235"/>
      <c r="C146" s="236"/>
      <c r="D146" s="237" t="s">
        <v>145</v>
      </c>
      <c r="E146" s="238" t="s">
        <v>30</v>
      </c>
      <c r="F146" s="239" t="s">
        <v>479</v>
      </c>
      <c r="G146" s="236"/>
      <c r="H146" s="240">
        <v>1.4640000000000002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145</v>
      </c>
      <c r="AU146" s="246" t="s">
        <v>87</v>
      </c>
      <c r="AV146" s="13" t="s">
        <v>87</v>
      </c>
      <c r="AW146" s="13" t="s">
        <v>147</v>
      </c>
      <c r="AX146" s="13" t="s">
        <v>77</v>
      </c>
      <c r="AY146" s="246" t="s">
        <v>134</v>
      </c>
    </row>
    <row r="147" s="14" customFormat="1">
      <c r="A147" s="14"/>
      <c r="B147" s="247"/>
      <c r="C147" s="248"/>
      <c r="D147" s="237" t="s">
        <v>145</v>
      </c>
      <c r="E147" s="249" t="s">
        <v>30</v>
      </c>
      <c r="F147" s="250" t="s">
        <v>148</v>
      </c>
      <c r="G147" s="248"/>
      <c r="H147" s="251">
        <v>12.620140000000001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145</v>
      </c>
      <c r="AU147" s="257" t="s">
        <v>87</v>
      </c>
      <c r="AV147" s="14" t="s">
        <v>141</v>
      </c>
      <c r="AW147" s="14" t="s">
        <v>147</v>
      </c>
      <c r="AX147" s="14" t="s">
        <v>85</v>
      </c>
      <c r="AY147" s="257" t="s">
        <v>134</v>
      </c>
    </row>
    <row r="148" s="2" customFormat="1" ht="16.5" customHeight="1">
      <c r="A148" s="41"/>
      <c r="B148" s="42"/>
      <c r="C148" s="217" t="s">
        <v>208</v>
      </c>
      <c r="D148" s="217" t="s">
        <v>136</v>
      </c>
      <c r="E148" s="218" t="s">
        <v>480</v>
      </c>
      <c r="F148" s="219" t="s">
        <v>481</v>
      </c>
      <c r="G148" s="220" t="s">
        <v>139</v>
      </c>
      <c r="H148" s="221">
        <v>54.868000000000002</v>
      </c>
      <c r="I148" s="222"/>
      <c r="J148" s="223">
        <f>ROUND(I148*H148,2)</f>
        <v>0</v>
      </c>
      <c r="K148" s="219" t="s">
        <v>140</v>
      </c>
      <c r="L148" s="47"/>
      <c r="M148" s="224" t="s">
        <v>30</v>
      </c>
      <c r="N148" s="225" t="s">
        <v>48</v>
      </c>
      <c r="O148" s="87"/>
      <c r="P148" s="226">
        <f>O148*H148</f>
        <v>0</v>
      </c>
      <c r="Q148" s="226">
        <v>0.0076499999999999997</v>
      </c>
      <c r="R148" s="226">
        <f>Q148*H148</f>
        <v>0.41974020000000001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141</v>
      </c>
      <c r="AT148" s="228" t="s">
        <v>136</v>
      </c>
      <c r="AU148" s="228" t="s">
        <v>87</v>
      </c>
      <c r="AY148" s="19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9" t="s">
        <v>85</v>
      </c>
      <c r="BK148" s="229">
        <f>ROUND(I148*H148,2)</f>
        <v>0</v>
      </c>
      <c r="BL148" s="19" t="s">
        <v>141</v>
      </c>
      <c r="BM148" s="228" t="s">
        <v>482</v>
      </c>
    </row>
    <row r="149" s="2" customFormat="1">
      <c r="A149" s="41"/>
      <c r="B149" s="42"/>
      <c r="C149" s="43"/>
      <c r="D149" s="230" t="s">
        <v>143</v>
      </c>
      <c r="E149" s="43"/>
      <c r="F149" s="231" t="s">
        <v>483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143</v>
      </c>
      <c r="AU149" s="19" t="s">
        <v>87</v>
      </c>
    </row>
    <row r="150" s="15" customFormat="1">
      <c r="A150" s="15"/>
      <c r="B150" s="258"/>
      <c r="C150" s="259"/>
      <c r="D150" s="237" t="s">
        <v>145</v>
      </c>
      <c r="E150" s="260" t="s">
        <v>30</v>
      </c>
      <c r="F150" s="261" t="s">
        <v>484</v>
      </c>
      <c r="G150" s="259"/>
      <c r="H150" s="260" t="s">
        <v>30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145</v>
      </c>
      <c r="AU150" s="267" t="s">
        <v>87</v>
      </c>
      <c r="AV150" s="15" t="s">
        <v>85</v>
      </c>
      <c r="AW150" s="15" t="s">
        <v>147</v>
      </c>
      <c r="AX150" s="15" t="s">
        <v>77</v>
      </c>
      <c r="AY150" s="267" t="s">
        <v>134</v>
      </c>
    </row>
    <row r="151" s="15" customFormat="1">
      <c r="A151" s="15"/>
      <c r="B151" s="258"/>
      <c r="C151" s="259"/>
      <c r="D151" s="237" t="s">
        <v>145</v>
      </c>
      <c r="E151" s="260" t="s">
        <v>30</v>
      </c>
      <c r="F151" s="261" t="s">
        <v>485</v>
      </c>
      <c r="G151" s="259"/>
      <c r="H151" s="260" t="s">
        <v>30</v>
      </c>
      <c r="I151" s="262"/>
      <c r="J151" s="259"/>
      <c r="K151" s="259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145</v>
      </c>
      <c r="AU151" s="267" t="s">
        <v>87</v>
      </c>
      <c r="AV151" s="15" t="s">
        <v>85</v>
      </c>
      <c r="AW151" s="15" t="s">
        <v>147</v>
      </c>
      <c r="AX151" s="15" t="s">
        <v>77</v>
      </c>
      <c r="AY151" s="267" t="s">
        <v>134</v>
      </c>
    </row>
    <row r="152" s="13" customFormat="1">
      <c r="A152" s="13"/>
      <c r="B152" s="235"/>
      <c r="C152" s="236"/>
      <c r="D152" s="237" t="s">
        <v>145</v>
      </c>
      <c r="E152" s="238" t="s">
        <v>30</v>
      </c>
      <c r="F152" s="239" t="s">
        <v>486</v>
      </c>
      <c r="G152" s="236"/>
      <c r="H152" s="240">
        <v>1.6619999999999999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145</v>
      </c>
      <c r="AU152" s="246" t="s">
        <v>87</v>
      </c>
      <c r="AV152" s="13" t="s">
        <v>87</v>
      </c>
      <c r="AW152" s="13" t="s">
        <v>147</v>
      </c>
      <c r="AX152" s="13" t="s">
        <v>77</v>
      </c>
      <c r="AY152" s="246" t="s">
        <v>134</v>
      </c>
    </row>
    <row r="153" s="13" customFormat="1">
      <c r="A153" s="13"/>
      <c r="B153" s="235"/>
      <c r="C153" s="236"/>
      <c r="D153" s="237" t="s">
        <v>145</v>
      </c>
      <c r="E153" s="238" t="s">
        <v>30</v>
      </c>
      <c r="F153" s="239" t="s">
        <v>487</v>
      </c>
      <c r="G153" s="236"/>
      <c r="H153" s="240">
        <v>2.758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145</v>
      </c>
      <c r="AU153" s="246" t="s">
        <v>87</v>
      </c>
      <c r="AV153" s="13" t="s">
        <v>87</v>
      </c>
      <c r="AW153" s="13" t="s">
        <v>147</v>
      </c>
      <c r="AX153" s="13" t="s">
        <v>77</v>
      </c>
      <c r="AY153" s="246" t="s">
        <v>134</v>
      </c>
    </row>
    <row r="154" s="13" customFormat="1">
      <c r="A154" s="13"/>
      <c r="B154" s="235"/>
      <c r="C154" s="236"/>
      <c r="D154" s="237" t="s">
        <v>145</v>
      </c>
      <c r="E154" s="238" t="s">
        <v>30</v>
      </c>
      <c r="F154" s="239" t="s">
        <v>488</v>
      </c>
      <c r="G154" s="236"/>
      <c r="H154" s="240">
        <v>1.8018000000000001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145</v>
      </c>
      <c r="AU154" s="246" t="s">
        <v>87</v>
      </c>
      <c r="AV154" s="13" t="s">
        <v>87</v>
      </c>
      <c r="AW154" s="13" t="s">
        <v>147</v>
      </c>
      <c r="AX154" s="13" t="s">
        <v>77</v>
      </c>
      <c r="AY154" s="246" t="s">
        <v>134</v>
      </c>
    </row>
    <row r="155" s="13" customFormat="1">
      <c r="A155" s="13"/>
      <c r="B155" s="235"/>
      <c r="C155" s="236"/>
      <c r="D155" s="237" t="s">
        <v>145</v>
      </c>
      <c r="E155" s="238" t="s">
        <v>30</v>
      </c>
      <c r="F155" s="239" t="s">
        <v>489</v>
      </c>
      <c r="G155" s="236"/>
      <c r="H155" s="240">
        <v>7.3599999999999994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145</v>
      </c>
      <c r="AU155" s="246" t="s">
        <v>87</v>
      </c>
      <c r="AV155" s="13" t="s">
        <v>87</v>
      </c>
      <c r="AW155" s="13" t="s">
        <v>147</v>
      </c>
      <c r="AX155" s="13" t="s">
        <v>77</v>
      </c>
      <c r="AY155" s="246" t="s">
        <v>134</v>
      </c>
    </row>
    <row r="156" s="13" customFormat="1">
      <c r="A156" s="13"/>
      <c r="B156" s="235"/>
      <c r="C156" s="236"/>
      <c r="D156" s="237" t="s">
        <v>145</v>
      </c>
      <c r="E156" s="238" t="s">
        <v>30</v>
      </c>
      <c r="F156" s="239" t="s">
        <v>490</v>
      </c>
      <c r="G156" s="236"/>
      <c r="H156" s="240">
        <v>19.140000000000001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145</v>
      </c>
      <c r="AU156" s="246" t="s">
        <v>87</v>
      </c>
      <c r="AV156" s="13" t="s">
        <v>87</v>
      </c>
      <c r="AW156" s="13" t="s">
        <v>147</v>
      </c>
      <c r="AX156" s="13" t="s">
        <v>77</v>
      </c>
      <c r="AY156" s="246" t="s">
        <v>134</v>
      </c>
    </row>
    <row r="157" s="13" customFormat="1">
      <c r="A157" s="13"/>
      <c r="B157" s="235"/>
      <c r="C157" s="236"/>
      <c r="D157" s="237" t="s">
        <v>145</v>
      </c>
      <c r="E157" s="238" t="s">
        <v>30</v>
      </c>
      <c r="F157" s="239" t="s">
        <v>491</v>
      </c>
      <c r="G157" s="236"/>
      <c r="H157" s="240">
        <v>2.1000000000000001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145</v>
      </c>
      <c r="AU157" s="246" t="s">
        <v>87</v>
      </c>
      <c r="AV157" s="13" t="s">
        <v>87</v>
      </c>
      <c r="AW157" s="13" t="s">
        <v>147</v>
      </c>
      <c r="AX157" s="13" t="s">
        <v>77</v>
      </c>
      <c r="AY157" s="246" t="s">
        <v>134</v>
      </c>
    </row>
    <row r="158" s="13" customFormat="1">
      <c r="A158" s="13"/>
      <c r="B158" s="235"/>
      <c r="C158" s="236"/>
      <c r="D158" s="237" t="s">
        <v>145</v>
      </c>
      <c r="E158" s="238" t="s">
        <v>30</v>
      </c>
      <c r="F158" s="239" t="s">
        <v>492</v>
      </c>
      <c r="G158" s="236"/>
      <c r="H158" s="240">
        <v>0.62000000000000011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145</v>
      </c>
      <c r="AU158" s="246" t="s">
        <v>87</v>
      </c>
      <c r="AV158" s="13" t="s">
        <v>87</v>
      </c>
      <c r="AW158" s="13" t="s">
        <v>147</v>
      </c>
      <c r="AX158" s="13" t="s">
        <v>77</v>
      </c>
      <c r="AY158" s="246" t="s">
        <v>134</v>
      </c>
    </row>
    <row r="159" s="13" customFormat="1">
      <c r="A159" s="13"/>
      <c r="B159" s="235"/>
      <c r="C159" s="236"/>
      <c r="D159" s="237" t="s">
        <v>145</v>
      </c>
      <c r="E159" s="238" t="s">
        <v>30</v>
      </c>
      <c r="F159" s="239" t="s">
        <v>493</v>
      </c>
      <c r="G159" s="236"/>
      <c r="H159" s="240">
        <v>2.8620000000000005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145</v>
      </c>
      <c r="AU159" s="246" t="s">
        <v>87</v>
      </c>
      <c r="AV159" s="13" t="s">
        <v>87</v>
      </c>
      <c r="AW159" s="13" t="s">
        <v>147</v>
      </c>
      <c r="AX159" s="13" t="s">
        <v>77</v>
      </c>
      <c r="AY159" s="246" t="s">
        <v>134</v>
      </c>
    </row>
    <row r="160" s="13" customFormat="1">
      <c r="A160" s="13"/>
      <c r="B160" s="235"/>
      <c r="C160" s="236"/>
      <c r="D160" s="237" t="s">
        <v>145</v>
      </c>
      <c r="E160" s="238" t="s">
        <v>30</v>
      </c>
      <c r="F160" s="239" t="s">
        <v>494</v>
      </c>
      <c r="G160" s="236"/>
      <c r="H160" s="240">
        <v>7.3439999999999994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145</v>
      </c>
      <c r="AU160" s="246" t="s">
        <v>87</v>
      </c>
      <c r="AV160" s="13" t="s">
        <v>87</v>
      </c>
      <c r="AW160" s="13" t="s">
        <v>147</v>
      </c>
      <c r="AX160" s="13" t="s">
        <v>77</v>
      </c>
      <c r="AY160" s="246" t="s">
        <v>134</v>
      </c>
    </row>
    <row r="161" s="13" customFormat="1">
      <c r="A161" s="13"/>
      <c r="B161" s="235"/>
      <c r="C161" s="236"/>
      <c r="D161" s="237" t="s">
        <v>145</v>
      </c>
      <c r="E161" s="238" t="s">
        <v>30</v>
      </c>
      <c r="F161" s="239" t="s">
        <v>495</v>
      </c>
      <c r="G161" s="236"/>
      <c r="H161" s="240">
        <v>0.93999999999999995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145</v>
      </c>
      <c r="AU161" s="246" t="s">
        <v>87</v>
      </c>
      <c r="AV161" s="13" t="s">
        <v>87</v>
      </c>
      <c r="AW161" s="13" t="s">
        <v>147</v>
      </c>
      <c r="AX161" s="13" t="s">
        <v>77</v>
      </c>
      <c r="AY161" s="246" t="s">
        <v>134</v>
      </c>
    </row>
    <row r="162" s="13" customFormat="1">
      <c r="A162" s="13"/>
      <c r="B162" s="235"/>
      <c r="C162" s="236"/>
      <c r="D162" s="237" t="s">
        <v>145</v>
      </c>
      <c r="E162" s="238" t="s">
        <v>30</v>
      </c>
      <c r="F162" s="239" t="s">
        <v>496</v>
      </c>
      <c r="G162" s="236"/>
      <c r="H162" s="240">
        <v>8.2800000000000011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145</v>
      </c>
      <c r="AU162" s="246" t="s">
        <v>87</v>
      </c>
      <c r="AV162" s="13" t="s">
        <v>87</v>
      </c>
      <c r="AW162" s="13" t="s">
        <v>147</v>
      </c>
      <c r="AX162" s="13" t="s">
        <v>77</v>
      </c>
      <c r="AY162" s="246" t="s">
        <v>134</v>
      </c>
    </row>
    <row r="163" s="14" customFormat="1">
      <c r="A163" s="14"/>
      <c r="B163" s="247"/>
      <c r="C163" s="248"/>
      <c r="D163" s="237" t="s">
        <v>145</v>
      </c>
      <c r="E163" s="249" t="s">
        <v>30</v>
      </c>
      <c r="F163" s="250" t="s">
        <v>148</v>
      </c>
      <c r="G163" s="248"/>
      <c r="H163" s="251">
        <v>54.867800000000003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145</v>
      </c>
      <c r="AU163" s="257" t="s">
        <v>87</v>
      </c>
      <c r="AV163" s="14" t="s">
        <v>141</v>
      </c>
      <c r="AW163" s="14" t="s">
        <v>147</v>
      </c>
      <c r="AX163" s="14" t="s">
        <v>85</v>
      </c>
      <c r="AY163" s="257" t="s">
        <v>134</v>
      </c>
    </row>
    <row r="164" s="2" customFormat="1" ht="16.5" customHeight="1">
      <c r="A164" s="41"/>
      <c r="B164" s="42"/>
      <c r="C164" s="217" t="s">
        <v>214</v>
      </c>
      <c r="D164" s="217" t="s">
        <v>136</v>
      </c>
      <c r="E164" s="218" t="s">
        <v>497</v>
      </c>
      <c r="F164" s="219" t="s">
        <v>498</v>
      </c>
      <c r="G164" s="220" t="s">
        <v>139</v>
      </c>
      <c r="H164" s="221">
        <v>54.868000000000002</v>
      </c>
      <c r="I164" s="222"/>
      <c r="J164" s="223">
        <f>ROUND(I164*H164,2)</f>
        <v>0</v>
      </c>
      <c r="K164" s="219" t="s">
        <v>140</v>
      </c>
      <c r="L164" s="47"/>
      <c r="M164" s="224" t="s">
        <v>30</v>
      </c>
      <c r="N164" s="225" t="s">
        <v>48</v>
      </c>
      <c r="O164" s="87"/>
      <c r="P164" s="226">
        <f>O164*H164</f>
        <v>0</v>
      </c>
      <c r="Q164" s="226">
        <v>0.00085999999999999998</v>
      </c>
      <c r="R164" s="226">
        <f>Q164*H164</f>
        <v>0.047186480000000003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141</v>
      </c>
      <c r="AT164" s="228" t="s">
        <v>136</v>
      </c>
      <c r="AU164" s="228" t="s">
        <v>87</v>
      </c>
      <c r="AY164" s="19" t="s">
        <v>134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9" t="s">
        <v>85</v>
      </c>
      <c r="BK164" s="229">
        <f>ROUND(I164*H164,2)</f>
        <v>0</v>
      </c>
      <c r="BL164" s="19" t="s">
        <v>141</v>
      </c>
      <c r="BM164" s="228" t="s">
        <v>499</v>
      </c>
    </row>
    <row r="165" s="2" customFormat="1">
      <c r="A165" s="41"/>
      <c r="B165" s="42"/>
      <c r="C165" s="43"/>
      <c r="D165" s="230" t="s">
        <v>143</v>
      </c>
      <c r="E165" s="43"/>
      <c r="F165" s="231" t="s">
        <v>500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143</v>
      </c>
      <c r="AU165" s="19" t="s">
        <v>87</v>
      </c>
    </row>
    <row r="166" s="13" customFormat="1">
      <c r="A166" s="13"/>
      <c r="B166" s="235"/>
      <c r="C166" s="236"/>
      <c r="D166" s="237" t="s">
        <v>145</v>
      </c>
      <c r="E166" s="238" t="s">
        <v>30</v>
      </c>
      <c r="F166" s="239" t="s">
        <v>486</v>
      </c>
      <c r="G166" s="236"/>
      <c r="H166" s="240">
        <v>1.6619999999999999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145</v>
      </c>
      <c r="AU166" s="246" t="s">
        <v>87</v>
      </c>
      <c r="AV166" s="13" t="s">
        <v>87</v>
      </c>
      <c r="AW166" s="13" t="s">
        <v>147</v>
      </c>
      <c r="AX166" s="13" t="s">
        <v>77</v>
      </c>
      <c r="AY166" s="246" t="s">
        <v>134</v>
      </c>
    </row>
    <row r="167" s="13" customFormat="1">
      <c r="A167" s="13"/>
      <c r="B167" s="235"/>
      <c r="C167" s="236"/>
      <c r="D167" s="237" t="s">
        <v>145</v>
      </c>
      <c r="E167" s="238" t="s">
        <v>30</v>
      </c>
      <c r="F167" s="239" t="s">
        <v>487</v>
      </c>
      <c r="G167" s="236"/>
      <c r="H167" s="240">
        <v>2.758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145</v>
      </c>
      <c r="AU167" s="246" t="s">
        <v>87</v>
      </c>
      <c r="AV167" s="13" t="s">
        <v>87</v>
      </c>
      <c r="AW167" s="13" t="s">
        <v>147</v>
      </c>
      <c r="AX167" s="13" t="s">
        <v>77</v>
      </c>
      <c r="AY167" s="246" t="s">
        <v>134</v>
      </c>
    </row>
    <row r="168" s="13" customFormat="1">
      <c r="A168" s="13"/>
      <c r="B168" s="235"/>
      <c r="C168" s="236"/>
      <c r="D168" s="237" t="s">
        <v>145</v>
      </c>
      <c r="E168" s="238" t="s">
        <v>30</v>
      </c>
      <c r="F168" s="239" t="s">
        <v>488</v>
      </c>
      <c r="G168" s="236"/>
      <c r="H168" s="240">
        <v>1.8018000000000001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145</v>
      </c>
      <c r="AU168" s="246" t="s">
        <v>87</v>
      </c>
      <c r="AV168" s="13" t="s">
        <v>87</v>
      </c>
      <c r="AW168" s="13" t="s">
        <v>147</v>
      </c>
      <c r="AX168" s="13" t="s">
        <v>77</v>
      </c>
      <c r="AY168" s="246" t="s">
        <v>134</v>
      </c>
    </row>
    <row r="169" s="13" customFormat="1">
      <c r="A169" s="13"/>
      <c r="B169" s="235"/>
      <c r="C169" s="236"/>
      <c r="D169" s="237" t="s">
        <v>145</v>
      </c>
      <c r="E169" s="238" t="s">
        <v>30</v>
      </c>
      <c r="F169" s="239" t="s">
        <v>489</v>
      </c>
      <c r="G169" s="236"/>
      <c r="H169" s="240">
        <v>7.3599999999999994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145</v>
      </c>
      <c r="AU169" s="246" t="s">
        <v>87</v>
      </c>
      <c r="AV169" s="13" t="s">
        <v>87</v>
      </c>
      <c r="AW169" s="13" t="s">
        <v>147</v>
      </c>
      <c r="AX169" s="13" t="s">
        <v>77</v>
      </c>
      <c r="AY169" s="246" t="s">
        <v>134</v>
      </c>
    </row>
    <row r="170" s="13" customFormat="1">
      <c r="A170" s="13"/>
      <c r="B170" s="235"/>
      <c r="C170" s="236"/>
      <c r="D170" s="237" t="s">
        <v>145</v>
      </c>
      <c r="E170" s="238" t="s">
        <v>30</v>
      </c>
      <c r="F170" s="239" t="s">
        <v>490</v>
      </c>
      <c r="G170" s="236"/>
      <c r="H170" s="240">
        <v>19.140000000000001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145</v>
      </c>
      <c r="AU170" s="246" t="s">
        <v>87</v>
      </c>
      <c r="AV170" s="13" t="s">
        <v>87</v>
      </c>
      <c r="AW170" s="13" t="s">
        <v>147</v>
      </c>
      <c r="AX170" s="13" t="s">
        <v>77</v>
      </c>
      <c r="AY170" s="246" t="s">
        <v>134</v>
      </c>
    </row>
    <row r="171" s="13" customFormat="1">
      <c r="A171" s="13"/>
      <c r="B171" s="235"/>
      <c r="C171" s="236"/>
      <c r="D171" s="237" t="s">
        <v>145</v>
      </c>
      <c r="E171" s="238" t="s">
        <v>30</v>
      </c>
      <c r="F171" s="239" t="s">
        <v>491</v>
      </c>
      <c r="G171" s="236"/>
      <c r="H171" s="240">
        <v>2.1000000000000001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145</v>
      </c>
      <c r="AU171" s="246" t="s">
        <v>87</v>
      </c>
      <c r="AV171" s="13" t="s">
        <v>87</v>
      </c>
      <c r="AW171" s="13" t="s">
        <v>147</v>
      </c>
      <c r="AX171" s="13" t="s">
        <v>77</v>
      </c>
      <c r="AY171" s="246" t="s">
        <v>134</v>
      </c>
    </row>
    <row r="172" s="13" customFormat="1">
      <c r="A172" s="13"/>
      <c r="B172" s="235"/>
      <c r="C172" s="236"/>
      <c r="D172" s="237" t="s">
        <v>145</v>
      </c>
      <c r="E172" s="238" t="s">
        <v>30</v>
      </c>
      <c r="F172" s="239" t="s">
        <v>492</v>
      </c>
      <c r="G172" s="236"/>
      <c r="H172" s="240">
        <v>0.62000000000000011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145</v>
      </c>
      <c r="AU172" s="246" t="s">
        <v>87</v>
      </c>
      <c r="AV172" s="13" t="s">
        <v>87</v>
      </c>
      <c r="AW172" s="13" t="s">
        <v>147</v>
      </c>
      <c r="AX172" s="13" t="s">
        <v>77</v>
      </c>
      <c r="AY172" s="246" t="s">
        <v>134</v>
      </c>
    </row>
    <row r="173" s="13" customFormat="1">
      <c r="A173" s="13"/>
      <c r="B173" s="235"/>
      <c r="C173" s="236"/>
      <c r="D173" s="237" t="s">
        <v>145</v>
      </c>
      <c r="E173" s="238" t="s">
        <v>30</v>
      </c>
      <c r="F173" s="239" t="s">
        <v>493</v>
      </c>
      <c r="G173" s="236"/>
      <c r="H173" s="240">
        <v>2.8620000000000005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145</v>
      </c>
      <c r="AU173" s="246" t="s">
        <v>87</v>
      </c>
      <c r="AV173" s="13" t="s">
        <v>87</v>
      </c>
      <c r="AW173" s="13" t="s">
        <v>147</v>
      </c>
      <c r="AX173" s="13" t="s">
        <v>77</v>
      </c>
      <c r="AY173" s="246" t="s">
        <v>134</v>
      </c>
    </row>
    <row r="174" s="13" customFormat="1">
      <c r="A174" s="13"/>
      <c r="B174" s="235"/>
      <c r="C174" s="236"/>
      <c r="D174" s="237" t="s">
        <v>145</v>
      </c>
      <c r="E174" s="238" t="s">
        <v>30</v>
      </c>
      <c r="F174" s="239" t="s">
        <v>494</v>
      </c>
      <c r="G174" s="236"/>
      <c r="H174" s="240">
        <v>7.3439999999999994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145</v>
      </c>
      <c r="AU174" s="246" t="s">
        <v>87</v>
      </c>
      <c r="AV174" s="13" t="s">
        <v>87</v>
      </c>
      <c r="AW174" s="13" t="s">
        <v>147</v>
      </c>
      <c r="AX174" s="13" t="s">
        <v>77</v>
      </c>
      <c r="AY174" s="246" t="s">
        <v>134</v>
      </c>
    </row>
    <row r="175" s="13" customFormat="1">
      <c r="A175" s="13"/>
      <c r="B175" s="235"/>
      <c r="C175" s="236"/>
      <c r="D175" s="237" t="s">
        <v>145</v>
      </c>
      <c r="E175" s="238" t="s">
        <v>30</v>
      </c>
      <c r="F175" s="239" t="s">
        <v>495</v>
      </c>
      <c r="G175" s="236"/>
      <c r="H175" s="240">
        <v>0.93999999999999995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145</v>
      </c>
      <c r="AU175" s="246" t="s">
        <v>87</v>
      </c>
      <c r="AV175" s="13" t="s">
        <v>87</v>
      </c>
      <c r="AW175" s="13" t="s">
        <v>147</v>
      </c>
      <c r="AX175" s="13" t="s">
        <v>77</v>
      </c>
      <c r="AY175" s="246" t="s">
        <v>134</v>
      </c>
    </row>
    <row r="176" s="13" customFormat="1">
      <c r="A176" s="13"/>
      <c r="B176" s="235"/>
      <c r="C176" s="236"/>
      <c r="D176" s="237" t="s">
        <v>145</v>
      </c>
      <c r="E176" s="238" t="s">
        <v>30</v>
      </c>
      <c r="F176" s="239" t="s">
        <v>496</v>
      </c>
      <c r="G176" s="236"/>
      <c r="H176" s="240">
        <v>8.2800000000000011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145</v>
      </c>
      <c r="AU176" s="246" t="s">
        <v>87</v>
      </c>
      <c r="AV176" s="13" t="s">
        <v>87</v>
      </c>
      <c r="AW176" s="13" t="s">
        <v>147</v>
      </c>
      <c r="AX176" s="13" t="s">
        <v>77</v>
      </c>
      <c r="AY176" s="246" t="s">
        <v>134</v>
      </c>
    </row>
    <row r="177" s="14" customFormat="1">
      <c r="A177" s="14"/>
      <c r="B177" s="247"/>
      <c r="C177" s="248"/>
      <c r="D177" s="237" t="s">
        <v>145</v>
      </c>
      <c r="E177" s="249" t="s">
        <v>30</v>
      </c>
      <c r="F177" s="250" t="s">
        <v>148</v>
      </c>
      <c r="G177" s="248"/>
      <c r="H177" s="251">
        <v>54.867800000000003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145</v>
      </c>
      <c r="AU177" s="257" t="s">
        <v>87</v>
      </c>
      <c r="AV177" s="14" t="s">
        <v>141</v>
      </c>
      <c r="AW177" s="14" t="s">
        <v>147</v>
      </c>
      <c r="AX177" s="14" t="s">
        <v>85</v>
      </c>
      <c r="AY177" s="257" t="s">
        <v>134</v>
      </c>
    </row>
    <row r="178" s="2" customFormat="1" ht="16.5" customHeight="1">
      <c r="A178" s="41"/>
      <c r="B178" s="42"/>
      <c r="C178" s="217" t="s">
        <v>225</v>
      </c>
      <c r="D178" s="217" t="s">
        <v>136</v>
      </c>
      <c r="E178" s="218" t="s">
        <v>501</v>
      </c>
      <c r="F178" s="219" t="s">
        <v>502</v>
      </c>
      <c r="G178" s="220" t="s">
        <v>211</v>
      </c>
      <c r="H178" s="221">
        <v>0.316</v>
      </c>
      <c r="I178" s="222"/>
      <c r="J178" s="223">
        <f>ROUND(I178*H178,2)</f>
        <v>0</v>
      </c>
      <c r="K178" s="219" t="s">
        <v>140</v>
      </c>
      <c r="L178" s="47"/>
      <c r="M178" s="224" t="s">
        <v>30</v>
      </c>
      <c r="N178" s="225" t="s">
        <v>48</v>
      </c>
      <c r="O178" s="87"/>
      <c r="P178" s="226">
        <f>O178*H178</f>
        <v>0</v>
      </c>
      <c r="Q178" s="226">
        <v>1.03955</v>
      </c>
      <c r="R178" s="226">
        <f>Q178*H178</f>
        <v>0.32849780000000001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141</v>
      </c>
      <c r="AT178" s="228" t="s">
        <v>136</v>
      </c>
      <c r="AU178" s="228" t="s">
        <v>87</v>
      </c>
      <c r="AY178" s="19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9" t="s">
        <v>85</v>
      </c>
      <c r="BK178" s="229">
        <f>ROUND(I178*H178,2)</f>
        <v>0</v>
      </c>
      <c r="BL178" s="19" t="s">
        <v>141</v>
      </c>
      <c r="BM178" s="228" t="s">
        <v>503</v>
      </c>
    </row>
    <row r="179" s="2" customFormat="1">
      <c r="A179" s="41"/>
      <c r="B179" s="42"/>
      <c r="C179" s="43"/>
      <c r="D179" s="230" t="s">
        <v>143</v>
      </c>
      <c r="E179" s="43"/>
      <c r="F179" s="231" t="s">
        <v>504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143</v>
      </c>
      <c r="AU179" s="19" t="s">
        <v>87</v>
      </c>
    </row>
    <row r="180" s="15" customFormat="1">
      <c r="A180" s="15"/>
      <c r="B180" s="258"/>
      <c r="C180" s="259"/>
      <c r="D180" s="237" t="s">
        <v>145</v>
      </c>
      <c r="E180" s="260" t="s">
        <v>30</v>
      </c>
      <c r="F180" s="261" t="s">
        <v>505</v>
      </c>
      <c r="G180" s="259"/>
      <c r="H180" s="260" t="s">
        <v>30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7" t="s">
        <v>145</v>
      </c>
      <c r="AU180" s="267" t="s">
        <v>87</v>
      </c>
      <c r="AV180" s="15" t="s">
        <v>85</v>
      </c>
      <c r="AW180" s="15" t="s">
        <v>147</v>
      </c>
      <c r="AX180" s="15" t="s">
        <v>77</v>
      </c>
      <c r="AY180" s="267" t="s">
        <v>134</v>
      </c>
    </row>
    <row r="181" s="13" customFormat="1">
      <c r="A181" s="13"/>
      <c r="B181" s="235"/>
      <c r="C181" s="236"/>
      <c r="D181" s="237" t="s">
        <v>145</v>
      </c>
      <c r="E181" s="238" t="s">
        <v>30</v>
      </c>
      <c r="F181" s="239" t="s">
        <v>506</v>
      </c>
      <c r="G181" s="236"/>
      <c r="H181" s="240">
        <v>0.018252000000000004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145</v>
      </c>
      <c r="AU181" s="246" t="s">
        <v>87</v>
      </c>
      <c r="AV181" s="13" t="s">
        <v>87</v>
      </c>
      <c r="AW181" s="13" t="s">
        <v>147</v>
      </c>
      <c r="AX181" s="13" t="s">
        <v>77</v>
      </c>
      <c r="AY181" s="246" t="s">
        <v>134</v>
      </c>
    </row>
    <row r="182" s="13" customFormat="1">
      <c r="A182" s="13"/>
      <c r="B182" s="235"/>
      <c r="C182" s="236"/>
      <c r="D182" s="237" t="s">
        <v>145</v>
      </c>
      <c r="E182" s="238" t="s">
        <v>30</v>
      </c>
      <c r="F182" s="239" t="s">
        <v>507</v>
      </c>
      <c r="G182" s="236"/>
      <c r="H182" s="240">
        <v>0.084564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145</v>
      </c>
      <c r="AU182" s="246" t="s">
        <v>87</v>
      </c>
      <c r="AV182" s="13" t="s">
        <v>87</v>
      </c>
      <c r="AW182" s="13" t="s">
        <v>147</v>
      </c>
      <c r="AX182" s="13" t="s">
        <v>77</v>
      </c>
      <c r="AY182" s="246" t="s">
        <v>134</v>
      </c>
    </row>
    <row r="183" s="13" customFormat="1">
      <c r="A183" s="13"/>
      <c r="B183" s="235"/>
      <c r="C183" s="236"/>
      <c r="D183" s="237" t="s">
        <v>145</v>
      </c>
      <c r="E183" s="238" t="s">
        <v>30</v>
      </c>
      <c r="F183" s="239" t="s">
        <v>508</v>
      </c>
      <c r="G183" s="236"/>
      <c r="H183" s="240">
        <v>0.11275200000000001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145</v>
      </c>
      <c r="AU183" s="246" t="s">
        <v>87</v>
      </c>
      <c r="AV183" s="13" t="s">
        <v>87</v>
      </c>
      <c r="AW183" s="13" t="s">
        <v>147</v>
      </c>
      <c r="AX183" s="13" t="s">
        <v>77</v>
      </c>
      <c r="AY183" s="246" t="s">
        <v>134</v>
      </c>
    </row>
    <row r="184" s="13" customFormat="1">
      <c r="A184" s="13"/>
      <c r="B184" s="235"/>
      <c r="C184" s="236"/>
      <c r="D184" s="237" t="s">
        <v>145</v>
      </c>
      <c r="E184" s="238" t="s">
        <v>30</v>
      </c>
      <c r="F184" s="239" t="s">
        <v>509</v>
      </c>
      <c r="G184" s="236"/>
      <c r="H184" s="240">
        <v>0.021135600000000001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145</v>
      </c>
      <c r="AU184" s="246" t="s">
        <v>87</v>
      </c>
      <c r="AV184" s="13" t="s">
        <v>87</v>
      </c>
      <c r="AW184" s="13" t="s">
        <v>147</v>
      </c>
      <c r="AX184" s="13" t="s">
        <v>77</v>
      </c>
      <c r="AY184" s="246" t="s">
        <v>134</v>
      </c>
    </row>
    <row r="185" s="13" customFormat="1">
      <c r="A185" s="13"/>
      <c r="B185" s="235"/>
      <c r="C185" s="236"/>
      <c r="D185" s="237" t="s">
        <v>145</v>
      </c>
      <c r="E185" s="238" t="s">
        <v>30</v>
      </c>
      <c r="F185" s="239" t="s">
        <v>510</v>
      </c>
      <c r="G185" s="236"/>
      <c r="H185" s="240">
        <v>0.029753999999999999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145</v>
      </c>
      <c r="AU185" s="246" t="s">
        <v>87</v>
      </c>
      <c r="AV185" s="13" t="s">
        <v>87</v>
      </c>
      <c r="AW185" s="13" t="s">
        <v>147</v>
      </c>
      <c r="AX185" s="13" t="s">
        <v>77</v>
      </c>
      <c r="AY185" s="246" t="s">
        <v>134</v>
      </c>
    </row>
    <row r="186" s="13" customFormat="1">
      <c r="A186" s="13"/>
      <c r="B186" s="235"/>
      <c r="C186" s="236"/>
      <c r="D186" s="237" t="s">
        <v>145</v>
      </c>
      <c r="E186" s="238" t="s">
        <v>30</v>
      </c>
      <c r="F186" s="239" t="s">
        <v>511</v>
      </c>
      <c r="G186" s="236"/>
      <c r="H186" s="240">
        <v>0.050000000000000003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145</v>
      </c>
      <c r="AU186" s="246" t="s">
        <v>87</v>
      </c>
      <c r="AV186" s="13" t="s">
        <v>87</v>
      </c>
      <c r="AW186" s="13" t="s">
        <v>147</v>
      </c>
      <c r="AX186" s="13" t="s">
        <v>77</v>
      </c>
      <c r="AY186" s="246" t="s">
        <v>134</v>
      </c>
    </row>
    <row r="187" s="14" customFormat="1">
      <c r="A187" s="14"/>
      <c r="B187" s="247"/>
      <c r="C187" s="248"/>
      <c r="D187" s="237" t="s">
        <v>145</v>
      </c>
      <c r="E187" s="249" t="s">
        <v>30</v>
      </c>
      <c r="F187" s="250" t="s">
        <v>148</v>
      </c>
      <c r="G187" s="248"/>
      <c r="H187" s="251">
        <v>0.31645760000000001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145</v>
      </c>
      <c r="AU187" s="257" t="s">
        <v>87</v>
      </c>
      <c r="AV187" s="14" t="s">
        <v>141</v>
      </c>
      <c r="AW187" s="14" t="s">
        <v>147</v>
      </c>
      <c r="AX187" s="14" t="s">
        <v>85</v>
      </c>
      <c r="AY187" s="257" t="s">
        <v>134</v>
      </c>
    </row>
    <row r="188" s="12" customFormat="1" ht="22.8" customHeight="1">
      <c r="A188" s="12"/>
      <c r="B188" s="201"/>
      <c r="C188" s="202"/>
      <c r="D188" s="203" t="s">
        <v>76</v>
      </c>
      <c r="E188" s="215" t="s">
        <v>141</v>
      </c>
      <c r="F188" s="215" t="s">
        <v>373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SUM(P189:P218)</f>
        <v>0</v>
      </c>
      <c r="Q188" s="209"/>
      <c r="R188" s="210">
        <f>SUM(R189:R218)</f>
        <v>28.905071599999996</v>
      </c>
      <c r="S188" s="209"/>
      <c r="T188" s="211">
        <f>SUM(T189:T218)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85</v>
      </c>
      <c r="AT188" s="213" t="s">
        <v>76</v>
      </c>
      <c r="AU188" s="213" t="s">
        <v>85</v>
      </c>
      <c r="AY188" s="212" t="s">
        <v>134</v>
      </c>
      <c r="BK188" s="214">
        <f>SUM(BK189:BK218)</f>
        <v>0</v>
      </c>
    </row>
    <row r="189" s="2" customFormat="1" ht="21.75" customHeight="1">
      <c r="A189" s="41"/>
      <c r="B189" s="42"/>
      <c r="C189" s="217" t="s">
        <v>231</v>
      </c>
      <c r="D189" s="217" t="s">
        <v>136</v>
      </c>
      <c r="E189" s="218" t="s">
        <v>512</v>
      </c>
      <c r="F189" s="219" t="s">
        <v>513</v>
      </c>
      <c r="G189" s="220" t="s">
        <v>173</v>
      </c>
      <c r="H189" s="221">
        <v>15</v>
      </c>
      <c r="I189" s="222"/>
      <c r="J189" s="223">
        <f>ROUND(I189*H189,2)</f>
        <v>0</v>
      </c>
      <c r="K189" s="219" t="s">
        <v>140</v>
      </c>
      <c r="L189" s="47"/>
      <c r="M189" s="224" t="s">
        <v>30</v>
      </c>
      <c r="N189" s="225" t="s">
        <v>48</v>
      </c>
      <c r="O189" s="87"/>
      <c r="P189" s="226">
        <f>O189*H189</f>
        <v>0</v>
      </c>
      <c r="Q189" s="226">
        <v>0.00165</v>
      </c>
      <c r="R189" s="226">
        <f>Q189*H189</f>
        <v>0.024750000000000001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141</v>
      </c>
      <c r="AT189" s="228" t="s">
        <v>136</v>
      </c>
      <c r="AU189" s="228" t="s">
        <v>87</v>
      </c>
      <c r="AY189" s="19" t="s">
        <v>134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9" t="s">
        <v>85</v>
      </c>
      <c r="BK189" s="229">
        <f>ROUND(I189*H189,2)</f>
        <v>0</v>
      </c>
      <c r="BL189" s="19" t="s">
        <v>141</v>
      </c>
      <c r="BM189" s="228" t="s">
        <v>514</v>
      </c>
    </row>
    <row r="190" s="2" customFormat="1">
      <c r="A190" s="41"/>
      <c r="B190" s="42"/>
      <c r="C190" s="43"/>
      <c r="D190" s="230" t="s">
        <v>143</v>
      </c>
      <c r="E190" s="43"/>
      <c r="F190" s="231" t="s">
        <v>515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143</v>
      </c>
      <c r="AU190" s="19" t="s">
        <v>87</v>
      </c>
    </row>
    <row r="191" s="13" customFormat="1">
      <c r="A191" s="13"/>
      <c r="B191" s="235"/>
      <c r="C191" s="236"/>
      <c r="D191" s="237" t="s">
        <v>145</v>
      </c>
      <c r="E191" s="238" t="s">
        <v>30</v>
      </c>
      <c r="F191" s="239" t="s">
        <v>516</v>
      </c>
      <c r="G191" s="236"/>
      <c r="H191" s="240">
        <v>15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145</v>
      </c>
      <c r="AU191" s="246" t="s">
        <v>87</v>
      </c>
      <c r="AV191" s="13" t="s">
        <v>87</v>
      </c>
      <c r="AW191" s="13" t="s">
        <v>147</v>
      </c>
      <c r="AX191" s="13" t="s">
        <v>77</v>
      </c>
      <c r="AY191" s="246" t="s">
        <v>134</v>
      </c>
    </row>
    <row r="192" s="14" customFormat="1">
      <c r="A192" s="14"/>
      <c r="B192" s="247"/>
      <c r="C192" s="248"/>
      <c r="D192" s="237" t="s">
        <v>145</v>
      </c>
      <c r="E192" s="249" t="s">
        <v>30</v>
      </c>
      <c r="F192" s="250" t="s">
        <v>148</v>
      </c>
      <c r="G192" s="248"/>
      <c r="H192" s="251">
        <v>15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145</v>
      </c>
      <c r="AU192" s="257" t="s">
        <v>87</v>
      </c>
      <c r="AV192" s="14" t="s">
        <v>141</v>
      </c>
      <c r="AW192" s="14" t="s">
        <v>147</v>
      </c>
      <c r="AX192" s="14" t="s">
        <v>85</v>
      </c>
      <c r="AY192" s="257" t="s">
        <v>134</v>
      </c>
    </row>
    <row r="193" s="2" customFormat="1" ht="16.5" customHeight="1">
      <c r="A193" s="41"/>
      <c r="B193" s="42"/>
      <c r="C193" s="268" t="s">
        <v>237</v>
      </c>
      <c r="D193" s="268" t="s">
        <v>238</v>
      </c>
      <c r="E193" s="269" t="s">
        <v>517</v>
      </c>
      <c r="F193" s="270" t="s">
        <v>518</v>
      </c>
      <c r="G193" s="271" t="s">
        <v>173</v>
      </c>
      <c r="H193" s="272">
        <v>15.15</v>
      </c>
      <c r="I193" s="273"/>
      <c r="J193" s="274">
        <f>ROUND(I193*H193,2)</f>
        <v>0</v>
      </c>
      <c r="K193" s="270" t="s">
        <v>140</v>
      </c>
      <c r="L193" s="275"/>
      <c r="M193" s="276" t="s">
        <v>30</v>
      </c>
      <c r="N193" s="277" t="s">
        <v>48</v>
      </c>
      <c r="O193" s="87"/>
      <c r="P193" s="226">
        <f>O193*H193</f>
        <v>0</v>
      </c>
      <c r="Q193" s="226">
        <v>0.02</v>
      </c>
      <c r="R193" s="226">
        <f>Q193*H193</f>
        <v>0.30299999999999999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190</v>
      </c>
      <c r="AT193" s="228" t="s">
        <v>238</v>
      </c>
      <c r="AU193" s="228" t="s">
        <v>87</v>
      </c>
      <c r="AY193" s="19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9" t="s">
        <v>85</v>
      </c>
      <c r="BK193" s="229">
        <f>ROUND(I193*H193,2)</f>
        <v>0</v>
      </c>
      <c r="BL193" s="19" t="s">
        <v>141</v>
      </c>
      <c r="BM193" s="228" t="s">
        <v>519</v>
      </c>
    </row>
    <row r="194" s="13" customFormat="1">
      <c r="A194" s="13"/>
      <c r="B194" s="235"/>
      <c r="C194" s="236"/>
      <c r="D194" s="237" t="s">
        <v>145</v>
      </c>
      <c r="E194" s="238" t="s">
        <v>30</v>
      </c>
      <c r="F194" s="239" t="s">
        <v>520</v>
      </c>
      <c r="G194" s="236"/>
      <c r="H194" s="240">
        <v>15.15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145</v>
      </c>
      <c r="AU194" s="246" t="s">
        <v>87</v>
      </c>
      <c r="AV194" s="13" t="s">
        <v>87</v>
      </c>
      <c r="AW194" s="13" t="s">
        <v>147</v>
      </c>
      <c r="AX194" s="13" t="s">
        <v>77</v>
      </c>
      <c r="AY194" s="246" t="s">
        <v>134</v>
      </c>
    </row>
    <row r="195" s="14" customFormat="1">
      <c r="A195" s="14"/>
      <c r="B195" s="247"/>
      <c r="C195" s="248"/>
      <c r="D195" s="237" t="s">
        <v>145</v>
      </c>
      <c r="E195" s="249" t="s">
        <v>30</v>
      </c>
      <c r="F195" s="250" t="s">
        <v>148</v>
      </c>
      <c r="G195" s="248"/>
      <c r="H195" s="251">
        <v>15.15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145</v>
      </c>
      <c r="AU195" s="257" t="s">
        <v>87</v>
      </c>
      <c r="AV195" s="14" t="s">
        <v>141</v>
      </c>
      <c r="AW195" s="14" t="s">
        <v>147</v>
      </c>
      <c r="AX195" s="14" t="s">
        <v>85</v>
      </c>
      <c r="AY195" s="257" t="s">
        <v>134</v>
      </c>
    </row>
    <row r="196" s="2" customFormat="1" ht="21.75" customHeight="1">
      <c r="A196" s="41"/>
      <c r="B196" s="42"/>
      <c r="C196" s="217" t="s">
        <v>8</v>
      </c>
      <c r="D196" s="217" t="s">
        <v>136</v>
      </c>
      <c r="E196" s="218" t="s">
        <v>521</v>
      </c>
      <c r="F196" s="219" t="s">
        <v>522</v>
      </c>
      <c r="G196" s="220" t="s">
        <v>139</v>
      </c>
      <c r="H196" s="221">
        <v>27.649999999999999</v>
      </c>
      <c r="I196" s="222"/>
      <c r="J196" s="223">
        <f>ROUND(I196*H196,2)</f>
        <v>0</v>
      </c>
      <c r="K196" s="219" t="s">
        <v>140</v>
      </c>
      <c r="L196" s="47"/>
      <c r="M196" s="224" t="s">
        <v>30</v>
      </c>
      <c r="N196" s="225" t="s">
        <v>48</v>
      </c>
      <c r="O196" s="87"/>
      <c r="P196" s="226">
        <f>O196*H196</f>
        <v>0</v>
      </c>
      <c r="Q196" s="226">
        <v>0.27128999999999998</v>
      </c>
      <c r="R196" s="226">
        <f>Q196*H196</f>
        <v>7.5011684999999986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141</v>
      </c>
      <c r="AT196" s="228" t="s">
        <v>136</v>
      </c>
      <c r="AU196" s="228" t="s">
        <v>87</v>
      </c>
      <c r="AY196" s="19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9" t="s">
        <v>85</v>
      </c>
      <c r="BK196" s="229">
        <f>ROUND(I196*H196,2)</f>
        <v>0</v>
      </c>
      <c r="BL196" s="19" t="s">
        <v>141</v>
      </c>
      <c r="BM196" s="228" t="s">
        <v>523</v>
      </c>
    </row>
    <row r="197" s="2" customFormat="1">
      <c r="A197" s="41"/>
      <c r="B197" s="42"/>
      <c r="C197" s="43"/>
      <c r="D197" s="230" t="s">
        <v>143</v>
      </c>
      <c r="E197" s="43"/>
      <c r="F197" s="231" t="s">
        <v>524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143</v>
      </c>
      <c r="AU197" s="19" t="s">
        <v>87</v>
      </c>
    </row>
    <row r="198" s="15" customFormat="1">
      <c r="A198" s="15"/>
      <c r="B198" s="258"/>
      <c r="C198" s="259"/>
      <c r="D198" s="237" t="s">
        <v>145</v>
      </c>
      <c r="E198" s="260" t="s">
        <v>30</v>
      </c>
      <c r="F198" s="261" t="s">
        <v>525</v>
      </c>
      <c r="G198" s="259"/>
      <c r="H198" s="260" t="s">
        <v>30</v>
      </c>
      <c r="I198" s="262"/>
      <c r="J198" s="259"/>
      <c r="K198" s="259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145</v>
      </c>
      <c r="AU198" s="267" t="s">
        <v>87</v>
      </c>
      <c r="AV198" s="15" t="s">
        <v>85</v>
      </c>
      <c r="AW198" s="15" t="s">
        <v>147</v>
      </c>
      <c r="AX198" s="15" t="s">
        <v>77</v>
      </c>
      <c r="AY198" s="267" t="s">
        <v>134</v>
      </c>
    </row>
    <row r="199" s="13" customFormat="1">
      <c r="A199" s="13"/>
      <c r="B199" s="235"/>
      <c r="C199" s="236"/>
      <c r="D199" s="237" t="s">
        <v>145</v>
      </c>
      <c r="E199" s="238" t="s">
        <v>30</v>
      </c>
      <c r="F199" s="239" t="s">
        <v>526</v>
      </c>
      <c r="G199" s="236"/>
      <c r="H199" s="240">
        <v>1.6500000000000001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145</v>
      </c>
      <c r="AU199" s="246" t="s">
        <v>87</v>
      </c>
      <c r="AV199" s="13" t="s">
        <v>87</v>
      </c>
      <c r="AW199" s="13" t="s">
        <v>147</v>
      </c>
      <c r="AX199" s="13" t="s">
        <v>77</v>
      </c>
      <c r="AY199" s="246" t="s">
        <v>134</v>
      </c>
    </row>
    <row r="200" s="13" customFormat="1">
      <c r="A200" s="13"/>
      <c r="B200" s="235"/>
      <c r="C200" s="236"/>
      <c r="D200" s="237" t="s">
        <v>145</v>
      </c>
      <c r="E200" s="238" t="s">
        <v>30</v>
      </c>
      <c r="F200" s="239" t="s">
        <v>527</v>
      </c>
      <c r="G200" s="236"/>
      <c r="H200" s="240">
        <v>26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145</v>
      </c>
      <c r="AU200" s="246" t="s">
        <v>87</v>
      </c>
      <c r="AV200" s="13" t="s">
        <v>87</v>
      </c>
      <c r="AW200" s="13" t="s">
        <v>147</v>
      </c>
      <c r="AX200" s="13" t="s">
        <v>77</v>
      </c>
      <c r="AY200" s="246" t="s">
        <v>134</v>
      </c>
    </row>
    <row r="201" s="14" customFormat="1">
      <c r="A201" s="14"/>
      <c r="B201" s="247"/>
      <c r="C201" s="248"/>
      <c r="D201" s="237" t="s">
        <v>145</v>
      </c>
      <c r="E201" s="249" t="s">
        <v>30</v>
      </c>
      <c r="F201" s="250" t="s">
        <v>148</v>
      </c>
      <c r="G201" s="248"/>
      <c r="H201" s="251">
        <v>27.649999999999999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145</v>
      </c>
      <c r="AU201" s="257" t="s">
        <v>87</v>
      </c>
      <c r="AV201" s="14" t="s">
        <v>141</v>
      </c>
      <c r="AW201" s="14" t="s">
        <v>147</v>
      </c>
      <c r="AX201" s="14" t="s">
        <v>85</v>
      </c>
      <c r="AY201" s="257" t="s">
        <v>134</v>
      </c>
    </row>
    <row r="202" s="2" customFormat="1" ht="24.15" customHeight="1">
      <c r="A202" s="41"/>
      <c r="B202" s="42"/>
      <c r="C202" s="217" t="s">
        <v>249</v>
      </c>
      <c r="D202" s="217" t="s">
        <v>136</v>
      </c>
      <c r="E202" s="218" t="s">
        <v>528</v>
      </c>
      <c r="F202" s="219" t="s">
        <v>529</v>
      </c>
      <c r="G202" s="220" t="s">
        <v>162</v>
      </c>
      <c r="H202" s="221">
        <v>0.27600000000000002</v>
      </c>
      <c r="I202" s="222"/>
      <c r="J202" s="223">
        <f>ROUND(I202*H202,2)</f>
        <v>0</v>
      </c>
      <c r="K202" s="219" t="s">
        <v>140</v>
      </c>
      <c r="L202" s="47"/>
      <c r="M202" s="224" t="s">
        <v>30</v>
      </c>
      <c r="N202" s="225" t="s">
        <v>48</v>
      </c>
      <c r="O202" s="87"/>
      <c r="P202" s="226">
        <f>O202*H202</f>
        <v>0</v>
      </c>
      <c r="Q202" s="226">
        <v>1.8899999999999999</v>
      </c>
      <c r="R202" s="226">
        <f>Q202*H202</f>
        <v>0.52163999999999999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141</v>
      </c>
      <c r="AT202" s="228" t="s">
        <v>136</v>
      </c>
      <c r="AU202" s="228" t="s">
        <v>87</v>
      </c>
      <c r="AY202" s="19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9" t="s">
        <v>85</v>
      </c>
      <c r="BK202" s="229">
        <f>ROUND(I202*H202,2)</f>
        <v>0</v>
      </c>
      <c r="BL202" s="19" t="s">
        <v>141</v>
      </c>
      <c r="BM202" s="228" t="s">
        <v>530</v>
      </c>
    </row>
    <row r="203" s="2" customFormat="1">
      <c r="A203" s="41"/>
      <c r="B203" s="42"/>
      <c r="C203" s="43"/>
      <c r="D203" s="230" t="s">
        <v>143</v>
      </c>
      <c r="E203" s="43"/>
      <c r="F203" s="231" t="s">
        <v>531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143</v>
      </c>
      <c r="AU203" s="19" t="s">
        <v>87</v>
      </c>
    </row>
    <row r="204" s="13" customFormat="1">
      <c r="A204" s="13"/>
      <c r="B204" s="235"/>
      <c r="C204" s="236"/>
      <c r="D204" s="237" t="s">
        <v>145</v>
      </c>
      <c r="E204" s="238" t="s">
        <v>30</v>
      </c>
      <c r="F204" s="239" t="s">
        <v>532</v>
      </c>
      <c r="G204" s="236"/>
      <c r="H204" s="240">
        <v>0.27599999999999997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145</v>
      </c>
      <c r="AU204" s="246" t="s">
        <v>87</v>
      </c>
      <c r="AV204" s="13" t="s">
        <v>87</v>
      </c>
      <c r="AW204" s="13" t="s">
        <v>147</v>
      </c>
      <c r="AX204" s="13" t="s">
        <v>77</v>
      </c>
      <c r="AY204" s="246" t="s">
        <v>134</v>
      </c>
    </row>
    <row r="205" s="14" customFormat="1">
      <c r="A205" s="14"/>
      <c r="B205" s="247"/>
      <c r="C205" s="248"/>
      <c r="D205" s="237" t="s">
        <v>145</v>
      </c>
      <c r="E205" s="249" t="s">
        <v>30</v>
      </c>
      <c r="F205" s="250" t="s">
        <v>148</v>
      </c>
      <c r="G205" s="248"/>
      <c r="H205" s="251">
        <v>0.27599999999999997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145</v>
      </c>
      <c r="AU205" s="257" t="s">
        <v>87</v>
      </c>
      <c r="AV205" s="14" t="s">
        <v>141</v>
      </c>
      <c r="AW205" s="14" t="s">
        <v>147</v>
      </c>
      <c r="AX205" s="14" t="s">
        <v>85</v>
      </c>
      <c r="AY205" s="257" t="s">
        <v>134</v>
      </c>
    </row>
    <row r="206" s="2" customFormat="1" ht="24.15" customHeight="1">
      <c r="A206" s="41"/>
      <c r="B206" s="42"/>
      <c r="C206" s="217" t="s">
        <v>255</v>
      </c>
      <c r="D206" s="217" t="s">
        <v>136</v>
      </c>
      <c r="E206" s="218" t="s">
        <v>385</v>
      </c>
      <c r="F206" s="219" t="s">
        <v>386</v>
      </c>
      <c r="G206" s="220" t="s">
        <v>139</v>
      </c>
      <c r="H206" s="221">
        <v>4.8399999999999999</v>
      </c>
      <c r="I206" s="222"/>
      <c r="J206" s="223">
        <f>ROUND(I206*H206,2)</f>
        <v>0</v>
      </c>
      <c r="K206" s="219" t="s">
        <v>140</v>
      </c>
      <c r="L206" s="47"/>
      <c r="M206" s="224" t="s">
        <v>30</v>
      </c>
      <c r="N206" s="225" t="s">
        <v>48</v>
      </c>
      <c r="O206" s="87"/>
      <c r="P206" s="226">
        <f>O206*H206</f>
        <v>0</v>
      </c>
      <c r="Q206" s="226">
        <v>0.00027999999999999998</v>
      </c>
      <c r="R206" s="226">
        <f>Q206*H206</f>
        <v>0.0013551999999999998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141</v>
      </c>
      <c r="AT206" s="228" t="s">
        <v>136</v>
      </c>
      <c r="AU206" s="228" t="s">
        <v>87</v>
      </c>
      <c r="AY206" s="19" t="s">
        <v>134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9" t="s">
        <v>85</v>
      </c>
      <c r="BK206" s="229">
        <f>ROUND(I206*H206,2)</f>
        <v>0</v>
      </c>
      <c r="BL206" s="19" t="s">
        <v>141</v>
      </c>
      <c r="BM206" s="228" t="s">
        <v>533</v>
      </c>
    </row>
    <row r="207" s="2" customFormat="1">
      <c r="A207" s="41"/>
      <c r="B207" s="42"/>
      <c r="C207" s="43"/>
      <c r="D207" s="230" t="s">
        <v>143</v>
      </c>
      <c r="E207" s="43"/>
      <c r="F207" s="231" t="s">
        <v>388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143</v>
      </c>
      <c r="AU207" s="19" t="s">
        <v>87</v>
      </c>
    </row>
    <row r="208" s="13" customFormat="1">
      <c r="A208" s="13"/>
      <c r="B208" s="235"/>
      <c r="C208" s="236"/>
      <c r="D208" s="237" t="s">
        <v>145</v>
      </c>
      <c r="E208" s="238" t="s">
        <v>30</v>
      </c>
      <c r="F208" s="239" t="s">
        <v>534</v>
      </c>
      <c r="G208" s="236"/>
      <c r="H208" s="240">
        <v>4.8399999999999999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145</v>
      </c>
      <c r="AU208" s="246" t="s">
        <v>87</v>
      </c>
      <c r="AV208" s="13" t="s">
        <v>87</v>
      </c>
      <c r="AW208" s="13" t="s">
        <v>147</v>
      </c>
      <c r="AX208" s="13" t="s">
        <v>77</v>
      </c>
      <c r="AY208" s="246" t="s">
        <v>134</v>
      </c>
    </row>
    <row r="209" s="14" customFormat="1">
      <c r="A209" s="14"/>
      <c r="B209" s="247"/>
      <c r="C209" s="248"/>
      <c r="D209" s="237" t="s">
        <v>145</v>
      </c>
      <c r="E209" s="249" t="s">
        <v>30</v>
      </c>
      <c r="F209" s="250" t="s">
        <v>148</v>
      </c>
      <c r="G209" s="248"/>
      <c r="H209" s="251">
        <v>4.8399999999999999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145</v>
      </c>
      <c r="AU209" s="257" t="s">
        <v>87</v>
      </c>
      <c r="AV209" s="14" t="s">
        <v>141</v>
      </c>
      <c r="AW209" s="14" t="s">
        <v>147</v>
      </c>
      <c r="AX209" s="14" t="s">
        <v>85</v>
      </c>
      <c r="AY209" s="257" t="s">
        <v>134</v>
      </c>
    </row>
    <row r="210" s="2" customFormat="1" ht="16.5" customHeight="1">
      <c r="A210" s="41"/>
      <c r="B210" s="42"/>
      <c r="C210" s="268" t="s">
        <v>266</v>
      </c>
      <c r="D210" s="268" t="s">
        <v>238</v>
      </c>
      <c r="E210" s="269" t="s">
        <v>390</v>
      </c>
      <c r="F210" s="270" t="s">
        <v>391</v>
      </c>
      <c r="G210" s="271" t="s">
        <v>139</v>
      </c>
      <c r="H210" s="272">
        <v>5.8079999999999998</v>
      </c>
      <c r="I210" s="273"/>
      <c r="J210" s="274">
        <f>ROUND(I210*H210,2)</f>
        <v>0</v>
      </c>
      <c r="K210" s="270" t="s">
        <v>140</v>
      </c>
      <c r="L210" s="275"/>
      <c r="M210" s="276" t="s">
        <v>30</v>
      </c>
      <c r="N210" s="277" t="s">
        <v>48</v>
      </c>
      <c r="O210" s="87"/>
      <c r="P210" s="226">
        <f>O210*H210</f>
        <v>0</v>
      </c>
      <c r="Q210" s="226">
        <v>0.00029999999999999997</v>
      </c>
      <c r="R210" s="226">
        <f>Q210*H210</f>
        <v>0.0017423999999999999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190</v>
      </c>
      <c r="AT210" s="228" t="s">
        <v>238</v>
      </c>
      <c r="AU210" s="228" t="s">
        <v>87</v>
      </c>
      <c r="AY210" s="19" t="s">
        <v>134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9" t="s">
        <v>85</v>
      </c>
      <c r="BK210" s="229">
        <f>ROUND(I210*H210,2)</f>
        <v>0</v>
      </c>
      <c r="BL210" s="19" t="s">
        <v>141</v>
      </c>
      <c r="BM210" s="228" t="s">
        <v>535</v>
      </c>
    </row>
    <row r="211" s="13" customFormat="1">
      <c r="A211" s="13"/>
      <c r="B211" s="235"/>
      <c r="C211" s="236"/>
      <c r="D211" s="237" t="s">
        <v>145</v>
      </c>
      <c r="E211" s="238" t="s">
        <v>30</v>
      </c>
      <c r="F211" s="239" t="s">
        <v>536</v>
      </c>
      <c r="G211" s="236"/>
      <c r="H211" s="240">
        <v>5.8079999999999998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145</v>
      </c>
      <c r="AU211" s="246" t="s">
        <v>87</v>
      </c>
      <c r="AV211" s="13" t="s">
        <v>87</v>
      </c>
      <c r="AW211" s="13" t="s">
        <v>147</v>
      </c>
      <c r="AX211" s="13" t="s">
        <v>77</v>
      </c>
      <c r="AY211" s="246" t="s">
        <v>134</v>
      </c>
    </row>
    <row r="212" s="14" customFormat="1">
      <c r="A212" s="14"/>
      <c r="B212" s="247"/>
      <c r="C212" s="248"/>
      <c r="D212" s="237" t="s">
        <v>145</v>
      </c>
      <c r="E212" s="249" t="s">
        <v>30</v>
      </c>
      <c r="F212" s="250" t="s">
        <v>148</v>
      </c>
      <c r="G212" s="248"/>
      <c r="H212" s="251">
        <v>5.8079999999999998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145</v>
      </c>
      <c r="AU212" s="257" t="s">
        <v>87</v>
      </c>
      <c r="AV212" s="14" t="s">
        <v>141</v>
      </c>
      <c r="AW212" s="14" t="s">
        <v>147</v>
      </c>
      <c r="AX212" s="14" t="s">
        <v>85</v>
      </c>
      <c r="AY212" s="257" t="s">
        <v>134</v>
      </c>
    </row>
    <row r="213" s="2" customFormat="1" ht="24.15" customHeight="1">
      <c r="A213" s="41"/>
      <c r="B213" s="42"/>
      <c r="C213" s="217" t="s">
        <v>272</v>
      </c>
      <c r="D213" s="217" t="s">
        <v>136</v>
      </c>
      <c r="E213" s="218" t="s">
        <v>537</v>
      </c>
      <c r="F213" s="219" t="s">
        <v>538</v>
      </c>
      <c r="G213" s="220" t="s">
        <v>139</v>
      </c>
      <c r="H213" s="221">
        <v>27.649999999999999</v>
      </c>
      <c r="I213" s="222"/>
      <c r="J213" s="223">
        <f>ROUND(I213*H213,2)</f>
        <v>0</v>
      </c>
      <c r="K213" s="219" t="s">
        <v>140</v>
      </c>
      <c r="L213" s="47"/>
      <c r="M213" s="224" t="s">
        <v>30</v>
      </c>
      <c r="N213" s="225" t="s">
        <v>48</v>
      </c>
      <c r="O213" s="87"/>
      <c r="P213" s="226">
        <f>O213*H213</f>
        <v>0</v>
      </c>
      <c r="Q213" s="226">
        <v>0.74326999999999999</v>
      </c>
      <c r="R213" s="226">
        <f>Q213*H213</f>
        <v>20.551415499999997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141</v>
      </c>
      <c r="AT213" s="228" t="s">
        <v>136</v>
      </c>
      <c r="AU213" s="228" t="s">
        <v>87</v>
      </c>
      <c r="AY213" s="19" t="s">
        <v>134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9" t="s">
        <v>85</v>
      </c>
      <c r="BK213" s="229">
        <f>ROUND(I213*H213,2)</f>
        <v>0</v>
      </c>
      <c r="BL213" s="19" t="s">
        <v>141</v>
      </c>
      <c r="BM213" s="228" t="s">
        <v>539</v>
      </c>
    </row>
    <row r="214" s="2" customFormat="1">
      <c r="A214" s="41"/>
      <c r="B214" s="42"/>
      <c r="C214" s="43"/>
      <c r="D214" s="230" t="s">
        <v>143</v>
      </c>
      <c r="E214" s="43"/>
      <c r="F214" s="231" t="s">
        <v>540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143</v>
      </c>
      <c r="AU214" s="19" t="s">
        <v>87</v>
      </c>
    </row>
    <row r="215" s="15" customFormat="1">
      <c r="A215" s="15"/>
      <c r="B215" s="258"/>
      <c r="C215" s="259"/>
      <c r="D215" s="237" t="s">
        <v>145</v>
      </c>
      <c r="E215" s="260" t="s">
        <v>30</v>
      </c>
      <c r="F215" s="261" t="s">
        <v>541</v>
      </c>
      <c r="G215" s="259"/>
      <c r="H215" s="260" t="s">
        <v>30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145</v>
      </c>
      <c r="AU215" s="267" t="s">
        <v>87</v>
      </c>
      <c r="AV215" s="15" t="s">
        <v>85</v>
      </c>
      <c r="AW215" s="15" t="s">
        <v>147</v>
      </c>
      <c r="AX215" s="15" t="s">
        <v>77</v>
      </c>
      <c r="AY215" s="267" t="s">
        <v>134</v>
      </c>
    </row>
    <row r="216" s="13" customFormat="1">
      <c r="A216" s="13"/>
      <c r="B216" s="235"/>
      <c r="C216" s="236"/>
      <c r="D216" s="237" t="s">
        <v>145</v>
      </c>
      <c r="E216" s="238" t="s">
        <v>30</v>
      </c>
      <c r="F216" s="239" t="s">
        <v>526</v>
      </c>
      <c r="G216" s="236"/>
      <c r="H216" s="240">
        <v>1.6500000000000001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145</v>
      </c>
      <c r="AU216" s="246" t="s">
        <v>87</v>
      </c>
      <c r="AV216" s="13" t="s">
        <v>87</v>
      </c>
      <c r="AW216" s="13" t="s">
        <v>147</v>
      </c>
      <c r="AX216" s="13" t="s">
        <v>77</v>
      </c>
      <c r="AY216" s="246" t="s">
        <v>134</v>
      </c>
    </row>
    <row r="217" s="13" customFormat="1">
      <c r="A217" s="13"/>
      <c r="B217" s="235"/>
      <c r="C217" s="236"/>
      <c r="D217" s="237" t="s">
        <v>145</v>
      </c>
      <c r="E217" s="238" t="s">
        <v>30</v>
      </c>
      <c r="F217" s="239" t="s">
        <v>527</v>
      </c>
      <c r="G217" s="236"/>
      <c r="H217" s="240">
        <v>26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145</v>
      </c>
      <c r="AU217" s="246" t="s">
        <v>87</v>
      </c>
      <c r="AV217" s="13" t="s">
        <v>87</v>
      </c>
      <c r="AW217" s="13" t="s">
        <v>147</v>
      </c>
      <c r="AX217" s="13" t="s">
        <v>77</v>
      </c>
      <c r="AY217" s="246" t="s">
        <v>134</v>
      </c>
    </row>
    <row r="218" s="14" customFormat="1">
      <c r="A218" s="14"/>
      <c r="B218" s="247"/>
      <c r="C218" s="248"/>
      <c r="D218" s="237" t="s">
        <v>145</v>
      </c>
      <c r="E218" s="249" t="s">
        <v>30</v>
      </c>
      <c r="F218" s="250" t="s">
        <v>148</v>
      </c>
      <c r="G218" s="248"/>
      <c r="H218" s="251">
        <v>27.649999999999999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145</v>
      </c>
      <c r="AU218" s="257" t="s">
        <v>87</v>
      </c>
      <c r="AV218" s="14" t="s">
        <v>141</v>
      </c>
      <c r="AW218" s="14" t="s">
        <v>147</v>
      </c>
      <c r="AX218" s="14" t="s">
        <v>85</v>
      </c>
      <c r="AY218" s="257" t="s">
        <v>134</v>
      </c>
    </row>
    <row r="219" s="12" customFormat="1" ht="22.8" customHeight="1">
      <c r="A219" s="12"/>
      <c r="B219" s="201"/>
      <c r="C219" s="202"/>
      <c r="D219" s="203" t="s">
        <v>76</v>
      </c>
      <c r="E219" s="215" t="s">
        <v>177</v>
      </c>
      <c r="F219" s="215" t="s">
        <v>542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SUM(P220:P223)</f>
        <v>0</v>
      </c>
      <c r="Q219" s="209"/>
      <c r="R219" s="210">
        <f>SUM(R220:R223)</f>
        <v>0.029058</v>
      </c>
      <c r="S219" s="209"/>
      <c r="T219" s="211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85</v>
      </c>
      <c r="AT219" s="213" t="s">
        <v>76</v>
      </c>
      <c r="AU219" s="213" t="s">
        <v>85</v>
      </c>
      <c r="AY219" s="212" t="s">
        <v>134</v>
      </c>
      <c r="BK219" s="214">
        <f>SUM(BK220:BK223)</f>
        <v>0</v>
      </c>
    </row>
    <row r="220" s="2" customFormat="1" ht="16.5" customHeight="1">
      <c r="A220" s="41"/>
      <c r="B220" s="42"/>
      <c r="C220" s="217" t="s">
        <v>400</v>
      </c>
      <c r="D220" s="217" t="s">
        <v>136</v>
      </c>
      <c r="E220" s="218" t="s">
        <v>543</v>
      </c>
      <c r="F220" s="219" t="s">
        <v>544</v>
      </c>
      <c r="G220" s="220" t="s">
        <v>139</v>
      </c>
      <c r="H220" s="221">
        <v>29.058</v>
      </c>
      <c r="I220" s="222"/>
      <c r="J220" s="223">
        <f>ROUND(I220*H220,2)</f>
        <v>0</v>
      </c>
      <c r="K220" s="219" t="s">
        <v>140</v>
      </c>
      <c r="L220" s="47"/>
      <c r="M220" s="224" t="s">
        <v>30</v>
      </c>
      <c r="N220" s="225" t="s">
        <v>48</v>
      </c>
      <c r="O220" s="87"/>
      <c r="P220" s="226">
        <f>O220*H220</f>
        <v>0</v>
      </c>
      <c r="Q220" s="226">
        <v>0.001</v>
      </c>
      <c r="R220" s="226">
        <f>Q220*H220</f>
        <v>0.029058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141</v>
      </c>
      <c r="AT220" s="228" t="s">
        <v>136</v>
      </c>
      <c r="AU220" s="228" t="s">
        <v>87</v>
      </c>
      <c r="AY220" s="19" t="s">
        <v>134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9" t="s">
        <v>85</v>
      </c>
      <c r="BK220" s="229">
        <f>ROUND(I220*H220,2)</f>
        <v>0</v>
      </c>
      <c r="BL220" s="19" t="s">
        <v>141</v>
      </c>
      <c r="BM220" s="228" t="s">
        <v>545</v>
      </c>
    </row>
    <row r="221" s="2" customFormat="1">
      <c r="A221" s="41"/>
      <c r="B221" s="42"/>
      <c r="C221" s="43"/>
      <c r="D221" s="230" t="s">
        <v>143</v>
      </c>
      <c r="E221" s="43"/>
      <c r="F221" s="231" t="s">
        <v>546</v>
      </c>
      <c r="G221" s="43"/>
      <c r="H221" s="43"/>
      <c r="I221" s="232"/>
      <c r="J221" s="43"/>
      <c r="K221" s="43"/>
      <c r="L221" s="47"/>
      <c r="M221" s="233"/>
      <c r="N221" s="23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143</v>
      </c>
      <c r="AU221" s="19" t="s">
        <v>87</v>
      </c>
    </row>
    <row r="222" s="13" customFormat="1">
      <c r="A222" s="13"/>
      <c r="B222" s="235"/>
      <c r="C222" s="236"/>
      <c r="D222" s="237" t="s">
        <v>145</v>
      </c>
      <c r="E222" s="238" t="s">
        <v>30</v>
      </c>
      <c r="F222" s="239" t="s">
        <v>547</v>
      </c>
      <c r="G222" s="236"/>
      <c r="H222" s="240">
        <v>29.057999999999996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145</v>
      </c>
      <c r="AU222" s="246" t="s">
        <v>87</v>
      </c>
      <c r="AV222" s="13" t="s">
        <v>87</v>
      </c>
      <c r="AW222" s="13" t="s">
        <v>147</v>
      </c>
      <c r="AX222" s="13" t="s">
        <v>77</v>
      </c>
      <c r="AY222" s="246" t="s">
        <v>134</v>
      </c>
    </row>
    <row r="223" s="14" customFormat="1">
      <c r="A223" s="14"/>
      <c r="B223" s="247"/>
      <c r="C223" s="248"/>
      <c r="D223" s="237" t="s">
        <v>145</v>
      </c>
      <c r="E223" s="249" t="s">
        <v>30</v>
      </c>
      <c r="F223" s="250" t="s">
        <v>148</v>
      </c>
      <c r="G223" s="248"/>
      <c r="H223" s="251">
        <v>29.057999999999996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145</v>
      </c>
      <c r="AU223" s="257" t="s">
        <v>87</v>
      </c>
      <c r="AV223" s="14" t="s">
        <v>141</v>
      </c>
      <c r="AW223" s="14" t="s">
        <v>147</v>
      </c>
      <c r="AX223" s="14" t="s">
        <v>85</v>
      </c>
      <c r="AY223" s="257" t="s">
        <v>134</v>
      </c>
    </row>
    <row r="224" s="12" customFormat="1" ht="22.8" customHeight="1">
      <c r="A224" s="12"/>
      <c r="B224" s="201"/>
      <c r="C224" s="202"/>
      <c r="D224" s="203" t="s">
        <v>76</v>
      </c>
      <c r="E224" s="215" t="s">
        <v>190</v>
      </c>
      <c r="F224" s="215" t="s">
        <v>548</v>
      </c>
      <c r="G224" s="202"/>
      <c r="H224" s="202"/>
      <c r="I224" s="205"/>
      <c r="J224" s="216">
        <f>BK224</f>
        <v>0</v>
      </c>
      <c r="K224" s="202"/>
      <c r="L224" s="207"/>
      <c r="M224" s="208"/>
      <c r="N224" s="209"/>
      <c r="O224" s="209"/>
      <c r="P224" s="210">
        <f>SUM(P225:P247)</f>
        <v>0</v>
      </c>
      <c r="Q224" s="209"/>
      <c r="R224" s="210">
        <f>SUM(R225:R247)</f>
        <v>0.21566760000000002</v>
      </c>
      <c r="S224" s="209"/>
      <c r="T224" s="211">
        <f>SUM(T225:T247)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2" t="s">
        <v>85</v>
      </c>
      <c r="AT224" s="213" t="s">
        <v>76</v>
      </c>
      <c r="AU224" s="213" t="s">
        <v>85</v>
      </c>
      <c r="AY224" s="212" t="s">
        <v>134</v>
      </c>
      <c r="BK224" s="214">
        <f>SUM(BK225:BK247)</f>
        <v>0</v>
      </c>
    </row>
    <row r="225" s="2" customFormat="1" ht="24.15" customHeight="1">
      <c r="A225" s="41"/>
      <c r="B225" s="42"/>
      <c r="C225" s="217" t="s">
        <v>7</v>
      </c>
      <c r="D225" s="217" t="s">
        <v>136</v>
      </c>
      <c r="E225" s="218" t="s">
        <v>549</v>
      </c>
      <c r="F225" s="219" t="s">
        <v>550</v>
      </c>
      <c r="G225" s="220" t="s">
        <v>369</v>
      </c>
      <c r="H225" s="221">
        <v>17.800000000000001</v>
      </c>
      <c r="I225" s="222"/>
      <c r="J225" s="223">
        <f>ROUND(I225*H225,2)</f>
        <v>0</v>
      </c>
      <c r="K225" s="219" t="s">
        <v>140</v>
      </c>
      <c r="L225" s="47"/>
      <c r="M225" s="224" t="s">
        <v>30</v>
      </c>
      <c r="N225" s="225" t="s">
        <v>48</v>
      </c>
      <c r="O225" s="87"/>
      <c r="P225" s="226">
        <f>O225*H225</f>
        <v>0</v>
      </c>
      <c r="Q225" s="226">
        <v>2.0000000000000002E-05</v>
      </c>
      <c r="R225" s="226">
        <f>Q225*H225</f>
        <v>0.00035600000000000003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141</v>
      </c>
      <c r="AT225" s="228" t="s">
        <v>136</v>
      </c>
      <c r="AU225" s="228" t="s">
        <v>87</v>
      </c>
      <c r="AY225" s="19" t="s">
        <v>134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9" t="s">
        <v>85</v>
      </c>
      <c r="BK225" s="229">
        <f>ROUND(I225*H225,2)</f>
        <v>0</v>
      </c>
      <c r="BL225" s="19" t="s">
        <v>141</v>
      </c>
      <c r="BM225" s="228" t="s">
        <v>551</v>
      </c>
    </row>
    <row r="226" s="2" customFormat="1">
      <c r="A226" s="41"/>
      <c r="B226" s="42"/>
      <c r="C226" s="43"/>
      <c r="D226" s="230" t="s">
        <v>143</v>
      </c>
      <c r="E226" s="43"/>
      <c r="F226" s="231" t="s">
        <v>552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143</v>
      </c>
      <c r="AU226" s="19" t="s">
        <v>87</v>
      </c>
    </row>
    <row r="227" s="13" customFormat="1">
      <c r="A227" s="13"/>
      <c r="B227" s="235"/>
      <c r="C227" s="236"/>
      <c r="D227" s="237" t="s">
        <v>145</v>
      </c>
      <c r="E227" s="238" t="s">
        <v>30</v>
      </c>
      <c r="F227" s="239" t="s">
        <v>553</v>
      </c>
      <c r="G227" s="236"/>
      <c r="H227" s="240">
        <v>17.800000000000001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145</v>
      </c>
      <c r="AU227" s="246" t="s">
        <v>87</v>
      </c>
      <c r="AV227" s="13" t="s">
        <v>87</v>
      </c>
      <c r="AW227" s="13" t="s">
        <v>147</v>
      </c>
      <c r="AX227" s="13" t="s">
        <v>77</v>
      </c>
      <c r="AY227" s="246" t="s">
        <v>134</v>
      </c>
    </row>
    <row r="228" s="14" customFormat="1">
      <c r="A228" s="14"/>
      <c r="B228" s="247"/>
      <c r="C228" s="248"/>
      <c r="D228" s="237" t="s">
        <v>145</v>
      </c>
      <c r="E228" s="249" t="s">
        <v>30</v>
      </c>
      <c r="F228" s="250" t="s">
        <v>148</v>
      </c>
      <c r="G228" s="248"/>
      <c r="H228" s="251">
        <v>17.800000000000001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145</v>
      </c>
      <c r="AU228" s="257" t="s">
        <v>87</v>
      </c>
      <c r="AV228" s="14" t="s">
        <v>141</v>
      </c>
      <c r="AW228" s="14" t="s">
        <v>147</v>
      </c>
      <c r="AX228" s="14" t="s">
        <v>85</v>
      </c>
      <c r="AY228" s="257" t="s">
        <v>134</v>
      </c>
    </row>
    <row r="229" s="2" customFormat="1" ht="16.5" customHeight="1">
      <c r="A229" s="41"/>
      <c r="B229" s="42"/>
      <c r="C229" s="268" t="s">
        <v>554</v>
      </c>
      <c r="D229" s="268" t="s">
        <v>238</v>
      </c>
      <c r="E229" s="269" t="s">
        <v>555</v>
      </c>
      <c r="F229" s="270" t="s">
        <v>556</v>
      </c>
      <c r="G229" s="271" t="s">
        <v>369</v>
      </c>
      <c r="H229" s="272">
        <v>1.01</v>
      </c>
      <c r="I229" s="273"/>
      <c r="J229" s="274">
        <f>ROUND(I229*H229,2)</f>
        <v>0</v>
      </c>
      <c r="K229" s="270" t="s">
        <v>140</v>
      </c>
      <c r="L229" s="275"/>
      <c r="M229" s="276" t="s">
        <v>30</v>
      </c>
      <c r="N229" s="277" t="s">
        <v>48</v>
      </c>
      <c r="O229" s="87"/>
      <c r="P229" s="226">
        <f>O229*H229</f>
        <v>0</v>
      </c>
      <c r="Q229" s="226">
        <v>0.013100000000000001</v>
      </c>
      <c r="R229" s="226">
        <f>Q229*H229</f>
        <v>0.013231000000000001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190</v>
      </c>
      <c r="AT229" s="228" t="s">
        <v>238</v>
      </c>
      <c r="AU229" s="228" t="s">
        <v>87</v>
      </c>
      <c r="AY229" s="19" t="s">
        <v>134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9" t="s">
        <v>85</v>
      </c>
      <c r="BK229" s="229">
        <f>ROUND(I229*H229,2)</f>
        <v>0</v>
      </c>
      <c r="BL229" s="19" t="s">
        <v>141</v>
      </c>
      <c r="BM229" s="228" t="s">
        <v>557</v>
      </c>
    </row>
    <row r="230" s="13" customFormat="1">
      <c r="A230" s="13"/>
      <c r="B230" s="235"/>
      <c r="C230" s="236"/>
      <c r="D230" s="237" t="s">
        <v>145</v>
      </c>
      <c r="E230" s="238" t="s">
        <v>30</v>
      </c>
      <c r="F230" s="239" t="s">
        <v>558</v>
      </c>
      <c r="G230" s="236"/>
      <c r="H230" s="240">
        <v>1.01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145</v>
      </c>
      <c r="AU230" s="246" t="s">
        <v>87</v>
      </c>
      <c r="AV230" s="13" t="s">
        <v>87</v>
      </c>
      <c r="AW230" s="13" t="s">
        <v>147</v>
      </c>
      <c r="AX230" s="13" t="s">
        <v>77</v>
      </c>
      <c r="AY230" s="246" t="s">
        <v>134</v>
      </c>
    </row>
    <row r="231" s="14" customFormat="1">
      <c r="A231" s="14"/>
      <c r="B231" s="247"/>
      <c r="C231" s="248"/>
      <c r="D231" s="237" t="s">
        <v>145</v>
      </c>
      <c r="E231" s="249" t="s">
        <v>30</v>
      </c>
      <c r="F231" s="250" t="s">
        <v>148</v>
      </c>
      <c r="G231" s="248"/>
      <c r="H231" s="251">
        <v>1.01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145</v>
      </c>
      <c r="AU231" s="257" t="s">
        <v>87</v>
      </c>
      <c r="AV231" s="14" t="s">
        <v>141</v>
      </c>
      <c r="AW231" s="14" t="s">
        <v>147</v>
      </c>
      <c r="AX231" s="14" t="s">
        <v>85</v>
      </c>
      <c r="AY231" s="257" t="s">
        <v>134</v>
      </c>
    </row>
    <row r="232" s="2" customFormat="1" ht="16.5" customHeight="1">
      <c r="A232" s="41"/>
      <c r="B232" s="42"/>
      <c r="C232" s="268" t="s">
        <v>559</v>
      </c>
      <c r="D232" s="268" t="s">
        <v>238</v>
      </c>
      <c r="E232" s="269" t="s">
        <v>560</v>
      </c>
      <c r="F232" s="270" t="s">
        <v>561</v>
      </c>
      <c r="G232" s="271" t="s">
        <v>369</v>
      </c>
      <c r="H232" s="272">
        <v>2.02</v>
      </c>
      <c r="I232" s="273"/>
      <c r="J232" s="274">
        <f>ROUND(I232*H232,2)</f>
        <v>0</v>
      </c>
      <c r="K232" s="270" t="s">
        <v>140</v>
      </c>
      <c r="L232" s="275"/>
      <c r="M232" s="276" t="s">
        <v>30</v>
      </c>
      <c r="N232" s="277" t="s">
        <v>48</v>
      </c>
      <c r="O232" s="87"/>
      <c r="P232" s="226">
        <f>O232*H232</f>
        <v>0</v>
      </c>
      <c r="Q232" s="226">
        <v>0.01205</v>
      </c>
      <c r="R232" s="226">
        <f>Q232*H232</f>
        <v>0.024341000000000002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190</v>
      </c>
      <c r="AT232" s="228" t="s">
        <v>238</v>
      </c>
      <c r="AU232" s="228" t="s">
        <v>87</v>
      </c>
      <c r="AY232" s="19" t="s">
        <v>134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9" t="s">
        <v>85</v>
      </c>
      <c r="BK232" s="229">
        <f>ROUND(I232*H232,2)</f>
        <v>0</v>
      </c>
      <c r="BL232" s="19" t="s">
        <v>141</v>
      </c>
      <c r="BM232" s="228" t="s">
        <v>562</v>
      </c>
    </row>
    <row r="233" s="13" customFormat="1">
      <c r="A233" s="13"/>
      <c r="B233" s="235"/>
      <c r="C233" s="236"/>
      <c r="D233" s="237" t="s">
        <v>145</v>
      </c>
      <c r="E233" s="238" t="s">
        <v>30</v>
      </c>
      <c r="F233" s="239" t="s">
        <v>563</v>
      </c>
      <c r="G233" s="236"/>
      <c r="H233" s="240">
        <v>2.02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145</v>
      </c>
      <c r="AU233" s="246" t="s">
        <v>87</v>
      </c>
      <c r="AV233" s="13" t="s">
        <v>87</v>
      </c>
      <c r="AW233" s="13" t="s">
        <v>147</v>
      </c>
      <c r="AX233" s="13" t="s">
        <v>77</v>
      </c>
      <c r="AY233" s="246" t="s">
        <v>134</v>
      </c>
    </row>
    <row r="234" s="14" customFormat="1">
      <c r="A234" s="14"/>
      <c r="B234" s="247"/>
      <c r="C234" s="248"/>
      <c r="D234" s="237" t="s">
        <v>145</v>
      </c>
      <c r="E234" s="249" t="s">
        <v>30</v>
      </c>
      <c r="F234" s="250" t="s">
        <v>148</v>
      </c>
      <c r="G234" s="248"/>
      <c r="H234" s="251">
        <v>2.02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145</v>
      </c>
      <c r="AU234" s="257" t="s">
        <v>87</v>
      </c>
      <c r="AV234" s="14" t="s">
        <v>141</v>
      </c>
      <c r="AW234" s="14" t="s">
        <v>147</v>
      </c>
      <c r="AX234" s="14" t="s">
        <v>85</v>
      </c>
      <c r="AY234" s="257" t="s">
        <v>134</v>
      </c>
    </row>
    <row r="235" s="2" customFormat="1" ht="16.5" customHeight="1">
      <c r="A235" s="41"/>
      <c r="B235" s="42"/>
      <c r="C235" s="268" t="s">
        <v>564</v>
      </c>
      <c r="D235" s="268" t="s">
        <v>238</v>
      </c>
      <c r="E235" s="269" t="s">
        <v>565</v>
      </c>
      <c r="F235" s="270" t="s">
        <v>566</v>
      </c>
      <c r="G235" s="271" t="s">
        <v>369</v>
      </c>
      <c r="H235" s="272">
        <v>15.15</v>
      </c>
      <c r="I235" s="273"/>
      <c r="J235" s="274">
        <f>ROUND(I235*H235,2)</f>
        <v>0</v>
      </c>
      <c r="K235" s="270" t="s">
        <v>140</v>
      </c>
      <c r="L235" s="275"/>
      <c r="M235" s="276" t="s">
        <v>30</v>
      </c>
      <c r="N235" s="277" t="s">
        <v>48</v>
      </c>
      <c r="O235" s="87"/>
      <c r="P235" s="226">
        <f>O235*H235</f>
        <v>0</v>
      </c>
      <c r="Q235" s="226">
        <v>0.01146</v>
      </c>
      <c r="R235" s="226">
        <f>Q235*H235</f>
        <v>0.173619</v>
      </c>
      <c r="S235" s="226">
        <v>0</v>
      </c>
      <c r="T235" s="22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8" t="s">
        <v>190</v>
      </c>
      <c r="AT235" s="228" t="s">
        <v>238</v>
      </c>
      <c r="AU235" s="228" t="s">
        <v>87</v>
      </c>
      <c r="AY235" s="19" t="s">
        <v>134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9" t="s">
        <v>85</v>
      </c>
      <c r="BK235" s="229">
        <f>ROUND(I235*H235,2)</f>
        <v>0</v>
      </c>
      <c r="BL235" s="19" t="s">
        <v>141</v>
      </c>
      <c r="BM235" s="228" t="s">
        <v>567</v>
      </c>
    </row>
    <row r="236" s="13" customFormat="1">
      <c r="A236" s="13"/>
      <c r="B236" s="235"/>
      <c r="C236" s="236"/>
      <c r="D236" s="237" t="s">
        <v>145</v>
      </c>
      <c r="E236" s="238" t="s">
        <v>30</v>
      </c>
      <c r="F236" s="239" t="s">
        <v>568</v>
      </c>
      <c r="G236" s="236"/>
      <c r="H236" s="240">
        <v>15.15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145</v>
      </c>
      <c r="AU236" s="246" t="s">
        <v>87</v>
      </c>
      <c r="AV236" s="13" t="s">
        <v>87</v>
      </c>
      <c r="AW236" s="13" t="s">
        <v>147</v>
      </c>
      <c r="AX236" s="13" t="s">
        <v>77</v>
      </c>
      <c r="AY236" s="246" t="s">
        <v>134</v>
      </c>
    </row>
    <row r="237" s="14" customFormat="1">
      <c r="A237" s="14"/>
      <c r="B237" s="247"/>
      <c r="C237" s="248"/>
      <c r="D237" s="237" t="s">
        <v>145</v>
      </c>
      <c r="E237" s="249" t="s">
        <v>30</v>
      </c>
      <c r="F237" s="250" t="s">
        <v>148</v>
      </c>
      <c r="G237" s="248"/>
      <c r="H237" s="251">
        <v>15.15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145</v>
      </c>
      <c r="AU237" s="257" t="s">
        <v>87</v>
      </c>
      <c r="AV237" s="14" t="s">
        <v>141</v>
      </c>
      <c r="AW237" s="14" t="s">
        <v>147</v>
      </c>
      <c r="AX237" s="14" t="s">
        <v>85</v>
      </c>
      <c r="AY237" s="257" t="s">
        <v>134</v>
      </c>
    </row>
    <row r="238" s="2" customFormat="1" ht="24.15" customHeight="1">
      <c r="A238" s="41"/>
      <c r="B238" s="42"/>
      <c r="C238" s="217" t="s">
        <v>569</v>
      </c>
      <c r="D238" s="217" t="s">
        <v>136</v>
      </c>
      <c r="E238" s="218" t="s">
        <v>570</v>
      </c>
      <c r="F238" s="219" t="s">
        <v>571</v>
      </c>
      <c r="G238" s="220" t="s">
        <v>173</v>
      </c>
      <c r="H238" s="221">
        <v>2</v>
      </c>
      <c r="I238" s="222"/>
      <c r="J238" s="223">
        <f>ROUND(I238*H238,2)</f>
        <v>0</v>
      </c>
      <c r="K238" s="219" t="s">
        <v>140</v>
      </c>
      <c r="L238" s="47"/>
      <c r="M238" s="224" t="s">
        <v>30</v>
      </c>
      <c r="N238" s="225" t="s">
        <v>48</v>
      </c>
      <c r="O238" s="87"/>
      <c r="P238" s="226">
        <f>O238*H238</f>
        <v>0</v>
      </c>
      <c r="Q238" s="226">
        <v>1.0000000000000001E-05</v>
      </c>
      <c r="R238" s="226">
        <f>Q238*H238</f>
        <v>2.0000000000000002E-05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141</v>
      </c>
      <c r="AT238" s="228" t="s">
        <v>136</v>
      </c>
      <c r="AU238" s="228" t="s">
        <v>87</v>
      </c>
      <c r="AY238" s="19" t="s">
        <v>134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9" t="s">
        <v>85</v>
      </c>
      <c r="BK238" s="229">
        <f>ROUND(I238*H238,2)</f>
        <v>0</v>
      </c>
      <c r="BL238" s="19" t="s">
        <v>141</v>
      </c>
      <c r="BM238" s="228" t="s">
        <v>572</v>
      </c>
    </row>
    <row r="239" s="2" customFormat="1">
      <c r="A239" s="41"/>
      <c r="B239" s="42"/>
      <c r="C239" s="43"/>
      <c r="D239" s="230" t="s">
        <v>143</v>
      </c>
      <c r="E239" s="43"/>
      <c r="F239" s="231" t="s">
        <v>573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143</v>
      </c>
      <c r="AU239" s="19" t="s">
        <v>87</v>
      </c>
    </row>
    <row r="240" s="13" customFormat="1">
      <c r="A240" s="13"/>
      <c r="B240" s="235"/>
      <c r="C240" s="236"/>
      <c r="D240" s="237" t="s">
        <v>145</v>
      </c>
      <c r="E240" s="238" t="s">
        <v>30</v>
      </c>
      <c r="F240" s="239" t="s">
        <v>574</v>
      </c>
      <c r="G240" s="236"/>
      <c r="H240" s="240">
        <v>2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145</v>
      </c>
      <c r="AU240" s="246" t="s">
        <v>87</v>
      </c>
      <c r="AV240" s="13" t="s">
        <v>87</v>
      </c>
      <c r="AW240" s="13" t="s">
        <v>147</v>
      </c>
      <c r="AX240" s="13" t="s">
        <v>77</v>
      </c>
      <c r="AY240" s="246" t="s">
        <v>134</v>
      </c>
    </row>
    <row r="241" s="14" customFormat="1">
      <c r="A241" s="14"/>
      <c r="B241" s="247"/>
      <c r="C241" s="248"/>
      <c r="D241" s="237" t="s">
        <v>145</v>
      </c>
      <c r="E241" s="249" t="s">
        <v>30</v>
      </c>
      <c r="F241" s="250" t="s">
        <v>148</v>
      </c>
      <c r="G241" s="248"/>
      <c r="H241" s="251">
        <v>2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145</v>
      </c>
      <c r="AU241" s="257" t="s">
        <v>87</v>
      </c>
      <c r="AV241" s="14" t="s">
        <v>141</v>
      </c>
      <c r="AW241" s="14" t="s">
        <v>147</v>
      </c>
      <c r="AX241" s="14" t="s">
        <v>85</v>
      </c>
      <c r="AY241" s="257" t="s">
        <v>134</v>
      </c>
    </row>
    <row r="242" s="2" customFormat="1" ht="16.5" customHeight="1">
      <c r="A242" s="41"/>
      <c r="B242" s="42"/>
      <c r="C242" s="268" t="s">
        <v>575</v>
      </c>
      <c r="D242" s="268" t="s">
        <v>238</v>
      </c>
      <c r="E242" s="269" t="s">
        <v>576</v>
      </c>
      <c r="F242" s="270" t="s">
        <v>577</v>
      </c>
      <c r="G242" s="271" t="s">
        <v>173</v>
      </c>
      <c r="H242" s="272">
        <v>2.02</v>
      </c>
      <c r="I242" s="273"/>
      <c r="J242" s="274">
        <f>ROUND(I242*H242,2)</f>
        <v>0</v>
      </c>
      <c r="K242" s="270" t="s">
        <v>140</v>
      </c>
      <c r="L242" s="275"/>
      <c r="M242" s="276" t="s">
        <v>30</v>
      </c>
      <c r="N242" s="277" t="s">
        <v>48</v>
      </c>
      <c r="O242" s="87"/>
      <c r="P242" s="226">
        <f>O242*H242</f>
        <v>0</v>
      </c>
      <c r="Q242" s="226">
        <v>0.0020300000000000001</v>
      </c>
      <c r="R242" s="226">
        <f>Q242*H242</f>
        <v>0.0041006000000000003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190</v>
      </c>
      <c r="AT242" s="228" t="s">
        <v>238</v>
      </c>
      <c r="AU242" s="228" t="s">
        <v>87</v>
      </c>
      <c r="AY242" s="19" t="s">
        <v>134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9" t="s">
        <v>85</v>
      </c>
      <c r="BK242" s="229">
        <f>ROUND(I242*H242,2)</f>
        <v>0</v>
      </c>
      <c r="BL242" s="19" t="s">
        <v>141</v>
      </c>
      <c r="BM242" s="228" t="s">
        <v>578</v>
      </c>
    </row>
    <row r="243" s="13" customFormat="1">
      <c r="A243" s="13"/>
      <c r="B243" s="235"/>
      <c r="C243" s="236"/>
      <c r="D243" s="237" t="s">
        <v>145</v>
      </c>
      <c r="E243" s="238" t="s">
        <v>30</v>
      </c>
      <c r="F243" s="239" t="s">
        <v>579</v>
      </c>
      <c r="G243" s="236"/>
      <c r="H243" s="240">
        <v>2.02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145</v>
      </c>
      <c r="AU243" s="246" t="s">
        <v>87</v>
      </c>
      <c r="AV243" s="13" t="s">
        <v>87</v>
      </c>
      <c r="AW243" s="13" t="s">
        <v>147</v>
      </c>
      <c r="AX243" s="13" t="s">
        <v>77</v>
      </c>
      <c r="AY243" s="246" t="s">
        <v>134</v>
      </c>
    </row>
    <row r="244" s="14" customFormat="1">
      <c r="A244" s="14"/>
      <c r="B244" s="247"/>
      <c r="C244" s="248"/>
      <c r="D244" s="237" t="s">
        <v>145</v>
      </c>
      <c r="E244" s="249" t="s">
        <v>30</v>
      </c>
      <c r="F244" s="250" t="s">
        <v>148</v>
      </c>
      <c r="G244" s="248"/>
      <c r="H244" s="251">
        <v>2.02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145</v>
      </c>
      <c r="AU244" s="257" t="s">
        <v>87</v>
      </c>
      <c r="AV244" s="14" t="s">
        <v>141</v>
      </c>
      <c r="AW244" s="14" t="s">
        <v>147</v>
      </c>
      <c r="AX244" s="14" t="s">
        <v>85</v>
      </c>
      <c r="AY244" s="257" t="s">
        <v>134</v>
      </c>
    </row>
    <row r="245" s="2" customFormat="1" ht="16.5" customHeight="1">
      <c r="A245" s="41"/>
      <c r="B245" s="42"/>
      <c r="C245" s="217" t="s">
        <v>580</v>
      </c>
      <c r="D245" s="217" t="s">
        <v>136</v>
      </c>
      <c r="E245" s="218" t="s">
        <v>581</v>
      </c>
      <c r="F245" s="219" t="s">
        <v>582</v>
      </c>
      <c r="G245" s="220" t="s">
        <v>369</v>
      </c>
      <c r="H245" s="221">
        <v>17.800000000000001</v>
      </c>
      <c r="I245" s="222"/>
      <c r="J245" s="223">
        <f>ROUND(I245*H245,2)</f>
        <v>0</v>
      </c>
      <c r="K245" s="219" t="s">
        <v>30</v>
      </c>
      <c r="L245" s="47"/>
      <c r="M245" s="224" t="s">
        <v>30</v>
      </c>
      <c r="N245" s="225" t="s">
        <v>48</v>
      </c>
      <c r="O245" s="87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141</v>
      </c>
      <c r="AT245" s="228" t="s">
        <v>136</v>
      </c>
      <c r="AU245" s="228" t="s">
        <v>87</v>
      </c>
      <c r="AY245" s="19" t="s">
        <v>134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9" t="s">
        <v>85</v>
      </c>
      <c r="BK245" s="229">
        <f>ROUND(I245*H245,2)</f>
        <v>0</v>
      </c>
      <c r="BL245" s="19" t="s">
        <v>141</v>
      </c>
      <c r="BM245" s="228" t="s">
        <v>583</v>
      </c>
    </row>
    <row r="246" s="13" customFormat="1">
      <c r="A246" s="13"/>
      <c r="B246" s="235"/>
      <c r="C246" s="236"/>
      <c r="D246" s="237" t="s">
        <v>145</v>
      </c>
      <c r="E246" s="238" t="s">
        <v>30</v>
      </c>
      <c r="F246" s="239" t="s">
        <v>584</v>
      </c>
      <c r="G246" s="236"/>
      <c r="H246" s="240">
        <v>17.800000000000001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145</v>
      </c>
      <c r="AU246" s="246" t="s">
        <v>87</v>
      </c>
      <c r="AV246" s="13" t="s">
        <v>87</v>
      </c>
      <c r="AW246" s="13" t="s">
        <v>147</v>
      </c>
      <c r="AX246" s="13" t="s">
        <v>77</v>
      </c>
      <c r="AY246" s="246" t="s">
        <v>134</v>
      </c>
    </row>
    <row r="247" s="14" customFormat="1">
      <c r="A247" s="14"/>
      <c r="B247" s="247"/>
      <c r="C247" s="248"/>
      <c r="D247" s="237" t="s">
        <v>145</v>
      </c>
      <c r="E247" s="249" t="s">
        <v>30</v>
      </c>
      <c r="F247" s="250" t="s">
        <v>148</v>
      </c>
      <c r="G247" s="248"/>
      <c r="H247" s="251">
        <v>17.800000000000001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145</v>
      </c>
      <c r="AU247" s="257" t="s">
        <v>87</v>
      </c>
      <c r="AV247" s="14" t="s">
        <v>141</v>
      </c>
      <c r="AW247" s="14" t="s">
        <v>147</v>
      </c>
      <c r="AX247" s="14" t="s">
        <v>85</v>
      </c>
      <c r="AY247" s="257" t="s">
        <v>134</v>
      </c>
    </row>
    <row r="248" s="12" customFormat="1" ht="22.8" customHeight="1">
      <c r="A248" s="12"/>
      <c r="B248" s="201"/>
      <c r="C248" s="202"/>
      <c r="D248" s="203" t="s">
        <v>76</v>
      </c>
      <c r="E248" s="215" t="s">
        <v>196</v>
      </c>
      <c r="F248" s="215" t="s">
        <v>585</v>
      </c>
      <c r="G248" s="202"/>
      <c r="H248" s="202"/>
      <c r="I248" s="205"/>
      <c r="J248" s="216">
        <f>BK248</f>
        <v>0</v>
      </c>
      <c r="K248" s="202"/>
      <c r="L248" s="207"/>
      <c r="M248" s="208"/>
      <c r="N248" s="209"/>
      <c r="O248" s="209"/>
      <c r="P248" s="210">
        <f>SUM(P249:P290)</f>
        <v>0</v>
      </c>
      <c r="Q248" s="209"/>
      <c r="R248" s="210">
        <f>SUM(R249:R290)</f>
        <v>7.3617479800000005</v>
      </c>
      <c r="S248" s="209"/>
      <c r="T248" s="211">
        <f>SUM(T249:T290)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2" t="s">
        <v>85</v>
      </c>
      <c r="AT248" s="213" t="s">
        <v>76</v>
      </c>
      <c r="AU248" s="213" t="s">
        <v>85</v>
      </c>
      <c r="AY248" s="212" t="s">
        <v>134</v>
      </c>
      <c r="BK248" s="214">
        <f>SUM(BK249:BK290)</f>
        <v>0</v>
      </c>
    </row>
    <row r="249" s="2" customFormat="1" ht="24.15" customHeight="1">
      <c r="A249" s="41"/>
      <c r="B249" s="42"/>
      <c r="C249" s="217" t="s">
        <v>586</v>
      </c>
      <c r="D249" s="217" t="s">
        <v>136</v>
      </c>
      <c r="E249" s="218" t="s">
        <v>587</v>
      </c>
      <c r="F249" s="219" t="s">
        <v>588</v>
      </c>
      <c r="G249" s="220" t="s">
        <v>139</v>
      </c>
      <c r="H249" s="221">
        <v>2.0030000000000001</v>
      </c>
      <c r="I249" s="222"/>
      <c r="J249" s="223">
        <f>ROUND(I249*H249,2)</f>
        <v>0</v>
      </c>
      <c r="K249" s="219" t="s">
        <v>140</v>
      </c>
      <c r="L249" s="47"/>
      <c r="M249" s="224" t="s">
        <v>30</v>
      </c>
      <c r="N249" s="225" t="s">
        <v>48</v>
      </c>
      <c r="O249" s="87"/>
      <c r="P249" s="226">
        <f>O249*H249</f>
        <v>0</v>
      </c>
      <c r="Q249" s="226">
        <v>0.046219999999999997</v>
      </c>
      <c r="R249" s="226">
        <f>Q249*H249</f>
        <v>0.092578659999999993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141</v>
      </c>
      <c r="AT249" s="228" t="s">
        <v>136</v>
      </c>
      <c r="AU249" s="228" t="s">
        <v>87</v>
      </c>
      <c r="AY249" s="19" t="s">
        <v>134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9" t="s">
        <v>85</v>
      </c>
      <c r="BK249" s="229">
        <f>ROUND(I249*H249,2)</f>
        <v>0</v>
      </c>
      <c r="BL249" s="19" t="s">
        <v>141</v>
      </c>
      <c r="BM249" s="228" t="s">
        <v>589</v>
      </c>
    </row>
    <row r="250" s="2" customFormat="1">
      <c r="A250" s="41"/>
      <c r="B250" s="42"/>
      <c r="C250" s="43"/>
      <c r="D250" s="230" t="s">
        <v>143</v>
      </c>
      <c r="E250" s="43"/>
      <c r="F250" s="231" t="s">
        <v>590</v>
      </c>
      <c r="G250" s="43"/>
      <c r="H250" s="43"/>
      <c r="I250" s="232"/>
      <c r="J250" s="43"/>
      <c r="K250" s="43"/>
      <c r="L250" s="47"/>
      <c r="M250" s="233"/>
      <c r="N250" s="23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143</v>
      </c>
      <c r="AU250" s="19" t="s">
        <v>87</v>
      </c>
    </row>
    <row r="251" s="13" customFormat="1">
      <c r="A251" s="13"/>
      <c r="B251" s="235"/>
      <c r="C251" s="236"/>
      <c r="D251" s="237" t="s">
        <v>145</v>
      </c>
      <c r="E251" s="238" t="s">
        <v>30</v>
      </c>
      <c r="F251" s="239" t="s">
        <v>591</v>
      </c>
      <c r="G251" s="236"/>
      <c r="H251" s="240">
        <v>3.1050000000000004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145</v>
      </c>
      <c r="AU251" s="246" t="s">
        <v>87</v>
      </c>
      <c r="AV251" s="13" t="s">
        <v>87</v>
      </c>
      <c r="AW251" s="13" t="s">
        <v>147</v>
      </c>
      <c r="AX251" s="13" t="s">
        <v>77</v>
      </c>
      <c r="AY251" s="246" t="s">
        <v>134</v>
      </c>
    </row>
    <row r="252" s="14" customFormat="1">
      <c r="A252" s="14"/>
      <c r="B252" s="247"/>
      <c r="C252" s="248"/>
      <c r="D252" s="237" t="s">
        <v>145</v>
      </c>
      <c r="E252" s="249" t="s">
        <v>30</v>
      </c>
      <c r="F252" s="250" t="s">
        <v>148</v>
      </c>
      <c r="G252" s="248"/>
      <c r="H252" s="251">
        <v>3.1050000000000004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145</v>
      </c>
      <c r="AU252" s="257" t="s">
        <v>87</v>
      </c>
      <c r="AV252" s="14" t="s">
        <v>141</v>
      </c>
      <c r="AW252" s="14" t="s">
        <v>147</v>
      </c>
      <c r="AX252" s="14" t="s">
        <v>85</v>
      </c>
      <c r="AY252" s="257" t="s">
        <v>134</v>
      </c>
    </row>
    <row r="253" s="2" customFormat="1" ht="16.5" customHeight="1">
      <c r="A253" s="41"/>
      <c r="B253" s="42"/>
      <c r="C253" s="217" t="s">
        <v>592</v>
      </c>
      <c r="D253" s="217" t="s">
        <v>136</v>
      </c>
      <c r="E253" s="218" t="s">
        <v>593</v>
      </c>
      <c r="F253" s="219" t="s">
        <v>594</v>
      </c>
      <c r="G253" s="220" t="s">
        <v>369</v>
      </c>
      <c r="H253" s="221">
        <v>1</v>
      </c>
      <c r="I253" s="222"/>
      <c r="J253" s="223">
        <f>ROUND(I253*H253,2)</f>
        <v>0</v>
      </c>
      <c r="K253" s="219" t="s">
        <v>140</v>
      </c>
      <c r="L253" s="47"/>
      <c r="M253" s="224" t="s">
        <v>30</v>
      </c>
      <c r="N253" s="225" t="s">
        <v>48</v>
      </c>
      <c r="O253" s="87"/>
      <c r="P253" s="226">
        <f>O253*H253</f>
        <v>0</v>
      </c>
      <c r="Q253" s="226">
        <v>0.069250000000000006</v>
      </c>
      <c r="R253" s="226">
        <f>Q253*H253</f>
        <v>0.069250000000000006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141</v>
      </c>
      <c r="AT253" s="228" t="s">
        <v>136</v>
      </c>
      <c r="AU253" s="228" t="s">
        <v>87</v>
      </c>
      <c r="AY253" s="19" t="s">
        <v>134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9" t="s">
        <v>85</v>
      </c>
      <c r="BK253" s="229">
        <f>ROUND(I253*H253,2)</f>
        <v>0</v>
      </c>
      <c r="BL253" s="19" t="s">
        <v>141</v>
      </c>
      <c r="BM253" s="228" t="s">
        <v>595</v>
      </c>
    </row>
    <row r="254" s="2" customFormat="1">
      <c r="A254" s="41"/>
      <c r="B254" s="42"/>
      <c r="C254" s="43"/>
      <c r="D254" s="230" t="s">
        <v>143</v>
      </c>
      <c r="E254" s="43"/>
      <c r="F254" s="231" t="s">
        <v>596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143</v>
      </c>
      <c r="AU254" s="19" t="s">
        <v>87</v>
      </c>
    </row>
    <row r="255" s="13" customFormat="1">
      <c r="A255" s="13"/>
      <c r="B255" s="235"/>
      <c r="C255" s="236"/>
      <c r="D255" s="237" t="s">
        <v>145</v>
      </c>
      <c r="E255" s="238" t="s">
        <v>30</v>
      </c>
      <c r="F255" s="239" t="s">
        <v>597</v>
      </c>
      <c r="G255" s="236"/>
      <c r="H255" s="240">
        <v>1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145</v>
      </c>
      <c r="AU255" s="246" t="s">
        <v>87</v>
      </c>
      <c r="AV255" s="13" t="s">
        <v>87</v>
      </c>
      <c r="AW255" s="13" t="s">
        <v>147</v>
      </c>
      <c r="AX255" s="13" t="s">
        <v>77</v>
      </c>
      <c r="AY255" s="246" t="s">
        <v>134</v>
      </c>
    </row>
    <row r="256" s="14" customFormat="1">
      <c r="A256" s="14"/>
      <c r="B256" s="247"/>
      <c r="C256" s="248"/>
      <c r="D256" s="237" t="s">
        <v>145</v>
      </c>
      <c r="E256" s="249" t="s">
        <v>30</v>
      </c>
      <c r="F256" s="250" t="s">
        <v>148</v>
      </c>
      <c r="G256" s="248"/>
      <c r="H256" s="251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145</v>
      </c>
      <c r="AU256" s="257" t="s">
        <v>87</v>
      </c>
      <c r="AV256" s="14" t="s">
        <v>141</v>
      </c>
      <c r="AW256" s="14" t="s">
        <v>147</v>
      </c>
      <c r="AX256" s="14" t="s">
        <v>85</v>
      </c>
      <c r="AY256" s="257" t="s">
        <v>134</v>
      </c>
    </row>
    <row r="257" s="2" customFormat="1" ht="16.5" customHeight="1">
      <c r="A257" s="41"/>
      <c r="B257" s="42"/>
      <c r="C257" s="217" t="s">
        <v>598</v>
      </c>
      <c r="D257" s="217" t="s">
        <v>136</v>
      </c>
      <c r="E257" s="218" t="s">
        <v>599</v>
      </c>
      <c r="F257" s="219" t="s">
        <v>600</v>
      </c>
      <c r="G257" s="220" t="s">
        <v>173</v>
      </c>
      <c r="H257" s="221">
        <v>1</v>
      </c>
      <c r="I257" s="222"/>
      <c r="J257" s="223">
        <f>ROUND(I257*H257,2)</f>
        <v>0</v>
      </c>
      <c r="K257" s="219" t="s">
        <v>140</v>
      </c>
      <c r="L257" s="47"/>
      <c r="M257" s="224" t="s">
        <v>30</v>
      </c>
      <c r="N257" s="225" t="s">
        <v>48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141</v>
      </c>
      <c r="AT257" s="228" t="s">
        <v>136</v>
      </c>
      <c r="AU257" s="228" t="s">
        <v>87</v>
      </c>
      <c r="AY257" s="19" t="s">
        <v>134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9" t="s">
        <v>85</v>
      </c>
      <c r="BK257" s="229">
        <f>ROUND(I257*H257,2)</f>
        <v>0</v>
      </c>
      <c r="BL257" s="19" t="s">
        <v>141</v>
      </c>
      <c r="BM257" s="228" t="s">
        <v>601</v>
      </c>
    </row>
    <row r="258" s="2" customFormat="1">
      <c r="A258" s="41"/>
      <c r="B258" s="42"/>
      <c r="C258" s="43"/>
      <c r="D258" s="230" t="s">
        <v>143</v>
      </c>
      <c r="E258" s="43"/>
      <c r="F258" s="231" t="s">
        <v>602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143</v>
      </c>
      <c r="AU258" s="19" t="s">
        <v>87</v>
      </c>
    </row>
    <row r="259" s="13" customFormat="1">
      <c r="A259" s="13"/>
      <c r="B259" s="235"/>
      <c r="C259" s="236"/>
      <c r="D259" s="237" t="s">
        <v>145</v>
      </c>
      <c r="E259" s="238" t="s">
        <v>30</v>
      </c>
      <c r="F259" s="239" t="s">
        <v>603</v>
      </c>
      <c r="G259" s="236"/>
      <c r="H259" s="240">
        <v>1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145</v>
      </c>
      <c r="AU259" s="246" t="s">
        <v>87</v>
      </c>
      <c r="AV259" s="13" t="s">
        <v>87</v>
      </c>
      <c r="AW259" s="13" t="s">
        <v>147</v>
      </c>
      <c r="AX259" s="13" t="s">
        <v>77</v>
      </c>
      <c r="AY259" s="246" t="s">
        <v>134</v>
      </c>
    </row>
    <row r="260" s="14" customFormat="1">
      <c r="A260" s="14"/>
      <c r="B260" s="247"/>
      <c r="C260" s="248"/>
      <c r="D260" s="237" t="s">
        <v>145</v>
      </c>
      <c r="E260" s="249" t="s">
        <v>30</v>
      </c>
      <c r="F260" s="250" t="s">
        <v>148</v>
      </c>
      <c r="G260" s="248"/>
      <c r="H260" s="251">
        <v>1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145</v>
      </c>
      <c r="AU260" s="257" t="s">
        <v>87</v>
      </c>
      <c r="AV260" s="14" t="s">
        <v>141</v>
      </c>
      <c r="AW260" s="14" t="s">
        <v>147</v>
      </c>
      <c r="AX260" s="14" t="s">
        <v>85</v>
      </c>
      <c r="AY260" s="257" t="s">
        <v>134</v>
      </c>
    </row>
    <row r="261" s="2" customFormat="1" ht="21.75" customHeight="1">
      <c r="A261" s="41"/>
      <c r="B261" s="42"/>
      <c r="C261" s="217" t="s">
        <v>604</v>
      </c>
      <c r="D261" s="217" t="s">
        <v>136</v>
      </c>
      <c r="E261" s="218" t="s">
        <v>605</v>
      </c>
      <c r="F261" s="219" t="s">
        <v>606</v>
      </c>
      <c r="G261" s="220" t="s">
        <v>369</v>
      </c>
      <c r="H261" s="221">
        <v>1.036</v>
      </c>
      <c r="I261" s="222"/>
      <c r="J261" s="223">
        <f>ROUND(I261*H261,2)</f>
        <v>0</v>
      </c>
      <c r="K261" s="219" t="s">
        <v>140</v>
      </c>
      <c r="L261" s="47"/>
      <c r="M261" s="224" t="s">
        <v>30</v>
      </c>
      <c r="N261" s="225" t="s">
        <v>48</v>
      </c>
      <c r="O261" s="87"/>
      <c r="P261" s="226">
        <f>O261*H261</f>
        <v>0</v>
      </c>
      <c r="Q261" s="226">
        <v>0.0013699999999999999</v>
      </c>
      <c r="R261" s="226">
        <f>Q261*H261</f>
        <v>0.00141932</v>
      </c>
      <c r="S261" s="226">
        <v>0</v>
      </c>
      <c r="T261" s="22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8" t="s">
        <v>141</v>
      </c>
      <c r="AT261" s="228" t="s">
        <v>136</v>
      </c>
      <c r="AU261" s="228" t="s">
        <v>87</v>
      </c>
      <c r="AY261" s="19" t="s">
        <v>134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9" t="s">
        <v>85</v>
      </c>
      <c r="BK261" s="229">
        <f>ROUND(I261*H261,2)</f>
        <v>0</v>
      </c>
      <c r="BL261" s="19" t="s">
        <v>141</v>
      </c>
      <c r="BM261" s="228" t="s">
        <v>607</v>
      </c>
    </row>
    <row r="262" s="2" customFormat="1">
      <c r="A262" s="41"/>
      <c r="B262" s="42"/>
      <c r="C262" s="43"/>
      <c r="D262" s="230" t="s">
        <v>143</v>
      </c>
      <c r="E262" s="43"/>
      <c r="F262" s="231" t="s">
        <v>608</v>
      </c>
      <c r="G262" s="43"/>
      <c r="H262" s="43"/>
      <c r="I262" s="232"/>
      <c r="J262" s="43"/>
      <c r="K262" s="43"/>
      <c r="L262" s="47"/>
      <c r="M262" s="233"/>
      <c r="N262" s="23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143</v>
      </c>
      <c r="AU262" s="19" t="s">
        <v>87</v>
      </c>
    </row>
    <row r="263" s="13" customFormat="1">
      <c r="A263" s="13"/>
      <c r="B263" s="235"/>
      <c r="C263" s="236"/>
      <c r="D263" s="237" t="s">
        <v>145</v>
      </c>
      <c r="E263" s="238" t="s">
        <v>30</v>
      </c>
      <c r="F263" s="239" t="s">
        <v>609</v>
      </c>
      <c r="G263" s="236"/>
      <c r="H263" s="240">
        <v>1.0362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145</v>
      </c>
      <c r="AU263" s="246" t="s">
        <v>87</v>
      </c>
      <c r="AV263" s="13" t="s">
        <v>87</v>
      </c>
      <c r="AW263" s="13" t="s">
        <v>147</v>
      </c>
      <c r="AX263" s="13" t="s">
        <v>77</v>
      </c>
      <c r="AY263" s="246" t="s">
        <v>134</v>
      </c>
    </row>
    <row r="264" s="14" customFormat="1">
      <c r="A264" s="14"/>
      <c r="B264" s="247"/>
      <c r="C264" s="248"/>
      <c r="D264" s="237" t="s">
        <v>145</v>
      </c>
      <c r="E264" s="249" t="s">
        <v>30</v>
      </c>
      <c r="F264" s="250" t="s">
        <v>148</v>
      </c>
      <c r="G264" s="248"/>
      <c r="H264" s="251">
        <v>1.0362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145</v>
      </c>
      <c r="AU264" s="257" t="s">
        <v>87</v>
      </c>
      <c r="AV264" s="14" t="s">
        <v>141</v>
      </c>
      <c r="AW264" s="14" t="s">
        <v>147</v>
      </c>
      <c r="AX264" s="14" t="s">
        <v>85</v>
      </c>
      <c r="AY264" s="257" t="s">
        <v>134</v>
      </c>
    </row>
    <row r="265" s="2" customFormat="1" ht="21.75" customHeight="1">
      <c r="A265" s="41"/>
      <c r="B265" s="42"/>
      <c r="C265" s="217" t="s">
        <v>610</v>
      </c>
      <c r="D265" s="217" t="s">
        <v>136</v>
      </c>
      <c r="E265" s="218" t="s">
        <v>611</v>
      </c>
      <c r="F265" s="219" t="s">
        <v>612</v>
      </c>
      <c r="G265" s="220" t="s">
        <v>173</v>
      </c>
      <c r="H265" s="221">
        <v>6</v>
      </c>
      <c r="I265" s="222"/>
      <c r="J265" s="223">
        <f>ROUND(I265*H265,2)</f>
        <v>0</v>
      </c>
      <c r="K265" s="219" t="s">
        <v>140</v>
      </c>
      <c r="L265" s="47"/>
      <c r="M265" s="224" t="s">
        <v>30</v>
      </c>
      <c r="N265" s="225" t="s">
        <v>48</v>
      </c>
      <c r="O265" s="87"/>
      <c r="P265" s="226">
        <f>O265*H265</f>
        <v>0</v>
      </c>
      <c r="Q265" s="226">
        <v>0.00025000000000000001</v>
      </c>
      <c r="R265" s="226">
        <f>Q265*H265</f>
        <v>0.0015</v>
      </c>
      <c r="S265" s="226">
        <v>0</v>
      </c>
      <c r="T265" s="22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8" t="s">
        <v>141</v>
      </c>
      <c r="AT265" s="228" t="s">
        <v>136</v>
      </c>
      <c r="AU265" s="228" t="s">
        <v>87</v>
      </c>
      <c r="AY265" s="19" t="s">
        <v>134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9" t="s">
        <v>85</v>
      </c>
      <c r="BK265" s="229">
        <f>ROUND(I265*H265,2)</f>
        <v>0</v>
      </c>
      <c r="BL265" s="19" t="s">
        <v>141</v>
      </c>
      <c r="BM265" s="228" t="s">
        <v>613</v>
      </c>
    </row>
    <row r="266" s="2" customFormat="1">
      <c r="A266" s="41"/>
      <c r="B266" s="42"/>
      <c r="C266" s="43"/>
      <c r="D266" s="230" t="s">
        <v>143</v>
      </c>
      <c r="E266" s="43"/>
      <c r="F266" s="231" t="s">
        <v>614</v>
      </c>
      <c r="G266" s="43"/>
      <c r="H266" s="43"/>
      <c r="I266" s="232"/>
      <c r="J266" s="43"/>
      <c r="K266" s="43"/>
      <c r="L266" s="47"/>
      <c r="M266" s="233"/>
      <c r="N266" s="23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143</v>
      </c>
      <c r="AU266" s="19" t="s">
        <v>87</v>
      </c>
    </row>
    <row r="267" s="13" customFormat="1">
      <c r="A267" s="13"/>
      <c r="B267" s="235"/>
      <c r="C267" s="236"/>
      <c r="D267" s="237" t="s">
        <v>145</v>
      </c>
      <c r="E267" s="238" t="s">
        <v>30</v>
      </c>
      <c r="F267" s="239" t="s">
        <v>615</v>
      </c>
      <c r="G267" s="236"/>
      <c r="H267" s="240">
        <v>6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145</v>
      </c>
      <c r="AU267" s="246" t="s">
        <v>87</v>
      </c>
      <c r="AV267" s="13" t="s">
        <v>87</v>
      </c>
      <c r="AW267" s="13" t="s">
        <v>147</v>
      </c>
      <c r="AX267" s="13" t="s">
        <v>77</v>
      </c>
      <c r="AY267" s="246" t="s">
        <v>134</v>
      </c>
    </row>
    <row r="268" s="14" customFormat="1">
      <c r="A268" s="14"/>
      <c r="B268" s="247"/>
      <c r="C268" s="248"/>
      <c r="D268" s="237" t="s">
        <v>145</v>
      </c>
      <c r="E268" s="249" t="s">
        <v>30</v>
      </c>
      <c r="F268" s="250" t="s">
        <v>148</v>
      </c>
      <c r="G268" s="248"/>
      <c r="H268" s="251">
        <v>6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145</v>
      </c>
      <c r="AU268" s="257" t="s">
        <v>87</v>
      </c>
      <c r="AV268" s="14" t="s">
        <v>141</v>
      </c>
      <c r="AW268" s="14" t="s">
        <v>147</v>
      </c>
      <c r="AX268" s="14" t="s">
        <v>85</v>
      </c>
      <c r="AY268" s="257" t="s">
        <v>134</v>
      </c>
    </row>
    <row r="269" s="2" customFormat="1" ht="21.75" customHeight="1">
      <c r="A269" s="41"/>
      <c r="B269" s="42"/>
      <c r="C269" s="217" t="s">
        <v>616</v>
      </c>
      <c r="D269" s="217" t="s">
        <v>136</v>
      </c>
      <c r="E269" s="218" t="s">
        <v>617</v>
      </c>
      <c r="F269" s="219" t="s">
        <v>618</v>
      </c>
      <c r="G269" s="220" t="s">
        <v>173</v>
      </c>
      <c r="H269" s="221">
        <v>4</v>
      </c>
      <c r="I269" s="222"/>
      <c r="J269" s="223">
        <f>ROUND(I269*H269,2)</f>
        <v>0</v>
      </c>
      <c r="K269" s="219" t="s">
        <v>140</v>
      </c>
      <c r="L269" s="47"/>
      <c r="M269" s="224" t="s">
        <v>30</v>
      </c>
      <c r="N269" s="225" t="s">
        <v>48</v>
      </c>
      <c r="O269" s="87"/>
      <c r="P269" s="226">
        <f>O269*H269</f>
        <v>0</v>
      </c>
      <c r="Q269" s="226">
        <v>0.00050000000000000001</v>
      </c>
      <c r="R269" s="226">
        <f>Q269*H269</f>
        <v>0.002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141</v>
      </c>
      <c r="AT269" s="228" t="s">
        <v>136</v>
      </c>
      <c r="AU269" s="228" t="s">
        <v>87</v>
      </c>
      <c r="AY269" s="19" t="s">
        <v>134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9" t="s">
        <v>85</v>
      </c>
      <c r="BK269" s="229">
        <f>ROUND(I269*H269,2)</f>
        <v>0</v>
      </c>
      <c r="BL269" s="19" t="s">
        <v>141</v>
      </c>
      <c r="BM269" s="228" t="s">
        <v>619</v>
      </c>
    </row>
    <row r="270" s="2" customFormat="1">
      <c r="A270" s="41"/>
      <c r="B270" s="42"/>
      <c r="C270" s="43"/>
      <c r="D270" s="230" t="s">
        <v>143</v>
      </c>
      <c r="E270" s="43"/>
      <c r="F270" s="231" t="s">
        <v>620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143</v>
      </c>
      <c r="AU270" s="19" t="s">
        <v>87</v>
      </c>
    </row>
    <row r="271" s="13" customFormat="1">
      <c r="A271" s="13"/>
      <c r="B271" s="235"/>
      <c r="C271" s="236"/>
      <c r="D271" s="237" t="s">
        <v>145</v>
      </c>
      <c r="E271" s="238" t="s">
        <v>30</v>
      </c>
      <c r="F271" s="239" t="s">
        <v>621</v>
      </c>
      <c r="G271" s="236"/>
      <c r="H271" s="240">
        <v>4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145</v>
      </c>
      <c r="AU271" s="246" t="s">
        <v>87</v>
      </c>
      <c r="AV271" s="13" t="s">
        <v>87</v>
      </c>
      <c r="AW271" s="13" t="s">
        <v>147</v>
      </c>
      <c r="AX271" s="13" t="s">
        <v>77</v>
      </c>
      <c r="AY271" s="246" t="s">
        <v>134</v>
      </c>
    </row>
    <row r="272" s="14" customFormat="1">
      <c r="A272" s="14"/>
      <c r="B272" s="247"/>
      <c r="C272" s="248"/>
      <c r="D272" s="237" t="s">
        <v>145</v>
      </c>
      <c r="E272" s="249" t="s">
        <v>30</v>
      </c>
      <c r="F272" s="250" t="s">
        <v>148</v>
      </c>
      <c r="G272" s="248"/>
      <c r="H272" s="251">
        <v>4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145</v>
      </c>
      <c r="AU272" s="257" t="s">
        <v>87</v>
      </c>
      <c r="AV272" s="14" t="s">
        <v>141</v>
      </c>
      <c r="AW272" s="14" t="s">
        <v>147</v>
      </c>
      <c r="AX272" s="14" t="s">
        <v>85</v>
      </c>
      <c r="AY272" s="257" t="s">
        <v>134</v>
      </c>
    </row>
    <row r="273" s="2" customFormat="1" ht="16.5" customHeight="1">
      <c r="A273" s="41"/>
      <c r="B273" s="42"/>
      <c r="C273" s="217" t="s">
        <v>622</v>
      </c>
      <c r="D273" s="217" t="s">
        <v>136</v>
      </c>
      <c r="E273" s="218" t="s">
        <v>623</v>
      </c>
      <c r="F273" s="219" t="s">
        <v>624</v>
      </c>
      <c r="G273" s="220" t="s">
        <v>173</v>
      </c>
      <c r="H273" s="221">
        <v>1</v>
      </c>
      <c r="I273" s="222"/>
      <c r="J273" s="223">
        <f>ROUND(I273*H273,2)</f>
        <v>0</v>
      </c>
      <c r="K273" s="219" t="s">
        <v>30</v>
      </c>
      <c r="L273" s="47"/>
      <c r="M273" s="224" t="s">
        <v>30</v>
      </c>
      <c r="N273" s="225" t="s">
        <v>48</v>
      </c>
      <c r="O273" s="87"/>
      <c r="P273" s="226">
        <f>O273*H273</f>
        <v>0</v>
      </c>
      <c r="Q273" s="226">
        <v>6.5</v>
      </c>
      <c r="R273" s="226">
        <f>Q273*H273</f>
        <v>6.5</v>
      </c>
      <c r="S273" s="226">
        <v>0</v>
      </c>
      <c r="T273" s="22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8" t="s">
        <v>141</v>
      </c>
      <c r="AT273" s="228" t="s">
        <v>136</v>
      </c>
      <c r="AU273" s="228" t="s">
        <v>87</v>
      </c>
      <c r="AY273" s="19" t="s">
        <v>134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9" t="s">
        <v>85</v>
      </c>
      <c r="BK273" s="229">
        <f>ROUND(I273*H273,2)</f>
        <v>0</v>
      </c>
      <c r="BL273" s="19" t="s">
        <v>141</v>
      </c>
      <c r="BM273" s="228" t="s">
        <v>625</v>
      </c>
    </row>
    <row r="274" s="15" customFormat="1">
      <c r="A274" s="15"/>
      <c r="B274" s="258"/>
      <c r="C274" s="259"/>
      <c r="D274" s="237" t="s">
        <v>145</v>
      </c>
      <c r="E274" s="260" t="s">
        <v>30</v>
      </c>
      <c r="F274" s="261" t="s">
        <v>626</v>
      </c>
      <c r="G274" s="259"/>
      <c r="H274" s="260" t="s">
        <v>30</v>
      </c>
      <c r="I274" s="262"/>
      <c r="J274" s="259"/>
      <c r="K274" s="259"/>
      <c r="L274" s="263"/>
      <c r="M274" s="264"/>
      <c r="N274" s="265"/>
      <c r="O274" s="265"/>
      <c r="P274" s="265"/>
      <c r="Q274" s="265"/>
      <c r="R274" s="265"/>
      <c r="S274" s="265"/>
      <c r="T274" s="26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7" t="s">
        <v>145</v>
      </c>
      <c r="AU274" s="267" t="s">
        <v>87</v>
      </c>
      <c r="AV274" s="15" t="s">
        <v>85</v>
      </c>
      <c r="AW274" s="15" t="s">
        <v>147</v>
      </c>
      <c r="AX274" s="15" t="s">
        <v>77</v>
      </c>
      <c r="AY274" s="267" t="s">
        <v>134</v>
      </c>
    </row>
    <row r="275" s="15" customFormat="1">
      <c r="A275" s="15"/>
      <c r="B275" s="258"/>
      <c r="C275" s="259"/>
      <c r="D275" s="237" t="s">
        <v>145</v>
      </c>
      <c r="E275" s="260" t="s">
        <v>30</v>
      </c>
      <c r="F275" s="261" t="s">
        <v>627</v>
      </c>
      <c r="G275" s="259"/>
      <c r="H275" s="260" t="s">
        <v>30</v>
      </c>
      <c r="I275" s="262"/>
      <c r="J275" s="259"/>
      <c r="K275" s="259"/>
      <c r="L275" s="263"/>
      <c r="M275" s="264"/>
      <c r="N275" s="265"/>
      <c r="O275" s="265"/>
      <c r="P275" s="265"/>
      <c r="Q275" s="265"/>
      <c r="R275" s="265"/>
      <c r="S275" s="265"/>
      <c r="T275" s="26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7" t="s">
        <v>145</v>
      </c>
      <c r="AU275" s="267" t="s">
        <v>87</v>
      </c>
      <c r="AV275" s="15" t="s">
        <v>85</v>
      </c>
      <c r="AW275" s="15" t="s">
        <v>147</v>
      </c>
      <c r="AX275" s="15" t="s">
        <v>77</v>
      </c>
      <c r="AY275" s="267" t="s">
        <v>134</v>
      </c>
    </row>
    <row r="276" s="15" customFormat="1">
      <c r="A276" s="15"/>
      <c r="B276" s="258"/>
      <c r="C276" s="259"/>
      <c r="D276" s="237" t="s">
        <v>145</v>
      </c>
      <c r="E276" s="260" t="s">
        <v>30</v>
      </c>
      <c r="F276" s="261" t="s">
        <v>628</v>
      </c>
      <c r="G276" s="259"/>
      <c r="H276" s="260" t="s">
        <v>30</v>
      </c>
      <c r="I276" s="262"/>
      <c r="J276" s="259"/>
      <c r="K276" s="259"/>
      <c r="L276" s="263"/>
      <c r="M276" s="264"/>
      <c r="N276" s="265"/>
      <c r="O276" s="265"/>
      <c r="P276" s="265"/>
      <c r="Q276" s="265"/>
      <c r="R276" s="265"/>
      <c r="S276" s="265"/>
      <c r="T276" s="26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7" t="s">
        <v>145</v>
      </c>
      <c r="AU276" s="267" t="s">
        <v>87</v>
      </c>
      <c r="AV276" s="15" t="s">
        <v>85</v>
      </c>
      <c r="AW276" s="15" t="s">
        <v>147</v>
      </c>
      <c r="AX276" s="15" t="s">
        <v>77</v>
      </c>
      <c r="AY276" s="267" t="s">
        <v>134</v>
      </c>
    </row>
    <row r="277" s="15" customFormat="1">
      <c r="A277" s="15"/>
      <c r="B277" s="258"/>
      <c r="C277" s="259"/>
      <c r="D277" s="237" t="s">
        <v>145</v>
      </c>
      <c r="E277" s="260" t="s">
        <v>30</v>
      </c>
      <c r="F277" s="261" t="s">
        <v>629</v>
      </c>
      <c r="G277" s="259"/>
      <c r="H277" s="260" t="s">
        <v>30</v>
      </c>
      <c r="I277" s="262"/>
      <c r="J277" s="259"/>
      <c r="K277" s="259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145</v>
      </c>
      <c r="AU277" s="267" t="s">
        <v>87</v>
      </c>
      <c r="AV277" s="15" t="s">
        <v>85</v>
      </c>
      <c r="AW277" s="15" t="s">
        <v>147</v>
      </c>
      <c r="AX277" s="15" t="s">
        <v>77</v>
      </c>
      <c r="AY277" s="267" t="s">
        <v>134</v>
      </c>
    </row>
    <row r="278" s="15" customFormat="1">
      <c r="A278" s="15"/>
      <c r="B278" s="258"/>
      <c r="C278" s="259"/>
      <c r="D278" s="237" t="s">
        <v>145</v>
      </c>
      <c r="E278" s="260" t="s">
        <v>30</v>
      </c>
      <c r="F278" s="261" t="s">
        <v>630</v>
      </c>
      <c r="G278" s="259"/>
      <c r="H278" s="260" t="s">
        <v>30</v>
      </c>
      <c r="I278" s="262"/>
      <c r="J278" s="259"/>
      <c r="K278" s="259"/>
      <c r="L278" s="263"/>
      <c r="M278" s="264"/>
      <c r="N278" s="265"/>
      <c r="O278" s="265"/>
      <c r="P278" s="265"/>
      <c r="Q278" s="265"/>
      <c r="R278" s="265"/>
      <c r="S278" s="265"/>
      <c r="T278" s="26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7" t="s">
        <v>145</v>
      </c>
      <c r="AU278" s="267" t="s">
        <v>87</v>
      </c>
      <c r="AV278" s="15" t="s">
        <v>85</v>
      </c>
      <c r="AW278" s="15" t="s">
        <v>147</v>
      </c>
      <c r="AX278" s="15" t="s">
        <v>77</v>
      </c>
      <c r="AY278" s="267" t="s">
        <v>134</v>
      </c>
    </row>
    <row r="279" s="15" customFormat="1">
      <c r="A279" s="15"/>
      <c r="B279" s="258"/>
      <c r="C279" s="259"/>
      <c r="D279" s="237" t="s">
        <v>145</v>
      </c>
      <c r="E279" s="260" t="s">
        <v>30</v>
      </c>
      <c r="F279" s="261" t="s">
        <v>631</v>
      </c>
      <c r="G279" s="259"/>
      <c r="H279" s="260" t="s">
        <v>30</v>
      </c>
      <c r="I279" s="262"/>
      <c r="J279" s="259"/>
      <c r="K279" s="259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145</v>
      </c>
      <c r="AU279" s="267" t="s">
        <v>87</v>
      </c>
      <c r="AV279" s="15" t="s">
        <v>85</v>
      </c>
      <c r="AW279" s="15" t="s">
        <v>147</v>
      </c>
      <c r="AX279" s="15" t="s">
        <v>77</v>
      </c>
      <c r="AY279" s="267" t="s">
        <v>134</v>
      </c>
    </row>
    <row r="280" s="15" customFormat="1">
      <c r="A280" s="15"/>
      <c r="B280" s="258"/>
      <c r="C280" s="259"/>
      <c r="D280" s="237" t="s">
        <v>145</v>
      </c>
      <c r="E280" s="260" t="s">
        <v>30</v>
      </c>
      <c r="F280" s="261" t="s">
        <v>632</v>
      </c>
      <c r="G280" s="259"/>
      <c r="H280" s="260" t="s">
        <v>30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145</v>
      </c>
      <c r="AU280" s="267" t="s">
        <v>87</v>
      </c>
      <c r="AV280" s="15" t="s">
        <v>85</v>
      </c>
      <c r="AW280" s="15" t="s">
        <v>147</v>
      </c>
      <c r="AX280" s="15" t="s">
        <v>77</v>
      </c>
      <c r="AY280" s="267" t="s">
        <v>134</v>
      </c>
    </row>
    <row r="281" s="13" customFormat="1">
      <c r="A281" s="13"/>
      <c r="B281" s="235"/>
      <c r="C281" s="236"/>
      <c r="D281" s="237" t="s">
        <v>145</v>
      </c>
      <c r="E281" s="238" t="s">
        <v>30</v>
      </c>
      <c r="F281" s="239" t="s">
        <v>278</v>
      </c>
      <c r="G281" s="236"/>
      <c r="H281" s="240">
        <v>1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145</v>
      </c>
      <c r="AU281" s="246" t="s">
        <v>87</v>
      </c>
      <c r="AV281" s="13" t="s">
        <v>87</v>
      </c>
      <c r="AW281" s="13" t="s">
        <v>147</v>
      </c>
      <c r="AX281" s="13" t="s">
        <v>77</v>
      </c>
      <c r="AY281" s="246" t="s">
        <v>134</v>
      </c>
    </row>
    <row r="282" s="14" customFormat="1">
      <c r="A282" s="14"/>
      <c r="B282" s="247"/>
      <c r="C282" s="248"/>
      <c r="D282" s="237" t="s">
        <v>145</v>
      </c>
      <c r="E282" s="249" t="s">
        <v>30</v>
      </c>
      <c r="F282" s="250" t="s">
        <v>148</v>
      </c>
      <c r="G282" s="248"/>
      <c r="H282" s="251">
        <v>1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145</v>
      </c>
      <c r="AU282" s="257" t="s">
        <v>87</v>
      </c>
      <c r="AV282" s="14" t="s">
        <v>141</v>
      </c>
      <c r="AW282" s="14" t="s">
        <v>147</v>
      </c>
      <c r="AX282" s="14" t="s">
        <v>85</v>
      </c>
      <c r="AY282" s="257" t="s">
        <v>134</v>
      </c>
    </row>
    <row r="283" s="2" customFormat="1" ht="16.5" customHeight="1">
      <c r="A283" s="41"/>
      <c r="B283" s="42"/>
      <c r="C283" s="217" t="s">
        <v>633</v>
      </c>
      <c r="D283" s="217" t="s">
        <v>136</v>
      </c>
      <c r="E283" s="218" t="s">
        <v>634</v>
      </c>
      <c r="F283" s="219" t="s">
        <v>635</v>
      </c>
      <c r="G283" s="220" t="s">
        <v>369</v>
      </c>
      <c r="H283" s="221">
        <v>6.9500000000000002</v>
      </c>
      <c r="I283" s="222"/>
      <c r="J283" s="223">
        <f>ROUND(I283*H283,2)</f>
        <v>0</v>
      </c>
      <c r="K283" s="219" t="s">
        <v>30</v>
      </c>
      <c r="L283" s="47"/>
      <c r="M283" s="224" t="s">
        <v>30</v>
      </c>
      <c r="N283" s="225" t="s">
        <v>48</v>
      </c>
      <c r="O283" s="87"/>
      <c r="P283" s="226">
        <f>O283*H283</f>
        <v>0</v>
      </c>
      <c r="Q283" s="226">
        <v>0.10000000000000001</v>
      </c>
      <c r="R283" s="226">
        <f>Q283*H283</f>
        <v>0.69500000000000006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141</v>
      </c>
      <c r="AT283" s="228" t="s">
        <v>136</v>
      </c>
      <c r="AU283" s="228" t="s">
        <v>87</v>
      </c>
      <c r="AY283" s="19" t="s">
        <v>134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9" t="s">
        <v>85</v>
      </c>
      <c r="BK283" s="229">
        <f>ROUND(I283*H283,2)</f>
        <v>0</v>
      </c>
      <c r="BL283" s="19" t="s">
        <v>141</v>
      </c>
      <c r="BM283" s="228" t="s">
        <v>636</v>
      </c>
    </row>
    <row r="284" s="15" customFormat="1">
      <c r="A284" s="15"/>
      <c r="B284" s="258"/>
      <c r="C284" s="259"/>
      <c r="D284" s="237" t="s">
        <v>145</v>
      </c>
      <c r="E284" s="260" t="s">
        <v>30</v>
      </c>
      <c r="F284" s="261" t="s">
        <v>626</v>
      </c>
      <c r="G284" s="259"/>
      <c r="H284" s="260" t="s">
        <v>30</v>
      </c>
      <c r="I284" s="262"/>
      <c r="J284" s="259"/>
      <c r="K284" s="259"/>
      <c r="L284" s="263"/>
      <c r="M284" s="264"/>
      <c r="N284" s="265"/>
      <c r="O284" s="265"/>
      <c r="P284" s="265"/>
      <c r="Q284" s="265"/>
      <c r="R284" s="265"/>
      <c r="S284" s="265"/>
      <c r="T284" s="26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7" t="s">
        <v>145</v>
      </c>
      <c r="AU284" s="267" t="s">
        <v>87</v>
      </c>
      <c r="AV284" s="15" t="s">
        <v>85</v>
      </c>
      <c r="AW284" s="15" t="s">
        <v>147</v>
      </c>
      <c r="AX284" s="15" t="s">
        <v>77</v>
      </c>
      <c r="AY284" s="267" t="s">
        <v>134</v>
      </c>
    </row>
    <row r="285" s="15" customFormat="1">
      <c r="A285" s="15"/>
      <c r="B285" s="258"/>
      <c r="C285" s="259"/>
      <c r="D285" s="237" t="s">
        <v>145</v>
      </c>
      <c r="E285" s="260" t="s">
        <v>30</v>
      </c>
      <c r="F285" s="261" t="s">
        <v>627</v>
      </c>
      <c r="G285" s="259"/>
      <c r="H285" s="260" t="s">
        <v>30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145</v>
      </c>
      <c r="AU285" s="267" t="s">
        <v>87</v>
      </c>
      <c r="AV285" s="15" t="s">
        <v>85</v>
      </c>
      <c r="AW285" s="15" t="s">
        <v>147</v>
      </c>
      <c r="AX285" s="15" t="s">
        <v>77</v>
      </c>
      <c r="AY285" s="267" t="s">
        <v>134</v>
      </c>
    </row>
    <row r="286" s="15" customFormat="1">
      <c r="A286" s="15"/>
      <c r="B286" s="258"/>
      <c r="C286" s="259"/>
      <c r="D286" s="237" t="s">
        <v>145</v>
      </c>
      <c r="E286" s="260" t="s">
        <v>30</v>
      </c>
      <c r="F286" s="261" t="s">
        <v>637</v>
      </c>
      <c r="G286" s="259"/>
      <c r="H286" s="260" t="s">
        <v>30</v>
      </c>
      <c r="I286" s="262"/>
      <c r="J286" s="259"/>
      <c r="K286" s="259"/>
      <c r="L286" s="263"/>
      <c r="M286" s="264"/>
      <c r="N286" s="265"/>
      <c r="O286" s="265"/>
      <c r="P286" s="265"/>
      <c r="Q286" s="265"/>
      <c r="R286" s="265"/>
      <c r="S286" s="265"/>
      <c r="T286" s="26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7" t="s">
        <v>145</v>
      </c>
      <c r="AU286" s="267" t="s">
        <v>87</v>
      </c>
      <c r="AV286" s="15" t="s">
        <v>85</v>
      </c>
      <c r="AW286" s="15" t="s">
        <v>147</v>
      </c>
      <c r="AX286" s="15" t="s">
        <v>77</v>
      </c>
      <c r="AY286" s="267" t="s">
        <v>134</v>
      </c>
    </row>
    <row r="287" s="15" customFormat="1">
      <c r="A287" s="15"/>
      <c r="B287" s="258"/>
      <c r="C287" s="259"/>
      <c r="D287" s="237" t="s">
        <v>145</v>
      </c>
      <c r="E287" s="260" t="s">
        <v>30</v>
      </c>
      <c r="F287" s="261" t="s">
        <v>638</v>
      </c>
      <c r="G287" s="259"/>
      <c r="H287" s="260" t="s">
        <v>30</v>
      </c>
      <c r="I287" s="262"/>
      <c r="J287" s="259"/>
      <c r="K287" s="259"/>
      <c r="L287" s="263"/>
      <c r="M287" s="264"/>
      <c r="N287" s="265"/>
      <c r="O287" s="265"/>
      <c r="P287" s="265"/>
      <c r="Q287" s="265"/>
      <c r="R287" s="265"/>
      <c r="S287" s="265"/>
      <c r="T287" s="26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7" t="s">
        <v>145</v>
      </c>
      <c r="AU287" s="267" t="s">
        <v>87</v>
      </c>
      <c r="AV287" s="15" t="s">
        <v>85</v>
      </c>
      <c r="AW287" s="15" t="s">
        <v>147</v>
      </c>
      <c r="AX287" s="15" t="s">
        <v>77</v>
      </c>
      <c r="AY287" s="267" t="s">
        <v>134</v>
      </c>
    </row>
    <row r="288" s="15" customFormat="1">
      <c r="A288" s="15"/>
      <c r="B288" s="258"/>
      <c r="C288" s="259"/>
      <c r="D288" s="237" t="s">
        <v>145</v>
      </c>
      <c r="E288" s="260" t="s">
        <v>30</v>
      </c>
      <c r="F288" s="261" t="s">
        <v>639</v>
      </c>
      <c r="G288" s="259"/>
      <c r="H288" s="260" t="s">
        <v>30</v>
      </c>
      <c r="I288" s="262"/>
      <c r="J288" s="259"/>
      <c r="K288" s="259"/>
      <c r="L288" s="263"/>
      <c r="M288" s="264"/>
      <c r="N288" s="265"/>
      <c r="O288" s="265"/>
      <c r="P288" s="265"/>
      <c r="Q288" s="265"/>
      <c r="R288" s="265"/>
      <c r="S288" s="265"/>
      <c r="T288" s="26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7" t="s">
        <v>145</v>
      </c>
      <c r="AU288" s="267" t="s">
        <v>87</v>
      </c>
      <c r="AV288" s="15" t="s">
        <v>85</v>
      </c>
      <c r="AW288" s="15" t="s">
        <v>147</v>
      </c>
      <c r="AX288" s="15" t="s">
        <v>77</v>
      </c>
      <c r="AY288" s="267" t="s">
        <v>134</v>
      </c>
    </row>
    <row r="289" s="13" customFormat="1">
      <c r="A289" s="13"/>
      <c r="B289" s="235"/>
      <c r="C289" s="236"/>
      <c r="D289" s="237" t="s">
        <v>145</v>
      </c>
      <c r="E289" s="238" t="s">
        <v>30</v>
      </c>
      <c r="F289" s="239" t="s">
        <v>640</v>
      </c>
      <c r="G289" s="236"/>
      <c r="H289" s="240">
        <v>6.9500000000000002</v>
      </c>
      <c r="I289" s="241"/>
      <c r="J289" s="236"/>
      <c r="K289" s="236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145</v>
      </c>
      <c r="AU289" s="246" t="s">
        <v>87</v>
      </c>
      <c r="AV289" s="13" t="s">
        <v>87</v>
      </c>
      <c r="AW289" s="13" t="s">
        <v>147</v>
      </c>
      <c r="AX289" s="13" t="s">
        <v>77</v>
      </c>
      <c r="AY289" s="246" t="s">
        <v>134</v>
      </c>
    </row>
    <row r="290" s="14" customFormat="1">
      <c r="A290" s="14"/>
      <c r="B290" s="247"/>
      <c r="C290" s="248"/>
      <c r="D290" s="237" t="s">
        <v>145</v>
      </c>
      <c r="E290" s="249" t="s">
        <v>30</v>
      </c>
      <c r="F290" s="250" t="s">
        <v>148</v>
      </c>
      <c r="G290" s="248"/>
      <c r="H290" s="251">
        <v>6.9500000000000002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145</v>
      </c>
      <c r="AU290" s="257" t="s">
        <v>87</v>
      </c>
      <c r="AV290" s="14" t="s">
        <v>141</v>
      </c>
      <c r="AW290" s="14" t="s">
        <v>147</v>
      </c>
      <c r="AX290" s="14" t="s">
        <v>85</v>
      </c>
      <c r="AY290" s="257" t="s">
        <v>134</v>
      </c>
    </row>
    <row r="291" s="12" customFormat="1" ht="22.8" customHeight="1">
      <c r="A291" s="12"/>
      <c r="B291" s="201"/>
      <c r="C291" s="202"/>
      <c r="D291" s="203" t="s">
        <v>76</v>
      </c>
      <c r="E291" s="215" t="s">
        <v>410</v>
      </c>
      <c r="F291" s="215" t="s">
        <v>411</v>
      </c>
      <c r="G291" s="202"/>
      <c r="H291" s="202"/>
      <c r="I291" s="205"/>
      <c r="J291" s="216">
        <f>BK291</f>
        <v>0</v>
      </c>
      <c r="K291" s="202"/>
      <c r="L291" s="207"/>
      <c r="M291" s="208"/>
      <c r="N291" s="209"/>
      <c r="O291" s="209"/>
      <c r="P291" s="210">
        <f>SUM(P292:P293)</f>
        <v>0</v>
      </c>
      <c r="Q291" s="209"/>
      <c r="R291" s="210">
        <f>SUM(R292:R293)</f>
        <v>0</v>
      </c>
      <c r="S291" s="209"/>
      <c r="T291" s="211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2" t="s">
        <v>85</v>
      </c>
      <c r="AT291" s="213" t="s">
        <v>76</v>
      </c>
      <c r="AU291" s="213" t="s">
        <v>85</v>
      </c>
      <c r="AY291" s="212" t="s">
        <v>134</v>
      </c>
      <c r="BK291" s="214">
        <f>SUM(BK292:BK293)</f>
        <v>0</v>
      </c>
    </row>
    <row r="292" s="2" customFormat="1" ht="16.5" customHeight="1">
      <c r="A292" s="41"/>
      <c r="B292" s="42"/>
      <c r="C292" s="217" t="s">
        <v>641</v>
      </c>
      <c r="D292" s="217" t="s">
        <v>136</v>
      </c>
      <c r="E292" s="218" t="s">
        <v>642</v>
      </c>
      <c r="F292" s="219" t="s">
        <v>643</v>
      </c>
      <c r="G292" s="220" t="s">
        <v>211</v>
      </c>
      <c r="H292" s="221">
        <v>79.141999999999996</v>
      </c>
      <c r="I292" s="222"/>
      <c r="J292" s="223">
        <f>ROUND(I292*H292,2)</f>
        <v>0</v>
      </c>
      <c r="K292" s="219" t="s">
        <v>140</v>
      </c>
      <c r="L292" s="47"/>
      <c r="M292" s="224" t="s">
        <v>30</v>
      </c>
      <c r="N292" s="225" t="s">
        <v>48</v>
      </c>
      <c r="O292" s="87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8" t="s">
        <v>141</v>
      </c>
      <c r="AT292" s="228" t="s">
        <v>136</v>
      </c>
      <c r="AU292" s="228" t="s">
        <v>87</v>
      </c>
      <c r="AY292" s="19" t="s">
        <v>134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9" t="s">
        <v>85</v>
      </c>
      <c r="BK292" s="229">
        <f>ROUND(I292*H292,2)</f>
        <v>0</v>
      </c>
      <c r="BL292" s="19" t="s">
        <v>141</v>
      </c>
      <c r="BM292" s="228" t="s">
        <v>644</v>
      </c>
    </row>
    <row r="293" s="2" customFormat="1">
      <c r="A293" s="41"/>
      <c r="B293" s="42"/>
      <c r="C293" s="43"/>
      <c r="D293" s="230" t="s">
        <v>143</v>
      </c>
      <c r="E293" s="43"/>
      <c r="F293" s="231" t="s">
        <v>645</v>
      </c>
      <c r="G293" s="43"/>
      <c r="H293" s="43"/>
      <c r="I293" s="232"/>
      <c r="J293" s="43"/>
      <c r="K293" s="43"/>
      <c r="L293" s="47"/>
      <c r="M293" s="292"/>
      <c r="N293" s="293"/>
      <c r="O293" s="294"/>
      <c r="P293" s="294"/>
      <c r="Q293" s="294"/>
      <c r="R293" s="294"/>
      <c r="S293" s="294"/>
      <c r="T293" s="295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143</v>
      </c>
      <c r="AU293" s="19" t="s">
        <v>87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+6aE87Orx6CCbHt3FWuY9ZLhDHW/ywqx83RTw+2XyfowBu2PQEia8/OPVLMOsDT8eDlU9P7DPx60oMGcyq40Mg==" hashValue="+6eeM9Us0+nZxM/LMp3eczl2ZtQ799nFVaDAjSm6UfCSzBHwR/cBsU9zisvczhISZwkxSW9XhoEsFll198EZHA==" algorithmName="SHA-512" password="CC35"/>
  <autoFilter ref="C92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100" r:id="rId1" display="https://podminky.urs.cz/item/CS_URS_2022_01/131251103"/>
    <hyperlink ref="F106" r:id="rId2" display="https://podminky.urs.cz/item/CS_URS_2022_01/162251102"/>
    <hyperlink ref="F110" r:id="rId3" display="https://podminky.urs.cz/item/CS_URS_2022_01/174151101"/>
    <hyperlink ref="F115" r:id="rId4" display="https://podminky.urs.cz/item/CS_URS_2022_01/181152302"/>
    <hyperlink ref="F120" r:id="rId5" display="https://podminky.urs.cz/item/CS_URS_2022_01/182151111"/>
    <hyperlink ref="F125" r:id="rId6" display="https://podminky.urs.cz/item/CS_URS_2022_01/321214511"/>
    <hyperlink ref="F130" r:id="rId7" display="https://podminky.urs.cz/item/CS_URS_2022_01/321311116"/>
    <hyperlink ref="F139" r:id="rId8" display="https://podminky.urs.cz/item/CS_URS_2022_01/321321116"/>
    <hyperlink ref="F149" r:id="rId9" display="https://podminky.urs.cz/item/CS_URS_2022_01/321351010"/>
    <hyperlink ref="F165" r:id="rId10" display="https://podminky.urs.cz/item/CS_URS_2022_01/321352010"/>
    <hyperlink ref="F179" r:id="rId11" display="https://podminky.urs.cz/item/CS_URS_2022_01/321368211"/>
    <hyperlink ref="F190" r:id="rId12" display="https://podminky.urs.cz/item/CS_URS_2022_01/452111131"/>
    <hyperlink ref="F197" r:id="rId13" display="https://podminky.urs.cz/item/CS_URS_2022_01/457312811"/>
    <hyperlink ref="F203" r:id="rId14" display="https://podminky.urs.cz/item/CS_URS_2022_01/457531111"/>
    <hyperlink ref="F207" r:id="rId15" display="https://podminky.urs.cz/item/CS_URS_2022_01/457971121"/>
    <hyperlink ref="F214" r:id="rId16" display="https://podminky.urs.cz/item/CS_URS_2022_01/465513127"/>
    <hyperlink ref="F221" r:id="rId17" display="https://podminky.urs.cz/item/CS_URS_2022_01/612131131"/>
    <hyperlink ref="F226" r:id="rId18" display="https://podminky.urs.cz/item/CS_URS_2022_01/871373121"/>
    <hyperlink ref="F239" r:id="rId19" display="https://podminky.urs.cz/item/CS_URS_2022_01/877375231"/>
    <hyperlink ref="F250" r:id="rId20" display="https://podminky.urs.cz/item/CS_URS_2022_01/934956124"/>
    <hyperlink ref="F254" r:id="rId21" display="https://podminky.urs.cz/item/CS_URS_2022_01/936501111"/>
    <hyperlink ref="F258" r:id="rId22" display="https://podminky.urs.cz/item/CS_URS_2022_01/936992169"/>
    <hyperlink ref="F262" r:id="rId23" display="https://podminky.urs.cz/item/CS_URS_2022_01/953334121"/>
    <hyperlink ref="F266" r:id="rId24" display="https://podminky.urs.cz/item/CS_URS_2022_01/953965124"/>
    <hyperlink ref="F270" r:id="rId25" display="https://podminky.urs.cz/item/CS_URS_2022_01/953965141"/>
    <hyperlink ref="F293" r:id="rId26" display="https://podminky.urs.cz/item/CS_URS_2022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1" customFormat="1" ht="12" customHeight="1">
      <c r="B8" s="22"/>
      <c r="D8" s="145" t="s">
        <v>111</v>
      </c>
      <c r="L8" s="22"/>
    </row>
    <row r="9" s="2" customFormat="1" ht="16.5" customHeight="1">
      <c r="A9" s="41"/>
      <c r="B9" s="47"/>
      <c r="C9" s="41"/>
      <c r="D9" s="41"/>
      <c r="E9" s="146" t="s">
        <v>416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417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646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95</v>
      </c>
      <c r="G13" s="41"/>
      <c r="H13" s="41"/>
      <c r="I13" s="145" t="s">
        <v>20</v>
      </c>
      <c r="J13" s="136" t="s">
        <v>280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10. 2. 2022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41"/>
      <c r="E15" s="41"/>
      <c r="F15" s="41"/>
      <c r="G15" s="41"/>
      <c r="H15" s="41"/>
      <c r="I15" s="150" t="s">
        <v>26</v>
      </c>
      <c r="J15" s="151" t="s">
        <v>27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28</v>
      </c>
      <c r="E16" s="41"/>
      <c r="F16" s="41"/>
      <c r="G16" s="41"/>
      <c r="H16" s="41"/>
      <c r="I16" s="145" t="s">
        <v>29</v>
      </c>
      <c r="J16" s="136" t="s">
        <v>30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32</v>
      </c>
      <c r="F17" s="41"/>
      <c r="G17" s="41"/>
      <c r="H17" s="41"/>
      <c r="I17" s="145" t="s">
        <v>33</v>
      </c>
      <c r="J17" s="136" t="s">
        <v>30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34</v>
      </c>
      <c r="E19" s="41"/>
      <c r="F19" s="41"/>
      <c r="G19" s="41"/>
      <c r="H19" s="41"/>
      <c r="I19" s="145" t="s">
        <v>29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33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36</v>
      </c>
      <c r="E22" s="41"/>
      <c r="F22" s="41"/>
      <c r="G22" s="41"/>
      <c r="H22" s="41"/>
      <c r="I22" s="145" t="s">
        <v>29</v>
      </c>
      <c r="J22" s="136" t="s">
        <v>37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38</v>
      </c>
      <c r="F23" s="41"/>
      <c r="G23" s="41"/>
      <c r="H23" s="41"/>
      <c r="I23" s="145" t="s">
        <v>33</v>
      </c>
      <c r="J23" s="136" t="s">
        <v>30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39</v>
      </c>
      <c r="E25" s="41"/>
      <c r="F25" s="41"/>
      <c r="G25" s="41"/>
      <c r="H25" s="41"/>
      <c r="I25" s="145" t="s">
        <v>29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33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41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647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47</v>
      </c>
      <c r="E35" s="145" t="s">
        <v>48</v>
      </c>
      <c r="F35" s="161">
        <f>ROUND((SUM(BE91:BE185)),  2)</f>
        <v>0</v>
      </c>
      <c r="G35" s="41"/>
      <c r="H35" s="41"/>
      <c r="I35" s="162">
        <v>0.20999999999999999</v>
      </c>
      <c r="J35" s="161">
        <f>ROUND(((SUM(BE91:BE185))*I35),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49</v>
      </c>
      <c r="F36" s="161">
        <f>ROUND((SUM(BF91:BF185)),  2)</f>
        <v>0</v>
      </c>
      <c r="G36" s="41"/>
      <c r="H36" s="41"/>
      <c r="I36" s="162">
        <v>0.14999999999999999</v>
      </c>
      <c r="J36" s="161">
        <f>ROUND(((SUM(BF91:BF185))*I36),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61">
        <f>ROUND((SUM(BG91:BG185)),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51</v>
      </c>
      <c r="F38" s="161">
        <f>ROUND((SUM(BH91:BH185)),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52</v>
      </c>
      <c r="F39" s="161">
        <f>ROUND((SUM(BI91:BI185)),  2)</f>
        <v>0</v>
      </c>
      <c r="G39" s="41"/>
      <c r="H39" s="41"/>
      <c r="I39" s="162">
        <v>0</v>
      </c>
      <c r="J39" s="161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53</v>
      </c>
      <c r="E41" s="165"/>
      <c r="F41" s="165"/>
      <c r="G41" s="166" t="s">
        <v>54</v>
      </c>
      <c r="H41" s="167" t="s">
        <v>55</v>
      </c>
      <c r="I41" s="165"/>
      <c r="J41" s="168">
        <f>SUM(J32:J39)</f>
        <v>0</v>
      </c>
      <c r="K41" s="169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Výstavba vodní nádrže Pod tratí, k.ú. Meziříčí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4" t="s">
        <v>416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417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03.2 - Bezpečnostní přeliv + skluz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Meziříčí</v>
      </c>
      <c r="G56" s="43"/>
      <c r="H56" s="43"/>
      <c r="I56" s="34" t="s">
        <v>24</v>
      </c>
      <c r="J56" s="75" t="str">
        <f>IF(J14="","",J14)</f>
        <v>10. 2. 2022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4" t="s">
        <v>28</v>
      </c>
      <c r="D58" s="43"/>
      <c r="E58" s="43"/>
      <c r="F58" s="29" t="str">
        <f>E17</f>
        <v>Státní pozemkový úřad, pobočka Tábor</v>
      </c>
      <c r="G58" s="43"/>
      <c r="H58" s="43"/>
      <c r="I58" s="34" t="s">
        <v>36</v>
      </c>
      <c r="J58" s="39" t="str">
        <f>E23</f>
        <v>Ing. Věra Slunečková, Radkov 56, 391 31 Dražice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34</v>
      </c>
      <c r="D59" s="43"/>
      <c r="E59" s="43"/>
      <c r="F59" s="29" t="str">
        <f>IF(E20="","",E20)</f>
        <v>Vyplň údaj</v>
      </c>
      <c r="G59" s="43"/>
      <c r="H59" s="43"/>
      <c r="I59" s="34" t="s">
        <v>39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115</v>
      </c>
      <c r="D61" s="176"/>
      <c r="E61" s="176"/>
      <c r="F61" s="176"/>
      <c r="G61" s="176"/>
      <c r="H61" s="176"/>
      <c r="I61" s="176"/>
      <c r="J61" s="177" t="s">
        <v>116</v>
      </c>
      <c r="K61" s="176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9"/>
      <c r="C64" s="180"/>
      <c r="D64" s="181" t="s">
        <v>648</v>
      </c>
      <c r="E64" s="182"/>
      <c r="F64" s="182"/>
      <c r="G64" s="182"/>
      <c r="H64" s="182"/>
      <c r="I64" s="182"/>
      <c r="J64" s="183">
        <f>J92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8"/>
      <c r="D65" s="186" t="s">
        <v>119</v>
      </c>
      <c r="E65" s="187"/>
      <c r="F65" s="187"/>
      <c r="G65" s="187"/>
      <c r="H65" s="187"/>
      <c r="I65" s="187"/>
      <c r="J65" s="188">
        <f>J93</f>
        <v>0</v>
      </c>
      <c r="K65" s="128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8"/>
      <c r="D66" s="186" t="s">
        <v>421</v>
      </c>
      <c r="E66" s="187"/>
      <c r="F66" s="187"/>
      <c r="G66" s="187"/>
      <c r="H66" s="187"/>
      <c r="I66" s="187"/>
      <c r="J66" s="188">
        <f>J114</f>
        <v>0</v>
      </c>
      <c r="K66" s="128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8"/>
      <c r="D67" s="186" t="s">
        <v>284</v>
      </c>
      <c r="E67" s="187"/>
      <c r="F67" s="187"/>
      <c r="G67" s="187"/>
      <c r="H67" s="187"/>
      <c r="I67" s="187"/>
      <c r="J67" s="188">
        <f>J165</f>
        <v>0</v>
      </c>
      <c r="K67" s="128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8"/>
      <c r="D68" s="186" t="s">
        <v>424</v>
      </c>
      <c r="E68" s="187"/>
      <c r="F68" s="187"/>
      <c r="G68" s="187"/>
      <c r="H68" s="187"/>
      <c r="I68" s="187"/>
      <c r="J68" s="188">
        <f>J176</f>
        <v>0</v>
      </c>
      <c r="K68" s="128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8"/>
      <c r="D69" s="186" t="s">
        <v>285</v>
      </c>
      <c r="E69" s="187"/>
      <c r="F69" s="187"/>
      <c r="G69" s="187"/>
      <c r="H69" s="187"/>
      <c r="I69" s="187"/>
      <c r="J69" s="188">
        <f>J183</f>
        <v>0</v>
      </c>
      <c r="K69" s="128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120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4" t="str">
        <f>E7</f>
        <v>Výstavba vodní nádrže Pod tratí, k.ú. Meziříčí</v>
      </c>
      <c r="F79" s="34"/>
      <c r="G79" s="34"/>
      <c r="H79" s="34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3"/>
      <c r="C80" s="34" t="s">
        <v>111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1"/>
      <c r="B81" s="42"/>
      <c r="C81" s="43"/>
      <c r="D81" s="43"/>
      <c r="E81" s="174" t="s">
        <v>416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417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03.2 - Bezpečnostní přeliv + skluz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F14</f>
        <v>Meziříčí</v>
      </c>
      <c r="G85" s="43"/>
      <c r="H85" s="43"/>
      <c r="I85" s="34" t="s">
        <v>24</v>
      </c>
      <c r="J85" s="75" t="str">
        <f>IF(J14="","",J14)</f>
        <v>10. 2. 2022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40.05" customHeight="1">
      <c r="A87" s="41"/>
      <c r="B87" s="42"/>
      <c r="C87" s="34" t="s">
        <v>28</v>
      </c>
      <c r="D87" s="43"/>
      <c r="E87" s="43"/>
      <c r="F87" s="29" t="str">
        <f>E17</f>
        <v>Státní pozemkový úřad, pobočka Tábor</v>
      </c>
      <c r="G87" s="43"/>
      <c r="H87" s="43"/>
      <c r="I87" s="34" t="s">
        <v>36</v>
      </c>
      <c r="J87" s="39" t="str">
        <f>E23</f>
        <v>Ing. Věra Slunečková, Radkov 56, 391 31 Dražice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34</v>
      </c>
      <c r="D88" s="43"/>
      <c r="E88" s="43"/>
      <c r="F88" s="29" t="str">
        <f>IF(E20="","",E20)</f>
        <v>Vyplň údaj</v>
      </c>
      <c r="G88" s="43"/>
      <c r="H88" s="43"/>
      <c r="I88" s="34" t="s">
        <v>39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90"/>
      <c r="B90" s="191"/>
      <c r="C90" s="192" t="s">
        <v>121</v>
      </c>
      <c r="D90" s="193" t="s">
        <v>62</v>
      </c>
      <c r="E90" s="193" t="s">
        <v>58</v>
      </c>
      <c r="F90" s="193" t="s">
        <v>59</v>
      </c>
      <c r="G90" s="193" t="s">
        <v>122</v>
      </c>
      <c r="H90" s="193" t="s">
        <v>123</v>
      </c>
      <c r="I90" s="193" t="s">
        <v>124</v>
      </c>
      <c r="J90" s="193" t="s">
        <v>116</v>
      </c>
      <c r="K90" s="194" t="s">
        <v>125</v>
      </c>
      <c r="L90" s="195"/>
      <c r="M90" s="95" t="s">
        <v>30</v>
      </c>
      <c r="N90" s="96" t="s">
        <v>47</v>
      </c>
      <c r="O90" s="96" t="s">
        <v>126</v>
      </c>
      <c r="P90" s="96" t="s">
        <v>127</v>
      </c>
      <c r="Q90" s="96" t="s">
        <v>128</v>
      </c>
      <c r="R90" s="96" t="s">
        <v>129</v>
      </c>
      <c r="S90" s="96" t="s">
        <v>130</v>
      </c>
      <c r="T90" s="97" t="s">
        <v>131</v>
      </c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</row>
    <row r="91" s="2" customFormat="1" ht="22.8" customHeight="1">
      <c r="A91" s="41"/>
      <c r="B91" s="42"/>
      <c r="C91" s="102" t="s">
        <v>132</v>
      </c>
      <c r="D91" s="43"/>
      <c r="E91" s="43"/>
      <c r="F91" s="43"/>
      <c r="G91" s="43"/>
      <c r="H91" s="43"/>
      <c r="I91" s="43"/>
      <c r="J91" s="196">
        <f>BK91</f>
        <v>0</v>
      </c>
      <c r="K91" s="43"/>
      <c r="L91" s="47"/>
      <c r="M91" s="98"/>
      <c r="N91" s="197"/>
      <c r="O91" s="99"/>
      <c r="P91" s="198">
        <f>P92</f>
        <v>0</v>
      </c>
      <c r="Q91" s="99"/>
      <c r="R91" s="198">
        <f>R92</f>
        <v>133.73275543</v>
      </c>
      <c r="S91" s="99"/>
      <c r="T91" s="199">
        <f>T92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76</v>
      </c>
      <c r="AU91" s="19" t="s">
        <v>117</v>
      </c>
      <c r="BK91" s="200">
        <f>BK92</f>
        <v>0</v>
      </c>
    </row>
    <row r="92" s="12" customFormat="1" ht="25.92" customHeight="1">
      <c r="A92" s="12"/>
      <c r="B92" s="201"/>
      <c r="C92" s="202"/>
      <c r="D92" s="203" t="s">
        <v>76</v>
      </c>
      <c r="E92" s="204" t="s">
        <v>77</v>
      </c>
      <c r="F92" s="204" t="s">
        <v>101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P93+P114+P165+P176+P183</f>
        <v>0</v>
      </c>
      <c r="Q92" s="209"/>
      <c r="R92" s="210">
        <f>R93+R114+R165+R176+R183</f>
        <v>133.73275543</v>
      </c>
      <c r="S92" s="209"/>
      <c r="T92" s="211">
        <f>T93+T114+T165+T176+T183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2" t="s">
        <v>85</v>
      </c>
      <c r="AT92" s="213" t="s">
        <v>76</v>
      </c>
      <c r="AU92" s="213" t="s">
        <v>77</v>
      </c>
      <c r="AY92" s="212" t="s">
        <v>134</v>
      </c>
      <c r="BK92" s="214">
        <f>BK93+BK114+BK165+BK176+BK183</f>
        <v>0</v>
      </c>
    </row>
    <row r="93" s="12" customFormat="1" ht="22.8" customHeight="1">
      <c r="A93" s="12"/>
      <c r="B93" s="201"/>
      <c r="C93" s="202"/>
      <c r="D93" s="203" t="s">
        <v>76</v>
      </c>
      <c r="E93" s="215" t="s">
        <v>85</v>
      </c>
      <c r="F93" s="215" t="s">
        <v>135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SUM(P94:P113)</f>
        <v>0</v>
      </c>
      <c r="Q93" s="209"/>
      <c r="R93" s="210">
        <f>SUM(R94:R113)</f>
        <v>0</v>
      </c>
      <c r="S93" s="209"/>
      <c r="T93" s="211">
        <f>SUM(T94:T113)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85</v>
      </c>
      <c r="AT93" s="213" t="s">
        <v>76</v>
      </c>
      <c r="AU93" s="213" t="s">
        <v>85</v>
      </c>
      <c r="AY93" s="212" t="s">
        <v>134</v>
      </c>
      <c r="BK93" s="214">
        <f>SUM(BK94:BK113)</f>
        <v>0</v>
      </c>
    </row>
    <row r="94" s="2" customFormat="1" ht="24.15" customHeight="1">
      <c r="A94" s="41"/>
      <c r="B94" s="42"/>
      <c r="C94" s="217" t="s">
        <v>85</v>
      </c>
      <c r="D94" s="217" t="s">
        <v>136</v>
      </c>
      <c r="E94" s="218" t="s">
        <v>430</v>
      </c>
      <c r="F94" s="219" t="s">
        <v>431</v>
      </c>
      <c r="G94" s="220" t="s">
        <v>162</v>
      </c>
      <c r="H94" s="221">
        <v>94.400999999999996</v>
      </c>
      <c r="I94" s="222"/>
      <c r="J94" s="223">
        <f>ROUND(I94*H94,2)</f>
        <v>0</v>
      </c>
      <c r="K94" s="219" t="s">
        <v>140</v>
      </c>
      <c r="L94" s="47"/>
      <c r="M94" s="224" t="s">
        <v>30</v>
      </c>
      <c r="N94" s="225" t="s">
        <v>48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141</v>
      </c>
      <c r="AT94" s="228" t="s">
        <v>136</v>
      </c>
      <c r="AU94" s="228" t="s">
        <v>87</v>
      </c>
      <c r="AY94" s="19" t="s">
        <v>134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85</v>
      </c>
      <c r="BK94" s="229">
        <f>ROUND(I94*H94,2)</f>
        <v>0</v>
      </c>
      <c r="BL94" s="19" t="s">
        <v>141</v>
      </c>
      <c r="BM94" s="228" t="s">
        <v>649</v>
      </c>
    </row>
    <row r="95" s="2" customFormat="1">
      <c r="A95" s="41"/>
      <c r="B95" s="42"/>
      <c r="C95" s="43"/>
      <c r="D95" s="230" t="s">
        <v>143</v>
      </c>
      <c r="E95" s="43"/>
      <c r="F95" s="231" t="s">
        <v>433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143</v>
      </c>
      <c r="AU95" s="19" t="s">
        <v>87</v>
      </c>
    </row>
    <row r="96" s="13" customFormat="1">
      <c r="A96" s="13"/>
      <c r="B96" s="235"/>
      <c r="C96" s="236"/>
      <c r="D96" s="237" t="s">
        <v>145</v>
      </c>
      <c r="E96" s="238" t="s">
        <v>30</v>
      </c>
      <c r="F96" s="239" t="s">
        <v>650</v>
      </c>
      <c r="G96" s="236"/>
      <c r="H96" s="240">
        <v>94.401200000000003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145</v>
      </c>
      <c r="AU96" s="246" t="s">
        <v>87</v>
      </c>
      <c r="AV96" s="13" t="s">
        <v>87</v>
      </c>
      <c r="AW96" s="13" t="s">
        <v>147</v>
      </c>
      <c r="AX96" s="13" t="s">
        <v>77</v>
      </c>
      <c r="AY96" s="246" t="s">
        <v>134</v>
      </c>
    </row>
    <row r="97" s="14" customFormat="1">
      <c r="A97" s="14"/>
      <c r="B97" s="247"/>
      <c r="C97" s="248"/>
      <c r="D97" s="237" t="s">
        <v>145</v>
      </c>
      <c r="E97" s="249" t="s">
        <v>30</v>
      </c>
      <c r="F97" s="250" t="s">
        <v>148</v>
      </c>
      <c r="G97" s="248"/>
      <c r="H97" s="251">
        <v>94.401200000000003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145</v>
      </c>
      <c r="AU97" s="257" t="s">
        <v>87</v>
      </c>
      <c r="AV97" s="14" t="s">
        <v>141</v>
      </c>
      <c r="AW97" s="14" t="s">
        <v>147</v>
      </c>
      <c r="AX97" s="14" t="s">
        <v>85</v>
      </c>
      <c r="AY97" s="257" t="s">
        <v>134</v>
      </c>
    </row>
    <row r="98" s="2" customFormat="1" ht="37.8" customHeight="1">
      <c r="A98" s="41"/>
      <c r="B98" s="42"/>
      <c r="C98" s="217" t="s">
        <v>87</v>
      </c>
      <c r="D98" s="217" t="s">
        <v>136</v>
      </c>
      <c r="E98" s="218" t="s">
        <v>178</v>
      </c>
      <c r="F98" s="219" t="s">
        <v>179</v>
      </c>
      <c r="G98" s="220" t="s">
        <v>162</v>
      </c>
      <c r="H98" s="221">
        <v>43.634999999999998</v>
      </c>
      <c r="I98" s="222"/>
      <c r="J98" s="223">
        <f>ROUND(I98*H98,2)</f>
        <v>0</v>
      </c>
      <c r="K98" s="219" t="s">
        <v>140</v>
      </c>
      <c r="L98" s="47"/>
      <c r="M98" s="224" t="s">
        <v>30</v>
      </c>
      <c r="N98" s="225" t="s">
        <v>48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141</v>
      </c>
      <c r="AT98" s="228" t="s">
        <v>136</v>
      </c>
      <c r="AU98" s="228" t="s">
        <v>87</v>
      </c>
      <c r="AY98" s="19" t="s">
        <v>134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9" t="s">
        <v>85</v>
      </c>
      <c r="BK98" s="229">
        <f>ROUND(I98*H98,2)</f>
        <v>0</v>
      </c>
      <c r="BL98" s="19" t="s">
        <v>141</v>
      </c>
      <c r="BM98" s="228" t="s">
        <v>651</v>
      </c>
    </row>
    <row r="99" s="2" customFormat="1">
      <c r="A99" s="41"/>
      <c r="B99" s="42"/>
      <c r="C99" s="43"/>
      <c r="D99" s="230" t="s">
        <v>143</v>
      </c>
      <c r="E99" s="43"/>
      <c r="F99" s="231" t="s">
        <v>181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143</v>
      </c>
      <c r="AU99" s="19" t="s">
        <v>87</v>
      </c>
    </row>
    <row r="100" s="13" customFormat="1">
      <c r="A100" s="13"/>
      <c r="B100" s="235"/>
      <c r="C100" s="236"/>
      <c r="D100" s="237" t="s">
        <v>145</v>
      </c>
      <c r="E100" s="238" t="s">
        <v>30</v>
      </c>
      <c r="F100" s="239" t="s">
        <v>652</v>
      </c>
      <c r="G100" s="236"/>
      <c r="H100" s="240">
        <v>43.634999999999998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145</v>
      </c>
      <c r="AU100" s="246" t="s">
        <v>87</v>
      </c>
      <c r="AV100" s="13" t="s">
        <v>87</v>
      </c>
      <c r="AW100" s="13" t="s">
        <v>147</v>
      </c>
      <c r="AX100" s="13" t="s">
        <v>77</v>
      </c>
      <c r="AY100" s="246" t="s">
        <v>134</v>
      </c>
    </row>
    <row r="101" s="14" customFormat="1">
      <c r="A101" s="14"/>
      <c r="B101" s="247"/>
      <c r="C101" s="248"/>
      <c r="D101" s="237" t="s">
        <v>145</v>
      </c>
      <c r="E101" s="249" t="s">
        <v>30</v>
      </c>
      <c r="F101" s="250" t="s">
        <v>148</v>
      </c>
      <c r="G101" s="248"/>
      <c r="H101" s="251">
        <v>43.634999999999998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145</v>
      </c>
      <c r="AU101" s="257" t="s">
        <v>87</v>
      </c>
      <c r="AV101" s="14" t="s">
        <v>141</v>
      </c>
      <c r="AW101" s="14" t="s">
        <v>147</v>
      </c>
      <c r="AX101" s="14" t="s">
        <v>85</v>
      </c>
      <c r="AY101" s="257" t="s">
        <v>134</v>
      </c>
    </row>
    <row r="102" s="2" customFormat="1" ht="24.15" customHeight="1">
      <c r="A102" s="41"/>
      <c r="B102" s="42"/>
      <c r="C102" s="217" t="s">
        <v>153</v>
      </c>
      <c r="D102" s="217" t="s">
        <v>136</v>
      </c>
      <c r="E102" s="218" t="s">
        <v>439</v>
      </c>
      <c r="F102" s="219" t="s">
        <v>440</v>
      </c>
      <c r="G102" s="220" t="s">
        <v>162</v>
      </c>
      <c r="H102" s="221">
        <v>50.765999999999998</v>
      </c>
      <c r="I102" s="222"/>
      <c r="J102" s="223">
        <f>ROUND(I102*H102,2)</f>
        <v>0</v>
      </c>
      <c r="K102" s="219" t="s">
        <v>140</v>
      </c>
      <c r="L102" s="47"/>
      <c r="M102" s="224" t="s">
        <v>30</v>
      </c>
      <c r="N102" s="225" t="s">
        <v>48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141</v>
      </c>
      <c r="AT102" s="228" t="s">
        <v>136</v>
      </c>
      <c r="AU102" s="228" t="s">
        <v>87</v>
      </c>
      <c r="AY102" s="19" t="s">
        <v>134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85</v>
      </c>
      <c r="BK102" s="229">
        <f>ROUND(I102*H102,2)</f>
        <v>0</v>
      </c>
      <c r="BL102" s="19" t="s">
        <v>141</v>
      </c>
      <c r="BM102" s="228" t="s">
        <v>653</v>
      </c>
    </row>
    <row r="103" s="2" customFormat="1">
      <c r="A103" s="41"/>
      <c r="B103" s="42"/>
      <c r="C103" s="43"/>
      <c r="D103" s="230" t="s">
        <v>143</v>
      </c>
      <c r="E103" s="43"/>
      <c r="F103" s="231" t="s">
        <v>442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143</v>
      </c>
      <c r="AU103" s="19" t="s">
        <v>87</v>
      </c>
    </row>
    <row r="104" s="13" customFormat="1">
      <c r="A104" s="13"/>
      <c r="B104" s="235"/>
      <c r="C104" s="236"/>
      <c r="D104" s="237" t="s">
        <v>145</v>
      </c>
      <c r="E104" s="238" t="s">
        <v>30</v>
      </c>
      <c r="F104" s="239" t="s">
        <v>654</v>
      </c>
      <c r="G104" s="236"/>
      <c r="H104" s="240">
        <v>50.765599999999999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145</v>
      </c>
      <c r="AU104" s="246" t="s">
        <v>87</v>
      </c>
      <c r="AV104" s="13" t="s">
        <v>87</v>
      </c>
      <c r="AW104" s="13" t="s">
        <v>147</v>
      </c>
      <c r="AX104" s="13" t="s">
        <v>77</v>
      </c>
      <c r="AY104" s="246" t="s">
        <v>134</v>
      </c>
    </row>
    <row r="105" s="14" customFormat="1">
      <c r="A105" s="14"/>
      <c r="B105" s="247"/>
      <c r="C105" s="248"/>
      <c r="D105" s="237" t="s">
        <v>145</v>
      </c>
      <c r="E105" s="249" t="s">
        <v>30</v>
      </c>
      <c r="F105" s="250" t="s">
        <v>148</v>
      </c>
      <c r="G105" s="248"/>
      <c r="H105" s="251">
        <v>50.765599999999999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145</v>
      </c>
      <c r="AU105" s="257" t="s">
        <v>87</v>
      </c>
      <c r="AV105" s="14" t="s">
        <v>141</v>
      </c>
      <c r="AW105" s="14" t="s">
        <v>147</v>
      </c>
      <c r="AX105" s="14" t="s">
        <v>85</v>
      </c>
      <c r="AY105" s="257" t="s">
        <v>134</v>
      </c>
    </row>
    <row r="106" s="2" customFormat="1" ht="16.5" customHeight="1">
      <c r="A106" s="41"/>
      <c r="B106" s="42"/>
      <c r="C106" s="217" t="s">
        <v>141</v>
      </c>
      <c r="D106" s="217" t="s">
        <v>136</v>
      </c>
      <c r="E106" s="218" t="s">
        <v>244</v>
      </c>
      <c r="F106" s="219" t="s">
        <v>245</v>
      </c>
      <c r="G106" s="220" t="s">
        <v>139</v>
      </c>
      <c r="H106" s="221">
        <v>22</v>
      </c>
      <c r="I106" s="222"/>
      <c r="J106" s="223">
        <f>ROUND(I106*H106,2)</f>
        <v>0</v>
      </c>
      <c r="K106" s="219" t="s">
        <v>140</v>
      </c>
      <c r="L106" s="47"/>
      <c r="M106" s="224" t="s">
        <v>30</v>
      </c>
      <c r="N106" s="225" t="s">
        <v>48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141</v>
      </c>
      <c r="AT106" s="228" t="s">
        <v>136</v>
      </c>
      <c r="AU106" s="228" t="s">
        <v>87</v>
      </c>
      <c r="AY106" s="19" t="s">
        <v>134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85</v>
      </c>
      <c r="BK106" s="229">
        <f>ROUND(I106*H106,2)</f>
        <v>0</v>
      </c>
      <c r="BL106" s="19" t="s">
        <v>141</v>
      </c>
      <c r="BM106" s="228" t="s">
        <v>655</v>
      </c>
    </row>
    <row r="107" s="2" customFormat="1">
      <c r="A107" s="41"/>
      <c r="B107" s="42"/>
      <c r="C107" s="43"/>
      <c r="D107" s="230" t="s">
        <v>143</v>
      </c>
      <c r="E107" s="43"/>
      <c r="F107" s="231" t="s">
        <v>247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143</v>
      </c>
      <c r="AU107" s="19" t="s">
        <v>87</v>
      </c>
    </row>
    <row r="108" s="13" customFormat="1">
      <c r="A108" s="13"/>
      <c r="B108" s="235"/>
      <c r="C108" s="236"/>
      <c r="D108" s="237" t="s">
        <v>145</v>
      </c>
      <c r="E108" s="238" t="s">
        <v>30</v>
      </c>
      <c r="F108" s="239" t="s">
        <v>656</v>
      </c>
      <c r="G108" s="236"/>
      <c r="H108" s="240">
        <v>22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145</v>
      </c>
      <c r="AU108" s="246" t="s">
        <v>87</v>
      </c>
      <c r="AV108" s="13" t="s">
        <v>87</v>
      </c>
      <c r="AW108" s="13" t="s">
        <v>147</v>
      </c>
      <c r="AX108" s="13" t="s">
        <v>77</v>
      </c>
      <c r="AY108" s="246" t="s">
        <v>134</v>
      </c>
    </row>
    <row r="109" s="14" customFormat="1">
      <c r="A109" s="14"/>
      <c r="B109" s="247"/>
      <c r="C109" s="248"/>
      <c r="D109" s="237" t="s">
        <v>145</v>
      </c>
      <c r="E109" s="249" t="s">
        <v>30</v>
      </c>
      <c r="F109" s="250" t="s">
        <v>148</v>
      </c>
      <c r="G109" s="248"/>
      <c r="H109" s="251">
        <v>22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145</v>
      </c>
      <c r="AU109" s="257" t="s">
        <v>87</v>
      </c>
      <c r="AV109" s="14" t="s">
        <v>141</v>
      </c>
      <c r="AW109" s="14" t="s">
        <v>147</v>
      </c>
      <c r="AX109" s="14" t="s">
        <v>85</v>
      </c>
      <c r="AY109" s="257" t="s">
        <v>134</v>
      </c>
    </row>
    <row r="110" s="2" customFormat="1" ht="24.15" customHeight="1">
      <c r="A110" s="41"/>
      <c r="B110" s="42"/>
      <c r="C110" s="217" t="s">
        <v>170</v>
      </c>
      <c r="D110" s="217" t="s">
        <v>136</v>
      </c>
      <c r="E110" s="218" t="s">
        <v>250</v>
      </c>
      <c r="F110" s="219" t="s">
        <v>251</v>
      </c>
      <c r="G110" s="220" t="s">
        <v>139</v>
      </c>
      <c r="H110" s="221">
        <v>46.82</v>
      </c>
      <c r="I110" s="222"/>
      <c r="J110" s="223">
        <f>ROUND(I110*H110,2)</f>
        <v>0</v>
      </c>
      <c r="K110" s="219" t="s">
        <v>140</v>
      </c>
      <c r="L110" s="47"/>
      <c r="M110" s="224" t="s">
        <v>30</v>
      </c>
      <c r="N110" s="225" t="s">
        <v>48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141</v>
      </c>
      <c r="AT110" s="228" t="s">
        <v>136</v>
      </c>
      <c r="AU110" s="228" t="s">
        <v>87</v>
      </c>
      <c r="AY110" s="19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85</v>
      </c>
      <c r="BK110" s="229">
        <f>ROUND(I110*H110,2)</f>
        <v>0</v>
      </c>
      <c r="BL110" s="19" t="s">
        <v>141</v>
      </c>
      <c r="BM110" s="228" t="s">
        <v>657</v>
      </c>
    </row>
    <row r="111" s="2" customFormat="1">
      <c r="A111" s="41"/>
      <c r="B111" s="42"/>
      <c r="C111" s="43"/>
      <c r="D111" s="230" t="s">
        <v>143</v>
      </c>
      <c r="E111" s="43"/>
      <c r="F111" s="231" t="s">
        <v>253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143</v>
      </c>
      <c r="AU111" s="19" t="s">
        <v>87</v>
      </c>
    </row>
    <row r="112" s="13" customFormat="1">
      <c r="A112" s="13"/>
      <c r="B112" s="235"/>
      <c r="C112" s="236"/>
      <c r="D112" s="237" t="s">
        <v>145</v>
      </c>
      <c r="E112" s="238" t="s">
        <v>30</v>
      </c>
      <c r="F112" s="239" t="s">
        <v>658</v>
      </c>
      <c r="G112" s="236"/>
      <c r="H112" s="240">
        <v>46.819999999999993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145</v>
      </c>
      <c r="AU112" s="246" t="s">
        <v>87</v>
      </c>
      <c r="AV112" s="13" t="s">
        <v>87</v>
      </c>
      <c r="AW112" s="13" t="s">
        <v>147</v>
      </c>
      <c r="AX112" s="13" t="s">
        <v>77</v>
      </c>
      <c r="AY112" s="246" t="s">
        <v>134</v>
      </c>
    </row>
    <row r="113" s="14" customFormat="1">
      <c r="A113" s="14"/>
      <c r="B113" s="247"/>
      <c r="C113" s="248"/>
      <c r="D113" s="237" t="s">
        <v>145</v>
      </c>
      <c r="E113" s="249" t="s">
        <v>30</v>
      </c>
      <c r="F113" s="250" t="s">
        <v>148</v>
      </c>
      <c r="G113" s="248"/>
      <c r="H113" s="251">
        <v>46.819999999999993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145</v>
      </c>
      <c r="AU113" s="257" t="s">
        <v>87</v>
      </c>
      <c r="AV113" s="14" t="s">
        <v>141</v>
      </c>
      <c r="AW113" s="14" t="s">
        <v>147</v>
      </c>
      <c r="AX113" s="14" t="s">
        <v>85</v>
      </c>
      <c r="AY113" s="257" t="s">
        <v>134</v>
      </c>
    </row>
    <row r="114" s="12" customFormat="1" ht="22.8" customHeight="1">
      <c r="A114" s="12"/>
      <c r="B114" s="201"/>
      <c r="C114" s="202"/>
      <c r="D114" s="203" t="s">
        <v>76</v>
      </c>
      <c r="E114" s="215" t="s">
        <v>153</v>
      </c>
      <c r="F114" s="215" t="s">
        <v>453</v>
      </c>
      <c r="G114" s="202"/>
      <c r="H114" s="202"/>
      <c r="I114" s="205"/>
      <c r="J114" s="216">
        <f>BK114</f>
        <v>0</v>
      </c>
      <c r="K114" s="202"/>
      <c r="L114" s="207"/>
      <c r="M114" s="208"/>
      <c r="N114" s="209"/>
      <c r="O114" s="209"/>
      <c r="P114" s="210">
        <f>SUM(P115:P164)</f>
        <v>0</v>
      </c>
      <c r="Q114" s="209"/>
      <c r="R114" s="210">
        <f>SUM(R115:R164)</f>
        <v>50.402082430000007</v>
      </c>
      <c r="S114" s="209"/>
      <c r="T114" s="211">
        <f>SUM(T115:T164)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2" t="s">
        <v>85</v>
      </c>
      <c r="AT114" s="213" t="s">
        <v>76</v>
      </c>
      <c r="AU114" s="213" t="s">
        <v>85</v>
      </c>
      <c r="AY114" s="212" t="s">
        <v>134</v>
      </c>
      <c r="BK114" s="214">
        <f>SUM(BK115:BK164)</f>
        <v>0</v>
      </c>
    </row>
    <row r="115" s="2" customFormat="1" ht="16.5" customHeight="1">
      <c r="A115" s="41"/>
      <c r="B115" s="42"/>
      <c r="C115" s="217" t="s">
        <v>177</v>
      </c>
      <c r="D115" s="217" t="s">
        <v>136</v>
      </c>
      <c r="E115" s="218" t="s">
        <v>460</v>
      </c>
      <c r="F115" s="219" t="s">
        <v>461</v>
      </c>
      <c r="G115" s="220" t="s">
        <v>162</v>
      </c>
      <c r="H115" s="221">
        <v>2.214</v>
      </c>
      <c r="I115" s="222"/>
      <c r="J115" s="223">
        <f>ROUND(I115*H115,2)</f>
        <v>0</v>
      </c>
      <c r="K115" s="219" t="s">
        <v>140</v>
      </c>
      <c r="L115" s="47"/>
      <c r="M115" s="224" t="s">
        <v>30</v>
      </c>
      <c r="N115" s="225" t="s">
        <v>48</v>
      </c>
      <c r="O115" s="87"/>
      <c r="P115" s="226">
        <f>O115*H115</f>
        <v>0</v>
      </c>
      <c r="Q115" s="226">
        <v>2.7676599999999998</v>
      </c>
      <c r="R115" s="226">
        <f>Q115*H115</f>
        <v>6.1275992399999994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141</v>
      </c>
      <c r="AT115" s="228" t="s">
        <v>136</v>
      </c>
      <c r="AU115" s="228" t="s">
        <v>87</v>
      </c>
      <c r="AY115" s="19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85</v>
      </c>
      <c r="BK115" s="229">
        <f>ROUND(I115*H115,2)</f>
        <v>0</v>
      </c>
      <c r="BL115" s="19" t="s">
        <v>141</v>
      </c>
      <c r="BM115" s="228" t="s">
        <v>659</v>
      </c>
    </row>
    <row r="116" s="2" customFormat="1">
      <c r="A116" s="41"/>
      <c r="B116" s="42"/>
      <c r="C116" s="43"/>
      <c r="D116" s="230" t="s">
        <v>143</v>
      </c>
      <c r="E116" s="43"/>
      <c r="F116" s="231" t="s">
        <v>463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143</v>
      </c>
      <c r="AU116" s="19" t="s">
        <v>87</v>
      </c>
    </row>
    <row r="117" s="15" customFormat="1">
      <c r="A117" s="15"/>
      <c r="B117" s="258"/>
      <c r="C117" s="259"/>
      <c r="D117" s="237" t="s">
        <v>145</v>
      </c>
      <c r="E117" s="260" t="s">
        <v>30</v>
      </c>
      <c r="F117" s="261" t="s">
        <v>464</v>
      </c>
      <c r="G117" s="259"/>
      <c r="H117" s="260" t="s">
        <v>30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145</v>
      </c>
      <c r="AU117" s="267" t="s">
        <v>87</v>
      </c>
      <c r="AV117" s="15" t="s">
        <v>85</v>
      </c>
      <c r="AW117" s="15" t="s">
        <v>147</v>
      </c>
      <c r="AX117" s="15" t="s">
        <v>77</v>
      </c>
      <c r="AY117" s="267" t="s">
        <v>134</v>
      </c>
    </row>
    <row r="118" s="15" customFormat="1">
      <c r="A118" s="15"/>
      <c r="B118" s="258"/>
      <c r="C118" s="259"/>
      <c r="D118" s="237" t="s">
        <v>145</v>
      </c>
      <c r="E118" s="260" t="s">
        <v>30</v>
      </c>
      <c r="F118" s="261" t="s">
        <v>660</v>
      </c>
      <c r="G118" s="259"/>
      <c r="H118" s="260" t="s">
        <v>30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145</v>
      </c>
      <c r="AU118" s="267" t="s">
        <v>87</v>
      </c>
      <c r="AV118" s="15" t="s">
        <v>85</v>
      </c>
      <c r="AW118" s="15" t="s">
        <v>147</v>
      </c>
      <c r="AX118" s="15" t="s">
        <v>77</v>
      </c>
      <c r="AY118" s="267" t="s">
        <v>134</v>
      </c>
    </row>
    <row r="119" s="13" customFormat="1">
      <c r="A119" s="13"/>
      <c r="B119" s="235"/>
      <c r="C119" s="236"/>
      <c r="D119" s="237" t="s">
        <v>145</v>
      </c>
      <c r="E119" s="238" t="s">
        <v>30</v>
      </c>
      <c r="F119" s="239" t="s">
        <v>661</v>
      </c>
      <c r="G119" s="236"/>
      <c r="H119" s="240">
        <v>0.26999999999999996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145</v>
      </c>
      <c r="AU119" s="246" t="s">
        <v>87</v>
      </c>
      <c r="AV119" s="13" t="s">
        <v>87</v>
      </c>
      <c r="AW119" s="13" t="s">
        <v>147</v>
      </c>
      <c r="AX119" s="13" t="s">
        <v>77</v>
      </c>
      <c r="AY119" s="246" t="s">
        <v>134</v>
      </c>
    </row>
    <row r="120" s="13" customFormat="1">
      <c r="A120" s="13"/>
      <c r="B120" s="235"/>
      <c r="C120" s="236"/>
      <c r="D120" s="237" t="s">
        <v>145</v>
      </c>
      <c r="E120" s="238" t="s">
        <v>30</v>
      </c>
      <c r="F120" s="239" t="s">
        <v>662</v>
      </c>
      <c r="G120" s="236"/>
      <c r="H120" s="240">
        <v>0.76200000000000001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145</v>
      </c>
      <c r="AU120" s="246" t="s">
        <v>87</v>
      </c>
      <c r="AV120" s="13" t="s">
        <v>87</v>
      </c>
      <c r="AW120" s="13" t="s">
        <v>147</v>
      </c>
      <c r="AX120" s="13" t="s">
        <v>77</v>
      </c>
      <c r="AY120" s="246" t="s">
        <v>134</v>
      </c>
    </row>
    <row r="121" s="13" customFormat="1">
      <c r="A121" s="13"/>
      <c r="B121" s="235"/>
      <c r="C121" s="236"/>
      <c r="D121" s="237" t="s">
        <v>145</v>
      </c>
      <c r="E121" s="238" t="s">
        <v>30</v>
      </c>
      <c r="F121" s="239" t="s">
        <v>663</v>
      </c>
      <c r="G121" s="236"/>
      <c r="H121" s="240">
        <v>0.78600000000000003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145</v>
      </c>
      <c r="AU121" s="246" t="s">
        <v>87</v>
      </c>
      <c r="AV121" s="13" t="s">
        <v>87</v>
      </c>
      <c r="AW121" s="13" t="s">
        <v>147</v>
      </c>
      <c r="AX121" s="13" t="s">
        <v>77</v>
      </c>
      <c r="AY121" s="246" t="s">
        <v>134</v>
      </c>
    </row>
    <row r="122" s="13" customFormat="1">
      <c r="A122" s="13"/>
      <c r="B122" s="235"/>
      <c r="C122" s="236"/>
      <c r="D122" s="237" t="s">
        <v>145</v>
      </c>
      <c r="E122" s="238" t="s">
        <v>30</v>
      </c>
      <c r="F122" s="239" t="s">
        <v>664</v>
      </c>
      <c r="G122" s="236"/>
      <c r="H122" s="240">
        <v>0.39599999999999996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145</v>
      </c>
      <c r="AU122" s="246" t="s">
        <v>87</v>
      </c>
      <c r="AV122" s="13" t="s">
        <v>87</v>
      </c>
      <c r="AW122" s="13" t="s">
        <v>147</v>
      </c>
      <c r="AX122" s="13" t="s">
        <v>77</v>
      </c>
      <c r="AY122" s="246" t="s">
        <v>134</v>
      </c>
    </row>
    <row r="123" s="14" customFormat="1">
      <c r="A123" s="14"/>
      <c r="B123" s="247"/>
      <c r="C123" s="248"/>
      <c r="D123" s="237" t="s">
        <v>145</v>
      </c>
      <c r="E123" s="249" t="s">
        <v>30</v>
      </c>
      <c r="F123" s="250" t="s">
        <v>148</v>
      </c>
      <c r="G123" s="248"/>
      <c r="H123" s="251">
        <v>2.214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145</v>
      </c>
      <c r="AU123" s="257" t="s">
        <v>87</v>
      </c>
      <c r="AV123" s="14" t="s">
        <v>141</v>
      </c>
      <c r="AW123" s="14" t="s">
        <v>147</v>
      </c>
      <c r="AX123" s="14" t="s">
        <v>85</v>
      </c>
      <c r="AY123" s="257" t="s">
        <v>134</v>
      </c>
    </row>
    <row r="124" s="2" customFormat="1" ht="16.5" customHeight="1">
      <c r="A124" s="41"/>
      <c r="B124" s="42"/>
      <c r="C124" s="217" t="s">
        <v>184</v>
      </c>
      <c r="D124" s="217" t="s">
        <v>136</v>
      </c>
      <c r="E124" s="218" t="s">
        <v>470</v>
      </c>
      <c r="F124" s="219" t="s">
        <v>471</v>
      </c>
      <c r="G124" s="220" t="s">
        <v>162</v>
      </c>
      <c r="H124" s="221">
        <v>15.311999999999999</v>
      </c>
      <c r="I124" s="222"/>
      <c r="J124" s="223">
        <f>ROUND(I124*H124,2)</f>
        <v>0</v>
      </c>
      <c r="K124" s="219" t="s">
        <v>140</v>
      </c>
      <c r="L124" s="47"/>
      <c r="M124" s="224" t="s">
        <v>30</v>
      </c>
      <c r="N124" s="225" t="s">
        <v>48</v>
      </c>
      <c r="O124" s="87"/>
      <c r="P124" s="226">
        <f>O124*H124</f>
        <v>0</v>
      </c>
      <c r="Q124" s="226">
        <v>2.8089400000000002</v>
      </c>
      <c r="R124" s="226">
        <f>Q124*H124</f>
        <v>43.010489280000002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141</v>
      </c>
      <c r="AT124" s="228" t="s">
        <v>136</v>
      </c>
      <c r="AU124" s="228" t="s">
        <v>87</v>
      </c>
      <c r="AY124" s="19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9" t="s">
        <v>85</v>
      </c>
      <c r="BK124" s="229">
        <f>ROUND(I124*H124,2)</f>
        <v>0</v>
      </c>
      <c r="BL124" s="19" t="s">
        <v>141</v>
      </c>
      <c r="BM124" s="228" t="s">
        <v>665</v>
      </c>
    </row>
    <row r="125" s="2" customFormat="1">
      <c r="A125" s="41"/>
      <c r="B125" s="42"/>
      <c r="C125" s="43"/>
      <c r="D125" s="230" t="s">
        <v>143</v>
      </c>
      <c r="E125" s="43"/>
      <c r="F125" s="231" t="s">
        <v>473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143</v>
      </c>
      <c r="AU125" s="19" t="s">
        <v>87</v>
      </c>
    </row>
    <row r="126" s="15" customFormat="1">
      <c r="A126" s="15"/>
      <c r="B126" s="258"/>
      <c r="C126" s="259"/>
      <c r="D126" s="237" t="s">
        <v>145</v>
      </c>
      <c r="E126" s="260" t="s">
        <v>30</v>
      </c>
      <c r="F126" s="261" t="s">
        <v>666</v>
      </c>
      <c r="G126" s="259"/>
      <c r="H126" s="260" t="s">
        <v>30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145</v>
      </c>
      <c r="AU126" s="267" t="s">
        <v>87</v>
      </c>
      <c r="AV126" s="15" t="s">
        <v>85</v>
      </c>
      <c r="AW126" s="15" t="s">
        <v>147</v>
      </c>
      <c r="AX126" s="15" t="s">
        <v>77</v>
      </c>
      <c r="AY126" s="267" t="s">
        <v>134</v>
      </c>
    </row>
    <row r="127" s="15" customFormat="1">
      <c r="A127" s="15"/>
      <c r="B127" s="258"/>
      <c r="C127" s="259"/>
      <c r="D127" s="237" t="s">
        <v>145</v>
      </c>
      <c r="E127" s="260" t="s">
        <v>30</v>
      </c>
      <c r="F127" s="261" t="s">
        <v>667</v>
      </c>
      <c r="G127" s="259"/>
      <c r="H127" s="260" t="s">
        <v>30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145</v>
      </c>
      <c r="AU127" s="267" t="s">
        <v>87</v>
      </c>
      <c r="AV127" s="15" t="s">
        <v>85</v>
      </c>
      <c r="AW127" s="15" t="s">
        <v>147</v>
      </c>
      <c r="AX127" s="15" t="s">
        <v>77</v>
      </c>
      <c r="AY127" s="267" t="s">
        <v>134</v>
      </c>
    </row>
    <row r="128" s="13" customFormat="1">
      <c r="A128" s="13"/>
      <c r="B128" s="235"/>
      <c r="C128" s="236"/>
      <c r="D128" s="237" t="s">
        <v>145</v>
      </c>
      <c r="E128" s="238" t="s">
        <v>30</v>
      </c>
      <c r="F128" s="239" t="s">
        <v>668</v>
      </c>
      <c r="G128" s="236"/>
      <c r="H128" s="240">
        <v>1.3760000000000001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145</v>
      </c>
      <c r="AU128" s="246" t="s">
        <v>87</v>
      </c>
      <c r="AV128" s="13" t="s">
        <v>87</v>
      </c>
      <c r="AW128" s="13" t="s">
        <v>147</v>
      </c>
      <c r="AX128" s="13" t="s">
        <v>77</v>
      </c>
      <c r="AY128" s="246" t="s">
        <v>134</v>
      </c>
    </row>
    <row r="129" s="13" customFormat="1">
      <c r="A129" s="13"/>
      <c r="B129" s="235"/>
      <c r="C129" s="236"/>
      <c r="D129" s="237" t="s">
        <v>145</v>
      </c>
      <c r="E129" s="238" t="s">
        <v>30</v>
      </c>
      <c r="F129" s="239" t="s">
        <v>669</v>
      </c>
      <c r="G129" s="236"/>
      <c r="H129" s="240">
        <v>5.6000000000000005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145</v>
      </c>
      <c r="AU129" s="246" t="s">
        <v>87</v>
      </c>
      <c r="AV129" s="13" t="s">
        <v>87</v>
      </c>
      <c r="AW129" s="13" t="s">
        <v>147</v>
      </c>
      <c r="AX129" s="13" t="s">
        <v>77</v>
      </c>
      <c r="AY129" s="246" t="s">
        <v>134</v>
      </c>
    </row>
    <row r="130" s="13" customFormat="1">
      <c r="A130" s="13"/>
      <c r="B130" s="235"/>
      <c r="C130" s="236"/>
      <c r="D130" s="237" t="s">
        <v>145</v>
      </c>
      <c r="E130" s="238" t="s">
        <v>30</v>
      </c>
      <c r="F130" s="239" t="s">
        <v>670</v>
      </c>
      <c r="G130" s="236"/>
      <c r="H130" s="240">
        <v>6.04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145</v>
      </c>
      <c r="AU130" s="246" t="s">
        <v>87</v>
      </c>
      <c r="AV130" s="13" t="s">
        <v>87</v>
      </c>
      <c r="AW130" s="13" t="s">
        <v>147</v>
      </c>
      <c r="AX130" s="13" t="s">
        <v>77</v>
      </c>
      <c r="AY130" s="246" t="s">
        <v>134</v>
      </c>
    </row>
    <row r="131" s="13" customFormat="1">
      <c r="A131" s="13"/>
      <c r="B131" s="235"/>
      <c r="C131" s="236"/>
      <c r="D131" s="237" t="s">
        <v>145</v>
      </c>
      <c r="E131" s="238" t="s">
        <v>30</v>
      </c>
      <c r="F131" s="239" t="s">
        <v>671</v>
      </c>
      <c r="G131" s="236"/>
      <c r="H131" s="240">
        <v>2.2960000000000003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145</v>
      </c>
      <c r="AU131" s="246" t="s">
        <v>87</v>
      </c>
      <c r="AV131" s="13" t="s">
        <v>87</v>
      </c>
      <c r="AW131" s="13" t="s">
        <v>147</v>
      </c>
      <c r="AX131" s="13" t="s">
        <v>77</v>
      </c>
      <c r="AY131" s="246" t="s">
        <v>134</v>
      </c>
    </row>
    <row r="132" s="14" customFormat="1">
      <c r="A132" s="14"/>
      <c r="B132" s="247"/>
      <c r="C132" s="248"/>
      <c r="D132" s="237" t="s">
        <v>145</v>
      </c>
      <c r="E132" s="249" t="s">
        <v>30</v>
      </c>
      <c r="F132" s="250" t="s">
        <v>148</v>
      </c>
      <c r="G132" s="248"/>
      <c r="H132" s="251">
        <v>15.312000000000001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145</v>
      </c>
      <c r="AU132" s="257" t="s">
        <v>87</v>
      </c>
      <c r="AV132" s="14" t="s">
        <v>141</v>
      </c>
      <c r="AW132" s="14" t="s">
        <v>147</v>
      </c>
      <c r="AX132" s="14" t="s">
        <v>85</v>
      </c>
      <c r="AY132" s="257" t="s">
        <v>134</v>
      </c>
    </row>
    <row r="133" s="2" customFormat="1" ht="16.5" customHeight="1">
      <c r="A133" s="41"/>
      <c r="B133" s="42"/>
      <c r="C133" s="217" t="s">
        <v>190</v>
      </c>
      <c r="D133" s="217" t="s">
        <v>136</v>
      </c>
      <c r="E133" s="218" t="s">
        <v>480</v>
      </c>
      <c r="F133" s="219" t="s">
        <v>481</v>
      </c>
      <c r="G133" s="220" t="s">
        <v>139</v>
      </c>
      <c r="H133" s="221">
        <v>88.796000000000006</v>
      </c>
      <c r="I133" s="222"/>
      <c r="J133" s="223">
        <f>ROUND(I133*H133,2)</f>
        <v>0</v>
      </c>
      <c r="K133" s="219" t="s">
        <v>140</v>
      </c>
      <c r="L133" s="47"/>
      <c r="M133" s="224" t="s">
        <v>30</v>
      </c>
      <c r="N133" s="225" t="s">
        <v>48</v>
      </c>
      <c r="O133" s="87"/>
      <c r="P133" s="226">
        <f>O133*H133</f>
        <v>0</v>
      </c>
      <c r="Q133" s="226">
        <v>0.0076499999999999997</v>
      </c>
      <c r="R133" s="226">
        <f>Q133*H133</f>
        <v>0.67928940000000004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141</v>
      </c>
      <c r="AT133" s="228" t="s">
        <v>136</v>
      </c>
      <c r="AU133" s="228" t="s">
        <v>87</v>
      </c>
      <c r="AY133" s="19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85</v>
      </c>
      <c r="BK133" s="229">
        <f>ROUND(I133*H133,2)</f>
        <v>0</v>
      </c>
      <c r="BL133" s="19" t="s">
        <v>141</v>
      </c>
      <c r="BM133" s="228" t="s">
        <v>482</v>
      </c>
    </row>
    <row r="134" s="2" customFormat="1">
      <c r="A134" s="41"/>
      <c r="B134" s="42"/>
      <c r="C134" s="43"/>
      <c r="D134" s="230" t="s">
        <v>143</v>
      </c>
      <c r="E134" s="43"/>
      <c r="F134" s="231" t="s">
        <v>483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143</v>
      </c>
      <c r="AU134" s="19" t="s">
        <v>87</v>
      </c>
    </row>
    <row r="135" s="15" customFormat="1">
      <c r="A135" s="15"/>
      <c r="B135" s="258"/>
      <c r="C135" s="259"/>
      <c r="D135" s="237" t="s">
        <v>145</v>
      </c>
      <c r="E135" s="260" t="s">
        <v>30</v>
      </c>
      <c r="F135" s="261" t="s">
        <v>484</v>
      </c>
      <c r="G135" s="259"/>
      <c r="H135" s="260" t="s">
        <v>30</v>
      </c>
      <c r="I135" s="262"/>
      <c r="J135" s="259"/>
      <c r="K135" s="259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145</v>
      </c>
      <c r="AU135" s="267" t="s">
        <v>87</v>
      </c>
      <c r="AV135" s="15" t="s">
        <v>85</v>
      </c>
      <c r="AW135" s="15" t="s">
        <v>147</v>
      </c>
      <c r="AX135" s="15" t="s">
        <v>77</v>
      </c>
      <c r="AY135" s="267" t="s">
        <v>134</v>
      </c>
    </row>
    <row r="136" s="15" customFormat="1">
      <c r="A136" s="15"/>
      <c r="B136" s="258"/>
      <c r="C136" s="259"/>
      <c r="D136" s="237" t="s">
        <v>145</v>
      </c>
      <c r="E136" s="260" t="s">
        <v>30</v>
      </c>
      <c r="F136" s="261" t="s">
        <v>485</v>
      </c>
      <c r="G136" s="259"/>
      <c r="H136" s="260" t="s">
        <v>30</v>
      </c>
      <c r="I136" s="262"/>
      <c r="J136" s="259"/>
      <c r="K136" s="259"/>
      <c r="L136" s="263"/>
      <c r="M136" s="264"/>
      <c r="N136" s="265"/>
      <c r="O136" s="265"/>
      <c r="P136" s="265"/>
      <c r="Q136" s="265"/>
      <c r="R136" s="265"/>
      <c r="S136" s="265"/>
      <c r="T136" s="26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7" t="s">
        <v>145</v>
      </c>
      <c r="AU136" s="267" t="s">
        <v>87</v>
      </c>
      <c r="AV136" s="15" t="s">
        <v>85</v>
      </c>
      <c r="AW136" s="15" t="s">
        <v>147</v>
      </c>
      <c r="AX136" s="15" t="s">
        <v>77</v>
      </c>
      <c r="AY136" s="267" t="s">
        <v>134</v>
      </c>
    </row>
    <row r="137" s="13" customFormat="1">
      <c r="A137" s="13"/>
      <c r="B137" s="235"/>
      <c r="C137" s="236"/>
      <c r="D137" s="237" t="s">
        <v>145</v>
      </c>
      <c r="E137" s="238" t="s">
        <v>30</v>
      </c>
      <c r="F137" s="239" t="s">
        <v>672</v>
      </c>
      <c r="G137" s="236"/>
      <c r="H137" s="240">
        <v>7.5199999999999996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145</v>
      </c>
      <c r="AU137" s="246" t="s">
        <v>87</v>
      </c>
      <c r="AV137" s="13" t="s">
        <v>87</v>
      </c>
      <c r="AW137" s="13" t="s">
        <v>147</v>
      </c>
      <c r="AX137" s="13" t="s">
        <v>77</v>
      </c>
      <c r="AY137" s="246" t="s">
        <v>134</v>
      </c>
    </row>
    <row r="138" s="13" customFormat="1">
      <c r="A138" s="13"/>
      <c r="B138" s="235"/>
      <c r="C138" s="236"/>
      <c r="D138" s="237" t="s">
        <v>145</v>
      </c>
      <c r="E138" s="238" t="s">
        <v>30</v>
      </c>
      <c r="F138" s="239" t="s">
        <v>673</v>
      </c>
      <c r="G138" s="236"/>
      <c r="H138" s="240">
        <v>29.327999999999999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145</v>
      </c>
      <c r="AU138" s="246" t="s">
        <v>87</v>
      </c>
      <c r="AV138" s="13" t="s">
        <v>87</v>
      </c>
      <c r="AW138" s="13" t="s">
        <v>147</v>
      </c>
      <c r="AX138" s="13" t="s">
        <v>77</v>
      </c>
      <c r="AY138" s="246" t="s">
        <v>134</v>
      </c>
    </row>
    <row r="139" s="13" customFormat="1">
      <c r="A139" s="13"/>
      <c r="B139" s="235"/>
      <c r="C139" s="236"/>
      <c r="D139" s="237" t="s">
        <v>145</v>
      </c>
      <c r="E139" s="238" t="s">
        <v>30</v>
      </c>
      <c r="F139" s="239" t="s">
        <v>674</v>
      </c>
      <c r="G139" s="236"/>
      <c r="H139" s="240">
        <v>31.623999999999999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145</v>
      </c>
      <c r="AU139" s="246" t="s">
        <v>87</v>
      </c>
      <c r="AV139" s="13" t="s">
        <v>87</v>
      </c>
      <c r="AW139" s="13" t="s">
        <v>147</v>
      </c>
      <c r="AX139" s="13" t="s">
        <v>77</v>
      </c>
      <c r="AY139" s="246" t="s">
        <v>134</v>
      </c>
    </row>
    <row r="140" s="13" customFormat="1">
      <c r="A140" s="13"/>
      <c r="B140" s="235"/>
      <c r="C140" s="236"/>
      <c r="D140" s="237" t="s">
        <v>145</v>
      </c>
      <c r="E140" s="238" t="s">
        <v>30</v>
      </c>
      <c r="F140" s="239" t="s">
        <v>675</v>
      </c>
      <c r="G140" s="236"/>
      <c r="H140" s="240">
        <v>12.464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145</v>
      </c>
      <c r="AU140" s="246" t="s">
        <v>87</v>
      </c>
      <c r="AV140" s="13" t="s">
        <v>87</v>
      </c>
      <c r="AW140" s="13" t="s">
        <v>147</v>
      </c>
      <c r="AX140" s="13" t="s">
        <v>77</v>
      </c>
      <c r="AY140" s="246" t="s">
        <v>134</v>
      </c>
    </row>
    <row r="141" s="13" customFormat="1">
      <c r="A141" s="13"/>
      <c r="B141" s="235"/>
      <c r="C141" s="236"/>
      <c r="D141" s="237" t="s">
        <v>145</v>
      </c>
      <c r="E141" s="238" t="s">
        <v>30</v>
      </c>
      <c r="F141" s="239" t="s">
        <v>676</v>
      </c>
      <c r="G141" s="236"/>
      <c r="H141" s="240">
        <v>1.02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145</v>
      </c>
      <c r="AU141" s="246" t="s">
        <v>87</v>
      </c>
      <c r="AV141" s="13" t="s">
        <v>87</v>
      </c>
      <c r="AW141" s="13" t="s">
        <v>147</v>
      </c>
      <c r="AX141" s="13" t="s">
        <v>77</v>
      </c>
      <c r="AY141" s="246" t="s">
        <v>134</v>
      </c>
    </row>
    <row r="142" s="13" customFormat="1">
      <c r="A142" s="13"/>
      <c r="B142" s="235"/>
      <c r="C142" s="236"/>
      <c r="D142" s="237" t="s">
        <v>145</v>
      </c>
      <c r="E142" s="238" t="s">
        <v>30</v>
      </c>
      <c r="F142" s="239" t="s">
        <v>677</v>
      </c>
      <c r="G142" s="236"/>
      <c r="H142" s="240">
        <v>2.6600000000000001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145</v>
      </c>
      <c r="AU142" s="246" t="s">
        <v>87</v>
      </c>
      <c r="AV142" s="13" t="s">
        <v>87</v>
      </c>
      <c r="AW142" s="13" t="s">
        <v>147</v>
      </c>
      <c r="AX142" s="13" t="s">
        <v>77</v>
      </c>
      <c r="AY142" s="246" t="s">
        <v>134</v>
      </c>
    </row>
    <row r="143" s="13" customFormat="1">
      <c r="A143" s="13"/>
      <c r="B143" s="235"/>
      <c r="C143" s="236"/>
      <c r="D143" s="237" t="s">
        <v>145</v>
      </c>
      <c r="E143" s="238" t="s">
        <v>30</v>
      </c>
      <c r="F143" s="239" t="s">
        <v>678</v>
      </c>
      <c r="G143" s="236"/>
      <c r="H143" s="240">
        <v>2.7400000000000002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145</v>
      </c>
      <c r="AU143" s="246" t="s">
        <v>87</v>
      </c>
      <c r="AV143" s="13" t="s">
        <v>87</v>
      </c>
      <c r="AW143" s="13" t="s">
        <v>147</v>
      </c>
      <c r="AX143" s="13" t="s">
        <v>77</v>
      </c>
      <c r="AY143" s="246" t="s">
        <v>134</v>
      </c>
    </row>
    <row r="144" s="13" customFormat="1">
      <c r="A144" s="13"/>
      <c r="B144" s="235"/>
      <c r="C144" s="236"/>
      <c r="D144" s="237" t="s">
        <v>145</v>
      </c>
      <c r="E144" s="238" t="s">
        <v>30</v>
      </c>
      <c r="F144" s="239" t="s">
        <v>679</v>
      </c>
      <c r="G144" s="236"/>
      <c r="H144" s="240">
        <v>1.44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145</v>
      </c>
      <c r="AU144" s="246" t="s">
        <v>87</v>
      </c>
      <c r="AV144" s="13" t="s">
        <v>87</v>
      </c>
      <c r="AW144" s="13" t="s">
        <v>147</v>
      </c>
      <c r="AX144" s="13" t="s">
        <v>77</v>
      </c>
      <c r="AY144" s="246" t="s">
        <v>134</v>
      </c>
    </row>
    <row r="145" s="14" customFormat="1">
      <c r="A145" s="14"/>
      <c r="B145" s="247"/>
      <c r="C145" s="248"/>
      <c r="D145" s="237" t="s">
        <v>145</v>
      </c>
      <c r="E145" s="249" t="s">
        <v>30</v>
      </c>
      <c r="F145" s="250" t="s">
        <v>148</v>
      </c>
      <c r="G145" s="248"/>
      <c r="H145" s="251">
        <v>88.795999999999978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145</v>
      </c>
      <c r="AU145" s="257" t="s">
        <v>87</v>
      </c>
      <c r="AV145" s="14" t="s">
        <v>141</v>
      </c>
      <c r="AW145" s="14" t="s">
        <v>147</v>
      </c>
      <c r="AX145" s="14" t="s">
        <v>85</v>
      </c>
      <c r="AY145" s="257" t="s">
        <v>134</v>
      </c>
    </row>
    <row r="146" s="2" customFormat="1" ht="16.5" customHeight="1">
      <c r="A146" s="41"/>
      <c r="B146" s="42"/>
      <c r="C146" s="217" t="s">
        <v>196</v>
      </c>
      <c r="D146" s="217" t="s">
        <v>136</v>
      </c>
      <c r="E146" s="218" t="s">
        <v>497</v>
      </c>
      <c r="F146" s="219" t="s">
        <v>498</v>
      </c>
      <c r="G146" s="220" t="s">
        <v>139</v>
      </c>
      <c r="H146" s="221">
        <v>88.796000000000006</v>
      </c>
      <c r="I146" s="222"/>
      <c r="J146" s="223">
        <f>ROUND(I146*H146,2)</f>
        <v>0</v>
      </c>
      <c r="K146" s="219" t="s">
        <v>140</v>
      </c>
      <c r="L146" s="47"/>
      <c r="M146" s="224" t="s">
        <v>30</v>
      </c>
      <c r="N146" s="225" t="s">
        <v>48</v>
      </c>
      <c r="O146" s="87"/>
      <c r="P146" s="226">
        <f>O146*H146</f>
        <v>0</v>
      </c>
      <c r="Q146" s="226">
        <v>0.00085999999999999998</v>
      </c>
      <c r="R146" s="226">
        <f>Q146*H146</f>
        <v>0.076364559999999998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141</v>
      </c>
      <c r="AT146" s="228" t="s">
        <v>136</v>
      </c>
      <c r="AU146" s="228" t="s">
        <v>87</v>
      </c>
      <c r="AY146" s="19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9" t="s">
        <v>85</v>
      </c>
      <c r="BK146" s="229">
        <f>ROUND(I146*H146,2)</f>
        <v>0</v>
      </c>
      <c r="BL146" s="19" t="s">
        <v>141</v>
      </c>
      <c r="BM146" s="228" t="s">
        <v>499</v>
      </c>
    </row>
    <row r="147" s="2" customFormat="1">
      <c r="A147" s="41"/>
      <c r="B147" s="42"/>
      <c r="C147" s="43"/>
      <c r="D147" s="230" t="s">
        <v>143</v>
      </c>
      <c r="E147" s="43"/>
      <c r="F147" s="231" t="s">
        <v>500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143</v>
      </c>
      <c r="AU147" s="19" t="s">
        <v>87</v>
      </c>
    </row>
    <row r="148" s="13" customFormat="1">
      <c r="A148" s="13"/>
      <c r="B148" s="235"/>
      <c r="C148" s="236"/>
      <c r="D148" s="237" t="s">
        <v>145</v>
      </c>
      <c r="E148" s="238" t="s">
        <v>30</v>
      </c>
      <c r="F148" s="239" t="s">
        <v>672</v>
      </c>
      <c r="G148" s="236"/>
      <c r="H148" s="240">
        <v>7.5199999999999996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145</v>
      </c>
      <c r="AU148" s="246" t="s">
        <v>87</v>
      </c>
      <c r="AV148" s="13" t="s">
        <v>87</v>
      </c>
      <c r="AW148" s="13" t="s">
        <v>147</v>
      </c>
      <c r="AX148" s="13" t="s">
        <v>77</v>
      </c>
      <c r="AY148" s="246" t="s">
        <v>134</v>
      </c>
    </row>
    <row r="149" s="13" customFormat="1">
      <c r="A149" s="13"/>
      <c r="B149" s="235"/>
      <c r="C149" s="236"/>
      <c r="D149" s="237" t="s">
        <v>145</v>
      </c>
      <c r="E149" s="238" t="s">
        <v>30</v>
      </c>
      <c r="F149" s="239" t="s">
        <v>673</v>
      </c>
      <c r="G149" s="236"/>
      <c r="H149" s="240">
        <v>29.327999999999999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145</v>
      </c>
      <c r="AU149" s="246" t="s">
        <v>87</v>
      </c>
      <c r="AV149" s="13" t="s">
        <v>87</v>
      </c>
      <c r="AW149" s="13" t="s">
        <v>147</v>
      </c>
      <c r="AX149" s="13" t="s">
        <v>77</v>
      </c>
      <c r="AY149" s="246" t="s">
        <v>134</v>
      </c>
    </row>
    <row r="150" s="13" customFormat="1">
      <c r="A150" s="13"/>
      <c r="B150" s="235"/>
      <c r="C150" s="236"/>
      <c r="D150" s="237" t="s">
        <v>145</v>
      </c>
      <c r="E150" s="238" t="s">
        <v>30</v>
      </c>
      <c r="F150" s="239" t="s">
        <v>674</v>
      </c>
      <c r="G150" s="236"/>
      <c r="H150" s="240">
        <v>31.623999999999999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145</v>
      </c>
      <c r="AU150" s="246" t="s">
        <v>87</v>
      </c>
      <c r="AV150" s="13" t="s">
        <v>87</v>
      </c>
      <c r="AW150" s="13" t="s">
        <v>147</v>
      </c>
      <c r="AX150" s="13" t="s">
        <v>77</v>
      </c>
      <c r="AY150" s="246" t="s">
        <v>134</v>
      </c>
    </row>
    <row r="151" s="13" customFormat="1">
      <c r="A151" s="13"/>
      <c r="B151" s="235"/>
      <c r="C151" s="236"/>
      <c r="D151" s="237" t="s">
        <v>145</v>
      </c>
      <c r="E151" s="238" t="s">
        <v>30</v>
      </c>
      <c r="F151" s="239" t="s">
        <v>675</v>
      </c>
      <c r="G151" s="236"/>
      <c r="H151" s="240">
        <v>12.464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145</v>
      </c>
      <c r="AU151" s="246" t="s">
        <v>87</v>
      </c>
      <c r="AV151" s="13" t="s">
        <v>87</v>
      </c>
      <c r="AW151" s="13" t="s">
        <v>147</v>
      </c>
      <c r="AX151" s="13" t="s">
        <v>77</v>
      </c>
      <c r="AY151" s="246" t="s">
        <v>134</v>
      </c>
    </row>
    <row r="152" s="13" customFormat="1">
      <c r="A152" s="13"/>
      <c r="B152" s="235"/>
      <c r="C152" s="236"/>
      <c r="D152" s="237" t="s">
        <v>145</v>
      </c>
      <c r="E152" s="238" t="s">
        <v>30</v>
      </c>
      <c r="F152" s="239" t="s">
        <v>676</v>
      </c>
      <c r="G152" s="236"/>
      <c r="H152" s="240">
        <v>1.02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145</v>
      </c>
      <c r="AU152" s="246" t="s">
        <v>87</v>
      </c>
      <c r="AV152" s="13" t="s">
        <v>87</v>
      </c>
      <c r="AW152" s="13" t="s">
        <v>147</v>
      </c>
      <c r="AX152" s="13" t="s">
        <v>77</v>
      </c>
      <c r="AY152" s="246" t="s">
        <v>134</v>
      </c>
    </row>
    <row r="153" s="13" customFormat="1">
      <c r="A153" s="13"/>
      <c r="B153" s="235"/>
      <c r="C153" s="236"/>
      <c r="D153" s="237" t="s">
        <v>145</v>
      </c>
      <c r="E153" s="238" t="s">
        <v>30</v>
      </c>
      <c r="F153" s="239" t="s">
        <v>677</v>
      </c>
      <c r="G153" s="236"/>
      <c r="H153" s="240">
        <v>2.6600000000000001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145</v>
      </c>
      <c r="AU153" s="246" t="s">
        <v>87</v>
      </c>
      <c r="AV153" s="13" t="s">
        <v>87</v>
      </c>
      <c r="AW153" s="13" t="s">
        <v>147</v>
      </c>
      <c r="AX153" s="13" t="s">
        <v>77</v>
      </c>
      <c r="AY153" s="246" t="s">
        <v>134</v>
      </c>
    </row>
    <row r="154" s="13" customFormat="1">
      <c r="A154" s="13"/>
      <c r="B154" s="235"/>
      <c r="C154" s="236"/>
      <c r="D154" s="237" t="s">
        <v>145</v>
      </c>
      <c r="E154" s="238" t="s">
        <v>30</v>
      </c>
      <c r="F154" s="239" t="s">
        <v>678</v>
      </c>
      <c r="G154" s="236"/>
      <c r="H154" s="240">
        <v>2.7400000000000002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145</v>
      </c>
      <c r="AU154" s="246" t="s">
        <v>87</v>
      </c>
      <c r="AV154" s="13" t="s">
        <v>87</v>
      </c>
      <c r="AW154" s="13" t="s">
        <v>147</v>
      </c>
      <c r="AX154" s="13" t="s">
        <v>77</v>
      </c>
      <c r="AY154" s="246" t="s">
        <v>134</v>
      </c>
    </row>
    <row r="155" s="13" customFormat="1">
      <c r="A155" s="13"/>
      <c r="B155" s="235"/>
      <c r="C155" s="236"/>
      <c r="D155" s="237" t="s">
        <v>145</v>
      </c>
      <c r="E155" s="238" t="s">
        <v>30</v>
      </c>
      <c r="F155" s="239" t="s">
        <v>679</v>
      </c>
      <c r="G155" s="236"/>
      <c r="H155" s="240">
        <v>1.44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145</v>
      </c>
      <c r="AU155" s="246" t="s">
        <v>87</v>
      </c>
      <c r="AV155" s="13" t="s">
        <v>87</v>
      </c>
      <c r="AW155" s="13" t="s">
        <v>147</v>
      </c>
      <c r="AX155" s="13" t="s">
        <v>77</v>
      </c>
      <c r="AY155" s="246" t="s">
        <v>134</v>
      </c>
    </row>
    <row r="156" s="14" customFormat="1">
      <c r="A156" s="14"/>
      <c r="B156" s="247"/>
      <c r="C156" s="248"/>
      <c r="D156" s="237" t="s">
        <v>145</v>
      </c>
      <c r="E156" s="249" t="s">
        <v>30</v>
      </c>
      <c r="F156" s="250" t="s">
        <v>148</v>
      </c>
      <c r="G156" s="248"/>
      <c r="H156" s="251">
        <v>88.795999999999978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145</v>
      </c>
      <c r="AU156" s="257" t="s">
        <v>87</v>
      </c>
      <c r="AV156" s="14" t="s">
        <v>141</v>
      </c>
      <c r="AW156" s="14" t="s">
        <v>147</v>
      </c>
      <c r="AX156" s="14" t="s">
        <v>85</v>
      </c>
      <c r="AY156" s="257" t="s">
        <v>134</v>
      </c>
    </row>
    <row r="157" s="2" customFormat="1" ht="16.5" customHeight="1">
      <c r="A157" s="41"/>
      <c r="B157" s="42"/>
      <c r="C157" s="217" t="s">
        <v>208</v>
      </c>
      <c r="D157" s="217" t="s">
        <v>136</v>
      </c>
      <c r="E157" s="218" t="s">
        <v>501</v>
      </c>
      <c r="F157" s="219" t="s">
        <v>502</v>
      </c>
      <c r="G157" s="220" t="s">
        <v>211</v>
      </c>
      <c r="H157" s="221">
        <v>0.48899999999999999</v>
      </c>
      <c r="I157" s="222"/>
      <c r="J157" s="223">
        <f>ROUND(I157*H157,2)</f>
        <v>0</v>
      </c>
      <c r="K157" s="219" t="s">
        <v>140</v>
      </c>
      <c r="L157" s="47"/>
      <c r="M157" s="224" t="s">
        <v>30</v>
      </c>
      <c r="N157" s="225" t="s">
        <v>48</v>
      </c>
      <c r="O157" s="87"/>
      <c r="P157" s="226">
        <f>O157*H157</f>
        <v>0</v>
      </c>
      <c r="Q157" s="226">
        <v>1.03955</v>
      </c>
      <c r="R157" s="226">
        <f>Q157*H157</f>
        <v>0.50833994999999998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141</v>
      </c>
      <c r="AT157" s="228" t="s">
        <v>136</v>
      </c>
      <c r="AU157" s="228" t="s">
        <v>87</v>
      </c>
      <c r="AY157" s="19" t="s">
        <v>134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9" t="s">
        <v>85</v>
      </c>
      <c r="BK157" s="229">
        <f>ROUND(I157*H157,2)</f>
        <v>0</v>
      </c>
      <c r="BL157" s="19" t="s">
        <v>141</v>
      </c>
      <c r="BM157" s="228" t="s">
        <v>680</v>
      </c>
    </row>
    <row r="158" s="2" customFormat="1">
      <c r="A158" s="41"/>
      <c r="B158" s="42"/>
      <c r="C158" s="43"/>
      <c r="D158" s="230" t="s">
        <v>143</v>
      </c>
      <c r="E158" s="43"/>
      <c r="F158" s="231" t="s">
        <v>504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143</v>
      </c>
      <c r="AU158" s="19" t="s">
        <v>87</v>
      </c>
    </row>
    <row r="159" s="15" customFormat="1">
      <c r="A159" s="15"/>
      <c r="B159" s="258"/>
      <c r="C159" s="259"/>
      <c r="D159" s="237" t="s">
        <v>145</v>
      </c>
      <c r="E159" s="260" t="s">
        <v>30</v>
      </c>
      <c r="F159" s="261" t="s">
        <v>505</v>
      </c>
      <c r="G159" s="259"/>
      <c r="H159" s="260" t="s">
        <v>30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145</v>
      </c>
      <c r="AU159" s="267" t="s">
        <v>87</v>
      </c>
      <c r="AV159" s="15" t="s">
        <v>85</v>
      </c>
      <c r="AW159" s="15" t="s">
        <v>147</v>
      </c>
      <c r="AX159" s="15" t="s">
        <v>77</v>
      </c>
      <c r="AY159" s="267" t="s">
        <v>134</v>
      </c>
    </row>
    <row r="160" s="13" customFormat="1">
      <c r="A160" s="13"/>
      <c r="B160" s="235"/>
      <c r="C160" s="236"/>
      <c r="D160" s="237" t="s">
        <v>145</v>
      </c>
      <c r="E160" s="238" t="s">
        <v>30</v>
      </c>
      <c r="F160" s="239" t="s">
        <v>681</v>
      </c>
      <c r="G160" s="236"/>
      <c r="H160" s="240">
        <v>0.034020000000000002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145</v>
      </c>
      <c r="AU160" s="246" t="s">
        <v>87</v>
      </c>
      <c r="AV160" s="13" t="s">
        <v>87</v>
      </c>
      <c r="AW160" s="13" t="s">
        <v>147</v>
      </c>
      <c r="AX160" s="13" t="s">
        <v>77</v>
      </c>
      <c r="AY160" s="246" t="s">
        <v>134</v>
      </c>
    </row>
    <row r="161" s="13" customFormat="1">
      <c r="A161" s="13"/>
      <c r="B161" s="235"/>
      <c r="C161" s="236"/>
      <c r="D161" s="237" t="s">
        <v>145</v>
      </c>
      <c r="E161" s="238" t="s">
        <v>30</v>
      </c>
      <c r="F161" s="239" t="s">
        <v>682</v>
      </c>
      <c r="G161" s="236"/>
      <c r="H161" s="240">
        <v>0.18215658000000001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145</v>
      </c>
      <c r="AU161" s="246" t="s">
        <v>87</v>
      </c>
      <c r="AV161" s="13" t="s">
        <v>87</v>
      </c>
      <c r="AW161" s="13" t="s">
        <v>147</v>
      </c>
      <c r="AX161" s="13" t="s">
        <v>77</v>
      </c>
      <c r="AY161" s="246" t="s">
        <v>134</v>
      </c>
    </row>
    <row r="162" s="13" customFormat="1">
      <c r="A162" s="13"/>
      <c r="B162" s="235"/>
      <c r="C162" s="236"/>
      <c r="D162" s="237" t="s">
        <v>145</v>
      </c>
      <c r="E162" s="238" t="s">
        <v>30</v>
      </c>
      <c r="F162" s="239" t="s">
        <v>683</v>
      </c>
      <c r="G162" s="236"/>
      <c r="H162" s="240">
        <v>0.19391886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145</v>
      </c>
      <c r="AU162" s="246" t="s">
        <v>87</v>
      </c>
      <c r="AV162" s="13" t="s">
        <v>87</v>
      </c>
      <c r="AW162" s="13" t="s">
        <v>147</v>
      </c>
      <c r="AX162" s="13" t="s">
        <v>77</v>
      </c>
      <c r="AY162" s="246" t="s">
        <v>134</v>
      </c>
    </row>
    <row r="163" s="13" customFormat="1">
      <c r="A163" s="13"/>
      <c r="B163" s="235"/>
      <c r="C163" s="236"/>
      <c r="D163" s="237" t="s">
        <v>145</v>
      </c>
      <c r="E163" s="238" t="s">
        <v>30</v>
      </c>
      <c r="F163" s="239" t="s">
        <v>684</v>
      </c>
      <c r="G163" s="236"/>
      <c r="H163" s="240">
        <v>0.079327620000000001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145</v>
      </c>
      <c r="AU163" s="246" t="s">
        <v>87</v>
      </c>
      <c r="AV163" s="13" t="s">
        <v>87</v>
      </c>
      <c r="AW163" s="13" t="s">
        <v>147</v>
      </c>
      <c r="AX163" s="13" t="s">
        <v>77</v>
      </c>
      <c r="AY163" s="246" t="s">
        <v>134</v>
      </c>
    </row>
    <row r="164" s="14" customFormat="1">
      <c r="A164" s="14"/>
      <c r="B164" s="247"/>
      <c r="C164" s="248"/>
      <c r="D164" s="237" t="s">
        <v>145</v>
      </c>
      <c r="E164" s="249" t="s">
        <v>30</v>
      </c>
      <c r="F164" s="250" t="s">
        <v>148</v>
      </c>
      <c r="G164" s="248"/>
      <c r="H164" s="251">
        <v>0.48942305999999997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145</v>
      </c>
      <c r="AU164" s="257" t="s">
        <v>87</v>
      </c>
      <c r="AV164" s="14" t="s">
        <v>141</v>
      </c>
      <c r="AW164" s="14" t="s">
        <v>147</v>
      </c>
      <c r="AX164" s="14" t="s">
        <v>85</v>
      </c>
      <c r="AY164" s="257" t="s">
        <v>134</v>
      </c>
    </row>
    <row r="165" s="12" customFormat="1" ht="22.8" customHeight="1">
      <c r="A165" s="12"/>
      <c r="B165" s="201"/>
      <c r="C165" s="202"/>
      <c r="D165" s="203" t="s">
        <v>76</v>
      </c>
      <c r="E165" s="215" t="s">
        <v>141</v>
      </c>
      <c r="F165" s="215" t="s">
        <v>373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SUM(P166:P175)</f>
        <v>0</v>
      </c>
      <c r="Q165" s="209"/>
      <c r="R165" s="210">
        <f>SUM(R166:R175)</f>
        <v>83.278393799999989</v>
      </c>
      <c r="S165" s="209"/>
      <c r="T165" s="211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85</v>
      </c>
      <c r="AT165" s="213" t="s">
        <v>76</v>
      </c>
      <c r="AU165" s="213" t="s">
        <v>85</v>
      </c>
      <c r="AY165" s="212" t="s">
        <v>134</v>
      </c>
      <c r="BK165" s="214">
        <f>SUM(BK166:BK175)</f>
        <v>0</v>
      </c>
    </row>
    <row r="166" s="2" customFormat="1" ht="21.75" customHeight="1">
      <c r="A166" s="41"/>
      <c r="B166" s="42"/>
      <c r="C166" s="217" t="s">
        <v>214</v>
      </c>
      <c r="D166" s="217" t="s">
        <v>136</v>
      </c>
      <c r="E166" s="218" t="s">
        <v>685</v>
      </c>
      <c r="F166" s="219" t="s">
        <v>686</v>
      </c>
      <c r="G166" s="220" t="s">
        <v>139</v>
      </c>
      <c r="H166" s="221">
        <v>68.819999999999993</v>
      </c>
      <c r="I166" s="222"/>
      <c r="J166" s="223">
        <f>ROUND(I166*H166,2)</f>
        <v>0</v>
      </c>
      <c r="K166" s="219" t="s">
        <v>140</v>
      </c>
      <c r="L166" s="47"/>
      <c r="M166" s="224" t="s">
        <v>30</v>
      </c>
      <c r="N166" s="225" t="s">
        <v>48</v>
      </c>
      <c r="O166" s="87"/>
      <c r="P166" s="226">
        <f>O166*H166</f>
        <v>0</v>
      </c>
      <c r="Q166" s="226">
        <v>0.39517000000000002</v>
      </c>
      <c r="R166" s="226">
        <f>Q166*H166</f>
        <v>27.195599399999999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141</v>
      </c>
      <c r="AT166" s="228" t="s">
        <v>136</v>
      </c>
      <c r="AU166" s="228" t="s">
        <v>87</v>
      </c>
      <c r="AY166" s="19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9" t="s">
        <v>85</v>
      </c>
      <c r="BK166" s="229">
        <f>ROUND(I166*H166,2)</f>
        <v>0</v>
      </c>
      <c r="BL166" s="19" t="s">
        <v>141</v>
      </c>
      <c r="BM166" s="228" t="s">
        <v>687</v>
      </c>
    </row>
    <row r="167" s="2" customFormat="1">
      <c r="A167" s="41"/>
      <c r="B167" s="42"/>
      <c r="C167" s="43"/>
      <c r="D167" s="230" t="s">
        <v>143</v>
      </c>
      <c r="E167" s="43"/>
      <c r="F167" s="231" t="s">
        <v>688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143</v>
      </c>
      <c r="AU167" s="19" t="s">
        <v>87</v>
      </c>
    </row>
    <row r="168" s="15" customFormat="1">
      <c r="A168" s="15"/>
      <c r="B168" s="258"/>
      <c r="C168" s="259"/>
      <c r="D168" s="237" t="s">
        <v>145</v>
      </c>
      <c r="E168" s="260" t="s">
        <v>30</v>
      </c>
      <c r="F168" s="261" t="s">
        <v>689</v>
      </c>
      <c r="G168" s="259"/>
      <c r="H168" s="260" t="s">
        <v>30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145</v>
      </c>
      <c r="AU168" s="267" t="s">
        <v>87</v>
      </c>
      <c r="AV168" s="15" t="s">
        <v>85</v>
      </c>
      <c r="AW168" s="15" t="s">
        <v>147</v>
      </c>
      <c r="AX168" s="15" t="s">
        <v>77</v>
      </c>
      <c r="AY168" s="267" t="s">
        <v>134</v>
      </c>
    </row>
    <row r="169" s="13" customFormat="1">
      <c r="A169" s="13"/>
      <c r="B169" s="235"/>
      <c r="C169" s="236"/>
      <c r="D169" s="237" t="s">
        <v>145</v>
      </c>
      <c r="E169" s="238" t="s">
        <v>30</v>
      </c>
      <c r="F169" s="239" t="s">
        <v>690</v>
      </c>
      <c r="G169" s="236"/>
      <c r="H169" s="240">
        <v>68.819999999999993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145</v>
      </c>
      <c r="AU169" s="246" t="s">
        <v>87</v>
      </c>
      <c r="AV169" s="13" t="s">
        <v>87</v>
      </c>
      <c r="AW169" s="13" t="s">
        <v>147</v>
      </c>
      <c r="AX169" s="13" t="s">
        <v>77</v>
      </c>
      <c r="AY169" s="246" t="s">
        <v>134</v>
      </c>
    </row>
    <row r="170" s="14" customFormat="1">
      <c r="A170" s="14"/>
      <c r="B170" s="247"/>
      <c r="C170" s="248"/>
      <c r="D170" s="237" t="s">
        <v>145</v>
      </c>
      <c r="E170" s="249" t="s">
        <v>30</v>
      </c>
      <c r="F170" s="250" t="s">
        <v>148</v>
      </c>
      <c r="G170" s="248"/>
      <c r="H170" s="251">
        <v>68.819999999999993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145</v>
      </c>
      <c r="AU170" s="257" t="s">
        <v>87</v>
      </c>
      <c r="AV170" s="14" t="s">
        <v>141</v>
      </c>
      <c r="AW170" s="14" t="s">
        <v>147</v>
      </c>
      <c r="AX170" s="14" t="s">
        <v>85</v>
      </c>
      <c r="AY170" s="257" t="s">
        <v>134</v>
      </c>
    </row>
    <row r="171" s="2" customFormat="1" ht="33" customHeight="1">
      <c r="A171" s="41"/>
      <c r="B171" s="42"/>
      <c r="C171" s="217" t="s">
        <v>225</v>
      </c>
      <c r="D171" s="217" t="s">
        <v>136</v>
      </c>
      <c r="E171" s="218" t="s">
        <v>691</v>
      </c>
      <c r="F171" s="219" t="s">
        <v>692</v>
      </c>
      <c r="G171" s="220" t="s">
        <v>139</v>
      </c>
      <c r="H171" s="221">
        <v>68.819999999999993</v>
      </c>
      <c r="I171" s="222"/>
      <c r="J171" s="223">
        <f>ROUND(I171*H171,2)</f>
        <v>0</v>
      </c>
      <c r="K171" s="219" t="s">
        <v>140</v>
      </c>
      <c r="L171" s="47"/>
      <c r="M171" s="224" t="s">
        <v>30</v>
      </c>
      <c r="N171" s="225" t="s">
        <v>48</v>
      </c>
      <c r="O171" s="87"/>
      <c r="P171" s="226">
        <f>O171*H171</f>
        <v>0</v>
      </c>
      <c r="Q171" s="226">
        <v>0.81491999999999998</v>
      </c>
      <c r="R171" s="226">
        <f>Q171*H171</f>
        <v>56.08279439999999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141</v>
      </c>
      <c r="AT171" s="228" t="s">
        <v>136</v>
      </c>
      <c r="AU171" s="228" t="s">
        <v>87</v>
      </c>
      <c r="AY171" s="19" t="s">
        <v>134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9" t="s">
        <v>85</v>
      </c>
      <c r="BK171" s="229">
        <f>ROUND(I171*H171,2)</f>
        <v>0</v>
      </c>
      <c r="BL171" s="19" t="s">
        <v>141</v>
      </c>
      <c r="BM171" s="228" t="s">
        <v>693</v>
      </c>
    </row>
    <row r="172" s="2" customFormat="1">
      <c r="A172" s="41"/>
      <c r="B172" s="42"/>
      <c r="C172" s="43"/>
      <c r="D172" s="230" t="s">
        <v>143</v>
      </c>
      <c r="E172" s="43"/>
      <c r="F172" s="231" t="s">
        <v>694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143</v>
      </c>
      <c r="AU172" s="19" t="s">
        <v>87</v>
      </c>
    </row>
    <row r="173" s="15" customFormat="1">
      <c r="A173" s="15"/>
      <c r="B173" s="258"/>
      <c r="C173" s="259"/>
      <c r="D173" s="237" t="s">
        <v>145</v>
      </c>
      <c r="E173" s="260" t="s">
        <v>30</v>
      </c>
      <c r="F173" s="261" t="s">
        <v>695</v>
      </c>
      <c r="G173" s="259"/>
      <c r="H173" s="260" t="s">
        <v>30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7" t="s">
        <v>145</v>
      </c>
      <c r="AU173" s="267" t="s">
        <v>87</v>
      </c>
      <c r="AV173" s="15" t="s">
        <v>85</v>
      </c>
      <c r="AW173" s="15" t="s">
        <v>147</v>
      </c>
      <c r="AX173" s="15" t="s">
        <v>77</v>
      </c>
      <c r="AY173" s="267" t="s">
        <v>134</v>
      </c>
    </row>
    <row r="174" s="13" customFormat="1">
      <c r="A174" s="13"/>
      <c r="B174" s="235"/>
      <c r="C174" s="236"/>
      <c r="D174" s="237" t="s">
        <v>145</v>
      </c>
      <c r="E174" s="238" t="s">
        <v>30</v>
      </c>
      <c r="F174" s="239" t="s">
        <v>690</v>
      </c>
      <c r="G174" s="236"/>
      <c r="H174" s="240">
        <v>68.819999999999993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145</v>
      </c>
      <c r="AU174" s="246" t="s">
        <v>87</v>
      </c>
      <c r="AV174" s="13" t="s">
        <v>87</v>
      </c>
      <c r="AW174" s="13" t="s">
        <v>147</v>
      </c>
      <c r="AX174" s="13" t="s">
        <v>77</v>
      </c>
      <c r="AY174" s="246" t="s">
        <v>134</v>
      </c>
    </row>
    <row r="175" s="14" customFormat="1">
      <c r="A175" s="14"/>
      <c r="B175" s="247"/>
      <c r="C175" s="248"/>
      <c r="D175" s="237" t="s">
        <v>145</v>
      </c>
      <c r="E175" s="249" t="s">
        <v>30</v>
      </c>
      <c r="F175" s="250" t="s">
        <v>148</v>
      </c>
      <c r="G175" s="248"/>
      <c r="H175" s="251">
        <v>68.819999999999993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145</v>
      </c>
      <c r="AU175" s="257" t="s">
        <v>87</v>
      </c>
      <c r="AV175" s="14" t="s">
        <v>141</v>
      </c>
      <c r="AW175" s="14" t="s">
        <v>147</v>
      </c>
      <c r="AX175" s="14" t="s">
        <v>85</v>
      </c>
      <c r="AY175" s="257" t="s">
        <v>134</v>
      </c>
    </row>
    <row r="176" s="12" customFormat="1" ht="22.8" customHeight="1">
      <c r="A176" s="12"/>
      <c r="B176" s="201"/>
      <c r="C176" s="202"/>
      <c r="D176" s="203" t="s">
        <v>76</v>
      </c>
      <c r="E176" s="215" t="s">
        <v>196</v>
      </c>
      <c r="F176" s="215" t="s">
        <v>585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SUM(P177:P182)</f>
        <v>0</v>
      </c>
      <c r="Q176" s="209"/>
      <c r="R176" s="210">
        <f>SUM(R177:R182)</f>
        <v>0.052279199999999991</v>
      </c>
      <c r="S176" s="209"/>
      <c r="T176" s="211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85</v>
      </c>
      <c r="AT176" s="213" t="s">
        <v>76</v>
      </c>
      <c r="AU176" s="213" t="s">
        <v>85</v>
      </c>
      <c r="AY176" s="212" t="s">
        <v>134</v>
      </c>
      <c r="BK176" s="214">
        <f>SUM(BK177:BK182)</f>
        <v>0</v>
      </c>
    </row>
    <row r="177" s="2" customFormat="1" ht="21.75" customHeight="1">
      <c r="A177" s="41"/>
      <c r="B177" s="42"/>
      <c r="C177" s="217" t="s">
        <v>231</v>
      </c>
      <c r="D177" s="217" t="s">
        <v>136</v>
      </c>
      <c r="E177" s="218" t="s">
        <v>605</v>
      </c>
      <c r="F177" s="219" t="s">
        <v>606</v>
      </c>
      <c r="G177" s="220" t="s">
        <v>369</v>
      </c>
      <c r="H177" s="221">
        <v>38.159999999999997</v>
      </c>
      <c r="I177" s="222"/>
      <c r="J177" s="223">
        <f>ROUND(I177*H177,2)</f>
        <v>0</v>
      </c>
      <c r="K177" s="219" t="s">
        <v>140</v>
      </c>
      <c r="L177" s="47"/>
      <c r="M177" s="224" t="s">
        <v>30</v>
      </c>
      <c r="N177" s="225" t="s">
        <v>48</v>
      </c>
      <c r="O177" s="87"/>
      <c r="P177" s="226">
        <f>O177*H177</f>
        <v>0</v>
      </c>
      <c r="Q177" s="226">
        <v>0.0013699999999999999</v>
      </c>
      <c r="R177" s="226">
        <f>Q177*H177</f>
        <v>0.052279199999999991</v>
      </c>
      <c r="S177" s="226">
        <v>0</v>
      </c>
      <c r="T177" s="22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141</v>
      </c>
      <c r="AT177" s="228" t="s">
        <v>136</v>
      </c>
      <c r="AU177" s="228" t="s">
        <v>87</v>
      </c>
      <c r="AY177" s="19" t="s">
        <v>134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9" t="s">
        <v>85</v>
      </c>
      <c r="BK177" s="229">
        <f>ROUND(I177*H177,2)</f>
        <v>0</v>
      </c>
      <c r="BL177" s="19" t="s">
        <v>141</v>
      </c>
      <c r="BM177" s="228" t="s">
        <v>696</v>
      </c>
    </row>
    <row r="178" s="2" customFormat="1">
      <c r="A178" s="41"/>
      <c r="B178" s="42"/>
      <c r="C178" s="43"/>
      <c r="D178" s="230" t="s">
        <v>143</v>
      </c>
      <c r="E178" s="43"/>
      <c r="F178" s="231" t="s">
        <v>608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143</v>
      </c>
      <c r="AU178" s="19" t="s">
        <v>87</v>
      </c>
    </row>
    <row r="179" s="13" customFormat="1">
      <c r="A179" s="13"/>
      <c r="B179" s="235"/>
      <c r="C179" s="236"/>
      <c r="D179" s="237" t="s">
        <v>145</v>
      </c>
      <c r="E179" s="238" t="s">
        <v>30</v>
      </c>
      <c r="F179" s="239" t="s">
        <v>697</v>
      </c>
      <c r="G179" s="236"/>
      <c r="H179" s="240">
        <v>15.32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145</v>
      </c>
      <c r="AU179" s="246" t="s">
        <v>87</v>
      </c>
      <c r="AV179" s="13" t="s">
        <v>87</v>
      </c>
      <c r="AW179" s="13" t="s">
        <v>147</v>
      </c>
      <c r="AX179" s="13" t="s">
        <v>77</v>
      </c>
      <c r="AY179" s="246" t="s">
        <v>134</v>
      </c>
    </row>
    <row r="180" s="13" customFormat="1">
      <c r="A180" s="13"/>
      <c r="B180" s="235"/>
      <c r="C180" s="236"/>
      <c r="D180" s="237" t="s">
        <v>145</v>
      </c>
      <c r="E180" s="238" t="s">
        <v>30</v>
      </c>
      <c r="F180" s="239" t="s">
        <v>698</v>
      </c>
      <c r="G180" s="236"/>
      <c r="H180" s="240">
        <v>16.440000000000001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145</v>
      </c>
      <c r="AU180" s="246" t="s">
        <v>87</v>
      </c>
      <c r="AV180" s="13" t="s">
        <v>87</v>
      </c>
      <c r="AW180" s="13" t="s">
        <v>147</v>
      </c>
      <c r="AX180" s="13" t="s">
        <v>77</v>
      </c>
      <c r="AY180" s="246" t="s">
        <v>134</v>
      </c>
    </row>
    <row r="181" s="13" customFormat="1">
      <c r="A181" s="13"/>
      <c r="B181" s="235"/>
      <c r="C181" s="236"/>
      <c r="D181" s="237" t="s">
        <v>145</v>
      </c>
      <c r="E181" s="238" t="s">
        <v>30</v>
      </c>
      <c r="F181" s="239" t="s">
        <v>699</v>
      </c>
      <c r="G181" s="236"/>
      <c r="H181" s="240">
        <v>6.4000000000000004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145</v>
      </c>
      <c r="AU181" s="246" t="s">
        <v>87</v>
      </c>
      <c r="AV181" s="13" t="s">
        <v>87</v>
      </c>
      <c r="AW181" s="13" t="s">
        <v>147</v>
      </c>
      <c r="AX181" s="13" t="s">
        <v>77</v>
      </c>
      <c r="AY181" s="246" t="s">
        <v>134</v>
      </c>
    </row>
    <row r="182" s="14" customFormat="1">
      <c r="A182" s="14"/>
      <c r="B182" s="247"/>
      <c r="C182" s="248"/>
      <c r="D182" s="237" t="s">
        <v>145</v>
      </c>
      <c r="E182" s="249" t="s">
        <v>30</v>
      </c>
      <c r="F182" s="250" t="s">
        <v>148</v>
      </c>
      <c r="G182" s="248"/>
      <c r="H182" s="251">
        <v>38.160000000000004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145</v>
      </c>
      <c r="AU182" s="257" t="s">
        <v>87</v>
      </c>
      <c r="AV182" s="14" t="s">
        <v>141</v>
      </c>
      <c r="AW182" s="14" t="s">
        <v>147</v>
      </c>
      <c r="AX182" s="14" t="s">
        <v>85</v>
      </c>
      <c r="AY182" s="257" t="s">
        <v>134</v>
      </c>
    </row>
    <row r="183" s="12" customFormat="1" ht="22.8" customHeight="1">
      <c r="A183" s="12"/>
      <c r="B183" s="201"/>
      <c r="C183" s="202"/>
      <c r="D183" s="203" t="s">
        <v>76</v>
      </c>
      <c r="E183" s="215" t="s">
        <v>410</v>
      </c>
      <c r="F183" s="215" t="s">
        <v>411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SUM(P184:P185)</f>
        <v>0</v>
      </c>
      <c r="Q183" s="209"/>
      <c r="R183" s="210">
        <f>SUM(R184:R185)</f>
        <v>0</v>
      </c>
      <c r="S183" s="209"/>
      <c r="T183" s="211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85</v>
      </c>
      <c r="AT183" s="213" t="s">
        <v>76</v>
      </c>
      <c r="AU183" s="213" t="s">
        <v>85</v>
      </c>
      <c r="AY183" s="212" t="s">
        <v>134</v>
      </c>
      <c r="BK183" s="214">
        <f>SUM(BK184:BK185)</f>
        <v>0</v>
      </c>
    </row>
    <row r="184" s="2" customFormat="1" ht="16.5" customHeight="1">
      <c r="A184" s="41"/>
      <c r="B184" s="42"/>
      <c r="C184" s="217" t="s">
        <v>237</v>
      </c>
      <c r="D184" s="217" t="s">
        <v>136</v>
      </c>
      <c r="E184" s="218" t="s">
        <v>642</v>
      </c>
      <c r="F184" s="219" t="s">
        <v>643</v>
      </c>
      <c r="G184" s="220" t="s">
        <v>211</v>
      </c>
      <c r="H184" s="221">
        <v>133.733</v>
      </c>
      <c r="I184" s="222"/>
      <c r="J184" s="223">
        <f>ROUND(I184*H184,2)</f>
        <v>0</v>
      </c>
      <c r="K184" s="219" t="s">
        <v>140</v>
      </c>
      <c r="L184" s="47"/>
      <c r="M184" s="224" t="s">
        <v>30</v>
      </c>
      <c r="N184" s="225" t="s">
        <v>48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141</v>
      </c>
      <c r="AT184" s="228" t="s">
        <v>136</v>
      </c>
      <c r="AU184" s="228" t="s">
        <v>87</v>
      </c>
      <c r="AY184" s="19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9" t="s">
        <v>85</v>
      </c>
      <c r="BK184" s="229">
        <f>ROUND(I184*H184,2)</f>
        <v>0</v>
      </c>
      <c r="BL184" s="19" t="s">
        <v>141</v>
      </c>
      <c r="BM184" s="228" t="s">
        <v>700</v>
      </c>
    </row>
    <row r="185" s="2" customFormat="1">
      <c r="A185" s="41"/>
      <c r="B185" s="42"/>
      <c r="C185" s="43"/>
      <c r="D185" s="230" t="s">
        <v>143</v>
      </c>
      <c r="E185" s="43"/>
      <c r="F185" s="231" t="s">
        <v>645</v>
      </c>
      <c r="G185" s="43"/>
      <c r="H185" s="43"/>
      <c r="I185" s="232"/>
      <c r="J185" s="43"/>
      <c r="K185" s="43"/>
      <c r="L185" s="47"/>
      <c r="M185" s="292"/>
      <c r="N185" s="293"/>
      <c r="O185" s="294"/>
      <c r="P185" s="294"/>
      <c r="Q185" s="294"/>
      <c r="R185" s="294"/>
      <c r="S185" s="294"/>
      <c r="T185" s="295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143</v>
      </c>
      <c r="AU185" s="19" t="s">
        <v>87</v>
      </c>
    </row>
    <row r="186" s="2" customFormat="1" ht="6.96" customHeight="1">
      <c r="A186" s="41"/>
      <c r="B186" s="62"/>
      <c r="C186" s="63"/>
      <c r="D186" s="63"/>
      <c r="E186" s="63"/>
      <c r="F186" s="63"/>
      <c r="G186" s="63"/>
      <c r="H186" s="63"/>
      <c r="I186" s="63"/>
      <c r="J186" s="63"/>
      <c r="K186" s="63"/>
      <c r="L186" s="47"/>
      <c r="M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</row>
  </sheetData>
  <sheetProtection sheet="1" autoFilter="0" formatColumns="0" formatRows="0" objects="1" scenarios="1" spinCount="100000" saltValue="BSZm93AGbW6d0pUkdhA4CClHyRxS4y6eNmrqNhupF8VjKmROyLww2fHdX+W8Fd6ibBJqdti+L0oC77ObNkp86A==" hashValue="XeLHw5E1wSBgSPqnnCDVnioKQyrTnGTIEeEiLBLG0TdgNPXsGWKdmUNUm9e1VPqNZHny01p8qQKUfw015BdHYQ==" algorithmName="SHA-512" password="CC35"/>
  <autoFilter ref="C90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31251103"/>
    <hyperlink ref="F99" r:id="rId2" display="https://podminky.urs.cz/item/CS_URS_2022_01/162251102"/>
    <hyperlink ref="F103" r:id="rId3" display="https://podminky.urs.cz/item/CS_URS_2022_01/174151101"/>
    <hyperlink ref="F107" r:id="rId4" display="https://podminky.urs.cz/item/CS_URS_2022_01/181951112"/>
    <hyperlink ref="F111" r:id="rId5" display="https://podminky.urs.cz/item/CS_URS_2022_01/182151111"/>
    <hyperlink ref="F116" r:id="rId6" display="https://podminky.urs.cz/item/CS_URS_2022_01/321311116"/>
    <hyperlink ref="F125" r:id="rId7" display="https://podminky.urs.cz/item/CS_URS_2022_01/321321116"/>
    <hyperlink ref="F134" r:id="rId8" display="https://podminky.urs.cz/item/CS_URS_2022_01/321351010"/>
    <hyperlink ref="F147" r:id="rId9" display="https://podminky.urs.cz/item/CS_URS_2022_01/321352010"/>
    <hyperlink ref="F158" r:id="rId10" display="https://podminky.urs.cz/item/CS_URS_2022_01/321368211"/>
    <hyperlink ref="F167" r:id="rId11" display="https://podminky.urs.cz/item/CS_URS_2022_01/457312812"/>
    <hyperlink ref="F172" r:id="rId12" display="https://podminky.urs.cz/item/CS_URS_2022_01/465511522"/>
    <hyperlink ref="F178" r:id="rId13" display="https://podminky.urs.cz/item/CS_URS_2022_01/953334121"/>
    <hyperlink ref="F185" r:id="rId14" display="https://podminky.urs.cz/item/CS_URS_2022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1" customFormat="1" ht="12" customHeight="1">
      <c r="B8" s="22"/>
      <c r="D8" s="145" t="s">
        <v>111</v>
      </c>
      <c r="L8" s="22"/>
    </row>
    <row r="9" s="2" customFormat="1" ht="16.5" customHeight="1">
      <c r="A9" s="41"/>
      <c r="B9" s="47"/>
      <c r="C9" s="41"/>
      <c r="D9" s="41"/>
      <c r="E9" s="146" t="s">
        <v>416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417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701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106</v>
      </c>
      <c r="G13" s="41"/>
      <c r="H13" s="41"/>
      <c r="I13" s="145" t="s">
        <v>20</v>
      </c>
      <c r="J13" s="136" t="s">
        <v>702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10. 2. 2022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41"/>
      <c r="E15" s="41"/>
      <c r="F15" s="41"/>
      <c r="G15" s="41"/>
      <c r="H15" s="41"/>
      <c r="I15" s="150" t="s">
        <v>26</v>
      </c>
      <c r="J15" s="151" t="s">
        <v>27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28</v>
      </c>
      <c r="E16" s="41"/>
      <c r="F16" s="41"/>
      <c r="G16" s="41"/>
      <c r="H16" s="41"/>
      <c r="I16" s="145" t="s">
        <v>29</v>
      </c>
      <c r="J16" s="136" t="s">
        <v>30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32</v>
      </c>
      <c r="F17" s="41"/>
      <c r="G17" s="41"/>
      <c r="H17" s="41"/>
      <c r="I17" s="145" t="s">
        <v>33</v>
      </c>
      <c r="J17" s="136" t="s">
        <v>30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34</v>
      </c>
      <c r="E19" s="41"/>
      <c r="F19" s="41"/>
      <c r="G19" s="41"/>
      <c r="H19" s="41"/>
      <c r="I19" s="145" t="s">
        <v>29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33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36</v>
      </c>
      <c r="E22" s="41"/>
      <c r="F22" s="41"/>
      <c r="G22" s="41"/>
      <c r="H22" s="41"/>
      <c r="I22" s="145" t="s">
        <v>29</v>
      </c>
      <c r="J22" s="136" t="s">
        <v>37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38</v>
      </c>
      <c r="F23" s="41"/>
      <c r="G23" s="41"/>
      <c r="H23" s="41"/>
      <c r="I23" s="145" t="s">
        <v>33</v>
      </c>
      <c r="J23" s="136" t="s">
        <v>30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39</v>
      </c>
      <c r="E25" s="41"/>
      <c r="F25" s="41"/>
      <c r="G25" s="41"/>
      <c r="H25" s="41"/>
      <c r="I25" s="145" t="s">
        <v>29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33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41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703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0" t="s">
        <v>47</v>
      </c>
      <c r="E35" s="145" t="s">
        <v>48</v>
      </c>
      <c r="F35" s="161">
        <f>ROUND((SUM(BE91:BE292)),  2)</f>
        <v>0</v>
      </c>
      <c r="G35" s="41"/>
      <c r="H35" s="41"/>
      <c r="I35" s="162">
        <v>0.20999999999999999</v>
      </c>
      <c r="J35" s="161">
        <f>ROUND(((SUM(BE91:BE292))*I35),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49</v>
      </c>
      <c r="F36" s="161">
        <f>ROUND((SUM(BF91:BF292)),  2)</f>
        <v>0</v>
      </c>
      <c r="G36" s="41"/>
      <c r="H36" s="41"/>
      <c r="I36" s="162">
        <v>0.14999999999999999</v>
      </c>
      <c r="J36" s="161">
        <f>ROUND(((SUM(BF91:BF292))*I36),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50</v>
      </c>
      <c r="F37" s="161">
        <f>ROUND((SUM(BG91:BG292)),  2)</f>
        <v>0</v>
      </c>
      <c r="G37" s="41"/>
      <c r="H37" s="41"/>
      <c r="I37" s="162">
        <v>0.20999999999999999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51</v>
      </c>
      <c r="F38" s="161">
        <f>ROUND((SUM(BH91:BH292)),  2)</f>
        <v>0</v>
      </c>
      <c r="G38" s="41"/>
      <c r="H38" s="41"/>
      <c r="I38" s="162">
        <v>0.14999999999999999</v>
      </c>
      <c r="J38" s="161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52</v>
      </c>
      <c r="F39" s="161">
        <f>ROUND((SUM(BI91:BI292)),  2)</f>
        <v>0</v>
      </c>
      <c r="G39" s="41"/>
      <c r="H39" s="41"/>
      <c r="I39" s="162">
        <v>0</v>
      </c>
      <c r="J39" s="161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3"/>
      <c r="D41" s="164" t="s">
        <v>53</v>
      </c>
      <c r="E41" s="165"/>
      <c r="F41" s="165"/>
      <c r="G41" s="166" t="s">
        <v>54</v>
      </c>
      <c r="H41" s="167" t="s">
        <v>55</v>
      </c>
      <c r="I41" s="165"/>
      <c r="J41" s="168">
        <f>SUM(J32:J39)</f>
        <v>0</v>
      </c>
      <c r="K41" s="169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0"/>
      <c r="C42" s="171"/>
      <c r="D42" s="171"/>
      <c r="E42" s="171"/>
      <c r="F42" s="171"/>
      <c r="G42" s="171"/>
      <c r="H42" s="171"/>
      <c r="I42" s="171"/>
      <c r="J42" s="171"/>
      <c r="K42" s="171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4" t="str">
        <f>E7</f>
        <v>Výstavba vodní nádrže Pod tratí, k.ú. Meziříčí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4" t="s">
        <v>416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417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03.3 - Odpadní koryto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Meziříčí</v>
      </c>
      <c r="G56" s="43"/>
      <c r="H56" s="43"/>
      <c r="I56" s="34" t="s">
        <v>24</v>
      </c>
      <c r="J56" s="75" t="str">
        <f>IF(J14="","",J14)</f>
        <v>10. 2. 2022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4" t="s">
        <v>28</v>
      </c>
      <c r="D58" s="43"/>
      <c r="E58" s="43"/>
      <c r="F58" s="29" t="str">
        <f>E17</f>
        <v>Státní pozemkový úřad, pobočka Tábor</v>
      </c>
      <c r="G58" s="43"/>
      <c r="H58" s="43"/>
      <c r="I58" s="34" t="s">
        <v>36</v>
      </c>
      <c r="J58" s="39" t="str">
        <f>E23</f>
        <v>Ing. Věra Slunečková, Radkov 56, 391 31 Dražice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34</v>
      </c>
      <c r="D59" s="43"/>
      <c r="E59" s="43"/>
      <c r="F59" s="29" t="str">
        <f>IF(E20="","",E20)</f>
        <v>Vyplň údaj</v>
      </c>
      <c r="G59" s="43"/>
      <c r="H59" s="43"/>
      <c r="I59" s="34" t="s">
        <v>39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115</v>
      </c>
      <c r="D61" s="176"/>
      <c r="E61" s="176"/>
      <c r="F61" s="176"/>
      <c r="G61" s="176"/>
      <c r="H61" s="176"/>
      <c r="I61" s="176"/>
      <c r="J61" s="177" t="s">
        <v>116</v>
      </c>
      <c r="K61" s="176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9"/>
      <c r="C64" s="180"/>
      <c r="D64" s="181" t="s">
        <v>704</v>
      </c>
      <c r="E64" s="182"/>
      <c r="F64" s="182"/>
      <c r="G64" s="182"/>
      <c r="H64" s="182"/>
      <c r="I64" s="182"/>
      <c r="J64" s="183">
        <f>J92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8"/>
      <c r="D65" s="186" t="s">
        <v>119</v>
      </c>
      <c r="E65" s="187"/>
      <c r="F65" s="187"/>
      <c r="G65" s="187"/>
      <c r="H65" s="187"/>
      <c r="I65" s="187"/>
      <c r="J65" s="188">
        <f>J93</f>
        <v>0</v>
      </c>
      <c r="K65" s="128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8"/>
      <c r="D66" s="186" t="s">
        <v>421</v>
      </c>
      <c r="E66" s="187"/>
      <c r="F66" s="187"/>
      <c r="G66" s="187"/>
      <c r="H66" s="187"/>
      <c r="I66" s="187"/>
      <c r="J66" s="188">
        <f>J178</f>
        <v>0</v>
      </c>
      <c r="K66" s="128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8"/>
      <c r="D67" s="186" t="s">
        <v>284</v>
      </c>
      <c r="E67" s="187"/>
      <c r="F67" s="187"/>
      <c r="G67" s="187"/>
      <c r="H67" s="187"/>
      <c r="I67" s="187"/>
      <c r="J67" s="188">
        <f>J222</f>
        <v>0</v>
      </c>
      <c r="K67" s="128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8"/>
      <c r="D68" s="186" t="s">
        <v>424</v>
      </c>
      <c r="E68" s="187"/>
      <c r="F68" s="187"/>
      <c r="G68" s="187"/>
      <c r="H68" s="187"/>
      <c r="I68" s="187"/>
      <c r="J68" s="188">
        <f>J283</f>
        <v>0</v>
      </c>
      <c r="K68" s="128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8"/>
      <c r="D69" s="186" t="s">
        <v>285</v>
      </c>
      <c r="E69" s="187"/>
      <c r="F69" s="187"/>
      <c r="G69" s="187"/>
      <c r="H69" s="187"/>
      <c r="I69" s="187"/>
      <c r="J69" s="188">
        <f>J290</f>
        <v>0</v>
      </c>
      <c r="K69" s="128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120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4" t="str">
        <f>E7</f>
        <v>Výstavba vodní nádrže Pod tratí, k.ú. Meziříčí</v>
      </c>
      <c r="F79" s="34"/>
      <c r="G79" s="34"/>
      <c r="H79" s="34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3"/>
      <c r="C80" s="34" t="s">
        <v>111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1"/>
      <c r="B81" s="42"/>
      <c r="C81" s="43"/>
      <c r="D81" s="43"/>
      <c r="E81" s="174" t="s">
        <v>416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417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03.3 - Odpadní koryto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F14</f>
        <v>Meziříčí</v>
      </c>
      <c r="G85" s="43"/>
      <c r="H85" s="43"/>
      <c r="I85" s="34" t="s">
        <v>24</v>
      </c>
      <c r="J85" s="75" t="str">
        <f>IF(J14="","",J14)</f>
        <v>10. 2. 2022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40.05" customHeight="1">
      <c r="A87" s="41"/>
      <c r="B87" s="42"/>
      <c r="C87" s="34" t="s">
        <v>28</v>
      </c>
      <c r="D87" s="43"/>
      <c r="E87" s="43"/>
      <c r="F87" s="29" t="str">
        <f>E17</f>
        <v>Státní pozemkový úřad, pobočka Tábor</v>
      </c>
      <c r="G87" s="43"/>
      <c r="H87" s="43"/>
      <c r="I87" s="34" t="s">
        <v>36</v>
      </c>
      <c r="J87" s="39" t="str">
        <f>E23</f>
        <v>Ing. Věra Slunečková, Radkov 56, 391 31 Dražice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34</v>
      </c>
      <c r="D88" s="43"/>
      <c r="E88" s="43"/>
      <c r="F88" s="29" t="str">
        <f>IF(E20="","",E20)</f>
        <v>Vyplň údaj</v>
      </c>
      <c r="G88" s="43"/>
      <c r="H88" s="43"/>
      <c r="I88" s="34" t="s">
        <v>39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90"/>
      <c r="B90" s="191"/>
      <c r="C90" s="192" t="s">
        <v>121</v>
      </c>
      <c r="D90" s="193" t="s">
        <v>62</v>
      </c>
      <c r="E90" s="193" t="s">
        <v>58</v>
      </c>
      <c r="F90" s="193" t="s">
        <v>59</v>
      </c>
      <c r="G90" s="193" t="s">
        <v>122</v>
      </c>
      <c r="H90" s="193" t="s">
        <v>123</v>
      </c>
      <c r="I90" s="193" t="s">
        <v>124</v>
      </c>
      <c r="J90" s="193" t="s">
        <v>116</v>
      </c>
      <c r="K90" s="194" t="s">
        <v>125</v>
      </c>
      <c r="L90" s="195"/>
      <c r="M90" s="95" t="s">
        <v>30</v>
      </c>
      <c r="N90" s="96" t="s">
        <v>47</v>
      </c>
      <c r="O90" s="96" t="s">
        <v>126</v>
      </c>
      <c r="P90" s="96" t="s">
        <v>127</v>
      </c>
      <c r="Q90" s="96" t="s">
        <v>128</v>
      </c>
      <c r="R90" s="96" t="s">
        <v>129</v>
      </c>
      <c r="S90" s="96" t="s">
        <v>130</v>
      </c>
      <c r="T90" s="97" t="s">
        <v>131</v>
      </c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</row>
    <row r="91" s="2" customFormat="1" ht="22.8" customHeight="1">
      <c r="A91" s="41"/>
      <c r="B91" s="42"/>
      <c r="C91" s="102" t="s">
        <v>132</v>
      </c>
      <c r="D91" s="43"/>
      <c r="E91" s="43"/>
      <c r="F91" s="43"/>
      <c r="G91" s="43"/>
      <c r="H91" s="43"/>
      <c r="I91" s="43"/>
      <c r="J91" s="196">
        <f>BK91</f>
        <v>0</v>
      </c>
      <c r="K91" s="43"/>
      <c r="L91" s="47"/>
      <c r="M91" s="98"/>
      <c r="N91" s="197"/>
      <c r="O91" s="99"/>
      <c r="P91" s="198">
        <f>P92</f>
        <v>0</v>
      </c>
      <c r="Q91" s="99"/>
      <c r="R91" s="198">
        <f>R92</f>
        <v>192.34538301000001</v>
      </c>
      <c r="S91" s="99"/>
      <c r="T91" s="199">
        <f>T92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76</v>
      </c>
      <c r="AU91" s="19" t="s">
        <v>117</v>
      </c>
      <c r="BK91" s="200">
        <f>BK92</f>
        <v>0</v>
      </c>
    </row>
    <row r="92" s="12" customFormat="1" ht="25.92" customHeight="1">
      <c r="A92" s="12"/>
      <c r="B92" s="201"/>
      <c r="C92" s="202"/>
      <c r="D92" s="203" t="s">
        <v>76</v>
      </c>
      <c r="E92" s="204" t="s">
        <v>77</v>
      </c>
      <c r="F92" s="204" t="s">
        <v>104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P93+P178+P222+P283+P290</f>
        <v>0</v>
      </c>
      <c r="Q92" s="209"/>
      <c r="R92" s="210">
        <f>R93+R178+R222+R283+R290</f>
        <v>192.34538301000001</v>
      </c>
      <c r="S92" s="209"/>
      <c r="T92" s="211">
        <f>T93+T178+T222+T283+T290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2" t="s">
        <v>85</v>
      </c>
      <c r="AT92" s="213" t="s">
        <v>76</v>
      </c>
      <c r="AU92" s="213" t="s">
        <v>77</v>
      </c>
      <c r="AY92" s="212" t="s">
        <v>134</v>
      </c>
      <c r="BK92" s="214">
        <f>BK93+BK178+BK222+BK283+BK290</f>
        <v>0</v>
      </c>
    </row>
    <row r="93" s="12" customFormat="1" ht="22.8" customHeight="1">
      <c r="A93" s="12"/>
      <c r="B93" s="201"/>
      <c r="C93" s="202"/>
      <c r="D93" s="203" t="s">
        <v>76</v>
      </c>
      <c r="E93" s="215" t="s">
        <v>85</v>
      </c>
      <c r="F93" s="215" t="s">
        <v>135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SUM(P94:P177)</f>
        <v>0</v>
      </c>
      <c r="Q93" s="209"/>
      <c r="R93" s="210">
        <f>SUM(R94:R177)</f>
        <v>0.001212</v>
      </c>
      <c r="S93" s="209"/>
      <c r="T93" s="211">
        <f>SUM(T94:T177)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85</v>
      </c>
      <c r="AT93" s="213" t="s">
        <v>76</v>
      </c>
      <c r="AU93" s="213" t="s">
        <v>85</v>
      </c>
      <c r="AY93" s="212" t="s">
        <v>134</v>
      </c>
      <c r="BK93" s="214">
        <f>SUM(BK94:BK177)</f>
        <v>0</v>
      </c>
    </row>
    <row r="94" s="2" customFormat="1" ht="21.75" customHeight="1">
      <c r="A94" s="41"/>
      <c r="B94" s="42"/>
      <c r="C94" s="217" t="s">
        <v>85</v>
      </c>
      <c r="D94" s="217" t="s">
        <v>136</v>
      </c>
      <c r="E94" s="218" t="s">
        <v>705</v>
      </c>
      <c r="F94" s="219" t="s">
        <v>706</v>
      </c>
      <c r="G94" s="220" t="s">
        <v>162</v>
      </c>
      <c r="H94" s="221">
        <v>230.17500000000001</v>
      </c>
      <c r="I94" s="222"/>
      <c r="J94" s="223">
        <f>ROUND(I94*H94,2)</f>
        <v>0</v>
      </c>
      <c r="K94" s="219" t="s">
        <v>140</v>
      </c>
      <c r="L94" s="47"/>
      <c r="M94" s="224" t="s">
        <v>30</v>
      </c>
      <c r="N94" s="225" t="s">
        <v>48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141</v>
      </c>
      <c r="AT94" s="228" t="s">
        <v>136</v>
      </c>
      <c r="AU94" s="228" t="s">
        <v>87</v>
      </c>
      <c r="AY94" s="19" t="s">
        <v>134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9" t="s">
        <v>85</v>
      </c>
      <c r="BK94" s="229">
        <f>ROUND(I94*H94,2)</f>
        <v>0</v>
      </c>
      <c r="BL94" s="19" t="s">
        <v>141</v>
      </c>
      <c r="BM94" s="228" t="s">
        <v>707</v>
      </c>
    </row>
    <row r="95" s="2" customFormat="1">
      <c r="A95" s="41"/>
      <c r="B95" s="42"/>
      <c r="C95" s="43"/>
      <c r="D95" s="230" t="s">
        <v>143</v>
      </c>
      <c r="E95" s="43"/>
      <c r="F95" s="231" t="s">
        <v>708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143</v>
      </c>
      <c r="AU95" s="19" t="s">
        <v>87</v>
      </c>
    </row>
    <row r="96" s="13" customFormat="1">
      <c r="A96" s="13"/>
      <c r="B96" s="235"/>
      <c r="C96" s="236"/>
      <c r="D96" s="237" t="s">
        <v>145</v>
      </c>
      <c r="E96" s="238" t="s">
        <v>30</v>
      </c>
      <c r="F96" s="239" t="s">
        <v>709</v>
      </c>
      <c r="G96" s="236"/>
      <c r="H96" s="240">
        <v>45.509749999999997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145</v>
      </c>
      <c r="AU96" s="246" t="s">
        <v>87</v>
      </c>
      <c r="AV96" s="13" t="s">
        <v>87</v>
      </c>
      <c r="AW96" s="13" t="s">
        <v>147</v>
      </c>
      <c r="AX96" s="13" t="s">
        <v>77</v>
      </c>
      <c r="AY96" s="246" t="s">
        <v>134</v>
      </c>
    </row>
    <row r="97" s="13" customFormat="1">
      <c r="A97" s="13"/>
      <c r="B97" s="235"/>
      <c r="C97" s="236"/>
      <c r="D97" s="237" t="s">
        <v>145</v>
      </c>
      <c r="E97" s="238" t="s">
        <v>30</v>
      </c>
      <c r="F97" s="239" t="s">
        <v>710</v>
      </c>
      <c r="G97" s="236"/>
      <c r="H97" s="240">
        <v>22.479949999999999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145</v>
      </c>
      <c r="AU97" s="246" t="s">
        <v>87</v>
      </c>
      <c r="AV97" s="13" t="s">
        <v>87</v>
      </c>
      <c r="AW97" s="13" t="s">
        <v>147</v>
      </c>
      <c r="AX97" s="13" t="s">
        <v>77</v>
      </c>
      <c r="AY97" s="246" t="s">
        <v>134</v>
      </c>
    </row>
    <row r="98" s="13" customFormat="1">
      <c r="A98" s="13"/>
      <c r="B98" s="235"/>
      <c r="C98" s="236"/>
      <c r="D98" s="237" t="s">
        <v>145</v>
      </c>
      <c r="E98" s="238" t="s">
        <v>30</v>
      </c>
      <c r="F98" s="239" t="s">
        <v>711</v>
      </c>
      <c r="G98" s="236"/>
      <c r="H98" s="240">
        <v>15.559499999999998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145</v>
      </c>
      <c r="AU98" s="246" t="s">
        <v>87</v>
      </c>
      <c r="AV98" s="13" t="s">
        <v>87</v>
      </c>
      <c r="AW98" s="13" t="s">
        <v>147</v>
      </c>
      <c r="AX98" s="13" t="s">
        <v>77</v>
      </c>
      <c r="AY98" s="246" t="s">
        <v>134</v>
      </c>
    </row>
    <row r="99" s="13" customFormat="1">
      <c r="A99" s="13"/>
      <c r="B99" s="235"/>
      <c r="C99" s="236"/>
      <c r="D99" s="237" t="s">
        <v>145</v>
      </c>
      <c r="E99" s="238" t="s">
        <v>30</v>
      </c>
      <c r="F99" s="239" t="s">
        <v>712</v>
      </c>
      <c r="G99" s="236"/>
      <c r="H99" s="240">
        <v>45.753100000000003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145</v>
      </c>
      <c r="AU99" s="246" t="s">
        <v>87</v>
      </c>
      <c r="AV99" s="13" t="s">
        <v>87</v>
      </c>
      <c r="AW99" s="13" t="s">
        <v>147</v>
      </c>
      <c r="AX99" s="13" t="s">
        <v>77</v>
      </c>
      <c r="AY99" s="246" t="s">
        <v>134</v>
      </c>
    </row>
    <row r="100" s="13" customFormat="1">
      <c r="A100" s="13"/>
      <c r="B100" s="235"/>
      <c r="C100" s="236"/>
      <c r="D100" s="237" t="s">
        <v>145</v>
      </c>
      <c r="E100" s="238" t="s">
        <v>30</v>
      </c>
      <c r="F100" s="239" t="s">
        <v>713</v>
      </c>
      <c r="G100" s="236"/>
      <c r="H100" s="240">
        <v>66.170000000000002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145</v>
      </c>
      <c r="AU100" s="246" t="s">
        <v>87</v>
      </c>
      <c r="AV100" s="13" t="s">
        <v>87</v>
      </c>
      <c r="AW100" s="13" t="s">
        <v>147</v>
      </c>
      <c r="AX100" s="13" t="s">
        <v>77</v>
      </c>
      <c r="AY100" s="246" t="s">
        <v>134</v>
      </c>
    </row>
    <row r="101" s="13" customFormat="1">
      <c r="A101" s="13"/>
      <c r="B101" s="235"/>
      <c r="C101" s="236"/>
      <c r="D101" s="237" t="s">
        <v>145</v>
      </c>
      <c r="E101" s="238" t="s">
        <v>30</v>
      </c>
      <c r="F101" s="239" t="s">
        <v>714</v>
      </c>
      <c r="G101" s="236"/>
      <c r="H101" s="240">
        <v>34.702800000000003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145</v>
      </c>
      <c r="AU101" s="246" t="s">
        <v>87</v>
      </c>
      <c r="AV101" s="13" t="s">
        <v>87</v>
      </c>
      <c r="AW101" s="13" t="s">
        <v>147</v>
      </c>
      <c r="AX101" s="13" t="s">
        <v>77</v>
      </c>
      <c r="AY101" s="246" t="s">
        <v>134</v>
      </c>
    </row>
    <row r="102" s="14" customFormat="1">
      <c r="A102" s="14"/>
      <c r="B102" s="247"/>
      <c r="C102" s="248"/>
      <c r="D102" s="237" t="s">
        <v>145</v>
      </c>
      <c r="E102" s="249" t="s">
        <v>30</v>
      </c>
      <c r="F102" s="250" t="s">
        <v>148</v>
      </c>
      <c r="G102" s="248"/>
      <c r="H102" s="251">
        <v>230.17510000000002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145</v>
      </c>
      <c r="AU102" s="257" t="s">
        <v>87</v>
      </c>
      <c r="AV102" s="14" t="s">
        <v>141</v>
      </c>
      <c r="AW102" s="14" t="s">
        <v>147</v>
      </c>
      <c r="AX102" s="14" t="s">
        <v>85</v>
      </c>
      <c r="AY102" s="257" t="s">
        <v>134</v>
      </c>
    </row>
    <row r="103" s="2" customFormat="1" ht="24.15" customHeight="1">
      <c r="A103" s="41"/>
      <c r="B103" s="42"/>
      <c r="C103" s="217" t="s">
        <v>87</v>
      </c>
      <c r="D103" s="217" t="s">
        <v>136</v>
      </c>
      <c r="E103" s="218" t="s">
        <v>715</v>
      </c>
      <c r="F103" s="219" t="s">
        <v>716</v>
      </c>
      <c r="G103" s="220" t="s">
        <v>162</v>
      </c>
      <c r="H103" s="221">
        <v>15.6</v>
      </c>
      <c r="I103" s="222"/>
      <c r="J103" s="223">
        <f>ROUND(I103*H103,2)</f>
        <v>0</v>
      </c>
      <c r="K103" s="219" t="s">
        <v>140</v>
      </c>
      <c r="L103" s="47"/>
      <c r="M103" s="224" t="s">
        <v>30</v>
      </c>
      <c r="N103" s="225" t="s">
        <v>48</v>
      </c>
      <c r="O103" s="87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141</v>
      </c>
      <c r="AT103" s="228" t="s">
        <v>136</v>
      </c>
      <c r="AU103" s="228" t="s">
        <v>87</v>
      </c>
      <c r="AY103" s="19" t="s">
        <v>134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9" t="s">
        <v>85</v>
      </c>
      <c r="BK103" s="229">
        <f>ROUND(I103*H103,2)</f>
        <v>0</v>
      </c>
      <c r="BL103" s="19" t="s">
        <v>141</v>
      </c>
      <c r="BM103" s="228" t="s">
        <v>717</v>
      </c>
    </row>
    <row r="104" s="2" customFormat="1">
      <c r="A104" s="41"/>
      <c r="B104" s="42"/>
      <c r="C104" s="43"/>
      <c r="D104" s="230" t="s">
        <v>143</v>
      </c>
      <c r="E104" s="43"/>
      <c r="F104" s="231" t="s">
        <v>718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143</v>
      </c>
      <c r="AU104" s="19" t="s">
        <v>87</v>
      </c>
    </row>
    <row r="105" s="15" customFormat="1">
      <c r="A105" s="15"/>
      <c r="B105" s="258"/>
      <c r="C105" s="259"/>
      <c r="D105" s="237" t="s">
        <v>145</v>
      </c>
      <c r="E105" s="260" t="s">
        <v>30</v>
      </c>
      <c r="F105" s="261" t="s">
        <v>719</v>
      </c>
      <c r="G105" s="259"/>
      <c r="H105" s="260" t="s">
        <v>30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145</v>
      </c>
      <c r="AU105" s="267" t="s">
        <v>87</v>
      </c>
      <c r="AV105" s="15" t="s">
        <v>85</v>
      </c>
      <c r="AW105" s="15" t="s">
        <v>147</v>
      </c>
      <c r="AX105" s="15" t="s">
        <v>77</v>
      </c>
      <c r="AY105" s="267" t="s">
        <v>134</v>
      </c>
    </row>
    <row r="106" s="13" customFormat="1">
      <c r="A106" s="13"/>
      <c r="B106" s="235"/>
      <c r="C106" s="236"/>
      <c r="D106" s="237" t="s">
        <v>145</v>
      </c>
      <c r="E106" s="238" t="s">
        <v>30</v>
      </c>
      <c r="F106" s="239" t="s">
        <v>720</v>
      </c>
      <c r="G106" s="236"/>
      <c r="H106" s="240">
        <v>4.4100000000000001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145</v>
      </c>
      <c r="AU106" s="246" t="s">
        <v>87</v>
      </c>
      <c r="AV106" s="13" t="s">
        <v>87</v>
      </c>
      <c r="AW106" s="13" t="s">
        <v>147</v>
      </c>
      <c r="AX106" s="13" t="s">
        <v>77</v>
      </c>
      <c r="AY106" s="246" t="s">
        <v>134</v>
      </c>
    </row>
    <row r="107" s="13" customFormat="1">
      <c r="A107" s="13"/>
      <c r="B107" s="235"/>
      <c r="C107" s="236"/>
      <c r="D107" s="237" t="s">
        <v>145</v>
      </c>
      <c r="E107" s="238" t="s">
        <v>30</v>
      </c>
      <c r="F107" s="239" t="s">
        <v>721</v>
      </c>
      <c r="G107" s="236"/>
      <c r="H107" s="240">
        <v>4.9500000000000002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145</v>
      </c>
      <c r="AU107" s="246" t="s">
        <v>87</v>
      </c>
      <c r="AV107" s="13" t="s">
        <v>87</v>
      </c>
      <c r="AW107" s="13" t="s">
        <v>147</v>
      </c>
      <c r="AX107" s="13" t="s">
        <v>77</v>
      </c>
      <c r="AY107" s="246" t="s">
        <v>134</v>
      </c>
    </row>
    <row r="108" s="13" customFormat="1">
      <c r="A108" s="13"/>
      <c r="B108" s="235"/>
      <c r="C108" s="236"/>
      <c r="D108" s="237" t="s">
        <v>145</v>
      </c>
      <c r="E108" s="238" t="s">
        <v>30</v>
      </c>
      <c r="F108" s="239" t="s">
        <v>722</v>
      </c>
      <c r="G108" s="236"/>
      <c r="H108" s="240">
        <v>6.2400000000000002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145</v>
      </c>
      <c r="AU108" s="246" t="s">
        <v>87</v>
      </c>
      <c r="AV108" s="13" t="s">
        <v>87</v>
      </c>
      <c r="AW108" s="13" t="s">
        <v>147</v>
      </c>
      <c r="AX108" s="13" t="s">
        <v>77</v>
      </c>
      <c r="AY108" s="246" t="s">
        <v>134</v>
      </c>
    </row>
    <row r="109" s="14" customFormat="1">
      <c r="A109" s="14"/>
      <c r="B109" s="247"/>
      <c r="C109" s="248"/>
      <c r="D109" s="237" t="s">
        <v>145</v>
      </c>
      <c r="E109" s="249" t="s">
        <v>30</v>
      </c>
      <c r="F109" s="250" t="s">
        <v>148</v>
      </c>
      <c r="G109" s="248"/>
      <c r="H109" s="251">
        <v>15.6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145</v>
      </c>
      <c r="AU109" s="257" t="s">
        <v>87</v>
      </c>
      <c r="AV109" s="14" t="s">
        <v>141</v>
      </c>
      <c r="AW109" s="14" t="s">
        <v>147</v>
      </c>
      <c r="AX109" s="14" t="s">
        <v>85</v>
      </c>
      <c r="AY109" s="257" t="s">
        <v>134</v>
      </c>
    </row>
    <row r="110" s="2" customFormat="1" ht="37.8" customHeight="1">
      <c r="A110" s="41"/>
      <c r="B110" s="42"/>
      <c r="C110" s="217" t="s">
        <v>153</v>
      </c>
      <c r="D110" s="217" t="s">
        <v>136</v>
      </c>
      <c r="E110" s="218" t="s">
        <v>178</v>
      </c>
      <c r="F110" s="219" t="s">
        <v>179</v>
      </c>
      <c r="G110" s="220" t="s">
        <v>162</v>
      </c>
      <c r="H110" s="221">
        <v>235.01599999999999</v>
      </c>
      <c r="I110" s="222"/>
      <c r="J110" s="223">
        <f>ROUND(I110*H110,2)</f>
        <v>0</v>
      </c>
      <c r="K110" s="219" t="s">
        <v>140</v>
      </c>
      <c r="L110" s="47"/>
      <c r="M110" s="224" t="s">
        <v>30</v>
      </c>
      <c r="N110" s="225" t="s">
        <v>48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141</v>
      </c>
      <c r="AT110" s="228" t="s">
        <v>136</v>
      </c>
      <c r="AU110" s="228" t="s">
        <v>87</v>
      </c>
      <c r="AY110" s="19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85</v>
      </c>
      <c r="BK110" s="229">
        <f>ROUND(I110*H110,2)</f>
        <v>0</v>
      </c>
      <c r="BL110" s="19" t="s">
        <v>141</v>
      </c>
      <c r="BM110" s="228" t="s">
        <v>437</v>
      </c>
    </row>
    <row r="111" s="2" customFormat="1">
      <c r="A111" s="41"/>
      <c r="B111" s="42"/>
      <c r="C111" s="43"/>
      <c r="D111" s="230" t="s">
        <v>143</v>
      </c>
      <c r="E111" s="43"/>
      <c r="F111" s="231" t="s">
        <v>181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143</v>
      </c>
      <c r="AU111" s="19" t="s">
        <v>87</v>
      </c>
    </row>
    <row r="112" s="13" customFormat="1">
      <c r="A112" s="13"/>
      <c r="B112" s="235"/>
      <c r="C112" s="236"/>
      <c r="D112" s="237" t="s">
        <v>145</v>
      </c>
      <c r="E112" s="238" t="s">
        <v>30</v>
      </c>
      <c r="F112" s="239" t="s">
        <v>723</v>
      </c>
      <c r="G112" s="236"/>
      <c r="H112" s="240">
        <v>228.95500000000001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145</v>
      </c>
      <c r="AU112" s="246" t="s">
        <v>87</v>
      </c>
      <c r="AV112" s="13" t="s">
        <v>87</v>
      </c>
      <c r="AW112" s="13" t="s">
        <v>147</v>
      </c>
      <c r="AX112" s="13" t="s">
        <v>77</v>
      </c>
      <c r="AY112" s="246" t="s">
        <v>134</v>
      </c>
    </row>
    <row r="113" s="13" customFormat="1">
      <c r="A113" s="13"/>
      <c r="B113" s="235"/>
      <c r="C113" s="236"/>
      <c r="D113" s="237" t="s">
        <v>145</v>
      </c>
      <c r="E113" s="238" t="s">
        <v>30</v>
      </c>
      <c r="F113" s="239" t="s">
        <v>724</v>
      </c>
      <c r="G113" s="236"/>
      <c r="H113" s="240">
        <v>6.0609999999999999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145</v>
      </c>
      <c r="AU113" s="246" t="s">
        <v>87</v>
      </c>
      <c r="AV113" s="13" t="s">
        <v>87</v>
      </c>
      <c r="AW113" s="13" t="s">
        <v>147</v>
      </c>
      <c r="AX113" s="13" t="s">
        <v>77</v>
      </c>
      <c r="AY113" s="246" t="s">
        <v>134</v>
      </c>
    </row>
    <row r="114" s="14" customFormat="1">
      <c r="A114" s="14"/>
      <c r="B114" s="247"/>
      <c r="C114" s="248"/>
      <c r="D114" s="237" t="s">
        <v>145</v>
      </c>
      <c r="E114" s="249" t="s">
        <v>30</v>
      </c>
      <c r="F114" s="250" t="s">
        <v>148</v>
      </c>
      <c r="G114" s="248"/>
      <c r="H114" s="251">
        <v>235.01600000000002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145</v>
      </c>
      <c r="AU114" s="257" t="s">
        <v>87</v>
      </c>
      <c r="AV114" s="14" t="s">
        <v>141</v>
      </c>
      <c r="AW114" s="14" t="s">
        <v>147</v>
      </c>
      <c r="AX114" s="14" t="s">
        <v>85</v>
      </c>
      <c r="AY114" s="257" t="s">
        <v>134</v>
      </c>
    </row>
    <row r="115" s="2" customFormat="1" ht="24.15" customHeight="1">
      <c r="A115" s="41"/>
      <c r="B115" s="42"/>
      <c r="C115" s="217" t="s">
        <v>141</v>
      </c>
      <c r="D115" s="217" t="s">
        <v>136</v>
      </c>
      <c r="E115" s="218" t="s">
        <v>191</v>
      </c>
      <c r="F115" s="219" t="s">
        <v>192</v>
      </c>
      <c r="G115" s="220" t="s">
        <v>162</v>
      </c>
      <c r="H115" s="221">
        <v>6.0609999999999999</v>
      </c>
      <c r="I115" s="222"/>
      <c r="J115" s="223">
        <f>ROUND(I115*H115,2)</f>
        <v>0</v>
      </c>
      <c r="K115" s="219" t="s">
        <v>140</v>
      </c>
      <c r="L115" s="47"/>
      <c r="M115" s="224" t="s">
        <v>30</v>
      </c>
      <c r="N115" s="225" t="s">
        <v>48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141</v>
      </c>
      <c r="AT115" s="228" t="s">
        <v>136</v>
      </c>
      <c r="AU115" s="228" t="s">
        <v>87</v>
      </c>
      <c r="AY115" s="19" t="s">
        <v>134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85</v>
      </c>
      <c r="BK115" s="229">
        <f>ROUND(I115*H115,2)</f>
        <v>0</v>
      </c>
      <c r="BL115" s="19" t="s">
        <v>141</v>
      </c>
      <c r="BM115" s="228" t="s">
        <v>725</v>
      </c>
    </row>
    <row r="116" s="2" customFormat="1">
      <c r="A116" s="41"/>
      <c r="B116" s="42"/>
      <c r="C116" s="43"/>
      <c r="D116" s="230" t="s">
        <v>143</v>
      </c>
      <c r="E116" s="43"/>
      <c r="F116" s="231" t="s">
        <v>194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143</v>
      </c>
      <c r="AU116" s="19" t="s">
        <v>87</v>
      </c>
    </row>
    <row r="117" s="13" customFormat="1">
      <c r="A117" s="13"/>
      <c r="B117" s="235"/>
      <c r="C117" s="236"/>
      <c r="D117" s="237" t="s">
        <v>145</v>
      </c>
      <c r="E117" s="238" t="s">
        <v>30</v>
      </c>
      <c r="F117" s="239" t="s">
        <v>726</v>
      </c>
      <c r="G117" s="236"/>
      <c r="H117" s="240">
        <v>6.0609999999999999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145</v>
      </c>
      <c r="AU117" s="246" t="s">
        <v>87</v>
      </c>
      <c r="AV117" s="13" t="s">
        <v>87</v>
      </c>
      <c r="AW117" s="13" t="s">
        <v>147</v>
      </c>
      <c r="AX117" s="13" t="s">
        <v>77</v>
      </c>
      <c r="AY117" s="246" t="s">
        <v>134</v>
      </c>
    </row>
    <row r="118" s="14" customFormat="1">
      <c r="A118" s="14"/>
      <c r="B118" s="247"/>
      <c r="C118" s="248"/>
      <c r="D118" s="237" t="s">
        <v>145</v>
      </c>
      <c r="E118" s="249" t="s">
        <v>30</v>
      </c>
      <c r="F118" s="250" t="s">
        <v>148</v>
      </c>
      <c r="G118" s="248"/>
      <c r="H118" s="251">
        <v>6.0609999999999999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145</v>
      </c>
      <c r="AU118" s="257" t="s">
        <v>87</v>
      </c>
      <c r="AV118" s="14" t="s">
        <v>141</v>
      </c>
      <c r="AW118" s="14" t="s">
        <v>147</v>
      </c>
      <c r="AX118" s="14" t="s">
        <v>85</v>
      </c>
      <c r="AY118" s="257" t="s">
        <v>134</v>
      </c>
    </row>
    <row r="119" s="2" customFormat="1" ht="37.8" customHeight="1">
      <c r="A119" s="41"/>
      <c r="B119" s="42"/>
      <c r="C119" s="217" t="s">
        <v>170</v>
      </c>
      <c r="D119" s="217" t="s">
        <v>136</v>
      </c>
      <c r="E119" s="218" t="s">
        <v>306</v>
      </c>
      <c r="F119" s="219" t="s">
        <v>307</v>
      </c>
      <c r="G119" s="220" t="s">
        <v>162</v>
      </c>
      <c r="H119" s="221">
        <v>4.3399999999999999</v>
      </c>
      <c r="I119" s="222"/>
      <c r="J119" s="223">
        <f>ROUND(I119*H119,2)</f>
        <v>0</v>
      </c>
      <c r="K119" s="219" t="s">
        <v>140</v>
      </c>
      <c r="L119" s="47"/>
      <c r="M119" s="224" t="s">
        <v>30</v>
      </c>
      <c r="N119" s="225" t="s">
        <v>48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141</v>
      </c>
      <c r="AT119" s="228" t="s">
        <v>136</v>
      </c>
      <c r="AU119" s="228" t="s">
        <v>87</v>
      </c>
      <c r="AY119" s="19" t="s">
        <v>134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85</v>
      </c>
      <c r="BK119" s="229">
        <f>ROUND(I119*H119,2)</f>
        <v>0</v>
      </c>
      <c r="BL119" s="19" t="s">
        <v>141</v>
      </c>
      <c r="BM119" s="228" t="s">
        <v>727</v>
      </c>
    </row>
    <row r="120" s="2" customFormat="1">
      <c r="A120" s="41"/>
      <c r="B120" s="42"/>
      <c r="C120" s="43"/>
      <c r="D120" s="230" t="s">
        <v>143</v>
      </c>
      <c r="E120" s="43"/>
      <c r="F120" s="231" t="s">
        <v>309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143</v>
      </c>
      <c r="AU120" s="19" t="s">
        <v>87</v>
      </c>
    </row>
    <row r="121" s="15" customFormat="1">
      <c r="A121" s="15"/>
      <c r="B121" s="258"/>
      <c r="C121" s="259"/>
      <c r="D121" s="237" t="s">
        <v>145</v>
      </c>
      <c r="E121" s="260" t="s">
        <v>30</v>
      </c>
      <c r="F121" s="261" t="s">
        <v>728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145</v>
      </c>
      <c r="AU121" s="267" t="s">
        <v>87</v>
      </c>
      <c r="AV121" s="15" t="s">
        <v>85</v>
      </c>
      <c r="AW121" s="15" t="s">
        <v>147</v>
      </c>
      <c r="AX121" s="15" t="s">
        <v>77</v>
      </c>
      <c r="AY121" s="267" t="s">
        <v>134</v>
      </c>
    </row>
    <row r="122" s="13" customFormat="1">
      <c r="A122" s="13"/>
      <c r="B122" s="235"/>
      <c r="C122" s="236"/>
      <c r="D122" s="237" t="s">
        <v>145</v>
      </c>
      <c r="E122" s="238" t="s">
        <v>30</v>
      </c>
      <c r="F122" s="239" t="s">
        <v>729</v>
      </c>
      <c r="G122" s="236"/>
      <c r="H122" s="240">
        <v>1.51085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145</v>
      </c>
      <c r="AU122" s="246" t="s">
        <v>87</v>
      </c>
      <c r="AV122" s="13" t="s">
        <v>87</v>
      </c>
      <c r="AW122" s="13" t="s">
        <v>147</v>
      </c>
      <c r="AX122" s="13" t="s">
        <v>77</v>
      </c>
      <c r="AY122" s="246" t="s">
        <v>134</v>
      </c>
    </row>
    <row r="123" s="13" customFormat="1">
      <c r="A123" s="13"/>
      <c r="B123" s="235"/>
      <c r="C123" s="236"/>
      <c r="D123" s="237" t="s">
        <v>145</v>
      </c>
      <c r="E123" s="238" t="s">
        <v>30</v>
      </c>
      <c r="F123" s="239" t="s">
        <v>730</v>
      </c>
      <c r="G123" s="236"/>
      <c r="H123" s="240">
        <v>0.24950000000000003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145</v>
      </c>
      <c r="AU123" s="246" t="s">
        <v>87</v>
      </c>
      <c r="AV123" s="13" t="s">
        <v>87</v>
      </c>
      <c r="AW123" s="13" t="s">
        <v>147</v>
      </c>
      <c r="AX123" s="13" t="s">
        <v>77</v>
      </c>
      <c r="AY123" s="246" t="s">
        <v>134</v>
      </c>
    </row>
    <row r="124" s="13" customFormat="1">
      <c r="A124" s="13"/>
      <c r="B124" s="235"/>
      <c r="C124" s="236"/>
      <c r="D124" s="237" t="s">
        <v>145</v>
      </c>
      <c r="E124" s="238" t="s">
        <v>30</v>
      </c>
      <c r="F124" s="239" t="s">
        <v>731</v>
      </c>
      <c r="G124" s="236"/>
      <c r="H124" s="240">
        <v>0.51249999999999996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145</v>
      </c>
      <c r="AU124" s="246" t="s">
        <v>87</v>
      </c>
      <c r="AV124" s="13" t="s">
        <v>87</v>
      </c>
      <c r="AW124" s="13" t="s">
        <v>147</v>
      </c>
      <c r="AX124" s="13" t="s">
        <v>77</v>
      </c>
      <c r="AY124" s="246" t="s">
        <v>134</v>
      </c>
    </row>
    <row r="125" s="13" customFormat="1">
      <c r="A125" s="13"/>
      <c r="B125" s="235"/>
      <c r="C125" s="236"/>
      <c r="D125" s="237" t="s">
        <v>145</v>
      </c>
      <c r="E125" s="238" t="s">
        <v>30</v>
      </c>
      <c r="F125" s="239" t="s">
        <v>732</v>
      </c>
      <c r="G125" s="236"/>
      <c r="H125" s="240">
        <v>1.2737499999999999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145</v>
      </c>
      <c r="AU125" s="246" t="s">
        <v>87</v>
      </c>
      <c r="AV125" s="13" t="s">
        <v>87</v>
      </c>
      <c r="AW125" s="13" t="s">
        <v>147</v>
      </c>
      <c r="AX125" s="13" t="s">
        <v>77</v>
      </c>
      <c r="AY125" s="246" t="s">
        <v>134</v>
      </c>
    </row>
    <row r="126" s="13" customFormat="1">
      <c r="A126" s="13"/>
      <c r="B126" s="235"/>
      <c r="C126" s="236"/>
      <c r="D126" s="237" t="s">
        <v>145</v>
      </c>
      <c r="E126" s="238" t="s">
        <v>30</v>
      </c>
      <c r="F126" s="239" t="s">
        <v>733</v>
      </c>
      <c r="G126" s="236"/>
      <c r="H126" s="240">
        <v>0.65000000000000002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145</v>
      </c>
      <c r="AU126" s="246" t="s">
        <v>87</v>
      </c>
      <c r="AV126" s="13" t="s">
        <v>87</v>
      </c>
      <c r="AW126" s="13" t="s">
        <v>147</v>
      </c>
      <c r="AX126" s="13" t="s">
        <v>77</v>
      </c>
      <c r="AY126" s="246" t="s">
        <v>134</v>
      </c>
    </row>
    <row r="127" s="13" customFormat="1">
      <c r="A127" s="13"/>
      <c r="B127" s="235"/>
      <c r="C127" s="236"/>
      <c r="D127" s="237" t="s">
        <v>145</v>
      </c>
      <c r="E127" s="238" t="s">
        <v>30</v>
      </c>
      <c r="F127" s="239" t="s">
        <v>734</v>
      </c>
      <c r="G127" s="236"/>
      <c r="H127" s="240">
        <v>0.1434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145</v>
      </c>
      <c r="AU127" s="246" t="s">
        <v>87</v>
      </c>
      <c r="AV127" s="13" t="s">
        <v>87</v>
      </c>
      <c r="AW127" s="13" t="s">
        <v>147</v>
      </c>
      <c r="AX127" s="13" t="s">
        <v>77</v>
      </c>
      <c r="AY127" s="246" t="s">
        <v>134</v>
      </c>
    </row>
    <row r="128" s="14" customFormat="1">
      <c r="A128" s="14"/>
      <c r="B128" s="247"/>
      <c r="C128" s="248"/>
      <c r="D128" s="237" t="s">
        <v>145</v>
      </c>
      <c r="E128" s="249" t="s">
        <v>30</v>
      </c>
      <c r="F128" s="250" t="s">
        <v>148</v>
      </c>
      <c r="G128" s="248"/>
      <c r="H128" s="251">
        <v>4.3399999999999999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145</v>
      </c>
      <c r="AU128" s="257" t="s">
        <v>87</v>
      </c>
      <c r="AV128" s="14" t="s">
        <v>141</v>
      </c>
      <c r="AW128" s="14" t="s">
        <v>147</v>
      </c>
      <c r="AX128" s="14" t="s">
        <v>85</v>
      </c>
      <c r="AY128" s="257" t="s">
        <v>134</v>
      </c>
    </row>
    <row r="129" s="2" customFormat="1" ht="24.15" customHeight="1">
      <c r="A129" s="41"/>
      <c r="B129" s="42"/>
      <c r="C129" s="217" t="s">
        <v>177</v>
      </c>
      <c r="D129" s="217" t="s">
        <v>136</v>
      </c>
      <c r="E129" s="218" t="s">
        <v>439</v>
      </c>
      <c r="F129" s="219" t="s">
        <v>440</v>
      </c>
      <c r="G129" s="220" t="s">
        <v>162</v>
      </c>
      <c r="H129" s="221">
        <v>12.48</v>
      </c>
      <c r="I129" s="222"/>
      <c r="J129" s="223">
        <f>ROUND(I129*H129,2)</f>
        <v>0</v>
      </c>
      <c r="K129" s="219" t="s">
        <v>140</v>
      </c>
      <c r="L129" s="47"/>
      <c r="M129" s="224" t="s">
        <v>30</v>
      </c>
      <c r="N129" s="225" t="s">
        <v>48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141</v>
      </c>
      <c r="AT129" s="228" t="s">
        <v>136</v>
      </c>
      <c r="AU129" s="228" t="s">
        <v>87</v>
      </c>
      <c r="AY129" s="19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85</v>
      </c>
      <c r="BK129" s="229">
        <f>ROUND(I129*H129,2)</f>
        <v>0</v>
      </c>
      <c r="BL129" s="19" t="s">
        <v>141</v>
      </c>
      <c r="BM129" s="228" t="s">
        <v>735</v>
      </c>
    </row>
    <row r="130" s="2" customFormat="1">
      <c r="A130" s="41"/>
      <c r="B130" s="42"/>
      <c r="C130" s="43"/>
      <c r="D130" s="230" t="s">
        <v>143</v>
      </c>
      <c r="E130" s="43"/>
      <c r="F130" s="231" t="s">
        <v>442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143</v>
      </c>
      <c r="AU130" s="19" t="s">
        <v>87</v>
      </c>
    </row>
    <row r="131" s="13" customFormat="1">
      <c r="A131" s="13"/>
      <c r="B131" s="235"/>
      <c r="C131" s="236"/>
      <c r="D131" s="237" t="s">
        <v>145</v>
      </c>
      <c r="E131" s="238" t="s">
        <v>30</v>
      </c>
      <c r="F131" s="239" t="s">
        <v>736</v>
      </c>
      <c r="G131" s="236"/>
      <c r="H131" s="240">
        <v>3.5880000000000001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145</v>
      </c>
      <c r="AU131" s="246" t="s">
        <v>87</v>
      </c>
      <c r="AV131" s="13" t="s">
        <v>87</v>
      </c>
      <c r="AW131" s="13" t="s">
        <v>147</v>
      </c>
      <c r="AX131" s="13" t="s">
        <v>77</v>
      </c>
      <c r="AY131" s="246" t="s">
        <v>134</v>
      </c>
    </row>
    <row r="132" s="13" customFormat="1">
      <c r="A132" s="13"/>
      <c r="B132" s="235"/>
      <c r="C132" s="236"/>
      <c r="D132" s="237" t="s">
        <v>145</v>
      </c>
      <c r="E132" s="238" t="s">
        <v>30</v>
      </c>
      <c r="F132" s="239" t="s">
        <v>737</v>
      </c>
      <c r="G132" s="236"/>
      <c r="H132" s="240">
        <v>3.9500000000000002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145</v>
      </c>
      <c r="AU132" s="246" t="s">
        <v>87</v>
      </c>
      <c r="AV132" s="13" t="s">
        <v>87</v>
      </c>
      <c r="AW132" s="13" t="s">
        <v>147</v>
      </c>
      <c r="AX132" s="13" t="s">
        <v>77</v>
      </c>
      <c r="AY132" s="246" t="s">
        <v>134</v>
      </c>
    </row>
    <row r="133" s="13" customFormat="1">
      <c r="A133" s="13"/>
      <c r="B133" s="235"/>
      <c r="C133" s="236"/>
      <c r="D133" s="237" t="s">
        <v>145</v>
      </c>
      <c r="E133" s="238" t="s">
        <v>30</v>
      </c>
      <c r="F133" s="239" t="s">
        <v>738</v>
      </c>
      <c r="G133" s="236"/>
      <c r="H133" s="240">
        <v>4.9420000000000002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145</v>
      </c>
      <c r="AU133" s="246" t="s">
        <v>87</v>
      </c>
      <c r="AV133" s="13" t="s">
        <v>87</v>
      </c>
      <c r="AW133" s="13" t="s">
        <v>147</v>
      </c>
      <c r="AX133" s="13" t="s">
        <v>77</v>
      </c>
      <c r="AY133" s="246" t="s">
        <v>134</v>
      </c>
    </row>
    <row r="134" s="14" customFormat="1">
      <c r="A134" s="14"/>
      <c r="B134" s="247"/>
      <c r="C134" s="248"/>
      <c r="D134" s="237" t="s">
        <v>145</v>
      </c>
      <c r="E134" s="249" t="s">
        <v>30</v>
      </c>
      <c r="F134" s="250" t="s">
        <v>148</v>
      </c>
      <c r="G134" s="248"/>
      <c r="H134" s="251">
        <v>12.48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145</v>
      </c>
      <c r="AU134" s="257" t="s">
        <v>87</v>
      </c>
      <c r="AV134" s="14" t="s">
        <v>141</v>
      </c>
      <c r="AW134" s="14" t="s">
        <v>147</v>
      </c>
      <c r="AX134" s="14" t="s">
        <v>85</v>
      </c>
      <c r="AY134" s="257" t="s">
        <v>134</v>
      </c>
    </row>
    <row r="135" s="2" customFormat="1" ht="24.15" customHeight="1">
      <c r="A135" s="41"/>
      <c r="B135" s="42"/>
      <c r="C135" s="217" t="s">
        <v>184</v>
      </c>
      <c r="D135" s="217" t="s">
        <v>136</v>
      </c>
      <c r="E135" s="218" t="s">
        <v>739</v>
      </c>
      <c r="F135" s="219" t="s">
        <v>740</v>
      </c>
      <c r="G135" s="220" t="s">
        <v>139</v>
      </c>
      <c r="H135" s="221">
        <v>60.607999999999997</v>
      </c>
      <c r="I135" s="222"/>
      <c r="J135" s="223">
        <f>ROUND(I135*H135,2)</f>
        <v>0</v>
      </c>
      <c r="K135" s="219" t="s">
        <v>140</v>
      </c>
      <c r="L135" s="47"/>
      <c r="M135" s="224" t="s">
        <v>30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141</v>
      </c>
      <c r="AT135" s="228" t="s">
        <v>136</v>
      </c>
      <c r="AU135" s="228" t="s">
        <v>87</v>
      </c>
      <c r="AY135" s="19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85</v>
      </c>
      <c r="BK135" s="229">
        <f>ROUND(I135*H135,2)</f>
        <v>0</v>
      </c>
      <c r="BL135" s="19" t="s">
        <v>141</v>
      </c>
      <c r="BM135" s="228" t="s">
        <v>741</v>
      </c>
    </row>
    <row r="136" s="2" customFormat="1">
      <c r="A136" s="41"/>
      <c r="B136" s="42"/>
      <c r="C136" s="43"/>
      <c r="D136" s="230" t="s">
        <v>143</v>
      </c>
      <c r="E136" s="43"/>
      <c r="F136" s="231" t="s">
        <v>742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143</v>
      </c>
      <c r="AU136" s="19" t="s">
        <v>87</v>
      </c>
    </row>
    <row r="137" s="15" customFormat="1">
      <c r="A137" s="15"/>
      <c r="B137" s="258"/>
      <c r="C137" s="259"/>
      <c r="D137" s="237" t="s">
        <v>145</v>
      </c>
      <c r="E137" s="260" t="s">
        <v>30</v>
      </c>
      <c r="F137" s="261" t="s">
        <v>343</v>
      </c>
      <c r="G137" s="259"/>
      <c r="H137" s="260" t="s">
        <v>30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145</v>
      </c>
      <c r="AU137" s="267" t="s">
        <v>87</v>
      </c>
      <c r="AV137" s="15" t="s">
        <v>85</v>
      </c>
      <c r="AW137" s="15" t="s">
        <v>147</v>
      </c>
      <c r="AX137" s="15" t="s">
        <v>77</v>
      </c>
      <c r="AY137" s="267" t="s">
        <v>134</v>
      </c>
    </row>
    <row r="138" s="13" customFormat="1">
      <c r="A138" s="13"/>
      <c r="B138" s="235"/>
      <c r="C138" s="236"/>
      <c r="D138" s="237" t="s">
        <v>145</v>
      </c>
      <c r="E138" s="238" t="s">
        <v>30</v>
      </c>
      <c r="F138" s="239" t="s">
        <v>743</v>
      </c>
      <c r="G138" s="236"/>
      <c r="H138" s="240">
        <v>12.19735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145</v>
      </c>
      <c r="AU138" s="246" t="s">
        <v>87</v>
      </c>
      <c r="AV138" s="13" t="s">
        <v>87</v>
      </c>
      <c r="AW138" s="13" t="s">
        <v>147</v>
      </c>
      <c r="AX138" s="13" t="s">
        <v>77</v>
      </c>
      <c r="AY138" s="246" t="s">
        <v>134</v>
      </c>
    </row>
    <row r="139" s="13" customFormat="1">
      <c r="A139" s="13"/>
      <c r="B139" s="235"/>
      <c r="C139" s="236"/>
      <c r="D139" s="237" t="s">
        <v>145</v>
      </c>
      <c r="E139" s="238" t="s">
        <v>30</v>
      </c>
      <c r="F139" s="239" t="s">
        <v>744</v>
      </c>
      <c r="G139" s="236"/>
      <c r="H139" s="240">
        <v>9.3562500000000011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145</v>
      </c>
      <c r="AU139" s="246" t="s">
        <v>87</v>
      </c>
      <c r="AV139" s="13" t="s">
        <v>87</v>
      </c>
      <c r="AW139" s="13" t="s">
        <v>147</v>
      </c>
      <c r="AX139" s="13" t="s">
        <v>77</v>
      </c>
      <c r="AY139" s="246" t="s">
        <v>134</v>
      </c>
    </row>
    <row r="140" s="13" customFormat="1">
      <c r="A140" s="13"/>
      <c r="B140" s="235"/>
      <c r="C140" s="236"/>
      <c r="D140" s="237" t="s">
        <v>145</v>
      </c>
      <c r="E140" s="238" t="s">
        <v>30</v>
      </c>
      <c r="F140" s="239" t="s">
        <v>745</v>
      </c>
      <c r="G140" s="236"/>
      <c r="H140" s="240">
        <v>9.347999999999999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145</v>
      </c>
      <c r="AU140" s="246" t="s">
        <v>87</v>
      </c>
      <c r="AV140" s="13" t="s">
        <v>87</v>
      </c>
      <c r="AW140" s="13" t="s">
        <v>147</v>
      </c>
      <c r="AX140" s="13" t="s">
        <v>77</v>
      </c>
      <c r="AY140" s="246" t="s">
        <v>134</v>
      </c>
    </row>
    <row r="141" s="13" customFormat="1">
      <c r="A141" s="13"/>
      <c r="B141" s="235"/>
      <c r="C141" s="236"/>
      <c r="D141" s="237" t="s">
        <v>145</v>
      </c>
      <c r="E141" s="238" t="s">
        <v>30</v>
      </c>
      <c r="F141" s="239" t="s">
        <v>746</v>
      </c>
      <c r="G141" s="236"/>
      <c r="H141" s="240">
        <v>13.3489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145</v>
      </c>
      <c r="AU141" s="246" t="s">
        <v>87</v>
      </c>
      <c r="AV141" s="13" t="s">
        <v>87</v>
      </c>
      <c r="AW141" s="13" t="s">
        <v>147</v>
      </c>
      <c r="AX141" s="13" t="s">
        <v>77</v>
      </c>
      <c r="AY141" s="246" t="s">
        <v>134</v>
      </c>
    </row>
    <row r="142" s="13" customFormat="1">
      <c r="A142" s="13"/>
      <c r="B142" s="235"/>
      <c r="C142" s="236"/>
      <c r="D142" s="237" t="s">
        <v>145</v>
      </c>
      <c r="E142" s="238" t="s">
        <v>30</v>
      </c>
      <c r="F142" s="239" t="s">
        <v>747</v>
      </c>
      <c r="G142" s="236"/>
      <c r="H142" s="240">
        <v>11.960000000000001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145</v>
      </c>
      <c r="AU142" s="246" t="s">
        <v>87</v>
      </c>
      <c r="AV142" s="13" t="s">
        <v>87</v>
      </c>
      <c r="AW142" s="13" t="s">
        <v>147</v>
      </c>
      <c r="AX142" s="13" t="s">
        <v>77</v>
      </c>
      <c r="AY142" s="246" t="s">
        <v>134</v>
      </c>
    </row>
    <row r="143" s="13" customFormat="1">
      <c r="A143" s="13"/>
      <c r="B143" s="235"/>
      <c r="C143" s="236"/>
      <c r="D143" s="237" t="s">
        <v>145</v>
      </c>
      <c r="E143" s="238" t="s">
        <v>30</v>
      </c>
      <c r="F143" s="239" t="s">
        <v>748</v>
      </c>
      <c r="G143" s="236"/>
      <c r="H143" s="240">
        <v>4.3976000000000006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145</v>
      </c>
      <c r="AU143" s="246" t="s">
        <v>87</v>
      </c>
      <c r="AV143" s="13" t="s">
        <v>87</v>
      </c>
      <c r="AW143" s="13" t="s">
        <v>147</v>
      </c>
      <c r="AX143" s="13" t="s">
        <v>77</v>
      </c>
      <c r="AY143" s="246" t="s">
        <v>134</v>
      </c>
    </row>
    <row r="144" s="14" customFormat="1">
      <c r="A144" s="14"/>
      <c r="B144" s="247"/>
      <c r="C144" s="248"/>
      <c r="D144" s="237" t="s">
        <v>145</v>
      </c>
      <c r="E144" s="249" t="s">
        <v>30</v>
      </c>
      <c r="F144" s="250" t="s">
        <v>148</v>
      </c>
      <c r="G144" s="248"/>
      <c r="H144" s="251">
        <v>60.608100000000007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145</v>
      </c>
      <c r="AU144" s="257" t="s">
        <v>87</v>
      </c>
      <c r="AV144" s="14" t="s">
        <v>141</v>
      </c>
      <c r="AW144" s="14" t="s">
        <v>147</v>
      </c>
      <c r="AX144" s="14" t="s">
        <v>85</v>
      </c>
      <c r="AY144" s="257" t="s">
        <v>134</v>
      </c>
    </row>
    <row r="145" s="2" customFormat="1" ht="24.15" customHeight="1">
      <c r="A145" s="41"/>
      <c r="B145" s="42"/>
      <c r="C145" s="217" t="s">
        <v>190</v>
      </c>
      <c r="D145" s="217" t="s">
        <v>136</v>
      </c>
      <c r="E145" s="218" t="s">
        <v>226</v>
      </c>
      <c r="F145" s="219" t="s">
        <v>227</v>
      </c>
      <c r="G145" s="220" t="s">
        <v>139</v>
      </c>
      <c r="H145" s="221">
        <v>60.607999999999997</v>
      </c>
      <c r="I145" s="222"/>
      <c r="J145" s="223">
        <f>ROUND(I145*H145,2)</f>
        <v>0</v>
      </c>
      <c r="K145" s="219" t="s">
        <v>140</v>
      </c>
      <c r="L145" s="47"/>
      <c r="M145" s="224" t="s">
        <v>30</v>
      </c>
      <c r="N145" s="225" t="s">
        <v>48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141</v>
      </c>
      <c r="AT145" s="228" t="s">
        <v>136</v>
      </c>
      <c r="AU145" s="228" t="s">
        <v>87</v>
      </c>
      <c r="AY145" s="19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9" t="s">
        <v>85</v>
      </c>
      <c r="BK145" s="229">
        <f>ROUND(I145*H145,2)</f>
        <v>0</v>
      </c>
      <c r="BL145" s="19" t="s">
        <v>141</v>
      </c>
      <c r="BM145" s="228" t="s">
        <v>749</v>
      </c>
    </row>
    <row r="146" s="2" customFormat="1">
      <c r="A146" s="41"/>
      <c r="B146" s="42"/>
      <c r="C146" s="43"/>
      <c r="D146" s="230" t="s">
        <v>143</v>
      </c>
      <c r="E146" s="43"/>
      <c r="F146" s="231" t="s">
        <v>229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143</v>
      </c>
      <c r="AU146" s="19" t="s">
        <v>87</v>
      </c>
    </row>
    <row r="147" s="15" customFormat="1">
      <c r="A147" s="15"/>
      <c r="B147" s="258"/>
      <c r="C147" s="259"/>
      <c r="D147" s="237" t="s">
        <v>145</v>
      </c>
      <c r="E147" s="260" t="s">
        <v>30</v>
      </c>
      <c r="F147" s="261" t="s">
        <v>750</v>
      </c>
      <c r="G147" s="259"/>
      <c r="H147" s="260" t="s">
        <v>30</v>
      </c>
      <c r="I147" s="262"/>
      <c r="J147" s="259"/>
      <c r="K147" s="259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145</v>
      </c>
      <c r="AU147" s="267" t="s">
        <v>87</v>
      </c>
      <c r="AV147" s="15" t="s">
        <v>85</v>
      </c>
      <c r="AW147" s="15" t="s">
        <v>147</v>
      </c>
      <c r="AX147" s="15" t="s">
        <v>77</v>
      </c>
      <c r="AY147" s="267" t="s">
        <v>134</v>
      </c>
    </row>
    <row r="148" s="13" customFormat="1">
      <c r="A148" s="13"/>
      <c r="B148" s="235"/>
      <c r="C148" s="236"/>
      <c r="D148" s="237" t="s">
        <v>145</v>
      </c>
      <c r="E148" s="238" t="s">
        <v>30</v>
      </c>
      <c r="F148" s="239" t="s">
        <v>743</v>
      </c>
      <c r="G148" s="236"/>
      <c r="H148" s="240">
        <v>12.19735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145</v>
      </c>
      <c r="AU148" s="246" t="s">
        <v>87</v>
      </c>
      <c r="AV148" s="13" t="s">
        <v>87</v>
      </c>
      <c r="AW148" s="13" t="s">
        <v>147</v>
      </c>
      <c r="AX148" s="13" t="s">
        <v>77</v>
      </c>
      <c r="AY148" s="246" t="s">
        <v>134</v>
      </c>
    </row>
    <row r="149" s="13" customFormat="1">
      <c r="A149" s="13"/>
      <c r="B149" s="235"/>
      <c r="C149" s="236"/>
      <c r="D149" s="237" t="s">
        <v>145</v>
      </c>
      <c r="E149" s="238" t="s">
        <v>30</v>
      </c>
      <c r="F149" s="239" t="s">
        <v>744</v>
      </c>
      <c r="G149" s="236"/>
      <c r="H149" s="240">
        <v>9.3562500000000011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145</v>
      </c>
      <c r="AU149" s="246" t="s">
        <v>87</v>
      </c>
      <c r="AV149" s="13" t="s">
        <v>87</v>
      </c>
      <c r="AW149" s="13" t="s">
        <v>147</v>
      </c>
      <c r="AX149" s="13" t="s">
        <v>77</v>
      </c>
      <c r="AY149" s="246" t="s">
        <v>134</v>
      </c>
    </row>
    <row r="150" s="13" customFormat="1">
      <c r="A150" s="13"/>
      <c r="B150" s="235"/>
      <c r="C150" s="236"/>
      <c r="D150" s="237" t="s">
        <v>145</v>
      </c>
      <c r="E150" s="238" t="s">
        <v>30</v>
      </c>
      <c r="F150" s="239" t="s">
        <v>745</v>
      </c>
      <c r="G150" s="236"/>
      <c r="H150" s="240">
        <v>9.347999999999999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145</v>
      </c>
      <c r="AU150" s="246" t="s">
        <v>87</v>
      </c>
      <c r="AV150" s="13" t="s">
        <v>87</v>
      </c>
      <c r="AW150" s="13" t="s">
        <v>147</v>
      </c>
      <c r="AX150" s="13" t="s">
        <v>77</v>
      </c>
      <c r="AY150" s="246" t="s">
        <v>134</v>
      </c>
    </row>
    <row r="151" s="13" customFormat="1">
      <c r="A151" s="13"/>
      <c r="B151" s="235"/>
      <c r="C151" s="236"/>
      <c r="D151" s="237" t="s">
        <v>145</v>
      </c>
      <c r="E151" s="238" t="s">
        <v>30</v>
      </c>
      <c r="F151" s="239" t="s">
        <v>746</v>
      </c>
      <c r="G151" s="236"/>
      <c r="H151" s="240">
        <v>13.3489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145</v>
      </c>
      <c r="AU151" s="246" t="s">
        <v>87</v>
      </c>
      <c r="AV151" s="13" t="s">
        <v>87</v>
      </c>
      <c r="AW151" s="13" t="s">
        <v>147</v>
      </c>
      <c r="AX151" s="13" t="s">
        <v>77</v>
      </c>
      <c r="AY151" s="246" t="s">
        <v>134</v>
      </c>
    </row>
    <row r="152" s="13" customFormat="1">
      <c r="A152" s="13"/>
      <c r="B152" s="235"/>
      <c r="C152" s="236"/>
      <c r="D152" s="237" t="s">
        <v>145</v>
      </c>
      <c r="E152" s="238" t="s">
        <v>30</v>
      </c>
      <c r="F152" s="239" t="s">
        <v>747</v>
      </c>
      <c r="G152" s="236"/>
      <c r="H152" s="240">
        <v>11.960000000000001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145</v>
      </c>
      <c r="AU152" s="246" t="s">
        <v>87</v>
      </c>
      <c r="AV152" s="13" t="s">
        <v>87</v>
      </c>
      <c r="AW152" s="13" t="s">
        <v>147</v>
      </c>
      <c r="AX152" s="13" t="s">
        <v>77</v>
      </c>
      <c r="AY152" s="246" t="s">
        <v>134</v>
      </c>
    </row>
    <row r="153" s="13" customFormat="1">
      <c r="A153" s="13"/>
      <c r="B153" s="235"/>
      <c r="C153" s="236"/>
      <c r="D153" s="237" t="s">
        <v>145</v>
      </c>
      <c r="E153" s="238" t="s">
        <v>30</v>
      </c>
      <c r="F153" s="239" t="s">
        <v>748</v>
      </c>
      <c r="G153" s="236"/>
      <c r="H153" s="240">
        <v>4.3976000000000006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145</v>
      </c>
      <c r="AU153" s="246" t="s">
        <v>87</v>
      </c>
      <c r="AV153" s="13" t="s">
        <v>87</v>
      </c>
      <c r="AW153" s="13" t="s">
        <v>147</v>
      </c>
      <c r="AX153" s="13" t="s">
        <v>77</v>
      </c>
      <c r="AY153" s="246" t="s">
        <v>134</v>
      </c>
    </row>
    <row r="154" s="14" customFormat="1">
      <c r="A154" s="14"/>
      <c r="B154" s="247"/>
      <c r="C154" s="248"/>
      <c r="D154" s="237" t="s">
        <v>145</v>
      </c>
      <c r="E154" s="249" t="s">
        <v>30</v>
      </c>
      <c r="F154" s="250" t="s">
        <v>148</v>
      </c>
      <c r="G154" s="248"/>
      <c r="H154" s="251">
        <v>60.608100000000007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145</v>
      </c>
      <c r="AU154" s="257" t="s">
        <v>87</v>
      </c>
      <c r="AV154" s="14" t="s">
        <v>141</v>
      </c>
      <c r="AW154" s="14" t="s">
        <v>147</v>
      </c>
      <c r="AX154" s="14" t="s">
        <v>85</v>
      </c>
      <c r="AY154" s="257" t="s">
        <v>134</v>
      </c>
    </row>
    <row r="155" s="2" customFormat="1" ht="16.5" customHeight="1">
      <c r="A155" s="41"/>
      <c r="B155" s="42"/>
      <c r="C155" s="268" t="s">
        <v>196</v>
      </c>
      <c r="D155" s="268" t="s">
        <v>238</v>
      </c>
      <c r="E155" s="269" t="s">
        <v>239</v>
      </c>
      <c r="F155" s="270" t="s">
        <v>348</v>
      </c>
      <c r="G155" s="271" t="s">
        <v>241</v>
      </c>
      <c r="H155" s="272">
        <v>1.212</v>
      </c>
      <c r="I155" s="273"/>
      <c r="J155" s="274">
        <f>ROUND(I155*H155,2)</f>
        <v>0</v>
      </c>
      <c r="K155" s="270" t="s">
        <v>140</v>
      </c>
      <c r="L155" s="275"/>
      <c r="M155" s="276" t="s">
        <v>30</v>
      </c>
      <c r="N155" s="277" t="s">
        <v>48</v>
      </c>
      <c r="O155" s="87"/>
      <c r="P155" s="226">
        <f>O155*H155</f>
        <v>0</v>
      </c>
      <c r="Q155" s="226">
        <v>0.001</v>
      </c>
      <c r="R155" s="226">
        <f>Q155*H155</f>
        <v>0.001212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190</v>
      </c>
      <c r="AT155" s="228" t="s">
        <v>238</v>
      </c>
      <c r="AU155" s="228" t="s">
        <v>87</v>
      </c>
      <c r="AY155" s="19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9" t="s">
        <v>85</v>
      </c>
      <c r="BK155" s="229">
        <f>ROUND(I155*H155,2)</f>
        <v>0</v>
      </c>
      <c r="BL155" s="19" t="s">
        <v>141</v>
      </c>
      <c r="BM155" s="228" t="s">
        <v>751</v>
      </c>
    </row>
    <row r="156" s="13" customFormat="1">
      <c r="A156" s="13"/>
      <c r="B156" s="235"/>
      <c r="C156" s="236"/>
      <c r="D156" s="237" t="s">
        <v>145</v>
      </c>
      <c r="E156" s="238" t="s">
        <v>30</v>
      </c>
      <c r="F156" s="239" t="s">
        <v>752</v>
      </c>
      <c r="G156" s="236"/>
      <c r="H156" s="240">
        <v>1.2121599999999999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145</v>
      </c>
      <c r="AU156" s="246" t="s">
        <v>87</v>
      </c>
      <c r="AV156" s="13" t="s">
        <v>87</v>
      </c>
      <c r="AW156" s="13" t="s">
        <v>147</v>
      </c>
      <c r="AX156" s="13" t="s">
        <v>77</v>
      </c>
      <c r="AY156" s="246" t="s">
        <v>134</v>
      </c>
    </row>
    <row r="157" s="14" customFormat="1">
      <c r="A157" s="14"/>
      <c r="B157" s="247"/>
      <c r="C157" s="248"/>
      <c r="D157" s="237" t="s">
        <v>145</v>
      </c>
      <c r="E157" s="249" t="s">
        <v>30</v>
      </c>
      <c r="F157" s="250" t="s">
        <v>148</v>
      </c>
      <c r="G157" s="248"/>
      <c r="H157" s="251">
        <v>1.2121599999999999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145</v>
      </c>
      <c r="AU157" s="257" t="s">
        <v>87</v>
      </c>
      <c r="AV157" s="14" t="s">
        <v>141</v>
      </c>
      <c r="AW157" s="14" t="s">
        <v>147</v>
      </c>
      <c r="AX157" s="14" t="s">
        <v>85</v>
      </c>
      <c r="AY157" s="257" t="s">
        <v>134</v>
      </c>
    </row>
    <row r="158" s="2" customFormat="1" ht="16.5" customHeight="1">
      <c r="A158" s="41"/>
      <c r="B158" s="42"/>
      <c r="C158" s="217" t="s">
        <v>208</v>
      </c>
      <c r="D158" s="217" t="s">
        <v>136</v>
      </c>
      <c r="E158" s="218" t="s">
        <v>244</v>
      </c>
      <c r="F158" s="219" t="s">
        <v>245</v>
      </c>
      <c r="G158" s="220" t="s">
        <v>139</v>
      </c>
      <c r="H158" s="221">
        <v>99.040000000000006</v>
      </c>
      <c r="I158" s="222"/>
      <c r="J158" s="223">
        <f>ROUND(I158*H158,2)</f>
        <v>0</v>
      </c>
      <c r="K158" s="219" t="s">
        <v>140</v>
      </c>
      <c r="L158" s="47"/>
      <c r="M158" s="224" t="s">
        <v>30</v>
      </c>
      <c r="N158" s="225" t="s">
        <v>48</v>
      </c>
      <c r="O158" s="8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141</v>
      </c>
      <c r="AT158" s="228" t="s">
        <v>136</v>
      </c>
      <c r="AU158" s="228" t="s">
        <v>87</v>
      </c>
      <c r="AY158" s="19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9" t="s">
        <v>85</v>
      </c>
      <c r="BK158" s="229">
        <f>ROUND(I158*H158,2)</f>
        <v>0</v>
      </c>
      <c r="BL158" s="19" t="s">
        <v>141</v>
      </c>
      <c r="BM158" s="228" t="s">
        <v>753</v>
      </c>
    </row>
    <row r="159" s="2" customFormat="1">
      <c r="A159" s="41"/>
      <c r="B159" s="42"/>
      <c r="C159" s="43"/>
      <c r="D159" s="230" t="s">
        <v>143</v>
      </c>
      <c r="E159" s="43"/>
      <c r="F159" s="231" t="s">
        <v>247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143</v>
      </c>
      <c r="AU159" s="19" t="s">
        <v>87</v>
      </c>
    </row>
    <row r="160" s="15" customFormat="1">
      <c r="A160" s="15"/>
      <c r="B160" s="258"/>
      <c r="C160" s="259"/>
      <c r="D160" s="237" t="s">
        <v>145</v>
      </c>
      <c r="E160" s="260" t="s">
        <v>30</v>
      </c>
      <c r="F160" s="261" t="s">
        <v>754</v>
      </c>
      <c r="G160" s="259"/>
      <c r="H160" s="260" t="s">
        <v>30</v>
      </c>
      <c r="I160" s="262"/>
      <c r="J160" s="259"/>
      <c r="K160" s="259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145</v>
      </c>
      <c r="AU160" s="267" t="s">
        <v>87</v>
      </c>
      <c r="AV160" s="15" t="s">
        <v>85</v>
      </c>
      <c r="AW160" s="15" t="s">
        <v>147</v>
      </c>
      <c r="AX160" s="15" t="s">
        <v>77</v>
      </c>
      <c r="AY160" s="267" t="s">
        <v>134</v>
      </c>
    </row>
    <row r="161" s="13" customFormat="1">
      <c r="A161" s="13"/>
      <c r="B161" s="235"/>
      <c r="C161" s="236"/>
      <c r="D161" s="237" t="s">
        <v>145</v>
      </c>
      <c r="E161" s="238" t="s">
        <v>30</v>
      </c>
      <c r="F161" s="239" t="s">
        <v>755</v>
      </c>
      <c r="G161" s="236"/>
      <c r="H161" s="240">
        <v>23.59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145</v>
      </c>
      <c r="AU161" s="246" t="s">
        <v>87</v>
      </c>
      <c r="AV161" s="13" t="s">
        <v>87</v>
      </c>
      <c r="AW161" s="13" t="s">
        <v>147</v>
      </c>
      <c r="AX161" s="13" t="s">
        <v>77</v>
      </c>
      <c r="AY161" s="246" t="s">
        <v>134</v>
      </c>
    </row>
    <row r="162" s="13" customFormat="1">
      <c r="A162" s="13"/>
      <c r="B162" s="235"/>
      <c r="C162" s="236"/>
      <c r="D162" s="237" t="s">
        <v>145</v>
      </c>
      <c r="E162" s="238" t="s">
        <v>30</v>
      </c>
      <c r="F162" s="239" t="s">
        <v>756</v>
      </c>
      <c r="G162" s="236"/>
      <c r="H162" s="240">
        <v>10.4291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145</v>
      </c>
      <c r="AU162" s="246" t="s">
        <v>87</v>
      </c>
      <c r="AV162" s="13" t="s">
        <v>87</v>
      </c>
      <c r="AW162" s="13" t="s">
        <v>147</v>
      </c>
      <c r="AX162" s="13" t="s">
        <v>77</v>
      </c>
      <c r="AY162" s="246" t="s">
        <v>134</v>
      </c>
    </row>
    <row r="163" s="13" customFormat="1">
      <c r="A163" s="13"/>
      <c r="B163" s="235"/>
      <c r="C163" s="236"/>
      <c r="D163" s="237" t="s">
        <v>145</v>
      </c>
      <c r="E163" s="238" t="s">
        <v>30</v>
      </c>
      <c r="F163" s="239" t="s">
        <v>757</v>
      </c>
      <c r="G163" s="236"/>
      <c r="H163" s="240">
        <v>7.6259999999999986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145</v>
      </c>
      <c r="AU163" s="246" t="s">
        <v>87</v>
      </c>
      <c r="AV163" s="13" t="s">
        <v>87</v>
      </c>
      <c r="AW163" s="13" t="s">
        <v>147</v>
      </c>
      <c r="AX163" s="13" t="s">
        <v>77</v>
      </c>
      <c r="AY163" s="246" t="s">
        <v>134</v>
      </c>
    </row>
    <row r="164" s="13" customFormat="1">
      <c r="A164" s="13"/>
      <c r="B164" s="235"/>
      <c r="C164" s="236"/>
      <c r="D164" s="237" t="s">
        <v>145</v>
      </c>
      <c r="E164" s="238" t="s">
        <v>30</v>
      </c>
      <c r="F164" s="239" t="s">
        <v>758</v>
      </c>
      <c r="G164" s="236"/>
      <c r="H164" s="240">
        <v>17.730599999999999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145</v>
      </c>
      <c r="AU164" s="246" t="s">
        <v>87</v>
      </c>
      <c r="AV164" s="13" t="s">
        <v>87</v>
      </c>
      <c r="AW164" s="13" t="s">
        <v>147</v>
      </c>
      <c r="AX164" s="13" t="s">
        <v>77</v>
      </c>
      <c r="AY164" s="246" t="s">
        <v>134</v>
      </c>
    </row>
    <row r="165" s="13" customFormat="1">
      <c r="A165" s="13"/>
      <c r="B165" s="235"/>
      <c r="C165" s="236"/>
      <c r="D165" s="237" t="s">
        <v>145</v>
      </c>
      <c r="E165" s="238" t="s">
        <v>30</v>
      </c>
      <c r="F165" s="239" t="s">
        <v>759</v>
      </c>
      <c r="G165" s="236"/>
      <c r="H165" s="240">
        <v>24.050000000000001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145</v>
      </c>
      <c r="AU165" s="246" t="s">
        <v>87</v>
      </c>
      <c r="AV165" s="13" t="s">
        <v>87</v>
      </c>
      <c r="AW165" s="13" t="s">
        <v>147</v>
      </c>
      <c r="AX165" s="13" t="s">
        <v>77</v>
      </c>
      <c r="AY165" s="246" t="s">
        <v>134</v>
      </c>
    </row>
    <row r="166" s="13" customFormat="1">
      <c r="A166" s="13"/>
      <c r="B166" s="235"/>
      <c r="C166" s="236"/>
      <c r="D166" s="237" t="s">
        <v>145</v>
      </c>
      <c r="E166" s="238" t="s">
        <v>30</v>
      </c>
      <c r="F166" s="239" t="s">
        <v>760</v>
      </c>
      <c r="G166" s="236"/>
      <c r="H166" s="240">
        <v>15.613999999999999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145</v>
      </c>
      <c r="AU166" s="246" t="s">
        <v>87</v>
      </c>
      <c r="AV166" s="13" t="s">
        <v>87</v>
      </c>
      <c r="AW166" s="13" t="s">
        <v>147</v>
      </c>
      <c r="AX166" s="13" t="s">
        <v>77</v>
      </c>
      <c r="AY166" s="246" t="s">
        <v>134</v>
      </c>
    </row>
    <row r="167" s="14" customFormat="1">
      <c r="A167" s="14"/>
      <c r="B167" s="247"/>
      <c r="C167" s="248"/>
      <c r="D167" s="237" t="s">
        <v>145</v>
      </c>
      <c r="E167" s="249" t="s">
        <v>30</v>
      </c>
      <c r="F167" s="250" t="s">
        <v>148</v>
      </c>
      <c r="G167" s="248"/>
      <c r="H167" s="251">
        <v>99.039699999999996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145</v>
      </c>
      <c r="AU167" s="257" t="s">
        <v>87</v>
      </c>
      <c r="AV167" s="14" t="s">
        <v>141</v>
      </c>
      <c r="AW167" s="14" t="s">
        <v>147</v>
      </c>
      <c r="AX167" s="14" t="s">
        <v>85</v>
      </c>
      <c r="AY167" s="257" t="s">
        <v>134</v>
      </c>
    </row>
    <row r="168" s="2" customFormat="1" ht="24.15" customHeight="1">
      <c r="A168" s="41"/>
      <c r="B168" s="42"/>
      <c r="C168" s="217" t="s">
        <v>214</v>
      </c>
      <c r="D168" s="217" t="s">
        <v>136</v>
      </c>
      <c r="E168" s="218" t="s">
        <v>250</v>
      </c>
      <c r="F168" s="219" t="s">
        <v>251</v>
      </c>
      <c r="G168" s="220" t="s">
        <v>139</v>
      </c>
      <c r="H168" s="221">
        <v>98.784999999999997</v>
      </c>
      <c r="I168" s="222"/>
      <c r="J168" s="223">
        <f>ROUND(I168*H168,2)</f>
        <v>0</v>
      </c>
      <c r="K168" s="219" t="s">
        <v>140</v>
      </c>
      <c r="L168" s="47"/>
      <c r="M168" s="224" t="s">
        <v>30</v>
      </c>
      <c r="N168" s="225" t="s">
        <v>48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141</v>
      </c>
      <c r="AT168" s="228" t="s">
        <v>136</v>
      </c>
      <c r="AU168" s="228" t="s">
        <v>87</v>
      </c>
      <c r="AY168" s="19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9" t="s">
        <v>85</v>
      </c>
      <c r="BK168" s="229">
        <f>ROUND(I168*H168,2)</f>
        <v>0</v>
      </c>
      <c r="BL168" s="19" t="s">
        <v>141</v>
      </c>
      <c r="BM168" s="228" t="s">
        <v>451</v>
      </c>
    </row>
    <row r="169" s="2" customFormat="1">
      <c r="A169" s="41"/>
      <c r="B169" s="42"/>
      <c r="C169" s="43"/>
      <c r="D169" s="230" t="s">
        <v>143</v>
      </c>
      <c r="E169" s="43"/>
      <c r="F169" s="231" t="s">
        <v>253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143</v>
      </c>
      <c r="AU169" s="19" t="s">
        <v>87</v>
      </c>
    </row>
    <row r="170" s="15" customFormat="1">
      <c r="A170" s="15"/>
      <c r="B170" s="258"/>
      <c r="C170" s="259"/>
      <c r="D170" s="237" t="s">
        <v>145</v>
      </c>
      <c r="E170" s="260" t="s">
        <v>30</v>
      </c>
      <c r="F170" s="261" t="s">
        <v>761</v>
      </c>
      <c r="G170" s="259"/>
      <c r="H170" s="260" t="s">
        <v>30</v>
      </c>
      <c r="I170" s="262"/>
      <c r="J170" s="259"/>
      <c r="K170" s="259"/>
      <c r="L170" s="263"/>
      <c r="M170" s="264"/>
      <c r="N170" s="265"/>
      <c r="O170" s="265"/>
      <c r="P170" s="265"/>
      <c r="Q170" s="265"/>
      <c r="R170" s="265"/>
      <c r="S170" s="265"/>
      <c r="T170" s="26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145</v>
      </c>
      <c r="AU170" s="267" t="s">
        <v>87</v>
      </c>
      <c r="AV170" s="15" t="s">
        <v>85</v>
      </c>
      <c r="AW170" s="15" t="s">
        <v>147</v>
      </c>
      <c r="AX170" s="15" t="s">
        <v>77</v>
      </c>
      <c r="AY170" s="267" t="s">
        <v>134</v>
      </c>
    </row>
    <row r="171" s="13" customFormat="1">
      <c r="A171" s="13"/>
      <c r="B171" s="235"/>
      <c r="C171" s="236"/>
      <c r="D171" s="237" t="s">
        <v>145</v>
      </c>
      <c r="E171" s="238" t="s">
        <v>30</v>
      </c>
      <c r="F171" s="239" t="s">
        <v>762</v>
      </c>
      <c r="G171" s="236"/>
      <c r="H171" s="240">
        <v>13.634500000000001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145</v>
      </c>
      <c r="AU171" s="246" t="s">
        <v>87</v>
      </c>
      <c r="AV171" s="13" t="s">
        <v>87</v>
      </c>
      <c r="AW171" s="13" t="s">
        <v>147</v>
      </c>
      <c r="AX171" s="13" t="s">
        <v>77</v>
      </c>
      <c r="AY171" s="246" t="s">
        <v>134</v>
      </c>
    </row>
    <row r="172" s="13" customFormat="1">
      <c r="A172" s="13"/>
      <c r="B172" s="235"/>
      <c r="C172" s="236"/>
      <c r="D172" s="237" t="s">
        <v>145</v>
      </c>
      <c r="E172" s="238" t="s">
        <v>30</v>
      </c>
      <c r="F172" s="239" t="s">
        <v>763</v>
      </c>
      <c r="G172" s="236"/>
      <c r="H172" s="240">
        <v>10.2295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145</v>
      </c>
      <c r="AU172" s="246" t="s">
        <v>87</v>
      </c>
      <c r="AV172" s="13" t="s">
        <v>87</v>
      </c>
      <c r="AW172" s="13" t="s">
        <v>147</v>
      </c>
      <c r="AX172" s="13" t="s">
        <v>77</v>
      </c>
      <c r="AY172" s="246" t="s">
        <v>134</v>
      </c>
    </row>
    <row r="173" s="13" customFormat="1">
      <c r="A173" s="13"/>
      <c r="B173" s="235"/>
      <c r="C173" s="236"/>
      <c r="D173" s="237" t="s">
        <v>145</v>
      </c>
      <c r="E173" s="238" t="s">
        <v>30</v>
      </c>
      <c r="F173" s="239" t="s">
        <v>764</v>
      </c>
      <c r="G173" s="236"/>
      <c r="H173" s="240">
        <v>9.2249999999999996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145</v>
      </c>
      <c r="AU173" s="246" t="s">
        <v>87</v>
      </c>
      <c r="AV173" s="13" t="s">
        <v>87</v>
      </c>
      <c r="AW173" s="13" t="s">
        <v>147</v>
      </c>
      <c r="AX173" s="13" t="s">
        <v>77</v>
      </c>
      <c r="AY173" s="246" t="s">
        <v>134</v>
      </c>
    </row>
    <row r="174" s="13" customFormat="1">
      <c r="A174" s="13"/>
      <c r="B174" s="235"/>
      <c r="C174" s="236"/>
      <c r="D174" s="237" t="s">
        <v>145</v>
      </c>
      <c r="E174" s="238" t="s">
        <v>30</v>
      </c>
      <c r="F174" s="239" t="s">
        <v>765</v>
      </c>
      <c r="G174" s="236"/>
      <c r="H174" s="240">
        <v>22.927499999999998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145</v>
      </c>
      <c r="AU174" s="246" t="s">
        <v>87</v>
      </c>
      <c r="AV174" s="13" t="s">
        <v>87</v>
      </c>
      <c r="AW174" s="13" t="s">
        <v>147</v>
      </c>
      <c r="AX174" s="13" t="s">
        <v>77</v>
      </c>
      <c r="AY174" s="246" t="s">
        <v>134</v>
      </c>
    </row>
    <row r="175" s="13" customFormat="1">
      <c r="A175" s="13"/>
      <c r="B175" s="235"/>
      <c r="C175" s="236"/>
      <c r="D175" s="237" t="s">
        <v>145</v>
      </c>
      <c r="E175" s="238" t="s">
        <v>30</v>
      </c>
      <c r="F175" s="239" t="s">
        <v>766</v>
      </c>
      <c r="G175" s="236"/>
      <c r="H175" s="240">
        <v>27.950000000000003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145</v>
      </c>
      <c r="AU175" s="246" t="s">
        <v>87</v>
      </c>
      <c r="AV175" s="13" t="s">
        <v>87</v>
      </c>
      <c r="AW175" s="13" t="s">
        <v>147</v>
      </c>
      <c r="AX175" s="13" t="s">
        <v>77</v>
      </c>
      <c r="AY175" s="246" t="s">
        <v>134</v>
      </c>
    </row>
    <row r="176" s="13" customFormat="1">
      <c r="A176" s="13"/>
      <c r="B176" s="235"/>
      <c r="C176" s="236"/>
      <c r="D176" s="237" t="s">
        <v>145</v>
      </c>
      <c r="E176" s="238" t="s">
        <v>30</v>
      </c>
      <c r="F176" s="239" t="s">
        <v>767</v>
      </c>
      <c r="G176" s="236"/>
      <c r="H176" s="240">
        <v>14.818000000000001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145</v>
      </c>
      <c r="AU176" s="246" t="s">
        <v>87</v>
      </c>
      <c r="AV176" s="13" t="s">
        <v>87</v>
      </c>
      <c r="AW176" s="13" t="s">
        <v>147</v>
      </c>
      <c r="AX176" s="13" t="s">
        <v>77</v>
      </c>
      <c r="AY176" s="246" t="s">
        <v>134</v>
      </c>
    </row>
    <row r="177" s="14" customFormat="1">
      <c r="A177" s="14"/>
      <c r="B177" s="247"/>
      <c r="C177" s="248"/>
      <c r="D177" s="237" t="s">
        <v>145</v>
      </c>
      <c r="E177" s="249" t="s">
        <v>30</v>
      </c>
      <c r="F177" s="250" t="s">
        <v>148</v>
      </c>
      <c r="G177" s="248"/>
      <c r="H177" s="251">
        <v>98.784499999999994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145</v>
      </c>
      <c r="AU177" s="257" t="s">
        <v>87</v>
      </c>
      <c r="AV177" s="14" t="s">
        <v>141</v>
      </c>
      <c r="AW177" s="14" t="s">
        <v>147</v>
      </c>
      <c r="AX177" s="14" t="s">
        <v>85</v>
      </c>
      <c r="AY177" s="257" t="s">
        <v>134</v>
      </c>
    </row>
    <row r="178" s="12" customFormat="1" ht="22.8" customHeight="1">
      <c r="A178" s="12"/>
      <c r="B178" s="201"/>
      <c r="C178" s="202"/>
      <c r="D178" s="203" t="s">
        <v>76</v>
      </c>
      <c r="E178" s="215" t="s">
        <v>153</v>
      </c>
      <c r="F178" s="215" t="s">
        <v>453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SUM(P179:P221)</f>
        <v>0</v>
      </c>
      <c r="Q178" s="209"/>
      <c r="R178" s="210">
        <f>SUM(R179:R221)</f>
        <v>17.120377730000001</v>
      </c>
      <c r="S178" s="209"/>
      <c r="T178" s="211">
        <f>SUM(T179:T221)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85</v>
      </c>
      <c r="AT178" s="213" t="s">
        <v>76</v>
      </c>
      <c r="AU178" s="213" t="s">
        <v>85</v>
      </c>
      <c r="AY178" s="212" t="s">
        <v>134</v>
      </c>
      <c r="BK178" s="214">
        <f>SUM(BK179:BK221)</f>
        <v>0</v>
      </c>
    </row>
    <row r="179" s="2" customFormat="1" ht="16.5" customHeight="1">
      <c r="A179" s="41"/>
      <c r="B179" s="42"/>
      <c r="C179" s="217" t="s">
        <v>225</v>
      </c>
      <c r="D179" s="217" t="s">
        <v>136</v>
      </c>
      <c r="E179" s="218" t="s">
        <v>460</v>
      </c>
      <c r="F179" s="219" t="s">
        <v>461</v>
      </c>
      <c r="G179" s="220" t="s">
        <v>162</v>
      </c>
      <c r="H179" s="221">
        <v>0.77500000000000002</v>
      </c>
      <c r="I179" s="222"/>
      <c r="J179" s="223">
        <f>ROUND(I179*H179,2)</f>
        <v>0</v>
      </c>
      <c r="K179" s="219" t="s">
        <v>140</v>
      </c>
      <c r="L179" s="47"/>
      <c r="M179" s="224" t="s">
        <v>30</v>
      </c>
      <c r="N179" s="225" t="s">
        <v>48</v>
      </c>
      <c r="O179" s="87"/>
      <c r="P179" s="226">
        <f>O179*H179</f>
        <v>0</v>
      </c>
      <c r="Q179" s="226">
        <v>2.7676599999999998</v>
      </c>
      <c r="R179" s="226">
        <f>Q179*H179</f>
        <v>2.1449365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141</v>
      </c>
      <c r="AT179" s="228" t="s">
        <v>136</v>
      </c>
      <c r="AU179" s="228" t="s">
        <v>87</v>
      </c>
      <c r="AY179" s="19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9" t="s">
        <v>85</v>
      </c>
      <c r="BK179" s="229">
        <f>ROUND(I179*H179,2)</f>
        <v>0</v>
      </c>
      <c r="BL179" s="19" t="s">
        <v>141</v>
      </c>
      <c r="BM179" s="228" t="s">
        <v>768</v>
      </c>
    </row>
    <row r="180" s="2" customFormat="1">
      <c r="A180" s="41"/>
      <c r="B180" s="42"/>
      <c r="C180" s="43"/>
      <c r="D180" s="230" t="s">
        <v>143</v>
      </c>
      <c r="E180" s="43"/>
      <c r="F180" s="231" t="s">
        <v>463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143</v>
      </c>
      <c r="AU180" s="19" t="s">
        <v>87</v>
      </c>
    </row>
    <row r="181" s="15" customFormat="1">
      <c r="A181" s="15"/>
      <c r="B181" s="258"/>
      <c r="C181" s="259"/>
      <c r="D181" s="237" t="s">
        <v>145</v>
      </c>
      <c r="E181" s="260" t="s">
        <v>30</v>
      </c>
      <c r="F181" s="261" t="s">
        <v>464</v>
      </c>
      <c r="G181" s="259"/>
      <c r="H181" s="260" t="s">
        <v>30</v>
      </c>
      <c r="I181" s="262"/>
      <c r="J181" s="259"/>
      <c r="K181" s="259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145</v>
      </c>
      <c r="AU181" s="267" t="s">
        <v>87</v>
      </c>
      <c r="AV181" s="15" t="s">
        <v>85</v>
      </c>
      <c r="AW181" s="15" t="s">
        <v>147</v>
      </c>
      <c r="AX181" s="15" t="s">
        <v>77</v>
      </c>
      <c r="AY181" s="267" t="s">
        <v>134</v>
      </c>
    </row>
    <row r="182" s="15" customFormat="1">
      <c r="A182" s="15"/>
      <c r="B182" s="258"/>
      <c r="C182" s="259"/>
      <c r="D182" s="237" t="s">
        <v>145</v>
      </c>
      <c r="E182" s="260" t="s">
        <v>30</v>
      </c>
      <c r="F182" s="261" t="s">
        <v>660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145</v>
      </c>
      <c r="AU182" s="267" t="s">
        <v>87</v>
      </c>
      <c r="AV182" s="15" t="s">
        <v>85</v>
      </c>
      <c r="AW182" s="15" t="s">
        <v>147</v>
      </c>
      <c r="AX182" s="15" t="s">
        <v>77</v>
      </c>
      <c r="AY182" s="267" t="s">
        <v>134</v>
      </c>
    </row>
    <row r="183" s="13" customFormat="1">
      <c r="A183" s="13"/>
      <c r="B183" s="235"/>
      <c r="C183" s="236"/>
      <c r="D183" s="237" t="s">
        <v>145</v>
      </c>
      <c r="E183" s="238" t="s">
        <v>30</v>
      </c>
      <c r="F183" s="239" t="s">
        <v>769</v>
      </c>
      <c r="G183" s="236"/>
      <c r="H183" s="240">
        <v>0.22080000000000002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145</v>
      </c>
      <c r="AU183" s="246" t="s">
        <v>87</v>
      </c>
      <c r="AV183" s="13" t="s">
        <v>87</v>
      </c>
      <c r="AW183" s="13" t="s">
        <v>147</v>
      </c>
      <c r="AX183" s="13" t="s">
        <v>77</v>
      </c>
      <c r="AY183" s="246" t="s">
        <v>134</v>
      </c>
    </row>
    <row r="184" s="13" customFormat="1">
      <c r="A184" s="13"/>
      <c r="B184" s="235"/>
      <c r="C184" s="236"/>
      <c r="D184" s="237" t="s">
        <v>145</v>
      </c>
      <c r="E184" s="238" t="s">
        <v>30</v>
      </c>
      <c r="F184" s="239" t="s">
        <v>770</v>
      </c>
      <c r="G184" s="236"/>
      <c r="H184" s="240">
        <v>0.25740000000000002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145</v>
      </c>
      <c r="AU184" s="246" t="s">
        <v>87</v>
      </c>
      <c r="AV184" s="13" t="s">
        <v>87</v>
      </c>
      <c r="AW184" s="13" t="s">
        <v>147</v>
      </c>
      <c r="AX184" s="13" t="s">
        <v>77</v>
      </c>
      <c r="AY184" s="246" t="s">
        <v>134</v>
      </c>
    </row>
    <row r="185" s="13" customFormat="1">
      <c r="A185" s="13"/>
      <c r="B185" s="235"/>
      <c r="C185" s="236"/>
      <c r="D185" s="237" t="s">
        <v>145</v>
      </c>
      <c r="E185" s="238" t="s">
        <v>30</v>
      </c>
      <c r="F185" s="239" t="s">
        <v>771</v>
      </c>
      <c r="G185" s="236"/>
      <c r="H185" s="240">
        <v>0.29700000000000004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145</v>
      </c>
      <c r="AU185" s="246" t="s">
        <v>87</v>
      </c>
      <c r="AV185" s="13" t="s">
        <v>87</v>
      </c>
      <c r="AW185" s="13" t="s">
        <v>147</v>
      </c>
      <c r="AX185" s="13" t="s">
        <v>77</v>
      </c>
      <c r="AY185" s="246" t="s">
        <v>134</v>
      </c>
    </row>
    <row r="186" s="14" customFormat="1">
      <c r="A186" s="14"/>
      <c r="B186" s="247"/>
      <c r="C186" s="248"/>
      <c r="D186" s="237" t="s">
        <v>145</v>
      </c>
      <c r="E186" s="249" t="s">
        <v>30</v>
      </c>
      <c r="F186" s="250" t="s">
        <v>148</v>
      </c>
      <c r="G186" s="248"/>
      <c r="H186" s="251">
        <v>0.77520000000000011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145</v>
      </c>
      <c r="AU186" s="257" t="s">
        <v>87</v>
      </c>
      <c r="AV186" s="14" t="s">
        <v>141</v>
      </c>
      <c r="AW186" s="14" t="s">
        <v>147</v>
      </c>
      <c r="AX186" s="14" t="s">
        <v>85</v>
      </c>
      <c r="AY186" s="257" t="s">
        <v>134</v>
      </c>
    </row>
    <row r="187" s="2" customFormat="1" ht="16.5" customHeight="1">
      <c r="A187" s="41"/>
      <c r="B187" s="42"/>
      <c r="C187" s="217" t="s">
        <v>231</v>
      </c>
      <c r="D187" s="217" t="s">
        <v>136</v>
      </c>
      <c r="E187" s="218" t="s">
        <v>470</v>
      </c>
      <c r="F187" s="219" t="s">
        <v>471</v>
      </c>
      <c r="G187" s="220" t="s">
        <v>162</v>
      </c>
      <c r="H187" s="221">
        <v>5.1680000000000001</v>
      </c>
      <c r="I187" s="222"/>
      <c r="J187" s="223">
        <f>ROUND(I187*H187,2)</f>
        <v>0</v>
      </c>
      <c r="K187" s="219" t="s">
        <v>140</v>
      </c>
      <c r="L187" s="47"/>
      <c r="M187" s="224" t="s">
        <v>30</v>
      </c>
      <c r="N187" s="225" t="s">
        <v>48</v>
      </c>
      <c r="O187" s="87"/>
      <c r="P187" s="226">
        <f>O187*H187</f>
        <v>0</v>
      </c>
      <c r="Q187" s="226">
        <v>2.8089400000000002</v>
      </c>
      <c r="R187" s="226">
        <f>Q187*H187</f>
        <v>14.516601920000001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141</v>
      </c>
      <c r="AT187" s="228" t="s">
        <v>136</v>
      </c>
      <c r="AU187" s="228" t="s">
        <v>87</v>
      </c>
      <c r="AY187" s="19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9" t="s">
        <v>85</v>
      </c>
      <c r="BK187" s="229">
        <f>ROUND(I187*H187,2)</f>
        <v>0</v>
      </c>
      <c r="BL187" s="19" t="s">
        <v>141</v>
      </c>
      <c r="BM187" s="228" t="s">
        <v>772</v>
      </c>
    </row>
    <row r="188" s="2" customFormat="1">
      <c r="A188" s="41"/>
      <c r="B188" s="42"/>
      <c r="C188" s="43"/>
      <c r="D188" s="230" t="s">
        <v>143</v>
      </c>
      <c r="E188" s="43"/>
      <c r="F188" s="231" t="s">
        <v>473</v>
      </c>
      <c r="G188" s="43"/>
      <c r="H188" s="43"/>
      <c r="I188" s="232"/>
      <c r="J188" s="43"/>
      <c r="K188" s="43"/>
      <c r="L188" s="47"/>
      <c r="M188" s="233"/>
      <c r="N188" s="23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143</v>
      </c>
      <c r="AU188" s="19" t="s">
        <v>87</v>
      </c>
    </row>
    <row r="189" s="15" customFormat="1">
      <c r="A189" s="15"/>
      <c r="B189" s="258"/>
      <c r="C189" s="259"/>
      <c r="D189" s="237" t="s">
        <v>145</v>
      </c>
      <c r="E189" s="260" t="s">
        <v>30</v>
      </c>
      <c r="F189" s="261" t="s">
        <v>666</v>
      </c>
      <c r="G189" s="259"/>
      <c r="H189" s="260" t="s">
        <v>30</v>
      </c>
      <c r="I189" s="262"/>
      <c r="J189" s="259"/>
      <c r="K189" s="259"/>
      <c r="L189" s="263"/>
      <c r="M189" s="264"/>
      <c r="N189" s="265"/>
      <c r="O189" s="265"/>
      <c r="P189" s="265"/>
      <c r="Q189" s="265"/>
      <c r="R189" s="265"/>
      <c r="S189" s="265"/>
      <c r="T189" s="26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7" t="s">
        <v>145</v>
      </c>
      <c r="AU189" s="267" t="s">
        <v>87</v>
      </c>
      <c r="AV189" s="15" t="s">
        <v>85</v>
      </c>
      <c r="AW189" s="15" t="s">
        <v>147</v>
      </c>
      <c r="AX189" s="15" t="s">
        <v>77</v>
      </c>
      <c r="AY189" s="267" t="s">
        <v>134</v>
      </c>
    </row>
    <row r="190" s="15" customFormat="1">
      <c r="A190" s="15"/>
      <c r="B190" s="258"/>
      <c r="C190" s="259"/>
      <c r="D190" s="237" t="s">
        <v>145</v>
      </c>
      <c r="E190" s="260" t="s">
        <v>30</v>
      </c>
      <c r="F190" s="261" t="s">
        <v>667</v>
      </c>
      <c r="G190" s="259"/>
      <c r="H190" s="260" t="s">
        <v>30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145</v>
      </c>
      <c r="AU190" s="267" t="s">
        <v>87</v>
      </c>
      <c r="AV190" s="15" t="s">
        <v>85</v>
      </c>
      <c r="AW190" s="15" t="s">
        <v>147</v>
      </c>
      <c r="AX190" s="15" t="s">
        <v>77</v>
      </c>
      <c r="AY190" s="267" t="s">
        <v>134</v>
      </c>
    </row>
    <row r="191" s="13" customFormat="1">
      <c r="A191" s="13"/>
      <c r="B191" s="235"/>
      <c r="C191" s="236"/>
      <c r="D191" s="237" t="s">
        <v>145</v>
      </c>
      <c r="E191" s="238" t="s">
        <v>30</v>
      </c>
      <c r="F191" s="239" t="s">
        <v>773</v>
      </c>
      <c r="G191" s="236"/>
      <c r="H191" s="240">
        <v>1.4160000000000002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145</v>
      </c>
      <c r="AU191" s="246" t="s">
        <v>87</v>
      </c>
      <c r="AV191" s="13" t="s">
        <v>87</v>
      </c>
      <c r="AW191" s="13" t="s">
        <v>147</v>
      </c>
      <c r="AX191" s="13" t="s">
        <v>77</v>
      </c>
      <c r="AY191" s="246" t="s">
        <v>134</v>
      </c>
    </row>
    <row r="192" s="13" customFormat="1">
      <c r="A192" s="13"/>
      <c r="B192" s="235"/>
      <c r="C192" s="236"/>
      <c r="D192" s="237" t="s">
        <v>145</v>
      </c>
      <c r="E192" s="238" t="s">
        <v>30</v>
      </c>
      <c r="F192" s="239" t="s">
        <v>774</v>
      </c>
      <c r="G192" s="236"/>
      <c r="H192" s="240">
        <v>1.7120000000000002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145</v>
      </c>
      <c r="AU192" s="246" t="s">
        <v>87</v>
      </c>
      <c r="AV192" s="13" t="s">
        <v>87</v>
      </c>
      <c r="AW192" s="13" t="s">
        <v>147</v>
      </c>
      <c r="AX192" s="13" t="s">
        <v>77</v>
      </c>
      <c r="AY192" s="246" t="s">
        <v>134</v>
      </c>
    </row>
    <row r="193" s="13" customFormat="1">
      <c r="A193" s="13"/>
      <c r="B193" s="235"/>
      <c r="C193" s="236"/>
      <c r="D193" s="237" t="s">
        <v>145</v>
      </c>
      <c r="E193" s="238" t="s">
        <v>30</v>
      </c>
      <c r="F193" s="239" t="s">
        <v>775</v>
      </c>
      <c r="G193" s="236"/>
      <c r="H193" s="240">
        <v>2.04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145</v>
      </c>
      <c r="AU193" s="246" t="s">
        <v>87</v>
      </c>
      <c r="AV193" s="13" t="s">
        <v>87</v>
      </c>
      <c r="AW193" s="13" t="s">
        <v>147</v>
      </c>
      <c r="AX193" s="13" t="s">
        <v>77</v>
      </c>
      <c r="AY193" s="246" t="s">
        <v>134</v>
      </c>
    </row>
    <row r="194" s="14" customFormat="1">
      <c r="A194" s="14"/>
      <c r="B194" s="247"/>
      <c r="C194" s="248"/>
      <c r="D194" s="237" t="s">
        <v>145</v>
      </c>
      <c r="E194" s="249" t="s">
        <v>30</v>
      </c>
      <c r="F194" s="250" t="s">
        <v>148</v>
      </c>
      <c r="G194" s="248"/>
      <c r="H194" s="251">
        <v>5.1680000000000001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145</v>
      </c>
      <c r="AU194" s="257" t="s">
        <v>87</v>
      </c>
      <c r="AV194" s="14" t="s">
        <v>141</v>
      </c>
      <c r="AW194" s="14" t="s">
        <v>147</v>
      </c>
      <c r="AX194" s="14" t="s">
        <v>85</v>
      </c>
      <c r="AY194" s="257" t="s">
        <v>134</v>
      </c>
    </row>
    <row r="195" s="2" customFormat="1" ht="16.5" customHeight="1">
      <c r="A195" s="41"/>
      <c r="B195" s="42"/>
      <c r="C195" s="217" t="s">
        <v>237</v>
      </c>
      <c r="D195" s="217" t="s">
        <v>136</v>
      </c>
      <c r="E195" s="218" t="s">
        <v>480</v>
      </c>
      <c r="F195" s="219" t="s">
        <v>481</v>
      </c>
      <c r="G195" s="220" t="s">
        <v>139</v>
      </c>
      <c r="H195" s="221">
        <v>32.295999999999999</v>
      </c>
      <c r="I195" s="222"/>
      <c r="J195" s="223">
        <f>ROUND(I195*H195,2)</f>
        <v>0</v>
      </c>
      <c r="K195" s="219" t="s">
        <v>140</v>
      </c>
      <c r="L195" s="47"/>
      <c r="M195" s="224" t="s">
        <v>30</v>
      </c>
      <c r="N195" s="225" t="s">
        <v>48</v>
      </c>
      <c r="O195" s="87"/>
      <c r="P195" s="226">
        <f>O195*H195</f>
        <v>0</v>
      </c>
      <c r="Q195" s="226">
        <v>0.0076499999999999997</v>
      </c>
      <c r="R195" s="226">
        <f>Q195*H195</f>
        <v>0.24706439999999999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141</v>
      </c>
      <c r="AT195" s="228" t="s">
        <v>136</v>
      </c>
      <c r="AU195" s="228" t="s">
        <v>87</v>
      </c>
      <c r="AY195" s="19" t="s">
        <v>134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9" t="s">
        <v>85</v>
      </c>
      <c r="BK195" s="229">
        <f>ROUND(I195*H195,2)</f>
        <v>0</v>
      </c>
      <c r="BL195" s="19" t="s">
        <v>141</v>
      </c>
      <c r="BM195" s="228" t="s">
        <v>776</v>
      </c>
    </row>
    <row r="196" s="2" customFormat="1">
      <c r="A196" s="41"/>
      <c r="B196" s="42"/>
      <c r="C196" s="43"/>
      <c r="D196" s="230" t="s">
        <v>143</v>
      </c>
      <c r="E196" s="43"/>
      <c r="F196" s="231" t="s">
        <v>483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19" t="s">
        <v>143</v>
      </c>
      <c r="AU196" s="19" t="s">
        <v>87</v>
      </c>
    </row>
    <row r="197" s="15" customFormat="1">
      <c r="A197" s="15"/>
      <c r="B197" s="258"/>
      <c r="C197" s="259"/>
      <c r="D197" s="237" t="s">
        <v>145</v>
      </c>
      <c r="E197" s="260" t="s">
        <v>30</v>
      </c>
      <c r="F197" s="261" t="s">
        <v>484</v>
      </c>
      <c r="G197" s="259"/>
      <c r="H197" s="260" t="s">
        <v>30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145</v>
      </c>
      <c r="AU197" s="267" t="s">
        <v>87</v>
      </c>
      <c r="AV197" s="15" t="s">
        <v>85</v>
      </c>
      <c r="AW197" s="15" t="s">
        <v>147</v>
      </c>
      <c r="AX197" s="15" t="s">
        <v>77</v>
      </c>
      <c r="AY197" s="267" t="s">
        <v>134</v>
      </c>
    </row>
    <row r="198" s="15" customFormat="1">
      <c r="A198" s="15"/>
      <c r="B198" s="258"/>
      <c r="C198" s="259"/>
      <c r="D198" s="237" t="s">
        <v>145</v>
      </c>
      <c r="E198" s="260" t="s">
        <v>30</v>
      </c>
      <c r="F198" s="261" t="s">
        <v>485</v>
      </c>
      <c r="G198" s="259"/>
      <c r="H198" s="260" t="s">
        <v>30</v>
      </c>
      <c r="I198" s="262"/>
      <c r="J198" s="259"/>
      <c r="K198" s="259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145</v>
      </c>
      <c r="AU198" s="267" t="s">
        <v>87</v>
      </c>
      <c r="AV198" s="15" t="s">
        <v>85</v>
      </c>
      <c r="AW198" s="15" t="s">
        <v>147</v>
      </c>
      <c r="AX198" s="15" t="s">
        <v>77</v>
      </c>
      <c r="AY198" s="267" t="s">
        <v>134</v>
      </c>
    </row>
    <row r="199" s="13" customFormat="1">
      <c r="A199" s="13"/>
      <c r="B199" s="235"/>
      <c r="C199" s="236"/>
      <c r="D199" s="237" t="s">
        <v>145</v>
      </c>
      <c r="E199" s="238" t="s">
        <v>30</v>
      </c>
      <c r="F199" s="239" t="s">
        <v>777</v>
      </c>
      <c r="G199" s="236"/>
      <c r="H199" s="240">
        <v>8.1120000000000001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145</v>
      </c>
      <c r="AU199" s="246" t="s">
        <v>87</v>
      </c>
      <c r="AV199" s="13" t="s">
        <v>87</v>
      </c>
      <c r="AW199" s="13" t="s">
        <v>147</v>
      </c>
      <c r="AX199" s="13" t="s">
        <v>77</v>
      </c>
      <c r="AY199" s="246" t="s">
        <v>134</v>
      </c>
    </row>
    <row r="200" s="13" customFormat="1">
      <c r="A200" s="13"/>
      <c r="B200" s="235"/>
      <c r="C200" s="236"/>
      <c r="D200" s="237" t="s">
        <v>145</v>
      </c>
      <c r="E200" s="238" t="s">
        <v>30</v>
      </c>
      <c r="F200" s="239" t="s">
        <v>778</v>
      </c>
      <c r="G200" s="236"/>
      <c r="H200" s="240">
        <v>9.6799999999999997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145</v>
      </c>
      <c r="AU200" s="246" t="s">
        <v>87</v>
      </c>
      <c r="AV200" s="13" t="s">
        <v>87</v>
      </c>
      <c r="AW200" s="13" t="s">
        <v>147</v>
      </c>
      <c r="AX200" s="13" t="s">
        <v>77</v>
      </c>
      <c r="AY200" s="246" t="s">
        <v>134</v>
      </c>
    </row>
    <row r="201" s="13" customFormat="1">
      <c r="A201" s="13"/>
      <c r="B201" s="235"/>
      <c r="C201" s="236"/>
      <c r="D201" s="237" t="s">
        <v>145</v>
      </c>
      <c r="E201" s="238" t="s">
        <v>30</v>
      </c>
      <c r="F201" s="239" t="s">
        <v>779</v>
      </c>
      <c r="G201" s="236"/>
      <c r="H201" s="240">
        <v>11.559999999999999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145</v>
      </c>
      <c r="AU201" s="246" t="s">
        <v>87</v>
      </c>
      <c r="AV201" s="13" t="s">
        <v>87</v>
      </c>
      <c r="AW201" s="13" t="s">
        <v>147</v>
      </c>
      <c r="AX201" s="13" t="s">
        <v>77</v>
      </c>
      <c r="AY201" s="246" t="s">
        <v>134</v>
      </c>
    </row>
    <row r="202" s="13" customFormat="1">
      <c r="A202" s="13"/>
      <c r="B202" s="235"/>
      <c r="C202" s="236"/>
      <c r="D202" s="237" t="s">
        <v>145</v>
      </c>
      <c r="E202" s="238" t="s">
        <v>30</v>
      </c>
      <c r="F202" s="239" t="s">
        <v>780</v>
      </c>
      <c r="G202" s="236"/>
      <c r="H202" s="240">
        <v>0.85600000000000009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145</v>
      </c>
      <c r="AU202" s="246" t="s">
        <v>87</v>
      </c>
      <c r="AV202" s="13" t="s">
        <v>87</v>
      </c>
      <c r="AW202" s="13" t="s">
        <v>147</v>
      </c>
      <c r="AX202" s="13" t="s">
        <v>77</v>
      </c>
      <c r="AY202" s="246" t="s">
        <v>134</v>
      </c>
    </row>
    <row r="203" s="13" customFormat="1">
      <c r="A203" s="13"/>
      <c r="B203" s="235"/>
      <c r="C203" s="236"/>
      <c r="D203" s="237" t="s">
        <v>145</v>
      </c>
      <c r="E203" s="238" t="s">
        <v>30</v>
      </c>
      <c r="F203" s="239" t="s">
        <v>781</v>
      </c>
      <c r="G203" s="236"/>
      <c r="H203" s="240">
        <v>0.97799999999999998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145</v>
      </c>
      <c r="AU203" s="246" t="s">
        <v>87</v>
      </c>
      <c r="AV203" s="13" t="s">
        <v>87</v>
      </c>
      <c r="AW203" s="13" t="s">
        <v>147</v>
      </c>
      <c r="AX203" s="13" t="s">
        <v>77</v>
      </c>
      <c r="AY203" s="246" t="s">
        <v>134</v>
      </c>
    </row>
    <row r="204" s="13" customFormat="1">
      <c r="A204" s="13"/>
      <c r="B204" s="235"/>
      <c r="C204" s="236"/>
      <c r="D204" s="237" t="s">
        <v>145</v>
      </c>
      <c r="E204" s="238" t="s">
        <v>30</v>
      </c>
      <c r="F204" s="239" t="s">
        <v>782</v>
      </c>
      <c r="G204" s="236"/>
      <c r="H204" s="240">
        <v>1.1100000000000001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145</v>
      </c>
      <c r="AU204" s="246" t="s">
        <v>87</v>
      </c>
      <c r="AV204" s="13" t="s">
        <v>87</v>
      </c>
      <c r="AW204" s="13" t="s">
        <v>147</v>
      </c>
      <c r="AX204" s="13" t="s">
        <v>77</v>
      </c>
      <c r="AY204" s="246" t="s">
        <v>134</v>
      </c>
    </row>
    <row r="205" s="14" customFormat="1">
      <c r="A205" s="14"/>
      <c r="B205" s="247"/>
      <c r="C205" s="248"/>
      <c r="D205" s="237" t="s">
        <v>145</v>
      </c>
      <c r="E205" s="249" t="s">
        <v>30</v>
      </c>
      <c r="F205" s="250" t="s">
        <v>148</v>
      </c>
      <c r="G205" s="248"/>
      <c r="H205" s="251">
        <v>32.296000000000006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145</v>
      </c>
      <c r="AU205" s="257" t="s">
        <v>87</v>
      </c>
      <c r="AV205" s="14" t="s">
        <v>141</v>
      </c>
      <c r="AW205" s="14" t="s">
        <v>147</v>
      </c>
      <c r="AX205" s="14" t="s">
        <v>85</v>
      </c>
      <c r="AY205" s="257" t="s">
        <v>134</v>
      </c>
    </row>
    <row r="206" s="2" customFormat="1" ht="16.5" customHeight="1">
      <c r="A206" s="41"/>
      <c r="B206" s="42"/>
      <c r="C206" s="217" t="s">
        <v>8</v>
      </c>
      <c r="D206" s="217" t="s">
        <v>136</v>
      </c>
      <c r="E206" s="218" t="s">
        <v>497</v>
      </c>
      <c r="F206" s="219" t="s">
        <v>498</v>
      </c>
      <c r="G206" s="220" t="s">
        <v>139</v>
      </c>
      <c r="H206" s="221">
        <v>32.295999999999999</v>
      </c>
      <c r="I206" s="222"/>
      <c r="J206" s="223">
        <f>ROUND(I206*H206,2)</f>
        <v>0</v>
      </c>
      <c r="K206" s="219" t="s">
        <v>140</v>
      </c>
      <c r="L206" s="47"/>
      <c r="M206" s="224" t="s">
        <v>30</v>
      </c>
      <c r="N206" s="225" t="s">
        <v>48</v>
      </c>
      <c r="O206" s="87"/>
      <c r="P206" s="226">
        <f>O206*H206</f>
        <v>0</v>
      </c>
      <c r="Q206" s="226">
        <v>0.00085999999999999998</v>
      </c>
      <c r="R206" s="226">
        <f>Q206*H206</f>
        <v>0.02777456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141</v>
      </c>
      <c r="AT206" s="228" t="s">
        <v>136</v>
      </c>
      <c r="AU206" s="228" t="s">
        <v>87</v>
      </c>
      <c r="AY206" s="19" t="s">
        <v>134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9" t="s">
        <v>85</v>
      </c>
      <c r="BK206" s="229">
        <f>ROUND(I206*H206,2)</f>
        <v>0</v>
      </c>
      <c r="BL206" s="19" t="s">
        <v>141</v>
      </c>
      <c r="BM206" s="228" t="s">
        <v>783</v>
      </c>
    </row>
    <row r="207" s="2" customFormat="1">
      <c r="A207" s="41"/>
      <c r="B207" s="42"/>
      <c r="C207" s="43"/>
      <c r="D207" s="230" t="s">
        <v>143</v>
      </c>
      <c r="E207" s="43"/>
      <c r="F207" s="231" t="s">
        <v>500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143</v>
      </c>
      <c r="AU207" s="19" t="s">
        <v>87</v>
      </c>
    </row>
    <row r="208" s="13" customFormat="1">
      <c r="A208" s="13"/>
      <c r="B208" s="235"/>
      <c r="C208" s="236"/>
      <c r="D208" s="237" t="s">
        <v>145</v>
      </c>
      <c r="E208" s="238" t="s">
        <v>30</v>
      </c>
      <c r="F208" s="239" t="s">
        <v>777</v>
      </c>
      <c r="G208" s="236"/>
      <c r="H208" s="240">
        <v>8.1120000000000001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145</v>
      </c>
      <c r="AU208" s="246" t="s">
        <v>87</v>
      </c>
      <c r="AV208" s="13" t="s">
        <v>87</v>
      </c>
      <c r="AW208" s="13" t="s">
        <v>147</v>
      </c>
      <c r="AX208" s="13" t="s">
        <v>77</v>
      </c>
      <c r="AY208" s="246" t="s">
        <v>134</v>
      </c>
    </row>
    <row r="209" s="13" customFormat="1">
      <c r="A209" s="13"/>
      <c r="B209" s="235"/>
      <c r="C209" s="236"/>
      <c r="D209" s="237" t="s">
        <v>145</v>
      </c>
      <c r="E209" s="238" t="s">
        <v>30</v>
      </c>
      <c r="F209" s="239" t="s">
        <v>778</v>
      </c>
      <c r="G209" s="236"/>
      <c r="H209" s="240">
        <v>9.6799999999999997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145</v>
      </c>
      <c r="AU209" s="246" t="s">
        <v>87</v>
      </c>
      <c r="AV209" s="13" t="s">
        <v>87</v>
      </c>
      <c r="AW209" s="13" t="s">
        <v>147</v>
      </c>
      <c r="AX209" s="13" t="s">
        <v>77</v>
      </c>
      <c r="AY209" s="246" t="s">
        <v>134</v>
      </c>
    </row>
    <row r="210" s="13" customFormat="1">
      <c r="A210" s="13"/>
      <c r="B210" s="235"/>
      <c r="C210" s="236"/>
      <c r="D210" s="237" t="s">
        <v>145</v>
      </c>
      <c r="E210" s="238" t="s">
        <v>30</v>
      </c>
      <c r="F210" s="239" t="s">
        <v>779</v>
      </c>
      <c r="G210" s="236"/>
      <c r="H210" s="240">
        <v>11.559999999999999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145</v>
      </c>
      <c r="AU210" s="246" t="s">
        <v>87</v>
      </c>
      <c r="AV210" s="13" t="s">
        <v>87</v>
      </c>
      <c r="AW210" s="13" t="s">
        <v>147</v>
      </c>
      <c r="AX210" s="13" t="s">
        <v>77</v>
      </c>
      <c r="AY210" s="246" t="s">
        <v>134</v>
      </c>
    </row>
    <row r="211" s="13" customFormat="1">
      <c r="A211" s="13"/>
      <c r="B211" s="235"/>
      <c r="C211" s="236"/>
      <c r="D211" s="237" t="s">
        <v>145</v>
      </c>
      <c r="E211" s="238" t="s">
        <v>30</v>
      </c>
      <c r="F211" s="239" t="s">
        <v>780</v>
      </c>
      <c r="G211" s="236"/>
      <c r="H211" s="240">
        <v>0.85600000000000009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145</v>
      </c>
      <c r="AU211" s="246" t="s">
        <v>87</v>
      </c>
      <c r="AV211" s="13" t="s">
        <v>87</v>
      </c>
      <c r="AW211" s="13" t="s">
        <v>147</v>
      </c>
      <c r="AX211" s="13" t="s">
        <v>77</v>
      </c>
      <c r="AY211" s="246" t="s">
        <v>134</v>
      </c>
    </row>
    <row r="212" s="13" customFormat="1">
      <c r="A212" s="13"/>
      <c r="B212" s="235"/>
      <c r="C212" s="236"/>
      <c r="D212" s="237" t="s">
        <v>145</v>
      </c>
      <c r="E212" s="238" t="s">
        <v>30</v>
      </c>
      <c r="F212" s="239" t="s">
        <v>781</v>
      </c>
      <c r="G212" s="236"/>
      <c r="H212" s="240">
        <v>0.97799999999999998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145</v>
      </c>
      <c r="AU212" s="246" t="s">
        <v>87</v>
      </c>
      <c r="AV212" s="13" t="s">
        <v>87</v>
      </c>
      <c r="AW212" s="13" t="s">
        <v>147</v>
      </c>
      <c r="AX212" s="13" t="s">
        <v>77</v>
      </c>
      <c r="AY212" s="246" t="s">
        <v>134</v>
      </c>
    </row>
    <row r="213" s="13" customFormat="1">
      <c r="A213" s="13"/>
      <c r="B213" s="235"/>
      <c r="C213" s="236"/>
      <c r="D213" s="237" t="s">
        <v>145</v>
      </c>
      <c r="E213" s="238" t="s">
        <v>30</v>
      </c>
      <c r="F213" s="239" t="s">
        <v>782</v>
      </c>
      <c r="G213" s="236"/>
      <c r="H213" s="240">
        <v>1.1100000000000001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145</v>
      </c>
      <c r="AU213" s="246" t="s">
        <v>87</v>
      </c>
      <c r="AV213" s="13" t="s">
        <v>87</v>
      </c>
      <c r="AW213" s="13" t="s">
        <v>147</v>
      </c>
      <c r="AX213" s="13" t="s">
        <v>77</v>
      </c>
      <c r="AY213" s="246" t="s">
        <v>134</v>
      </c>
    </row>
    <row r="214" s="14" customFormat="1">
      <c r="A214" s="14"/>
      <c r="B214" s="247"/>
      <c r="C214" s="248"/>
      <c r="D214" s="237" t="s">
        <v>145</v>
      </c>
      <c r="E214" s="249" t="s">
        <v>30</v>
      </c>
      <c r="F214" s="250" t="s">
        <v>148</v>
      </c>
      <c r="G214" s="248"/>
      <c r="H214" s="251">
        <v>32.296000000000006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145</v>
      </c>
      <c r="AU214" s="257" t="s">
        <v>87</v>
      </c>
      <c r="AV214" s="14" t="s">
        <v>141</v>
      </c>
      <c r="AW214" s="14" t="s">
        <v>147</v>
      </c>
      <c r="AX214" s="14" t="s">
        <v>85</v>
      </c>
      <c r="AY214" s="257" t="s">
        <v>134</v>
      </c>
    </row>
    <row r="215" s="2" customFormat="1" ht="16.5" customHeight="1">
      <c r="A215" s="41"/>
      <c r="B215" s="42"/>
      <c r="C215" s="217" t="s">
        <v>249</v>
      </c>
      <c r="D215" s="217" t="s">
        <v>136</v>
      </c>
      <c r="E215" s="218" t="s">
        <v>501</v>
      </c>
      <c r="F215" s="219" t="s">
        <v>502</v>
      </c>
      <c r="G215" s="220" t="s">
        <v>211</v>
      </c>
      <c r="H215" s="221">
        <v>0.17699999999999999</v>
      </c>
      <c r="I215" s="222"/>
      <c r="J215" s="223">
        <f>ROUND(I215*H215,2)</f>
        <v>0</v>
      </c>
      <c r="K215" s="219" t="s">
        <v>140</v>
      </c>
      <c r="L215" s="47"/>
      <c r="M215" s="224" t="s">
        <v>30</v>
      </c>
      <c r="N215" s="225" t="s">
        <v>48</v>
      </c>
      <c r="O215" s="87"/>
      <c r="P215" s="226">
        <f>O215*H215</f>
        <v>0</v>
      </c>
      <c r="Q215" s="226">
        <v>1.03955</v>
      </c>
      <c r="R215" s="226">
        <f>Q215*H215</f>
        <v>0.18400034999999998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141</v>
      </c>
      <c r="AT215" s="228" t="s">
        <v>136</v>
      </c>
      <c r="AU215" s="228" t="s">
        <v>87</v>
      </c>
      <c r="AY215" s="19" t="s">
        <v>134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9" t="s">
        <v>85</v>
      </c>
      <c r="BK215" s="229">
        <f>ROUND(I215*H215,2)</f>
        <v>0</v>
      </c>
      <c r="BL215" s="19" t="s">
        <v>141</v>
      </c>
      <c r="BM215" s="228" t="s">
        <v>784</v>
      </c>
    </row>
    <row r="216" s="2" customFormat="1">
      <c r="A216" s="41"/>
      <c r="B216" s="42"/>
      <c r="C216" s="43"/>
      <c r="D216" s="230" t="s">
        <v>143</v>
      </c>
      <c r="E216" s="43"/>
      <c r="F216" s="231" t="s">
        <v>504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143</v>
      </c>
      <c r="AU216" s="19" t="s">
        <v>87</v>
      </c>
    </row>
    <row r="217" s="15" customFormat="1">
      <c r="A217" s="15"/>
      <c r="B217" s="258"/>
      <c r="C217" s="259"/>
      <c r="D217" s="237" t="s">
        <v>145</v>
      </c>
      <c r="E217" s="260" t="s">
        <v>30</v>
      </c>
      <c r="F217" s="261" t="s">
        <v>505</v>
      </c>
      <c r="G217" s="259"/>
      <c r="H217" s="260" t="s">
        <v>30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145</v>
      </c>
      <c r="AU217" s="267" t="s">
        <v>87</v>
      </c>
      <c r="AV217" s="15" t="s">
        <v>85</v>
      </c>
      <c r="AW217" s="15" t="s">
        <v>147</v>
      </c>
      <c r="AX217" s="15" t="s">
        <v>77</v>
      </c>
      <c r="AY217" s="267" t="s">
        <v>134</v>
      </c>
    </row>
    <row r="218" s="13" customFormat="1">
      <c r="A218" s="13"/>
      <c r="B218" s="235"/>
      <c r="C218" s="236"/>
      <c r="D218" s="237" t="s">
        <v>145</v>
      </c>
      <c r="E218" s="238" t="s">
        <v>30</v>
      </c>
      <c r="F218" s="239" t="s">
        <v>785</v>
      </c>
      <c r="G218" s="236"/>
      <c r="H218" s="240">
        <v>0.048884040000000004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145</v>
      </c>
      <c r="AU218" s="246" t="s">
        <v>87</v>
      </c>
      <c r="AV218" s="13" t="s">
        <v>87</v>
      </c>
      <c r="AW218" s="13" t="s">
        <v>147</v>
      </c>
      <c r="AX218" s="13" t="s">
        <v>77</v>
      </c>
      <c r="AY218" s="246" t="s">
        <v>134</v>
      </c>
    </row>
    <row r="219" s="13" customFormat="1">
      <c r="A219" s="13"/>
      <c r="B219" s="235"/>
      <c r="C219" s="236"/>
      <c r="D219" s="237" t="s">
        <v>145</v>
      </c>
      <c r="E219" s="238" t="s">
        <v>30</v>
      </c>
      <c r="F219" s="239" t="s">
        <v>786</v>
      </c>
      <c r="G219" s="236"/>
      <c r="H219" s="240">
        <v>0.058439340000000006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145</v>
      </c>
      <c r="AU219" s="246" t="s">
        <v>87</v>
      </c>
      <c r="AV219" s="13" t="s">
        <v>87</v>
      </c>
      <c r="AW219" s="13" t="s">
        <v>147</v>
      </c>
      <c r="AX219" s="13" t="s">
        <v>77</v>
      </c>
      <c r="AY219" s="246" t="s">
        <v>134</v>
      </c>
    </row>
    <row r="220" s="13" customFormat="1">
      <c r="A220" s="13"/>
      <c r="B220" s="235"/>
      <c r="C220" s="236"/>
      <c r="D220" s="237" t="s">
        <v>145</v>
      </c>
      <c r="E220" s="238" t="s">
        <v>30</v>
      </c>
      <c r="F220" s="239" t="s">
        <v>787</v>
      </c>
      <c r="G220" s="236"/>
      <c r="H220" s="240">
        <v>0.070000000000000007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145</v>
      </c>
      <c r="AU220" s="246" t="s">
        <v>87</v>
      </c>
      <c r="AV220" s="13" t="s">
        <v>87</v>
      </c>
      <c r="AW220" s="13" t="s">
        <v>147</v>
      </c>
      <c r="AX220" s="13" t="s">
        <v>77</v>
      </c>
      <c r="AY220" s="246" t="s">
        <v>134</v>
      </c>
    </row>
    <row r="221" s="14" customFormat="1">
      <c r="A221" s="14"/>
      <c r="B221" s="247"/>
      <c r="C221" s="248"/>
      <c r="D221" s="237" t="s">
        <v>145</v>
      </c>
      <c r="E221" s="249" t="s">
        <v>30</v>
      </c>
      <c r="F221" s="250" t="s">
        <v>148</v>
      </c>
      <c r="G221" s="248"/>
      <c r="H221" s="251">
        <v>0.17732338000000003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145</v>
      </c>
      <c r="AU221" s="257" t="s">
        <v>87</v>
      </c>
      <c r="AV221" s="14" t="s">
        <v>141</v>
      </c>
      <c r="AW221" s="14" t="s">
        <v>147</v>
      </c>
      <c r="AX221" s="14" t="s">
        <v>85</v>
      </c>
      <c r="AY221" s="257" t="s">
        <v>134</v>
      </c>
    </row>
    <row r="222" s="12" customFormat="1" ht="22.8" customHeight="1">
      <c r="A222" s="12"/>
      <c r="B222" s="201"/>
      <c r="C222" s="202"/>
      <c r="D222" s="203" t="s">
        <v>76</v>
      </c>
      <c r="E222" s="215" t="s">
        <v>141</v>
      </c>
      <c r="F222" s="215" t="s">
        <v>373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SUM(P223:P282)</f>
        <v>0</v>
      </c>
      <c r="Q222" s="209"/>
      <c r="R222" s="210">
        <f>SUM(R223:R282)</f>
        <v>175.20691488</v>
      </c>
      <c r="S222" s="209"/>
      <c r="T222" s="211">
        <f>SUM(T223:T282)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85</v>
      </c>
      <c r="AT222" s="213" t="s">
        <v>76</v>
      </c>
      <c r="AU222" s="213" t="s">
        <v>85</v>
      </c>
      <c r="AY222" s="212" t="s">
        <v>134</v>
      </c>
      <c r="BK222" s="214">
        <f>SUM(BK223:BK282)</f>
        <v>0</v>
      </c>
    </row>
    <row r="223" s="2" customFormat="1" ht="21.75" customHeight="1">
      <c r="A223" s="41"/>
      <c r="B223" s="42"/>
      <c r="C223" s="217" t="s">
        <v>255</v>
      </c>
      <c r="D223" s="217" t="s">
        <v>136</v>
      </c>
      <c r="E223" s="218" t="s">
        <v>521</v>
      </c>
      <c r="F223" s="219" t="s">
        <v>522</v>
      </c>
      <c r="G223" s="220" t="s">
        <v>139</v>
      </c>
      <c r="H223" s="221">
        <v>5.46</v>
      </c>
      <c r="I223" s="222"/>
      <c r="J223" s="223">
        <f>ROUND(I223*H223,2)</f>
        <v>0</v>
      </c>
      <c r="K223" s="219" t="s">
        <v>140</v>
      </c>
      <c r="L223" s="47"/>
      <c r="M223" s="224" t="s">
        <v>30</v>
      </c>
      <c r="N223" s="225" t="s">
        <v>48</v>
      </c>
      <c r="O223" s="87"/>
      <c r="P223" s="226">
        <f>O223*H223</f>
        <v>0</v>
      </c>
      <c r="Q223" s="226">
        <v>0.27128999999999998</v>
      </c>
      <c r="R223" s="226">
        <f>Q223*H223</f>
        <v>1.4812433999999999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141</v>
      </c>
      <c r="AT223" s="228" t="s">
        <v>136</v>
      </c>
      <c r="AU223" s="228" t="s">
        <v>87</v>
      </c>
      <c r="AY223" s="19" t="s">
        <v>134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9" t="s">
        <v>85</v>
      </c>
      <c r="BK223" s="229">
        <f>ROUND(I223*H223,2)</f>
        <v>0</v>
      </c>
      <c r="BL223" s="19" t="s">
        <v>141</v>
      </c>
      <c r="BM223" s="228" t="s">
        <v>788</v>
      </c>
    </row>
    <row r="224" s="2" customFormat="1">
      <c r="A224" s="41"/>
      <c r="B224" s="42"/>
      <c r="C224" s="43"/>
      <c r="D224" s="230" t="s">
        <v>143</v>
      </c>
      <c r="E224" s="43"/>
      <c r="F224" s="231" t="s">
        <v>524</v>
      </c>
      <c r="G224" s="43"/>
      <c r="H224" s="43"/>
      <c r="I224" s="232"/>
      <c r="J224" s="43"/>
      <c r="K224" s="43"/>
      <c r="L224" s="47"/>
      <c r="M224" s="233"/>
      <c r="N224" s="23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143</v>
      </c>
      <c r="AU224" s="19" t="s">
        <v>87</v>
      </c>
    </row>
    <row r="225" s="15" customFormat="1">
      <c r="A225" s="15"/>
      <c r="B225" s="258"/>
      <c r="C225" s="259"/>
      <c r="D225" s="237" t="s">
        <v>145</v>
      </c>
      <c r="E225" s="260" t="s">
        <v>30</v>
      </c>
      <c r="F225" s="261" t="s">
        <v>525</v>
      </c>
      <c r="G225" s="259"/>
      <c r="H225" s="260" t="s">
        <v>30</v>
      </c>
      <c r="I225" s="262"/>
      <c r="J225" s="259"/>
      <c r="K225" s="259"/>
      <c r="L225" s="263"/>
      <c r="M225" s="264"/>
      <c r="N225" s="265"/>
      <c r="O225" s="265"/>
      <c r="P225" s="265"/>
      <c r="Q225" s="265"/>
      <c r="R225" s="265"/>
      <c r="S225" s="265"/>
      <c r="T225" s="26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7" t="s">
        <v>145</v>
      </c>
      <c r="AU225" s="267" t="s">
        <v>87</v>
      </c>
      <c r="AV225" s="15" t="s">
        <v>85</v>
      </c>
      <c r="AW225" s="15" t="s">
        <v>147</v>
      </c>
      <c r="AX225" s="15" t="s">
        <v>77</v>
      </c>
      <c r="AY225" s="267" t="s">
        <v>134</v>
      </c>
    </row>
    <row r="226" s="13" customFormat="1">
      <c r="A226" s="13"/>
      <c r="B226" s="235"/>
      <c r="C226" s="236"/>
      <c r="D226" s="237" t="s">
        <v>145</v>
      </c>
      <c r="E226" s="238" t="s">
        <v>30</v>
      </c>
      <c r="F226" s="239" t="s">
        <v>789</v>
      </c>
      <c r="G226" s="236"/>
      <c r="H226" s="240">
        <v>5.4600000000000009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145</v>
      </c>
      <c r="AU226" s="246" t="s">
        <v>87</v>
      </c>
      <c r="AV226" s="13" t="s">
        <v>87</v>
      </c>
      <c r="AW226" s="13" t="s">
        <v>147</v>
      </c>
      <c r="AX226" s="13" t="s">
        <v>77</v>
      </c>
      <c r="AY226" s="246" t="s">
        <v>134</v>
      </c>
    </row>
    <row r="227" s="14" customFormat="1">
      <c r="A227" s="14"/>
      <c r="B227" s="247"/>
      <c r="C227" s="248"/>
      <c r="D227" s="237" t="s">
        <v>145</v>
      </c>
      <c r="E227" s="249" t="s">
        <v>30</v>
      </c>
      <c r="F227" s="250" t="s">
        <v>148</v>
      </c>
      <c r="G227" s="248"/>
      <c r="H227" s="251">
        <v>5.4600000000000009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145</v>
      </c>
      <c r="AU227" s="257" t="s">
        <v>87</v>
      </c>
      <c r="AV227" s="14" t="s">
        <v>141</v>
      </c>
      <c r="AW227" s="14" t="s">
        <v>147</v>
      </c>
      <c r="AX227" s="14" t="s">
        <v>85</v>
      </c>
      <c r="AY227" s="257" t="s">
        <v>134</v>
      </c>
    </row>
    <row r="228" s="2" customFormat="1" ht="21.75" customHeight="1">
      <c r="A228" s="41"/>
      <c r="B228" s="42"/>
      <c r="C228" s="217" t="s">
        <v>266</v>
      </c>
      <c r="D228" s="217" t="s">
        <v>136</v>
      </c>
      <c r="E228" s="218" t="s">
        <v>790</v>
      </c>
      <c r="F228" s="219" t="s">
        <v>791</v>
      </c>
      <c r="G228" s="220" t="s">
        <v>162</v>
      </c>
      <c r="H228" s="221">
        <v>10.356</v>
      </c>
      <c r="I228" s="222"/>
      <c r="J228" s="223">
        <f>ROUND(I228*H228,2)</f>
        <v>0</v>
      </c>
      <c r="K228" s="219" t="s">
        <v>140</v>
      </c>
      <c r="L228" s="47"/>
      <c r="M228" s="224" t="s">
        <v>30</v>
      </c>
      <c r="N228" s="225" t="s">
        <v>48</v>
      </c>
      <c r="O228" s="87"/>
      <c r="P228" s="226">
        <f>O228*H228</f>
        <v>0</v>
      </c>
      <c r="Q228" s="226">
        <v>2.2050000000000001</v>
      </c>
      <c r="R228" s="226">
        <f>Q228*H228</f>
        <v>22.834980000000002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141</v>
      </c>
      <c r="AT228" s="228" t="s">
        <v>136</v>
      </c>
      <c r="AU228" s="228" t="s">
        <v>87</v>
      </c>
      <c r="AY228" s="19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9" t="s">
        <v>85</v>
      </c>
      <c r="BK228" s="229">
        <f>ROUND(I228*H228,2)</f>
        <v>0</v>
      </c>
      <c r="BL228" s="19" t="s">
        <v>141</v>
      </c>
      <c r="BM228" s="228" t="s">
        <v>792</v>
      </c>
    </row>
    <row r="229" s="2" customFormat="1">
      <c r="A229" s="41"/>
      <c r="B229" s="42"/>
      <c r="C229" s="43"/>
      <c r="D229" s="230" t="s">
        <v>143</v>
      </c>
      <c r="E229" s="43"/>
      <c r="F229" s="231" t="s">
        <v>793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143</v>
      </c>
      <c r="AU229" s="19" t="s">
        <v>87</v>
      </c>
    </row>
    <row r="230" s="15" customFormat="1">
      <c r="A230" s="15"/>
      <c r="B230" s="258"/>
      <c r="C230" s="259"/>
      <c r="D230" s="237" t="s">
        <v>145</v>
      </c>
      <c r="E230" s="260" t="s">
        <v>30</v>
      </c>
      <c r="F230" s="261" t="s">
        <v>794</v>
      </c>
      <c r="G230" s="259"/>
      <c r="H230" s="260" t="s">
        <v>30</v>
      </c>
      <c r="I230" s="262"/>
      <c r="J230" s="259"/>
      <c r="K230" s="259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145</v>
      </c>
      <c r="AU230" s="267" t="s">
        <v>87</v>
      </c>
      <c r="AV230" s="15" t="s">
        <v>85</v>
      </c>
      <c r="AW230" s="15" t="s">
        <v>147</v>
      </c>
      <c r="AX230" s="15" t="s">
        <v>77</v>
      </c>
      <c r="AY230" s="267" t="s">
        <v>134</v>
      </c>
    </row>
    <row r="231" s="13" customFormat="1">
      <c r="A231" s="13"/>
      <c r="B231" s="235"/>
      <c r="C231" s="236"/>
      <c r="D231" s="237" t="s">
        <v>145</v>
      </c>
      <c r="E231" s="238" t="s">
        <v>30</v>
      </c>
      <c r="F231" s="239" t="s">
        <v>795</v>
      </c>
      <c r="G231" s="236"/>
      <c r="H231" s="240">
        <v>1.54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145</v>
      </c>
      <c r="AU231" s="246" t="s">
        <v>87</v>
      </c>
      <c r="AV231" s="13" t="s">
        <v>87</v>
      </c>
      <c r="AW231" s="13" t="s">
        <v>147</v>
      </c>
      <c r="AX231" s="13" t="s">
        <v>77</v>
      </c>
      <c r="AY231" s="246" t="s">
        <v>134</v>
      </c>
    </row>
    <row r="232" s="13" customFormat="1">
      <c r="A232" s="13"/>
      <c r="B232" s="235"/>
      <c r="C232" s="236"/>
      <c r="D232" s="237" t="s">
        <v>145</v>
      </c>
      <c r="E232" s="238" t="s">
        <v>30</v>
      </c>
      <c r="F232" s="239" t="s">
        <v>796</v>
      </c>
      <c r="G232" s="236"/>
      <c r="H232" s="240">
        <v>1.0978000000000001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145</v>
      </c>
      <c r="AU232" s="246" t="s">
        <v>87</v>
      </c>
      <c r="AV232" s="13" t="s">
        <v>87</v>
      </c>
      <c r="AW232" s="13" t="s">
        <v>147</v>
      </c>
      <c r="AX232" s="13" t="s">
        <v>77</v>
      </c>
      <c r="AY232" s="246" t="s">
        <v>134</v>
      </c>
    </row>
    <row r="233" s="13" customFormat="1">
      <c r="A233" s="13"/>
      <c r="B233" s="235"/>
      <c r="C233" s="236"/>
      <c r="D233" s="237" t="s">
        <v>145</v>
      </c>
      <c r="E233" s="238" t="s">
        <v>30</v>
      </c>
      <c r="F233" s="239" t="s">
        <v>797</v>
      </c>
      <c r="G233" s="236"/>
      <c r="H233" s="240">
        <v>0.86099999999999999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145</v>
      </c>
      <c r="AU233" s="246" t="s">
        <v>87</v>
      </c>
      <c r="AV233" s="13" t="s">
        <v>87</v>
      </c>
      <c r="AW233" s="13" t="s">
        <v>147</v>
      </c>
      <c r="AX233" s="13" t="s">
        <v>77</v>
      </c>
      <c r="AY233" s="246" t="s">
        <v>134</v>
      </c>
    </row>
    <row r="234" s="13" customFormat="1">
      <c r="A234" s="13"/>
      <c r="B234" s="235"/>
      <c r="C234" s="236"/>
      <c r="D234" s="237" t="s">
        <v>145</v>
      </c>
      <c r="E234" s="238" t="s">
        <v>30</v>
      </c>
      <c r="F234" s="239" t="s">
        <v>798</v>
      </c>
      <c r="G234" s="236"/>
      <c r="H234" s="240">
        <v>2.1398999999999999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145</v>
      </c>
      <c r="AU234" s="246" t="s">
        <v>87</v>
      </c>
      <c r="AV234" s="13" t="s">
        <v>87</v>
      </c>
      <c r="AW234" s="13" t="s">
        <v>147</v>
      </c>
      <c r="AX234" s="13" t="s">
        <v>77</v>
      </c>
      <c r="AY234" s="246" t="s">
        <v>134</v>
      </c>
    </row>
    <row r="235" s="13" customFormat="1">
      <c r="A235" s="13"/>
      <c r="B235" s="235"/>
      <c r="C235" s="236"/>
      <c r="D235" s="237" t="s">
        <v>145</v>
      </c>
      <c r="E235" s="238" t="s">
        <v>30</v>
      </c>
      <c r="F235" s="239" t="s">
        <v>799</v>
      </c>
      <c r="G235" s="236"/>
      <c r="H235" s="240">
        <v>2.8599999999999999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145</v>
      </c>
      <c r="AU235" s="246" t="s">
        <v>87</v>
      </c>
      <c r="AV235" s="13" t="s">
        <v>87</v>
      </c>
      <c r="AW235" s="13" t="s">
        <v>147</v>
      </c>
      <c r="AX235" s="13" t="s">
        <v>77</v>
      </c>
      <c r="AY235" s="246" t="s">
        <v>134</v>
      </c>
    </row>
    <row r="236" s="13" customFormat="1">
      <c r="A236" s="13"/>
      <c r="B236" s="235"/>
      <c r="C236" s="236"/>
      <c r="D236" s="237" t="s">
        <v>145</v>
      </c>
      <c r="E236" s="238" t="s">
        <v>30</v>
      </c>
      <c r="F236" s="239" t="s">
        <v>800</v>
      </c>
      <c r="G236" s="236"/>
      <c r="H236" s="240">
        <v>1.8568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145</v>
      </c>
      <c r="AU236" s="246" t="s">
        <v>87</v>
      </c>
      <c r="AV236" s="13" t="s">
        <v>87</v>
      </c>
      <c r="AW236" s="13" t="s">
        <v>147</v>
      </c>
      <c r="AX236" s="13" t="s">
        <v>77</v>
      </c>
      <c r="AY236" s="246" t="s">
        <v>134</v>
      </c>
    </row>
    <row r="237" s="14" customFormat="1">
      <c r="A237" s="14"/>
      <c r="B237" s="247"/>
      <c r="C237" s="248"/>
      <c r="D237" s="237" t="s">
        <v>145</v>
      </c>
      <c r="E237" s="249" t="s">
        <v>30</v>
      </c>
      <c r="F237" s="250" t="s">
        <v>148</v>
      </c>
      <c r="G237" s="248"/>
      <c r="H237" s="251">
        <v>10.355499999999999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145</v>
      </c>
      <c r="AU237" s="257" t="s">
        <v>87</v>
      </c>
      <c r="AV237" s="14" t="s">
        <v>141</v>
      </c>
      <c r="AW237" s="14" t="s">
        <v>147</v>
      </c>
      <c r="AX237" s="14" t="s">
        <v>85</v>
      </c>
      <c r="AY237" s="257" t="s">
        <v>134</v>
      </c>
    </row>
    <row r="238" s="2" customFormat="1" ht="24.15" customHeight="1">
      <c r="A238" s="41"/>
      <c r="B238" s="42"/>
      <c r="C238" s="217" t="s">
        <v>272</v>
      </c>
      <c r="D238" s="217" t="s">
        <v>136</v>
      </c>
      <c r="E238" s="218" t="s">
        <v>394</v>
      </c>
      <c r="F238" s="219" t="s">
        <v>395</v>
      </c>
      <c r="G238" s="220" t="s">
        <v>162</v>
      </c>
      <c r="H238" s="221">
        <v>27.681000000000001</v>
      </c>
      <c r="I238" s="222"/>
      <c r="J238" s="223">
        <f>ROUND(I238*H238,2)</f>
        <v>0</v>
      </c>
      <c r="K238" s="219" t="s">
        <v>140</v>
      </c>
      <c r="L238" s="47"/>
      <c r="M238" s="224" t="s">
        <v>30</v>
      </c>
      <c r="N238" s="225" t="s">
        <v>48</v>
      </c>
      <c r="O238" s="87"/>
      <c r="P238" s="226">
        <f>O238*H238</f>
        <v>0</v>
      </c>
      <c r="Q238" s="226">
        <v>2.4340799999999998</v>
      </c>
      <c r="R238" s="226">
        <f>Q238*H238</f>
        <v>67.37776848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141</v>
      </c>
      <c r="AT238" s="228" t="s">
        <v>136</v>
      </c>
      <c r="AU238" s="228" t="s">
        <v>87</v>
      </c>
      <c r="AY238" s="19" t="s">
        <v>134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9" t="s">
        <v>85</v>
      </c>
      <c r="BK238" s="229">
        <f>ROUND(I238*H238,2)</f>
        <v>0</v>
      </c>
      <c r="BL238" s="19" t="s">
        <v>141</v>
      </c>
      <c r="BM238" s="228" t="s">
        <v>801</v>
      </c>
    </row>
    <row r="239" s="2" customFormat="1">
      <c r="A239" s="41"/>
      <c r="B239" s="42"/>
      <c r="C239" s="43"/>
      <c r="D239" s="230" t="s">
        <v>143</v>
      </c>
      <c r="E239" s="43"/>
      <c r="F239" s="231" t="s">
        <v>397</v>
      </c>
      <c r="G239" s="43"/>
      <c r="H239" s="43"/>
      <c r="I239" s="232"/>
      <c r="J239" s="43"/>
      <c r="K239" s="43"/>
      <c r="L239" s="47"/>
      <c r="M239" s="233"/>
      <c r="N239" s="23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143</v>
      </c>
      <c r="AU239" s="19" t="s">
        <v>87</v>
      </c>
    </row>
    <row r="240" s="15" customFormat="1">
      <c r="A240" s="15"/>
      <c r="B240" s="258"/>
      <c r="C240" s="259"/>
      <c r="D240" s="237" t="s">
        <v>145</v>
      </c>
      <c r="E240" s="260" t="s">
        <v>30</v>
      </c>
      <c r="F240" s="261" t="s">
        <v>802</v>
      </c>
      <c r="G240" s="259"/>
      <c r="H240" s="260" t="s">
        <v>30</v>
      </c>
      <c r="I240" s="262"/>
      <c r="J240" s="259"/>
      <c r="K240" s="259"/>
      <c r="L240" s="263"/>
      <c r="M240" s="264"/>
      <c r="N240" s="265"/>
      <c r="O240" s="265"/>
      <c r="P240" s="265"/>
      <c r="Q240" s="265"/>
      <c r="R240" s="265"/>
      <c r="S240" s="265"/>
      <c r="T240" s="26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145</v>
      </c>
      <c r="AU240" s="267" t="s">
        <v>87</v>
      </c>
      <c r="AV240" s="15" t="s">
        <v>85</v>
      </c>
      <c r="AW240" s="15" t="s">
        <v>147</v>
      </c>
      <c r="AX240" s="15" t="s">
        <v>77</v>
      </c>
      <c r="AY240" s="267" t="s">
        <v>134</v>
      </c>
    </row>
    <row r="241" s="13" customFormat="1">
      <c r="A241" s="13"/>
      <c r="B241" s="235"/>
      <c r="C241" s="236"/>
      <c r="D241" s="237" t="s">
        <v>145</v>
      </c>
      <c r="E241" s="238" t="s">
        <v>30</v>
      </c>
      <c r="F241" s="239" t="s">
        <v>803</v>
      </c>
      <c r="G241" s="236"/>
      <c r="H241" s="240">
        <v>6.964999999999999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145</v>
      </c>
      <c r="AU241" s="246" t="s">
        <v>87</v>
      </c>
      <c r="AV241" s="13" t="s">
        <v>87</v>
      </c>
      <c r="AW241" s="13" t="s">
        <v>147</v>
      </c>
      <c r="AX241" s="13" t="s">
        <v>77</v>
      </c>
      <c r="AY241" s="246" t="s">
        <v>134</v>
      </c>
    </row>
    <row r="242" s="13" customFormat="1">
      <c r="A242" s="13"/>
      <c r="B242" s="235"/>
      <c r="C242" s="236"/>
      <c r="D242" s="237" t="s">
        <v>145</v>
      </c>
      <c r="E242" s="238" t="s">
        <v>30</v>
      </c>
      <c r="F242" s="239" t="s">
        <v>804</v>
      </c>
      <c r="G242" s="236"/>
      <c r="H242" s="240">
        <v>3.0439000000000003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145</v>
      </c>
      <c r="AU242" s="246" t="s">
        <v>87</v>
      </c>
      <c r="AV242" s="13" t="s">
        <v>87</v>
      </c>
      <c r="AW242" s="13" t="s">
        <v>147</v>
      </c>
      <c r="AX242" s="13" t="s">
        <v>77</v>
      </c>
      <c r="AY242" s="246" t="s">
        <v>134</v>
      </c>
    </row>
    <row r="243" s="13" customFormat="1">
      <c r="A243" s="13"/>
      <c r="B243" s="235"/>
      <c r="C243" s="236"/>
      <c r="D243" s="237" t="s">
        <v>145</v>
      </c>
      <c r="E243" s="238" t="s">
        <v>30</v>
      </c>
      <c r="F243" s="239" t="s">
        <v>805</v>
      </c>
      <c r="G243" s="236"/>
      <c r="H243" s="240">
        <v>2.214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145</v>
      </c>
      <c r="AU243" s="246" t="s">
        <v>87</v>
      </c>
      <c r="AV243" s="13" t="s">
        <v>87</v>
      </c>
      <c r="AW243" s="13" t="s">
        <v>147</v>
      </c>
      <c r="AX243" s="13" t="s">
        <v>77</v>
      </c>
      <c r="AY243" s="246" t="s">
        <v>134</v>
      </c>
    </row>
    <row r="244" s="13" customFormat="1">
      <c r="A244" s="13"/>
      <c r="B244" s="235"/>
      <c r="C244" s="236"/>
      <c r="D244" s="237" t="s">
        <v>145</v>
      </c>
      <c r="E244" s="238" t="s">
        <v>30</v>
      </c>
      <c r="F244" s="239" t="s">
        <v>806</v>
      </c>
      <c r="G244" s="236"/>
      <c r="H244" s="240">
        <v>4.7383499999999996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145</v>
      </c>
      <c r="AU244" s="246" t="s">
        <v>87</v>
      </c>
      <c r="AV244" s="13" t="s">
        <v>87</v>
      </c>
      <c r="AW244" s="13" t="s">
        <v>147</v>
      </c>
      <c r="AX244" s="13" t="s">
        <v>77</v>
      </c>
      <c r="AY244" s="246" t="s">
        <v>134</v>
      </c>
    </row>
    <row r="245" s="13" customFormat="1">
      <c r="A245" s="13"/>
      <c r="B245" s="235"/>
      <c r="C245" s="236"/>
      <c r="D245" s="237" t="s">
        <v>145</v>
      </c>
      <c r="E245" s="238" t="s">
        <v>30</v>
      </c>
      <c r="F245" s="239" t="s">
        <v>807</v>
      </c>
      <c r="G245" s="236"/>
      <c r="H245" s="240">
        <v>6.5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145</v>
      </c>
      <c r="AU245" s="246" t="s">
        <v>87</v>
      </c>
      <c r="AV245" s="13" t="s">
        <v>87</v>
      </c>
      <c r="AW245" s="13" t="s">
        <v>147</v>
      </c>
      <c r="AX245" s="13" t="s">
        <v>77</v>
      </c>
      <c r="AY245" s="246" t="s">
        <v>134</v>
      </c>
    </row>
    <row r="246" s="13" customFormat="1">
      <c r="A246" s="13"/>
      <c r="B246" s="235"/>
      <c r="C246" s="236"/>
      <c r="D246" s="237" t="s">
        <v>145</v>
      </c>
      <c r="E246" s="238" t="s">
        <v>30</v>
      </c>
      <c r="F246" s="239" t="s">
        <v>808</v>
      </c>
      <c r="G246" s="236"/>
      <c r="H246" s="240">
        <v>4.2199999999999998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145</v>
      </c>
      <c r="AU246" s="246" t="s">
        <v>87</v>
      </c>
      <c r="AV246" s="13" t="s">
        <v>87</v>
      </c>
      <c r="AW246" s="13" t="s">
        <v>147</v>
      </c>
      <c r="AX246" s="13" t="s">
        <v>77</v>
      </c>
      <c r="AY246" s="246" t="s">
        <v>134</v>
      </c>
    </row>
    <row r="247" s="14" customFormat="1">
      <c r="A247" s="14"/>
      <c r="B247" s="247"/>
      <c r="C247" s="248"/>
      <c r="D247" s="237" t="s">
        <v>145</v>
      </c>
      <c r="E247" s="249" t="s">
        <v>30</v>
      </c>
      <c r="F247" s="250" t="s">
        <v>148</v>
      </c>
      <c r="G247" s="248"/>
      <c r="H247" s="251">
        <v>27.681249999999999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145</v>
      </c>
      <c r="AU247" s="257" t="s">
        <v>87</v>
      </c>
      <c r="AV247" s="14" t="s">
        <v>141</v>
      </c>
      <c r="AW247" s="14" t="s">
        <v>147</v>
      </c>
      <c r="AX247" s="14" t="s">
        <v>85</v>
      </c>
      <c r="AY247" s="257" t="s">
        <v>134</v>
      </c>
    </row>
    <row r="248" s="2" customFormat="1" ht="24.15" customHeight="1">
      <c r="A248" s="41"/>
      <c r="B248" s="42"/>
      <c r="C248" s="217" t="s">
        <v>400</v>
      </c>
      <c r="D248" s="217" t="s">
        <v>136</v>
      </c>
      <c r="E248" s="218" t="s">
        <v>809</v>
      </c>
      <c r="F248" s="219" t="s">
        <v>810</v>
      </c>
      <c r="G248" s="220" t="s">
        <v>139</v>
      </c>
      <c r="H248" s="221">
        <v>79.822999999999993</v>
      </c>
      <c r="I248" s="222"/>
      <c r="J248" s="223">
        <f>ROUND(I248*H248,2)</f>
        <v>0</v>
      </c>
      <c r="K248" s="219" t="s">
        <v>140</v>
      </c>
      <c r="L248" s="47"/>
      <c r="M248" s="224" t="s">
        <v>30</v>
      </c>
      <c r="N248" s="225" t="s">
        <v>48</v>
      </c>
      <c r="O248" s="87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8" t="s">
        <v>141</v>
      </c>
      <c r="AT248" s="228" t="s">
        <v>136</v>
      </c>
      <c r="AU248" s="228" t="s">
        <v>87</v>
      </c>
      <c r="AY248" s="19" t="s">
        <v>134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9" t="s">
        <v>85</v>
      </c>
      <c r="BK248" s="229">
        <f>ROUND(I248*H248,2)</f>
        <v>0</v>
      </c>
      <c r="BL248" s="19" t="s">
        <v>141</v>
      </c>
      <c r="BM248" s="228" t="s">
        <v>811</v>
      </c>
    </row>
    <row r="249" s="2" customFormat="1">
      <c r="A249" s="41"/>
      <c r="B249" s="42"/>
      <c r="C249" s="43"/>
      <c r="D249" s="230" t="s">
        <v>143</v>
      </c>
      <c r="E249" s="43"/>
      <c r="F249" s="231" t="s">
        <v>812</v>
      </c>
      <c r="G249" s="43"/>
      <c r="H249" s="43"/>
      <c r="I249" s="232"/>
      <c r="J249" s="43"/>
      <c r="K249" s="43"/>
      <c r="L249" s="47"/>
      <c r="M249" s="233"/>
      <c r="N249" s="23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19" t="s">
        <v>143</v>
      </c>
      <c r="AU249" s="19" t="s">
        <v>87</v>
      </c>
    </row>
    <row r="250" s="15" customFormat="1">
      <c r="A250" s="15"/>
      <c r="B250" s="258"/>
      <c r="C250" s="259"/>
      <c r="D250" s="237" t="s">
        <v>145</v>
      </c>
      <c r="E250" s="260" t="s">
        <v>30</v>
      </c>
      <c r="F250" s="261" t="s">
        <v>802</v>
      </c>
      <c r="G250" s="259"/>
      <c r="H250" s="260" t="s">
        <v>30</v>
      </c>
      <c r="I250" s="262"/>
      <c r="J250" s="259"/>
      <c r="K250" s="259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145</v>
      </c>
      <c r="AU250" s="267" t="s">
        <v>87</v>
      </c>
      <c r="AV250" s="15" t="s">
        <v>85</v>
      </c>
      <c r="AW250" s="15" t="s">
        <v>147</v>
      </c>
      <c r="AX250" s="15" t="s">
        <v>77</v>
      </c>
      <c r="AY250" s="267" t="s">
        <v>134</v>
      </c>
    </row>
    <row r="251" s="13" customFormat="1">
      <c r="A251" s="13"/>
      <c r="B251" s="235"/>
      <c r="C251" s="236"/>
      <c r="D251" s="237" t="s">
        <v>145</v>
      </c>
      <c r="E251" s="238" t="s">
        <v>30</v>
      </c>
      <c r="F251" s="239" t="s">
        <v>813</v>
      </c>
      <c r="G251" s="236"/>
      <c r="H251" s="240">
        <v>21.104999999999997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145</v>
      </c>
      <c r="AU251" s="246" t="s">
        <v>87</v>
      </c>
      <c r="AV251" s="13" t="s">
        <v>87</v>
      </c>
      <c r="AW251" s="13" t="s">
        <v>147</v>
      </c>
      <c r="AX251" s="13" t="s">
        <v>77</v>
      </c>
      <c r="AY251" s="246" t="s">
        <v>134</v>
      </c>
    </row>
    <row r="252" s="13" customFormat="1">
      <c r="A252" s="13"/>
      <c r="B252" s="235"/>
      <c r="C252" s="236"/>
      <c r="D252" s="237" t="s">
        <v>145</v>
      </c>
      <c r="E252" s="238" t="s">
        <v>30</v>
      </c>
      <c r="F252" s="239" t="s">
        <v>814</v>
      </c>
      <c r="G252" s="236"/>
      <c r="H252" s="240">
        <v>7.3103499999999997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145</v>
      </c>
      <c r="AU252" s="246" t="s">
        <v>87</v>
      </c>
      <c r="AV252" s="13" t="s">
        <v>87</v>
      </c>
      <c r="AW252" s="13" t="s">
        <v>147</v>
      </c>
      <c r="AX252" s="13" t="s">
        <v>77</v>
      </c>
      <c r="AY252" s="246" t="s">
        <v>134</v>
      </c>
    </row>
    <row r="253" s="13" customFormat="1">
      <c r="A253" s="13"/>
      <c r="B253" s="235"/>
      <c r="C253" s="236"/>
      <c r="D253" s="237" t="s">
        <v>145</v>
      </c>
      <c r="E253" s="238" t="s">
        <v>30</v>
      </c>
      <c r="F253" s="239" t="s">
        <v>815</v>
      </c>
      <c r="G253" s="236"/>
      <c r="H253" s="240">
        <v>5.0839999999999996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145</v>
      </c>
      <c r="AU253" s="246" t="s">
        <v>87</v>
      </c>
      <c r="AV253" s="13" t="s">
        <v>87</v>
      </c>
      <c r="AW253" s="13" t="s">
        <v>147</v>
      </c>
      <c r="AX253" s="13" t="s">
        <v>77</v>
      </c>
      <c r="AY253" s="246" t="s">
        <v>134</v>
      </c>
    </row>
    <row r="254" s="13" customFormat="1">
      <c r="A254" s="13"/>
      <c r="B254" s="235"/>
      <c r="C254" s="236"/>
      <c r="D254" s="237" t="s">
        <v>145</v>
      </c>
      <c r="E254" s="238" t="s">
        <v>30</v>
      </c>
      <c r="F254" s="239" t="s">
        <v>816</v>
      </c>
      <c r="G254" s="236"/>
      <c r="H254" s="240">
        <v>14.164100000000001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145</v>
      </c>
      <c r="AU254" s="246" t="s">
        <v>87</v>
      </c>
      <c r="AV254" s="13" t="s">
        <v>87</v>
      </c>
      <c r="AW254" s="13" t="s">
        <v>147</v>
      </c>
      <c r="AX254" s="13" t="s">
        <v>77</v>
      </c>
      <c r="AY254" s="246" t="s">
        <v>134</v>
      </c>
    </row>
    <row r="255" s="13" customFormat="1">
      <c r="A255" s="13"/>
      <c r="B255" s="235"/>
      <c r="C255" s="236"/>
      <c r="D255" s="237" t="s">
        <v>145</v>
      </c>
      <c r="E255" s="238" t="s">
        <v>30</v>
      </c>
      <c r="F255" s="239" t="s">
        <v>817</v>
      </c>
      <c r="G255" s="236"/>
      <c r="H255" s="240">
        <v>19.5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145</v>
      </c>
      <c r="AU255" s="246" t="s">
        <v>87</v>
      </c>
      <c r="AV255" s="13" t="s">
        <v>87</v>
      </c>
      <c r="AW255" s="13" t="s">
        <v>147</v>
      </c>
      <c r="AX255" s="13" t="s">
        <v>77</v>
      </c>
      <c r="AY255" s="246" t="s">
        <v>134</v>
      </c>
    </row>
    <row r="256" s="13" customFormat="1">
      <c r="A256" s="13"/>
      <c r="B256" s="235"/>
      <c r="C256" s="236"/>
      <c r="D256" s="237" t="s">
        <v>145</v>
      </c>
      <c r="E256" s="238" t="s">
        <v>30</v>
      </c>
      <c r="F256" s="239" t="s">
        <v>818</v>
      </c>
      <c r="G256" s="236"/>
      <c r="H256" s="240">
        <v>12.66</v>
      </c>
      <c r="I256" s="241"/>
      <c r="J256" s="236"/>
      <c r="K256" s="236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145</v>
      </c>
      <c r="AU256" s="246" t="s">
        <v>87</v>
      </c>
      <c r="AV256" s="13" t="s">
        <v>87</v>
      </c>
      <c r="AW256" s="13" t="s">
        <v>147</v>
      </c>
      <c r="AX256" s="13" t="s">
        <v>77</v>
      </c>
      <c r="AY256" s="246" t="s">
        <v>134</v>
      </c>
    </row>
    <row r="257" s="14" customFormat="1">
      <c r="A257" s="14"/>
      <c r="B257" s="247"/>
      <c r="C257" s="248"/>
      <c r="D257" s="237" t="s">
        <v>145</v>
      </c>
      <c r="E257" s="249" t="s">
        <v>30</v>
      </c>
      <c r="F257" s="250" t="s">
        <v>148</v>
      </c>
      <c r="G257" s="248"/>
      <c r="H257" s="251">
        <v>79.823449999999994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145</v>
      </c>
      <c r="AU257" s="257" t="s">
        <v>87</v>
      </c>
      <c r="AV257" s="14" t="s">
        <v>141</v>
      </c>
      <c r="AW257" s="14" t="s">
        <v>147</v>
      </c>
      <c r="AX257" s="14" t="s">
        <v>85</v>
      </c>
      <c r="AY257" s="257" t="s">
        <v>134</v>
      </c>
    </row>
    <row r="258" s="2" customFormat="1" ht="24.15" customHeight="1">
      <c r="A258" s="41"/>
      <c r="B258" s="42"/>
      <c r="C258" s="217" t="s">
        <v>7</v>
      </c>
      <c r="D258" s="217" t="s">
        <v>136</v>
      </c>
      <c r="E258" s="218" t="s">
        <v>819</v>
      </c>
      <c r="F258" s="219" t="s">
        <v>820</v>
      </c>
      <c r="G258" s="220" t="s">
        <v>162</v>
      </c>
      <c r="H258" s="221">
        <v>39.790999999999997</v>
      </c>
      <c r="I258" s="222"/>
      <c r="J258" s="223">
        <f>ROUND(I258*H258,2)</f>
        <v>0</v>
      </c>
      <c r="K258" s="219" t="s">
        <v>140</v>
      </c>
      <c r="L258" s="47"/>
      <c r="M258" s="224" t="s">
        <v>30</v>
      </c>
      <c r="N258" s="225" t="s">
        <v>48</v>
      </c>
      <c r="O258" s="87"/>
      <c r="P258" s="226">
        <f>O258*H258</f>
        <v>0</v>
      </c>
      <c r="Q258" s="226">
        <v>1.9967999999999999</v>
      </c>
      <c r="R258" s="226">
        <f>Q258*H258</f>
        <v>79.454668799999993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141</v>
      </c>
      <c r="AT258" s="228" t="s">
        <v>136</v>
      </c>
      <c r="AU258" s="228" t="s">
        <v>87</v>
      </c>
      <c r="AY258" s="19" t="s">
        <v>134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9" t="s">
        <v>85</v>
      </c>
      <c r="BK258" s="229">
        <f>ROUND(I258*H258,2)</f>
        <v>0</v>
      </c>
      <c r="BL258" s="19" t="s">
        <v>141</v>
      </c>
      <c r="BM258" s="228" t="s">
        <v>821</v>
      </c>
    </row>
    <row r="259" s="2" customFormat="1">
      <c r="A259" s="41"/>
      <c r="B259" s="42"/>
      <c r="C259" s="43"/>
      <c r="D259" s="230" t="s">
        <v>143</v>
      </c>
      <c r="E259" s="43"/>
      <c r="F259" s="231" t="s">
        <v>822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143</v>
      </c>
      <c r="AU259" s="19" t="s">
        <v>87</v>
      </c>
    </row>
    <row r="260" s="15" customFormat="1">
      <c r="A260" s="15"/>
      <c r="B260" s="258"/>
      <c r="C260" s="259"/>
      <c r="D260" s="237" t="s">
        <v>145</v>
      </c>
      <c r="E260" s="260" t="s">
        <v>30</v>
      </c>
      <c r="F260" s="261" t="s">
        <v>794</v>
      </c>
      <c r="G260" s="259"/>
      <c r="H260" s="260" t="s">
        <v>30</v>
      </c>
      <c r="I260" s="262"/>
      <c r="J260" s="259"/>
      <c r="K260" s="259"/>
      <c r="L260" s="263"/>
      <c r="M260" s="264"/>
      <c r="N260" s="265"/>
      <c r="O260" s="265"/>
      <c r="P260" s="265"/>
      <c r="Q260" s="265"/>
      <c r="R260" s="265"/>
      <c r="S260" s="265"/>
      <c r="T260" s="26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145</v>
      </c>
      <c r="AU260" s="267" t="s">
        <v>87</v>
      </c>
      <c r="AV260" s="15" t="s">
        <v>85</v>
      </c>
      <c r="AW260" s="15" t="s">
        <v>147</v>
      </c>
      <c r="AX260" s="15" t="s">
        <v>77</v>
      </c>
      <c r="AY260" s="267" t="s">
        <v>134</v>
      </c>
    </row>
    <row r="261" s="13" customFormat="1">
      <c r="A261" s="13"/>
      <c r="B261" s="235"/>
      <c r="C261" s="236"/>
      <c r="D261" s="237" t="s">
        <v>145</v>
      </c>
      <c r="E261" s="238" t="s">
        <v>30</v>
      </c>
      <c r="F261" s="239" t="s">
        <v>823</v>
      </c>
      <c r="G261" s="236"/>
      <c r="H261" s="240">
        <v>5.5300000000000002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145</v>
      </c>
      <c r="AU261" s="246" t="s">
        <v>87</v>
      </c>
      <c r="AV261" s="13" t="s">
        <v>87</v>
      </c>
      <c r="AW261" s="13" t="s">
        <v>147</v>
      </c>
      <c r="AX261" s="13" t="s">
        <v>77</v>
      </c>
      <c r="AY261" s="246" t="s">
        <v>134</v>
      </c>
    </row>
    <row r="262" s="13" customFormat="1">
      <c r="A262" s="13"/>
      <c r="B262" s="235"/>
      <c r="C262" s="236"/>
      <c r="D262" s="237" t="s">
        <v>145</v>
      </c>
      <c r="E262" s="238" t="s">
        <v>30</v>
      </c>
      <c r="F262" s="239" t="s">
        <v>824</v>
      </c>
      <c r="G262" s="236"/>
      <c r="H262" s="240">
        <v>4.1916000000000002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145</v>
      </c>
      <c r="AU262" s="246" t="s">
        <v>87</v>
      </c>
      <c r="AV262" s="13" t="s">
        <v>87</v>
      </c>
      <c r="AW262" s="13" t="s">
        <v>147</v>
      </c>
      <c r="AX262" s="13" t="s">
        <v>77</v>
      </c>
      <c r="AY262" s="246" t="s">
        <v>134</v>
      </c>
    </row>
    <row r="263" s="13" customFormat="1">
      <c r="A263" s="13"/>
      <c r="B263" s="235"/>
      <c r="C263" s="236"/>
      <c r="D263" s="237" t="s">
        <v>145</v>
      </c>
      <c r="E263" s="238" t="s">
        <v>30</v>
      </c>
      <c r="F263" s="239" t="s">
        <v>825</v>
      </c>
      <c r="G263" s="236"/>
      <c r="H263" s="240">
        <v>3.2594999999999996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145</v>
      </c>
      <c r="AU263" s="246" t="s">
        <v>87</v>
      </c>
      <c r="AV263" s="13" t="s">
        <v>87</v>
      </c>
      <c r="AW263" s="13" t="s">
        <v>147</v>
      </c>
      <c r="AX263" s="13" t="s">
        <v>77</v>
      </c>
      <c r="AY263" s="246" t="s">
        <v>134</v>
      </c>
    </row>
    <row r="264" s="13" customFormat="1">
      <c r="A264" s="13"/>
      <c r="B264" s="235"/>
      <c r="C264" s="236"/>
      <c r="D264" s="237" t="s">
        <v>145</v>
      </c>
      <c r="E264" s="238" t="s">
        <v>30</v>
      </c>
      <c r="F264" s="239" t="s">
        <v>826</v>
      </c>
      <c r="G264" s="236"/>
      <c r="H264" s="240">
        <v>8.2029499999999995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145</v>
      </c>
      <c r="AU264" s="246" t="s">
        <v>87</v>
      </c>
      <c r="AV264" s="13" t="s">
        <v>87</v>
      </c>
      <c r="AW264" s="13" t="s">
        <v>147</v>
      </c>
      <c r="AX264" s="13" t="s">
        <v>77</v>
      </c>
      <c r="AY264" s="246" t="s">
        <v>134</v>
      </c>
    </row>
    <row r="265" s="13" customFormat="1">
      <c r="A265" s="13"/>
      <c r="B265" s="235"/>
      <c r="C265" s="236"/>
      <c r="D265" s="237" t="s">
        <v>145</v>
      </c>
      <c r="E265" s="238" t="s">
        <v>30</v>
      </c>
      <c r="F265" s="239" t="s">
        <v>827</v>
      </c>
      <c r="G265" s="236"/>
      <c r="H265" s="240">
        <v>11.18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145</v>
      </c>
      <c r="AU265" s="246" t="s">
        <v>87</v>
      </c>
      <c r="AV265" s="13" t="s">
        <v>87</v>
      </c>
      <c r="AW265" s="13" t="s">
        <v>147</v>
      </c>
      <c r="AX265" s="13" t="s">
        <v>77</v>
      </c>
      <c r="AY265" s="246" t="s">
        <v>134</v>
      </c>
    </row>
    <row r="266" s="13" customFormat="1">
      <c r="A266" s="13"/>
      <c r="B266" s="235"/>
      <c r="C266" s="236"/>
      <c r="D266" s="237" t="s">
        <v>145</v>
      </c>
      <c r="E266" s="238" t="s">
        <v>30</v>
      </c>
      <c r="F266" s="239" t="s">
        <v>828</v>
      </c>
      <c r="G266" s="236"/>
      <c r="H266" s="240">
        <v>7.4272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145</v>
      </c>
      <c r="AU266" s="246" t="s">
        <v>87</v>
      </c>
      <c r="AV266" s="13" t="s">
        <v>87</v>
      </c>
      <c r="AW266" s="13" t="s">
        <v>147</v>
      </c>
      <c r="AX266" s="13" t="s">
        <v>77</v>
      </c>
      <c r="AY266" s="246" t="s">
        <v>134</v>
      </c>
    </row>
    <row r="267" s="14" customFormat="1">
      <c r="A267" s="14"/>
      <c r="B267" s="247"/>
      <c r="C267" s="248"/>
      <c r="D267" s="237" t="s">
        <v>145</v>
      </c>
      <c r="E267" s="249" t="s">
        <v>30</v>
      </c>
      <c r="F267" s="250" t="s">
        <v>148</v>
      </c>
      <c r="G267" s="248"/>
      <c r="H267" s="251">
        <v>39.791249999999998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145</v>
      </c>
      <c r="AU267" s="257" t="s">
        <v>87</v>
      </c>
      <c r="AV267" s="14" t="s">
        <v>141</v>
      </c>
      <c r="AW267" s="14" t="s">
        <v>147</v>
      </c>
      <c r="AX267" s="14" t="s">
        <v>85</v>
      </c>
      <c r="AY267" s="257" t="s">
        <v>134</v>
      </c>
    </row>
    <row r="268" s="2" customFormat="1" ht="16.5" customHeight="1">
      <c r="A268" s="41"/>
      <c r="B268" s="42"/>
      <c r="C268" s="217" t="s">
        <v>554</v>
      </c>
      <c r="D268" s="217" t="s">
        <v>136</v>
      </c>
      <c r="E268" s="218" t="s">
        <v>829</v>
      </c>
      <c r="F268" s="219" t="s">
        <v>830</v>
      </c>
      <c r="G268" s="220" t="s">
        <v>139</v>
      </c>
      <c r="H268" s="221">
        <v>98.890000000000001</v>
      </c>
      <c r="I268" s="222"/>
      <c r="J268" s="223">
        <f>ROUND(I268*H268,2)</f>
        <v>0</v>
      </c>
      <c r="K268" s="219" t="s">
        <v>140</v>
      </c>
      <c r="L268" s="47"/>
      <c r="M268" s="224" t="s">
        <v>30</v>
      </c>
      <c r="N268" s="225" t="s">
        <v>48</v>
      </c>
      <c r="O268" s="87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141</v>
      </c>
      <c r="AT268" s="228" t="s">
        <v>136</v>
      </c>
      <c r="AU268" s="228" t="s">
        <v>87</v>
      </c>
      <c r="AY268" s="19" t="s">
        <v>134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9" t="s">
        <v>85</v>
      </c>
      <c r="BK268" s="229">
        <f>ROUND(I268*H268,2)</f>
        <v>0</v>
      </c>
      <c r="BL268" s="19" t="s">
        <v>141</v>
      </c>
      <c r="BM268" s="228" t="s">
        <v>831</v>
      </c>
    </row>
    <row r="269" s="2" customFormat="1">
      <c r="A269" s="41"/>
      <c r="B269" s="42"/>
      <c r="C269" s="43"/>
      <c r="D269" s="230" t="s">
        <v>143</v>
      </c>
      <c r="E269" s="43"/>
      <c r="F269" s="231" t="s">
        <v>832</v>
      </c>
      <c r="G269" s="43"/>
      <c r="H269" s="43"/>
      <c r="I269" s="232"/>
      <c r="J269" s="43"/>
      <c r="K269" s="43"/>
      <c r="L269" s="47"/>
      <c r="M269" s="233"/>
      <c r="N269" s="23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9" t="s">
        <v>143</v>
      </c>
      <c r="AU269" s="19" t="s">
        <v>87</v>
      </c>
    </row>
    <row r="270" s="15" customFormat="1">
      <c r="A270" s="15"/>
      <c r="B270" s="258"/>
      <c r="C270" s="259"/>
      <c r="D270" s="237" t="s">
        <v>145</v>
      </c>
      <c r="E270" s="260" t="s">
        <v>30</v>
      </c>
      <c r="F270" s="261" t="s">
        <v>794</v>
      </c>
      <c r="G270" s="259"/>
      <c r="H270" s="260" t="s">
        <v>30</v>
      </c>
      <c r="I270" s="262"/>
      <c r="J270" s="259"/>
      <c r="K270" s="259"/>
      <c r="L270" s="263"/>
      <c r="M270" s="264"/>
      <c r="N270" s="265"/>
      <c r="O270" s="265"/>
      <c r="P270" s="265"/>
      <c r="Q270" s="265"/>
      <c r="R270" s="265"/>
      <c r="S270" s="265"/>
      <c r="T270" s="26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7" t="s">
        <v>145</v>
      </c>
      <c r="AU270" s="267" t="s">
        <v>87</v>
      </c>
      <c r="AV270" s="15" t="s">
        <v>85</v>
      </c>
      <c r="AW270" s="15" t="s">
        <v>147</v>
      </c>
      <c r="AX270" s="15" t="s">
        <v>77</v>
      </c>
      <c r="AY270" s="267" t="s">
        <v>134</v>
      </c>
    </row>
    <row r="271" s="13" customFormat="1">
      <c r="A271" s="13"/>
      <c r="B271" s="235"/>
      <c r="C271" s="236"/>
      <c r="D271" s="237" t="s">
        <v>145</v>
      </c>
      <c r="E271" s="238" t="s">
        <v>30</v>
      </c>
      <c r="F271" s="239" t="s">
        <v>833</v>
      </c>
      <c r="G271" s="236"/>
      <c r="H271" s="240">
        <v>14.349999999999998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145</v>
      </c>
      <c r="AU271" s="246" t="s">
        <v>87</v>
      </c>
      <c r="AV271" s="13" t="s">
        <v>87</v>
      </c>
      <c r="AW271" s="13" t="s">
        <v>147</v>
      </c>
      <c r="AX271" s="13" t="s">
        <v>77</v>
      </c>
      <c r="AY271" s="246" t="s">
        <v>134</v>
      </c>
    </row>
    <row r="272" s="13" customFormat="1">
      <c r="A272" s="13"/>
      <c r="B272" s="235"/>
      <c r="C272" s="236"/>
      <c r="D272" s="237" t="s">
        <v>145</v>
      </c>
      <c r="E272" s="238" t="s">
        <v>30</v>
      </c>
      <c r="F272" s="239" t="s">
        <v>834</v>
      </c>
      <c r="G272" s="236"/>
      <c r="H272" s="240">
        <v>10.479000000000001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145</v>
      </c>
      <c r="AU272" s="246" t="s">
        <v>87</v>
      </c>
      <c r="AV272" s="13" t="s">
        <v>87</v>
      </c>
      <c r="AW272" s="13" t="s">
        <v>147</v>
      </c>
      <c r="AX272" s="13" t="s">
        <v>77</v>
      </c>
      <c r="AY272" s="246" t="s">
        <v>134</v>
      </c>
    </row>
    <row r="273" s="13" customFormat="1">
      <c r="A273" s="13"/>
      <c r="B273" s="235"/>
      <c r="C273" s="236"/>
      <c r="D273" s="237" t="s">
        <v>145</v>
      </c>
      <c r="E273" s="238" t="s">
        <v>30</v>
      </c>
      <c r="F273" s="239" t="s">
        <v>835</v>
      </c>
      <c r="G273" s="236"/>
      <c r="H273" s="240">
        <v>7.9539999999999988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145</v>
      </c>
      <c r="AU273" s="246" t="s">
        <v>87</v>
      </c>
      <c r="AV273" s="13" t="s">
        <v>87</v>
      </c>
      <c r="AW273" s="13" t="s">
        <v>147</v>
      </c>
      <c r="AX273" s="13" t="s">
        <v>77</v>
      </c>
      <c r="AY273" s="246" t="s">
        <v>134</v>
      </c>
    </row>
    <row r="274" s="13" customFormat="1">
      <c r="A274" s="13"/>
      <c r="B274" s="235"/>
      <c r="C274" s="236"/>
      <c r="D274" s="237" t="s">
        <v>145</v>
      </c>
      <c r="E274" s="238" t="s">
        <v>30</v>
      </c>
      <c r="F274" s="239" t="s">
        <v>836</v>
      </c>
      <c r="G274" s="236"/>
      <c r="H274" s="240">
        <v>19.9724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145</v>
      </c>
      <c r="AU274" s="246" t="s">
        <v>87</v>
      </c>
      <c r="AV274" s="13" t="s">
        <v>87</v>
      </c>
      <c r="AW274" s="13" t="s">
        <v>147</v>
      </c>
      <c r="AX274" s="13" t="s">
        <v>77</v>
      </c>
      <c r="AY274" s="246" t="s">
        <v>134</v>
      </c>
    </row>
    <row r="275" s="13" customFormat="1">
      <c r="A275" s="13"/>
      <c r="B275" s="235"/>
      <c r="C275" s="236"/>
      <c r="D275" s="237" t="s">
        <v>145</v>
      </c>
      <c r="E275" s="238" t="s">
        <v>30</v>
      </c>
      <c r="F275" s="239" t="s">
        <v>837</v>
      </c>
      <c r="G275" s="236"/>
      <c r="H275" s="240">
        <v>27.82</v>
      </c>
      <c r="I275" s="241"/>
      <c r="J275" s="236"/>
      <c r="K275" s="236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145</v>
      </c>
      <c r="AU275" s="246" t="s">
        <v>87</v>
      </c>
      <c r="AV275" s="13" t="s">
        <v>87</v>
      </c>
      <c r="AW275" s="13" t="s">
        <v>147</v>
      </c>
      <c r="AX275" s="13" t="s">
        <v>77</v>
      </c>
      <c r="AY275" s="246" t="s">
        <v>134</v>
      </c>
    </row>
    <row r="276" s="13" customFormat="1">
      <c r="A276" s="13"/>
      <c r="B276" s="235"/>
      <c r="C276" s="236"/>
      <c r="D276" s="237" t="s">
        <v>145</v>
      </c>
      <c r="E276" s="238" t="s">
        <v>30</v>
      </c>
      <c r="F276" s="239" t="s">
        <v>838</v>
      </c>
      <c r="G276" s="236"/>
      <c r="H276" s="240">
        <v>18.314799999999998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145</v>
      </c>
      <c r="AU276" s="246" t="s">
        <v>87</v>
      </c>
      <c r="AV276" s="13" t="s">
        <v>87</v>
      </c>
      <c r="AW276" s="13" t="s">
        <v>147</v>
      </c>
      <c r="AX276" s="13" t="s">
        <v>77</v>
      </c>
      <c r="AY276" s="246" t="s">
        <v>134</v>
      </c>
    </row>
    <row r="277" s="14" customFormat="1">
      <c r="A277" s="14"/>
      <c r="B277" s="247"/>
      <c r="C277" s="248"/>
      <c r="D277" s="237" t="s">
        <v>145</v>
      </c>
      <c r="E277" s="249" t="s">
        <v>30</v>
      </c>
      <c r="F277" s="250" t="s">
        <v>148</v>
      </c>
      <c r="G277" s="248"/>
      <c r="H277" s="251">
        <v>98.890199999999993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145</v>
      </c>
      <c r="AU277" s="257" t="s">
        <v>87</v>
      </c>
      <c r="AV277" s="14" t="s">
        <v>141</v>
      </c>
      <c r="AW277" s="14" t="s">
        <v>147</v>
      </c>
      <c r="AX277" s="14" t="s">
        <v>85</v>
      </c>
      <c r="AY277" s="257" t="s">
        <v>134</v>
      </c>
    </row>
    <row r="278" s="2" customFormat="1" ht="24.15" customHeight="1">
      <c r="A278" s="41"/>
      <c r="B278" s="42"/>
      <c r="C278" s="217" t="s">
        <v>559</v>
      </c>
      <c r="D278" s="217" t="s">
        <v>136</v>
      </c>
      <c r="E278" s="218" t="s">
        <v>537</v>
      </c>
      <c r="F278" s="219" t="s">
        <v>538</v>
      </c>
      <c r="G278" s="220" t="s">
        <v>139</v>
      </c>
      <c r="H278" s="221">
        <v>5.46</v>
      </c>
      <c r="I278" s="222"/>
      <c r="J278" s="223">
        <f>ROUND(I278*H278,2)</f>
        <v>0</v>
      </c>
      <c r="K278" s="219" t="s">
        <v>140</v>
      </c>
      <c r="L278" s="47"/>
      <c r="M278" s="224" t="s">
        <v>30</v>
      </c>
      <c r="N278" s="225" t="s">
        <v>48</v>
      </c>
      <c r="O278" s="87"/>
      <c r="P278" s="226">
        <f>O278*H278</f>
        <v>0</v>
      </c>
      <c r="Q278" s="226">
        <v>0.74326999999999999</v>
      </c>
      <c r="R278" s="226">
        <f>Q278*H278</f>
        <v>4.0582541999999995</v>
      </c>
      <c r="S278" s="226">
        <v>0</v>
      </c>
      <c r="T278" s="22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8" t="s">
        <v>141</v>
      </c>
      <c r="AT278" s="228" t="s">
        <v>136</v>
      </c>
      <c r="AU278" s="228" t="s">
        <v>87</v>
      </c>
      <c r="AY278" s="19" t="s">
        <v>134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9" t="s">
        <v>85</v>
      </c>
      <c r="BK278" s="229">
        <f>ROUND(I278*H278,2)</f>
        <v>0</v>
      </c>
      <c r="BL278" s="19" t="s">
        <v>141</v>
      </c>
      <c r="BM278" s="228" t="s">
        <v>839</v>
      </c>
    </row>
    <row r="279" s="2" customFormat="1">
      <c r="A279" s="41"/>
      <c r="B279" s="42"/>
      <c r="C279" s="43"/>
      <c r="D279" s="230" t="s">
        <v>143</v>
      </c>
      <c r="E279" s="43"/>
      <c r="F279" s="231" t="s">
        <v>540</v>
      </c>
      <c r="G279" s="43"/>
      <c r="H279" s="43"/>
      <c r="I279" s="232"/>
      <c r="J279" s="43"/>
      <c r="K279" s="43"/>
      <c r="L279" s="47"/>
      <c r="M279" s="233"/>
      <c r="N279" s="23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143</v>
      </c>
      <c r="AU279" s="19" t="s">
        <v>87</v>
      </c>
    </row>
    <row r="280" s="15" customFormat="1">
      <c r="A280" s="15"/>
      <c r="B280" s="258"/>
      <c r="C280" s="259"/>
      <c r="D280" s="237" t="s">
        <v>145</v>
      </c>
      <c r="E280" s="260" t="s">
        <v>30</v>
      </c>
      <c r="F280" s="261" t="s">
        <v>541</v>
      </c>
      <c r="G280" s="259"/>
      <c r="H280" s="260" t="s">
        <v>30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145</v>
      </c>
      <c r="AU280" s="267" t="s">
        <v>87</v>
      </c>
      <c r="AV280" s="15" t="s">
        <v>85</v>
      </c>
      <c r="AW280" s="15" t="s">
        <v>147</v>
      </c>
      <c r="AX280" s="15" t="s">
        <v>77</v>
      </c>
      <c r="AY280" s="267" t="s">
        <v>134</v>
      </c>
    </row>
    <row r="281" s="13" customFormat="1">
      <c r="A281" s="13"/>
      <c r="B281" s="235"/>
      <c r="C281" s="236"/>
      <c r="D281" s="237" t="s">
        <v>145</v>
      </c>
      <c r="E281" s="238" t="s">
        <v>30</v>
      </c>
      <c r="F281" s="239" t="s">
        <v>789</v>
      </c>
      <c r="G281" s="236"/>
      <c r="H281" s="240">
        <v>5.4600000000000009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145</v>
      </c>
      <c r="AU281" s="246" t="s">
        <v>87</v>
      </c>
      <c r="AV281" s="13" t="s">
        <v>87</v>
      </c>
      <c r="AW281" s="13" t="s">
        <v>147</v>
      </c>
      <c r="AX281" s="13" t="s">
        <v>77</v>
      </c>
      <c r="AY281" s="246" t="s">
        <v>134</v>
      </c>
    </row>
    <row r="282" s="14" customFormat="1">
      <c r="A282" s="14"/>
      <c r="B282" s="247"/>
      <c r="C282" s="248"/>
      <c r="D282" s="237" t="s">
        <v>145</v>
      </c>
      <c r="E282" s="249" t="s">
        <v>30</v>
      </c>
      <c r="F282" s="250" t="s">
        <v>148</v>
      </c>
      <c r="G282" s="248"/>
      <c r="H282" s="251">
        <v>5.4600000000000009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145</v>
      </c>
      <c r="AU282" s="257" t="s">
        <v>87</v>
      </c>
      <c r="AV282" s="14" t="s">
        <v>141</v>
      </c>
      <c r="AW282" s="14" t="s">
        <v>147</v>
      </c>
      <c r="AX282" s="14" t="s">
        <v>85</v>
      </c>
      <c r="AY282" s="257" t="s">
        <v>134</v>
      </c>
    </row>
    <row r="283" s="12" customFormat="1" ht="22.8" customHeight="1">
      <c r="A283" s="12"/>
      <c r="B283" s="201"/>
      <c r="C283" s="202"/>
      <c r="D283" s="203" t="s">
        <v>76</v>
      </c>
      <c r="E283" s="215" t="s">
        <v>196</v>
      </c>
      <c r="F283" s="215" t="s">
        <v>585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SUM(P284:P289)</f>
        <v>0</v>
      </c>
      <c r="Q283" s="209"/>
      <c r="R283" s="210">
        <f>SUM(R284:R289)</f>
        <v>0.016878399999999998</v>
      </c>
      <c r="S283" s="209"/>
      <c r="T283" s="211">
        <f>SUM(T284:T289)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85</v>
      </c>
      <c r="AT283" s="213" t="s">
        <v>76</v>
      </c>
      <c r="AU283" s="213" t="s">
        <v>85</v>
      </c>
      <c r="AY283" s="212" t="s">
        <v>134</v>
      </c>
      <c r="BK283" s="214">
        <f>SUM(BK284:BK289)</f>
        <v>0</v>
      </c>
    </row>
    <row r="284" s="2" customFormat="1" ht="21.75" customHeight="1">
      <c r="A284" s="41"/>
      <c r="B284" s="42"/>
      <c r="C284" s="217" t="s">
        <v>564</v>
      </c>
      <c r="D284" s="217" t="s">
        <v>136</v>
      </c>
      <c r="E284" s="218" t="s">
        <v>605</v>
      </c>
      <c r="F284" s="219" t="s">
        <v>606</v>
      </c>
      <c r="G284" s="220" t="s">
        <v>369</v>
      </c>
      <c r="H284" s="221">
        <v>12.32</v>
      </c>
      <c r="I284" s="222"/>
      <c r="J284" s="223">
        <f>ROUND(I284*H284,2)</f>
        <v>0</v>
      </c>
      <c r="K284" s="219" t="s">
        <v>140</v>
      </c>
      <c r="L284" s="47"/>
      <c r="M284" s="224" t="s">
        <v>30</v>
      </c>
      <c r="N284" s="225" t="s">
        <v>48</v>
      </c>
      <c r="O284" s="87"/>
      <c r="P284" s="226">
        <f>O284*H284</f>
        <v>0</v>
      </c>
      <c r="Q284" s="226">
        <v>0.0013699999999999999</v>
      </c>
      <c r="R284" s="226">
        <f>Q284*H284</f>
        <v>0.016878399999999998</v>
      </c>
      <c r="S284" s="226">
        <v>0</v>
      </c>
      <c r="T284" s="22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8" t="s">
        <v>141</v>
      </c>
      <c r="AT284" s="228" t="s">
        <v>136</v>
      </c>
      <c r="AU284" s="228" t="s">
        <v>87</v>
      </c>
      <c r="AY284" s="19" t="s">
        <v>134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9" t="s">
        <v>85</v>
      </c>
      <c r="BK284" s="229">
        <f>ROUND(I284*H284,2)</f>
        <v>0</v>
      </c>
      <c r="BL284" s="19" t="s">
        <v>141</v>
      </c>
      <c r="BM284" s="228" t="s">
        <v>840</v>
      </c>
    </row>
    <row r="285" s="2" customFormat="1">
      <c r="A285" s="41"/>
      <c r="B285" s="42"/>
      <c r="C285" s="43"/>
      <c r="D285" s="230" t="s">
        <v>143</v>
      </c>
      <c r="E285" s="43"/>
      <c r="F285" s="231" t="s">
        <v>608</v>
      </c>
      <c r="G285" s="43"/>
      <c r="H285" s="43"/>
      <c r="I285" s="232"/>
      <c r="J285" s="43"/>
      <c r="K285" s="43"/>
      <c r="L285" s="47"/>
      <c r="M285" s="233"/>
      <c r="N285" s="23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143</v>
      </c>
      <c r="AU285" s="19" t="s">
        <v>87</v>
      </c>
    </row>
    <row r="286" s="13" customFormat="1">
      <c r="A286" s="13"/>
      <c r="B286" s="235"/>
      <c r="C286" s="236"/>
      <c r="D286" s="237" t="s">
        <v>145</v>
      </c>
      <c r="E286" s="238" t="s">
        <v>30</v>
      </c>
      <c r="F286" s="239" t="s">
        <v>841</v>
      </c>
      <c r="G286" s="236"/>
      <c r="H286" s="240">
        <v>3.48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145</v>
      </c>
      <c r="AU286" s="246" t="s">
        <v>87</v>
      </c>
      <c r="AV286" s="13" t="s">
        <v>87</v>
      </c>
      <c r="AW286" s="13" t="s">
        <v>147</v>
      </c>
      <c r="AX286" s="13" t="s">
        <v>77</v>
      </c>
      <c r="AY286" s="246" t="s">
        <v>134</v>
      </c>
    </row>
    <row r="287" s="13" customFormat="1">
      <c r="A287" s="13"/>
      <c r="B287" s="235"/>
      <c r="C287" s="236"/>
      <c r="D287" s="237" t="s">
        <v>145</v>
      </c>
      <c r="E287" s="238" t="s">
        <v>30</v>
      </c>
      <c r="F287" s="239" t="s">
        <v>842</v>
      </c>
      <c r="G287" s="236"/>
      <c r="H287" s="240">
        <v>4.0899999999999999</v>
      </c>
      <c r="I287" s="241"/>
      <c r="J287" s="236"/>
      <c r="K287" s="236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145</v>
      </c>
      <c r="AU287" s="246" t="s">
        <v>87</v>
      </c>
      <c r="AV287" s="13" t="s">
        <v>87</v>
      </c>
      <c r="AW287" s="13" t="s">
        <v>147</v>
      </c>
      <c r="AX287" s="13" t="s">
        <v>77</v>
      </c>
      <c r="AY287" s="246" t="s">
        <v>134</v>
      </c>
    </row>
    <row r="288" s="13" customFormat="1">
      <c r="A288" s="13"/>
      <c r="B288" s="235"/>
      <c r="C288" s="236"/>
      <c r="D288" s="237" t="s">
        <v>145</v>
      </c>
      <c r="E288" s="238" t="s">
        <v>30</v>
      </c>
      <c r="F288" s="239" t="s">
        <v>843</v>
      </c>
      <c r="G288" s="236"/>
      <c r="H288" s="240">
        <v>4.75</v>
      </c>
      <c r="I288" s="241"/>
      <c r="J288" s="236"/>
      <c r="K288" s="236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145</v>
      </c>
      <c r="AU288" s="246" t="s">
        <v>87</v>
      </c>
      <c r="AV288" s="13" t="s">
        <v>87</v>
      </c>
      <c r="AW288" s="13" t="s">
        <v>147</v>
      </c>
      <c r="AX288" s="13" t="s">
        <v>77</v>
      </c>
      <c r="AY288" s="246" t="s">
        <v>134</v>
      </c>
    </row>
    <row r="289" s="14" customFormat="1">
      <c r="A289" s="14"/>
      <c r="B289" s="247"/>
      <c r="C289" s="248"/>
      <c r="D289" s="237" t="s">
        <v>145</v>
      </c>
      <c r="E289" s="249" t="s">
        <v>30</v>
      </c>
      <c r="F289" s="250" t="s">
        <v>148</v>
      </c>
      <c r="G289" s="248"/>
      <c r="H289" s="251">
        <v>12.32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145</v>
      </c>
      <c r="AU289" s="257" t="s">
        <v>87</v>
      </c>
      <c r="AV289" s="14" t="s">
        <v>141</v>
      </c>
      <c r="AW289" s="14" t="s">
        <v>147</v>
      </c>
      <c r="AX289" s="14" t="s">
        <v>85</v>
      </c>
      <c r="AY289" s="257" t="s">
        <v>134</v>
      </c>
    </row>
    <row r="290" s="12" customFormat="1" ht="22.8" customHeight="1">
      <c r="A290" s="12"/>
      <c r="B290" s="201"/>
      <c r="C290" s="202"/>
      <c r="D290" s="203" t="s">
        <v>76</v>
      </c>
      <c r="E290" s="215" t="s">
        <v>410</v>
      </c>
      <c r="F290" s="215" t="s">
        <v>411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SUM(P291:P292)</f>
        <v>0</v>
      </c>
      <c r="Q290" s="209"/>
      <c r="R290" s="210">
        <f>SUM(R291:R292)</f>
        <v>0</v>
      </c>
      <c r="S290" s="209"/>
      <c r="T290" s="211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2" t="s">
        <v>85</v>
      </c>
      <c r="AT290" s="213" t="s">
        <v>76</v>
      </c>
      <c r="AU290" s="213" t="s">
        <v>85</v>
      </c>
      <c r="AY290" s="212" t="s">
        <v>134</v>
      </c>
      <c r="BK290" s="214">
        <f>SUM(BK291:BK292)</f>
        <v>0</v>
      </c>
    </row>
    <row r="291" s="2" customFormat="1" ht="21.75" customHeight="1">
      <c r="A291" s="41"/>
      <c r="B291" s="42"/>
      <c r="C291" s="217" t="s">
        <v>569</v>
      </c>
      <c r="D291" s="217" t="s">
        <v>136</v>
      </c>
      <c r="E291" s="218" t="s">
        <v>412</v>
      </c>
      <c r="F291" s="219" t="s">
        <v>413</v>
      </c>
      <c r="G291" s="220" t="s">
        <v>211</v>
      </c>
      <c r="H291" s="221">
        <v>192.345</v>
      </c>
      <c r="I291" s="222"/>
      <c r="J291" s="223">
        <f>ROUND(I291*H291,2)</f>
        <v>0</v>
      </c>
      <c r="K291" s="219" t="s">
        <v>140</v>
      </c>
      <c r="L291" s="47"/>
      <c r="M291" s="224" t="s">
        <v>30</v>
      </c>
      <c r="N291" s="225" t="s">
        <v>48</v>
      </c>
      <c r="O291" s="87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8" t="s">
        <v>141</v>
      </c>
      <c r="AT291" s="228" t="s">
        <v>136</v>
      </c>
      <c r="AU291" s="228" t="s">
        <v>87</v>
      </c>
      <c r="AY291" s="19" t="s">
        <v>134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9" t="s">
        <v>85</v>
      </c>
      <c r="BK291" s="229">
        <f>ROUND(I291*H291,2)</f>
        <v>0</v>
      </c>
      <c r="BL291" s="19" t="s">
        <v>141</v>
      </c>
      <c r="BM291" s="228" t="s">
        <v>844</v>
      </c>
    </row>
    <row r="292" s="2" customFormat="1">
      <c r="A292" s="41"/>
      <c r="B292" s="42"/>
      <c r="C292" s="43"/>
      <c r="D292" s="230" t="s">
        <v>143</v>
      </c>
      <c r="E292" s="43"/>
      <c r="F292" s="231" t="s">
        <v>415</v>
      </c>
      <c r="G292" s="43"/>
      <c r="H292" s="43"/>
      <c r="I292" s="232"/>
      <c r="J292" s="43"/>
      <c r="K292" s="43"/>
      <c r="L292" s="47"/>
      <c r="M292" s="292"/>
      <c r="N292" s="293"/>
      <c r="O292" s="294"/>
      <c r="P292" s="294"/>
      <c r="Q292" s="294"/>
      <c r="R292" s="294"/>
      <c r="S292" s="294"/>
      <c r="T292" s="295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143</v>
      </c>
      <c r="AU292" s="19" t="s">
        <v>87</v>
      </c>
    </row>
    <row r="293" s="2" customFormat="1" ht="6.96" customHeight="1">
      <c r="A293" s="41"/>
      <c r="B293" s="62"/>
      <c r="C293" s="63"/>
      <c r="D293" s="63"/>
      <c r="E293" s="63"/>
      <c r="F293" s="63"/>
      <c r="G293" s="63"/>
      <c r="H293" s="63"/>
      <c r="I293" s="63"/>
      <c r="J293" s="63"/>
      <c r="K293" s="63"/>
      <c r="L293" s="47"/>
      <c r="M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</row>
  </sheetData>
  <sheetProtection sheet="1" autoFilter="0" formatColumns="0" formatRows="0" objects="1" scenarios="1" spinCount="100000" saltValue="5H/+87qYm1dCx5z+/20qmmHybj5fzVsnjJNGpESAQlVh+RfzzjSRYlRWuAGyXnqFSboHK8c1N6TAUGeakoo1Tw==" hashValue="2Q0P+ktlQuim7dUY5AI2djiN8WF5ZpXSBKddZdPLL5ZJX/3wkkmK68nGgg5H8tUVPMncshEiMgC7seAb1kuDxQ==" algorithmName="SHA-512" password="CC35"/>
  <autoFilter ref="C90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24253101"/>
    <hyperlink ref="F104" r:id="rId2" display="https://podminky.urs.cz/item/CS_URS_2022_01/131251100"/>
    <hyperlink ref="F111" r:id="rId3" display="https://podminky.urs.cz/item/CS_URS_2022_01/162251102"/>
    <hyperlink ref="F116" r:id="rId4" display="https://podminky.urs.cz/item/CS_URS_2022_01/167151101"/>
    <hyperlink ref="F120" r:id="rId5" display="https://podminky.urs.cz/item/CS_URS_2022_01/171103201"/>
    <hyperlink ref="F130" r:id="rId6" display="https://podminky.urs.cz/item/CS_URS_2022_01/174151101"/>
    <hyperlink ref="F136" r:id="rId7" display="https://podminky.urs.cz/item/CS_URS_2022_01/181351003"/>
    <hyperlink ref="F146" r:id="rId8" display="https://podminky.urs.cz/item/CS_URS_2022_01/181411121"/>
    <hyperlink ref="F159" r:id="rId9" display="https://podminky.urs.cz/item/CS_URS_2022_01/181951112"/>
    <hyperlink ref="F169" r:id="rId10" display="https://podminky.urs.cz/item/CS_URS_2022_01/182151111"/>
    <hyperlink ref="F180" r:id="rId11" display="https://podminky.urs.cz/item/CS_URS_2022_01/321311116"/>
    <hyperlink ref="F188" r:id="rId12" display="https://podminky.urs.cz/item/CS_URS_2022_01/321321116"/>
    <hyperlink ref="F196" r:id="rId13" display="https://podminky.urs.cz/item/CS_URS_2022_01/321351010"/>
    <hyperlink ref="F207" r:id="rId14" display="https://podminky.urs.cz/item/CS_URS_2022_01/321352010"/>
    <hyperlink ref="F216" r:id="rId15" display="https://podminky.urs.cz/item/CS_URS_2022_01/321368211"/>
    <hyperlink ref="F224" r:id="rId16" display="https://podminky.urs.cz/item/CS_URS_2022_01/457312811"/>
    <hyperlink ref="F229" r:id="rId17" display="https://podminky.urs.cz/item/CS_URS_2022_01/457532111"/>
    <hyperlink ref="F239" r:id="rId18" display="https://podminky.urs.cz/item/CS_URS_2022_01/462512270"/>
    <hyperlink ref="F249" r:id="rId19" display="https://podminky.urs.cz/item/CS_URS_2022_01/462519002"/>
    <hyperlink ref="F259" r:id="rId20" display="https://podminky.urs.cz/item/CS_URS_2022_01/463212111"/>
    <hyperlink ref="F269" r:id="rId21" display="https://podminky.urs.cz/item/CS_URS_2022_01/463212191"/>
    <hyperlink ref="F279" r:id="rId22" display="https://podminky.urs.cz/item/CS_URS_2022_01/465513127"/>
    <hyperlink ref="F285" r:id="rId23" display="https://podminky.urs.cz/item/CS_URS_2022_01/953334121"/>
    <hyperlink ref="F292" r:id="rId24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87</v>
      </c>
    </row>
    <row r="4" s="1" customFormat="1" ht="24.96" customHeight="1">
      <c r="B4" s="22"/>
      <c r="D4" s="143" t="s">
        <v>110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Výstavba vodní nádrže Pod tratí, k.ú. Meziříčí</v>
      </c>
      <c r="F7" s="145"/>
      <c r="G7" s="145"/>
      <c r="H7" s="145"/>
      <c r="L7" s="22"/>
    </row>
    <row r="8" s="2" customFormat="1" ht="12" customHeight="1">
      <c r="A8" s="41"/>
      <c r="B8" s="47"/>
      <c r="C8" s="41"/>
      <c r="D8" s="145" t="s">
        <v>111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845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30</v>
      </c>
      <c r="G11" s="41"/>
      <c r="H11" s="41"/>
      <c r="I11" s="145" t="s">
        <v>20</v>
      </c>
      <c r="J11" s="136" t="s">
        <v>30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10. 2. 2022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28</v>
      </c>
      <c r="E14" s="41"/>
      <c r="F14" s="41"/>
      <c r="G14" s="41"/>
      <c r="H14" s="41"/>
      <c r="I14" s="145" t="s">
        <v>29</v>
      </c>
      <c r="J14" s="136" t="s">
        <v>30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32</v>
      </c>
      <c r="F15" s="41"/>
      <c r="G15" s="41"/>
      <c r="H15" s="41"/>
      <c r="I15" s="145" t="s">
        <v>33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34</v>
      </c>
      <c r="E17" s="41"/>
      <c r="F17" s="41"/>
      <c r="G17" s="41"/>
      <c r="H17" s="41"/>
      <c r="I17" s="145" t="s">
        <v>29</v>
      </c>
      <c r="J17" s="35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5" t="s">
        <v>33</v>
      </c>
      <c r="J18" s="35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36</v>
      </c>
      <c r="E20" s="41"/>
      <c r="F20" s="41"/>
      <c r="G20" s="41"/>
      <c r="H20" s="41"/>
      <c r="I20" s="145" t="s">
        <v>29</v>
      </c>
      <c r="J20" s="136" t="s">
        <v>37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38</v>
      </c>
      <c r="F21" s="41"/>
      <c r="G21" s="41"/>
      <c r="H21" s="41"/>
      <c r="I21" s="145" t="s">
        <v>33</v>
      </c>
      <c r="J21" s="136" t="s">
        <v>30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39</v>
      </c>
      <c r="E23" s="41"/>
      <c r="F23" s="41"/>
      <c r="G23" s="41"/>
      <c r="H23" s="41"/>
      <c r="I23" s="145" t="s">
        <v>29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33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41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30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43</v>
      </c>
      <c r="E30" s="41"/>
      <c r="F30" s="41"/>
      <c r="G30" s="41"/>
      <c r="H30" s="41"/>
      <c r="I30" s="41"/>
      <c r="J30" s="158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45</v>
      </c>
      <c r="G32" s="41"/>
      <c r="H32" s="41"/>
      <c r="I32" s="159" t="s">
        <v>44</v>
      </c>
      <c r="J32" s="159" t="s">
        <v>46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60" t="s">
        <v>47</v>
      </c>
      <c r="E33" s="145" t="s">
        <v>48</v>
      </c>
      <c r="F33" s="161">
        <f>ROUND((SUM(BE80:BE146)),  2)</f>
        <v>0</v>
      </c>
      <c r="G33" s="41"/>
      <c r="H33" s="41"/>
      <c r="I33" s="162">
        <v>0.20999999999999999</v>
      </c>
      <c r="J33" s="161">
        <f>ROUND(((SUM(BE80:BE146))*I33),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49</v>
      </c>
      <c r="F34" s="161">
        <f>ROUND((SUM(BF80:BF146)),  2)</f>
        <v>0</v>
      </c>
      <c r="G34" s="41"/>
      <c r="H34" s="41"/>
      <c r="I34" s="162">
        <v>0.14999999999999999</v>
      </c>
      <c r="J34" s="161">
        <f>ROUND(((SUM(BF80:BF146))*I34),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50</v>
      </c>
      <c r="F35" s="161">
        <f>ROUND((SUM(BG80:BG146)),  2)</f>
        <v>0</v>
      </c>
      <c r="G35" s="41"/>
      <c r="H35" s="41"/>
      <c r="I35" s="162">
        <v>0.20999999999999999</v>
      </c>
      <c r="J35" s="161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51</v>
      </c>
      <c r="F36" s="161">
        <f>ROUND((SUM(BH80:BH146)),  2)</f>
        <v>0</v>
      </c>
      <c r="G36" s="41"/>
      <c r="H36" s="41"/>
      <c r="I36" s="162">
        <v>0.14999999999999999</v>
      </c>
      <c r="J36" s="161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52</v>
      </c>
      <c r="F37" s="161">
        <f>ROUND((SUM(BI80:BI146)),  2)</f>
        <v>0</v>
      </c>
      <c r="G37" s="41"/>
      <c r="H37" s="41"/>
      <c r="I37" s="162">
        <v>0</v>
      </c>
      <c r="J37" s="161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3"/>
      <c r="D39" s="164" t="s">
        <v>53</v>
      </c>
      <c r="E39" s="165"/>
      <c r="F39" s="165"/>
      <c r="G39" s="166" t="s">
        <v>54</v>
      </c>
      <c r="H39" s="167" t="s">
        <v>55</v>
      </c>
      <c r="I39" s="165"/>
      <c r="J39" s="168">
        <f>SUM(J30:J37)</f>
        <v>0</v>
      </c>
      <c r="K39" s="169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2"/>
      <c r="C44" s="173"/>
      <c r="D44" s="173"/>
      <c r="E44" s="173"/>
      <c r="F44" s="173"/>
      <c r="G44" s="173"/>
      <c r="H44" s="173"/>
      <c r="I44" s="173"/>
      <c r="J44" s="173"/>
      <c r="K44" s="173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Výstavba vodní nádrže Pod tratí, k.ú. Meziříčí</v>
      </c>
      <c r="F48" s="34"/>
      <c r="G48" s="34"/>
      <c r="H48" s="34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Meziříčí</v>
      </c>
      <c r="G52" s="43"/>
      <c r="H52" s="43"/>
      <c r="I52" s="34" t="s">
        <v>24</v>
      </c>
      <c r="J52" s="75" t="str">
        <f>IF(J12="","",J12)</f>
        <v>10. 2. 2022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4" t="s">
        <v>28</v>
      </c>
      <c r="D54" s="43"/>
      <c r="E54" s="43"/>
      <c r="F54" s="29" t="str">
        <f>E15</f>
        <v>Státní pozemkový úřad, pobočka Tábor</v>
      </c>
      <c r="G54" s="43"/>
      <c r="H54" s="43"/>
      <c r="I54" s="34" t="s">
        <v>36</v>
      </c>
      <c r="J54" s="39" t="str">
        <f>E21</f>
        <v>Ing. Věra Slunečková, Radkov 56, 391 31 Dražice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34</v>
      </c>
      <c r="D55" s="43"/>
      <c r="E55" s="43"/>
      <c r="F55" s="29" t="str">
        <f>IF(E18="","",E18)</f>
        <v>Vyplň údaj</v>
      </c>
      <c r="G55" s="43"/>
      <c r="H55" s="43"/>
      <c r="I55" s="34" t="s">
        <v>39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115</v>
      </c>
      <c r="D57" s="176"/>
      <c r="E57" s="176"/>
      <c r="F57" s="176"/>
      <c r="G57" s="176"/>
      <c r="H57" s="176"/>
      <c r="I57" s="176"/>
      <c r="J57" s="177" t="s">
        <v>116</v>
      </c>
      <c r="K57" s="176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75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117</v>
      </c>
    </row>
    <row r="60" s="9" customFormat="1" ht="24.96" customHeight="1">
      <c r="A60" s="9"/>
      <c r="B60" s="179"/>
      <c r="C60" s="180"/>
      <c r="D60" s="181" t="s">
        <v>846</v>
      </c>
      <c r="E60" s="182"/>
      <c r="F60" s="182"/>
      <c r="G60" s="182"/>
      <c r="H60" s="182"/>
      <c r="I60" s="182"/>
      <c r="J60" s="183">
        <f>J81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5" t="s">
        <v>120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4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4" t="str">
        <f>E7</f>
        <v>Výstavba vodní nádrže Pod tratí, k.ú. Meziříčí</v>
      </c>
      <c r="F70" s="34"/>
      <c r="G70" s="34"/>
      <c r="H70" s="34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111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22</v>
      </c>
      <c r="D74" s="43"/>
      <c r="E74" s="43"/>
      <c r="F74" s="29" t="str">
        <f>F12</f>
        <v>Meziříčí</v>
      </c>
      <c r="G74" s="43"/>
      <c r="H74" s="43"/>
      <c r="I74" s="34" t="s">
        <v>24</v>
      </c>
      <c r="J74" s="75" t="str">
        <f>IF(J12="","",J12)</f>
        <v>10. 2. 2022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40.05" customHeight="1">
      <c r="A76" s="41"/>
      <c r="B76" s="42"/>
      <c r="C76" s="34" t="s">
        <v>28</v>
      </c>
      <c r="D76" s="43"/>
      <c r="E76" s="43"/>
      <c r="F76" s="29" t="str">
        <f>E15</f>
        <v>Státní pozemkový úřad, pobočka Tábor</v>
      </c>
      <c r="G76" s="43"/>
      <c r="H76" s="43"/>
      <c r="I76" s="34" t="s">
        <v>36</v>
      </c>
      <c r="J76" s="39" t="str">
        <f>E21</f>
        <v>Ing. Věra Slunečková, Radkov 56, 391 31 Dražice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4" t="s">
        <v>34</v>
      </c>
      <c r="D77" s="43"/>
      <c r="E77" s="43"/>
      <c r="F77" s="29" t="str">
        <f>IF(E18="","",E18)</f>
        <v>Vyplň údaj</v>
      </c>
      <c r="G77" s="43"/>
      <c r="H77" s="43"/>
      <c r="I77" s="34" t="s">
        <v>39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90"/>
      <c r="B79" s="191"/>
      <c r="C79" s="192" t="s">
        <v>121</v>
      </c>
      <c r="D79" s="193" t="s">
        <v>62</v>
      </c>
      <c r="E79" s="193" t="s">
        <v>58</v>
      </c>
      <c r="F79" s="193" t="s">
        <v>59</v>
      </c>
      <c r="G79" s="193" t="s">
        <v>122</v>
      </c>
      <c r="H79" s="193" t="s">
        <v>123</v>
      </c>
      <c r="I79" s="193" t="s">
        <v>124</v>
      </c>
      <c r="J79" s="193" t="s">
        <v>116</v>
      </c>
      <c r="K79" s="194" t="s">
        <v>125</v>
      </c>
      <c r="L79" s="195"/>
      <c r="M79" s="95" t="s">
        <v>30</v>
      </c>
      <c r="N79" s="96" t="s">
        <v>47</v>
      </c>
      <c r="O79" s="96" t="s">
        <v>126</v>
      </c>
      <c r="P79" s="96" t="s">
        <v>127</v>
      </c>
      <c r="Q79" s="96" t="s">
        <v>128</v>
      </c>
      <c r="R79" s="96" t="s">
        <v>129</v>
      </c>
      <c r="S79" s="96" t="s">
        <v>130</v>
      </c>
      <c r="T79" s="97" t="s">
        <v>131</v>
      </c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</row>
    <row r="80" s="2" customFormat="1" ht="22.8" customHeight="1">
      <c r="A80" s="41"/>
      <c r="B80" s="42"/>
      <c r="C80" s="102" t="s">
        <v>132</v>
      </c>
      <c r="D80" s="43"/>
      <c r="E80" s="43"/>
      <c r="F80" s="43"/>
      <c r="G80" s="43"/>
      <c r="H80" s="43"/>
      <c r="I80" s="43"/>
      <c r="J80" s="196">
        <f>BK80</f>
        <v>0</v>
      </c>
      <c r="K80" s="43"/>
      <c r="L80" s="47"/>
      <c r="M80" s="98"/>
      <c r="N80" s="197"/>
      <c r="O80" s="99"/>
      <c r="P80" s="198">
        <f>P81</f>
        <v>0</v>
      </c>
      <c r="Q80" s="99"/>
      <c r="R80" s="198">
        <f>R81</f>
        <v>0</v>
      </c>
      <c r="S80" s="99"/>
      <c r="T80" s="19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19" t="s">
        <v>76</v>
      </c>
      <c r="AU80" s="19" t="s">
        <v>117</v>
      </c>
      <c r="BK80" s="200">
        <f>BK81</f>
        <v>0</v>
      </c>
    </row>
    <row r="81" s="12" customFormat="1" ht="25.92" customHeight="1">
      <c r="A81" s="12"/>
      <c r="B81" s="201"/>
      <c r="C81" s="202"/>
      <c r="D81" s="203" t="s">
        <v>76</v>
      </c>
      <c r="E81" s="204" t="s">
        <v>77</v>
      </c>
      <c r="F81" s="204" t="s">
        <v>108</v>
      </c>
      <c r="G81" s="202"/>
      <c r="H81" s="202"/>
      <c r="I81" s="205"/>
      <c r="J81" s="206">
        <f>BK81</f>
        <v>0</v>
      </c>
      <c r="K81" s="202"/>
      <c r="L81" s="207"/>
      <c r="M81" s="208"/>
      <c r="N81" s="209"/>
      <c r="O81" s="209"/>
      <c r="P81" s="210">
        <f>SUM(P82:P146)</f>
        <v>0</v>
      </c>
      <c r="Q81" s="209"/>
      <c r="R81" s="210">
        <f>SUM(R82:R146)</f>
        <v>0</v>
      </c>
      <c r="S81" s="209"/>
      <c r="T81" s="211">
        <f>SUM(T82:T146)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2" t="s">
        <v>170</v>
      </c>
      <c r="AT81" s="213" t="s">
        <v>76</v>
      </c>
      <c r="AU81" s="213" t="s">
        <v>77</v>
      </c>
      <c r="AY81" s="212" t="s">
        <v>134</v>
      </c>
      <c r="BK81" s="214">
        <f>SUM(BK82:BK146)</f>
        <v>0</v>
      </c>
    </row>
    <row r="82" s="2" customFormat="1" ht="16.5" customHeight="1">
      <c r="A82" s="41"/>
      <c r="B82" s="42"/>
      <c r="C82" s="217" t="s">
        <v>85</v>
      </c>
      <c r="D82" s="217" t="s">
        <v>136</v>
      </c>
      <c r="E82" s="218" t="s">
        <v>133</v>
      </c>
      <c r="F82" s="219" t="s">
        <v>847</v>
      </c>
      <c r="G82" s="220" t="s">
        <v>275</v>
      </c>
      <c r="H82" s="221">
        <v>1</v>
      </c>
      <c r="I82" s="222"/>
      <c r="J82" s="223">
        <f>ROUND(I82*H82,2)</f>
        <v>0</v>
      </c>
      <c r="K82" s="219" t="s">
        <v>30</v>
      </c>
      <c r="L82" s="47"/>
      <c r="M82" s="224" t="s">
        <v>30</v>
      </c>
      <c r="N82" s="225" t="s">
        <v>48</v>
      </c>
      <c r="O82" s="87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8" t="s">
        <v>848</v>
      </c>
      <c r="AT82" s="228" t="s">
        <v>136</v>
      </c>
      <c r="AU82" s="228" t="s">
        <v>85</v>
      </c>
      <c r="AY82" s="19" t="s">
        <v>134</v>
      </c>
      <c r="BE82" s="229">
        <f>IF(N82="základní",J82,0)</f>
        <v>0</v>
      </c>
      <c r="BF82" s="229">
        <f>IF(N82="snížená",J82,0)</f>
        <v>0</v>
      </c>
      <c r="BG82" s="229">
        <f>IF(N82="zákl. přenesená",J82,0)</f>
        <v>0</v>
      </c>
      <c r="BH82" s="229">
        <f>IF(N82="sníž. přenesená",J82,0)</f>
        <v>0</v>
      </c>
      <c r="BI82" s="229">
        <f>IF(N82="nulová",J82,0)</f>
        <v>0</v>
      </c>
      <c r="BJ82" s="19" t="s">
        <v>85</v>
      </c>
      <c r="BK82" s="229">
        <f>ROUND(I82*H82,2)</f>
        <v>0</v>
      </c>
      <c r="BL82" s="19" t="s">
        <v>848</v>
      </c>
      <c r="BM82" s="228" t="s">
        <v>849</v>
      </c>
    </row>
    <row r="83" s="13" customFormat="1">
      <c r="A83" s="13"/>
      <c r="B83" s="235"/>
      <c r="C83" s="236"/>
      <c r="D83" s="237" t="s">
        <v>145</v>
      </c>
      <c r="E83" s="238" t="s">
        <v>30</v>
      </c>
      <c r="F83" s="239" t="s">
        <v>278</v>
      </c>
      <c r="G83" s="236"/>
      <c r="H83" s="240">
        <v>1</v>
      </c>
      <c r="I83" s="241"/>
      <c r="J83" s="236"/>
      <c r="K83" s="236"/>
      <c r="L83" s="242"/>
      <c r="M83" s="243"/>
      <c r="N83" s="244"/>
      <c r="O83" s="244"/>
      <c r="P83" s="244"/>
      <c r="Q83" s="244"/>
      <c r="R83" s="244"/>
      <c r="S83" s="244"/>
      <c r="T83" s="24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46" t="s">
        <v>145</v>
      </c>
      <c r="AU83" s="246" t="s">
        <v>85</v>
      </c>
      <c r="AV83" s="13" t="s">
        <v>87</v>
      </c>
      <c r="AW83" s="13" t="s">
        <v>147</v>
      </c>
      <c r="AX83" s="13" t="s">
        <v>77</v>
      </c>
      <c r="AY83" s="246" t="s">
        <v>134</v>
      </c>
    </row>
    <row r="84" s="14" customFormat="1">
      <c r="A84" s="14"/>
      <c r="B84" s="247"/>
      <c r="C84" s="248"/>
      <c r="D84" s="237" t="s">
        <v>145</v>
      </c>
      <c r="E84" s="249" t="s">
        <v>30</v>
      </c>
      <c r="F84" s="250" t="s">
        <v>148</v>
      </c>
      <c r="G84" s="248"/>
      <c r="H84" s="251">
        <v>1</v>
      </c>
      <c r="I84" s="252"/>
      <c r="J84" s="248"/>
      <c r="K84" s="248"/>
      <c r="L84" s="253"/>
      <c r="M84" s="254"/>
      <c r="N84" s="255"/>
      <c r="O84" s="255"/>
      <c r="P84" s="255"/>
      <c r="Q84" s="255"/>
      <c r="R84" s="255"/>
      <c r="S84" s="255"/>
      <c r="T84" s="25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7" t="s">
        <v>145</v>
      </c>
      <c r="AU84" s="257" t="s">
        <v>85</v>
      </c>
      <c r="AV84" s="14" t="s">
        <v>141</v>
      </c>
      <c r="AW84" s="14" t="s">
        <v>147</v>
      </c>
      <c r="AX84" s="14" t="s">
        <v>85</v>
      </c>
      <c r="AY84" s="257" t="s">
        <v>134</v>
      </c>
    </row>
    <row r="85" s="2" customFormat="1" ht="16.5" customHeight="1">
      <c r="A85" s="41"/>
      <c r="B85" s="42"/>
      <c r="C85" s="217" t="s">
        <v>87</v>
      </c>
      <c r="D85" s="217" t="s">
        <v>136</v>
      </c>
      <c r="E85" s="218" t="s">
        <v>850</v>
      </c>
      <c r="F85" s="219" t="s">
        <v>851</v>
      </c>
      <c r="G85" s="220" t="s">
        <v>275</v>
      </c>
      <c r="H85" s="221">
        <v>1</v>
      </c>
      <c r="I85" s="222"/>
      <c r="J85" s="223">
        <f>ROUND(I85*H85,2)</f>
        <v>0</v>
      </c>
      <c r="K85" s="219" t="s">
        <v>30</v>
      </c>
      <c r="L85" s="47"/>
      <c r="M85" s="224" t="s">
        <v>30</v>
      </c>
      <c r="N85" s="225" t="s">
        <v>48</v>
      </c>
      <c r="O85" s="87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8" t="s">
        <v>848</v>
      </c>
      <c r="AT85" s="228" t="s">
        <v>136</v>
      </c>
      <c r="AU85" s="228" t="s">
        <v>85</v>
      </c>
      <c r="AY85" s="19" t="s">
        <v>134</v>
      </c>
      <c r="BE85" s="229">
        <f>IF(N85="základní",J85,0)</f>
        <v>0</v>
      </c>
      <c r="BF85" s="229">
        <f>IF(N85="snížená",J85,0)</f>
        <v>0</v>
      </c>
      <c r="BG85" s="229">
        <f>IF(N85="zákl. přenesená",J85,0)</f>
        <v>0</v>
      </c>
      <c r="BH85" s="229">
        <f>IF(N85="sníž. přenesená",J85,0)</f>
        <v>0</v>
      </c>
      <c r="BI85" s="229">
        <f>IF(N85="nulová",J85,0)</f>
        <v>0</v>
      </c>
      <c r="BJ85" s="19" t="s">
        <v>85</v>
      </c>
      <c r="BK85" s="229">
        <f>ROUND(I85*H85,2)</f>
        <v>0</v>
      </c>
      <c r="BL85" s="19" t="s">
        <v>848</v>
      </c>
      <c r="BM85" s="228" t="s">
        <v>852</v>
      </c>
    </row>
    <row r="86" s="13" customFormat="1">
      <c r="A86" s="13"/>
      <c r="B86" s="235"/>
      <c r="C86" s="236"/>
      <c r="D86" s="237" t="s">
        <v>145</v>
      </c>
      <c r="E86" s="238" t="s">
        <v>30</v>
      </c>
      <c r="F86" s="239" t="s">
        <v>278</v>
      </c>
      <c r="G86" s="236"/>
      <c r="H86" s="240">
        <v>1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145</v>
      </c>
      <c r="AU86" s="246" t="s">
        <v>85</v>
      </c>
      <c r="AV86" s="13" t="s">
        <v>87</v>
      </c>
      <c r="AW86" s="13" t="s">
        <v>147</v>
      </c>
      <c r="AX86" s="13" t="s">
        <v>77</v>
      </c>
      <c r="AY86" s="246" t="s">
        <v>134</v>
      </c>
    </row>
    <row r="87" s="14" customFormat="1">
      <c r="A87" s="14"/>
      <c r="B87" s="247"/>
      <c r="C87" s="248"/>
      <c r="D87" s="237" t="s">
        <v>145</v>
      </c>
      <c r="E87" s="249" t="s">
        <v>30</v>
      </c>
      <c r="F87" s="250" t="s">
        <v>148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145</v>
      </c>
      <c r="AU87" s="257" t="s">
        <v>85</v>
      </c>
      <c r="AV87" s="14" t="s">
        <v>141</v>
      </c>
      <c r="AW87" s="14" t="s">
        <v>147</v>
      </c>
      <c r="AX87" s="14" t="s">
        <v>85</v>
      </c>
      <c r="AY87" s="257" t="s">
        <v>134</v>
      </c>
    </row>
    <row r="88" s="2" customFormat="1" ht="16.5" customHeight="1">
      <c r="A88" s="41"/>
      <c r="B88" s="42"/>
      <c r="C88" s="217" t="s">
        <v>153</v>
      </c>
      <c r="D88" s="217" t="s">
        <v>136</v>
      </c>
      <c r="E88" s="218" t="s">
        <v>853</v>
      </c>
      <c r="F88" s="219" t="s">
        <v>854</v>
      </c>
      <c r="G88" s="220" t="s">
        <v>275</v>
      </c>
      <c r="H88" s="221">
        <v>1</v>
      </c>
      <c r="I88" s="222"/>
      <c r="J88" s="223">
        <f>ROUND(I88*H88,2)</f>
        <v>0</v>
      </c>
      <c r="K88" s="219" t="s">
        <v>30</v>
      </c>
      <c r="L88" s="47"/>
      <c r="M88" s="224" t="s">
        <v>30</v>
      </c>
      <c r="N88" s="225" t="s">
        <v>48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848</v>
      </c>
      <c r="AT88" s="228" t="s">
        <v>136</v>
      </c>
      <c r="AU88" s="228" t="s">
        <v>85</v>
      </c>
      <c r="AY88" s="19" t="s">
        <v>134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9" t="s">
        <v>85</v>
      </c>
      <c r="BK88" s="229">
        <f>ROUND(I88*H88,2)</f>
        <v>0</v>
      </c>
      <c r="BL88" s="19" t="s">
        <v>848</v>
      </c>
      <c r="BM88" s="228" t="s">
        <v>855</v>
      </c>
    </row>
    <row r="89" s="15" customFormat="1">
      <c r="A89" s="15"/>
      <c r="B89" s="258"/>
      <c r="C89" s="259"/>
      <c r="D89" s="237" t="s">
        <v>145</v>
      </c>
      <c r="E89" s="260" t="s">
        <v>30</v>
      </c>
      <c r="F89" s="261" t="s">
        <v>856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145</v>
      </c>
      <c r="AU89" s="267" t="s">
        <v>85</v>
      </c>
      <c r="AV89" s="15" t="s">
        <v>85</v>
      </c>
      <c r="AW89" s="15" t="s">
        <v>147</v>
      </c>
      <c r="AX89" s="15" t="s">
        <v>77</v>
      </c>
      <c r="AY89" s="267" t="s">
        <v>134</v>
      </c>
    </row>
    <row r="90" s="13" customFormat="1">
      <c r="A90" s="13"/>
      <c r="B90" s="235"/>
      <c r="C90" s="236"/>
      <c r="D90" s="237" t="s">
        <v>145</v>
      </c>
      <c r="E90" s="238" t="s">
        <v>30</v>
      </c>
      <c r="F90" s="239" t="s">
        <v>857</v>
      </c>
      <c r="G90" s="236"/>
      <c r="H90" s="240">
        <v>1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145</v>
      </c>
      <c r="AU90" s="246" t="s">
        <v>85</v>
      </c>
      <c r="AV90" s="13" t="s">
        <v>87</v>
      </c>
      <c r="AW90" s="13" t="s">
        <v>147</v>
      </c>
      <c r="AX90" s="13" t="s">
        <v>77</v>
      </c>
      <c r="AY90" s="246" t="s">
        <v>134</v>
      </c>
    </row>
    <row r="91" s="14" customFormat="1">
      <c r="A91" s="14"/>
      <c r="B91" s="247"/>
      <c r="C91" s="248"/>
      <c r="D91" s="237" t="s">
        <v>145</v>
      </c>
      <c r="E91" s="249" t="s">
        <v>30</v>
      </c>
      <c r="F91" s="250" t="s">
        <v>148</v>
      </c>
      <c r="G91" s="248"/>
      <c r="H91" s="251">
        <v>1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145</v>
      </c>
      <c r="AU91" s="257" t="s">
        <v>85</v>
      </c>
      <c r="AV91" s="14" t="s">
        <v>141</v>
      </c>
      <c r="AW91" s="14" t="s">
        <v>147</v>
      </c>
      <c r="AX91" s="14" t="s">
        <v>85</v>
      </c>
      <c r="AY91" s="257" t="s">
        <v>134</v>
      </c>
    </row>
    <row r="92" s="2" customFormat="1" ht="16.5" customHeight="1">
      <c r="A92" s="41"/>
      <c r="B92" s="42"/>
      <c r="C92" s="217" t="s">
        <v>141</v>
      </c>
      <c r="D92" s="217" t="s">
        <v>136</v>
      </c>
      <c r="E92" s="218" t="s">
        <v>858</v>
      </c>
      <c r="F92" s="219" t="s">
        <v>859</v>
      </c>
      <c r="G92" s="220" t="s">
        <v>275</v>
      </c>
      <c r="H92" s="221">
        <v>1</v>
      </c>
      <c r="I92" s="222"/>
      <c r="J92" s="223">
        <f>ROUND(I92*H92,2)</f>
        <v>0</v>
      </c>
      <c r="K92" s="219" t="s">
        <v>30</v>
      </c>
      <c r="L92" s="47"/>
      <c r="M92" s="224" t="s">
        <v>30</v>
      </c>
      <c r="N92" s="225" t="s">
        <v>48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848</v>
      </c>
      <c r="AT92" s="228" t="s">
        <v>136</v>
      </c>
      <c r="AU92" s="228" t="s">
        <v>85</v>
      </c>
      <c r="AY92" s="19" t="s">
        <v>134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9" t="s">
        <v>85</v>
      </c>
      <c r="BK92" s="229">
        <f>ROUND(I92*H92,2)</f>
        <v>0</v>
      </c>
      <c r="BL92" s="19" t="s">
        <v>848</v>
      </c>
      <c r="BM92" s="228" t="s">
        <v>860</v>
      </c>
    </row>
    <row r="93" s="13" customFormat="1">
      <c r="A93" s="13"/>
      <c r="B93" s="235"/>
      <c r="C93" s="236"/>
      <c r="D93" s="237" t="s">
        <v>145</v>
      </c>
      <c r="E93" s="238" t="s">
        <v>30</v>
      </c>
      <c r="F93" s="239" t="s">
        <v>278</v>
      </c>
      <c r="G93" s="236"/>
      <c r="H93" s="240">
        <v>1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145</v>
      </c>
      <c r="AU93" s="246" t="s">
        <v>85</v>
      </c>
      <c r="AV93" s="13" t="s">
        <v>87</v>
      </c>
      <c r="AW93" s="13" t="s">
        <v>147</v>
      </c>
      <c r="AX93" s="13" t="s">
        <v>77</v>
      </c>
      <c r="AY93" s="246" t="s">
        <v>134</v>
      </c>
    </row>
    <row r="94" s="14" customFormat="1">
      <c r="A94" s="14"/>
      <c r="B94" s="247"/>
      <c r="C94" s="248"/>
      <c r="D94" s="237" t="s">
        <v>145</v>
      </c>
      <c r="E94" s="249" t="s">
        <v>30</v>
      </c>
      <c r="F94" s="250" t="s">
        <v>148</v>
      </c>
      <c r="G94" s="248"/>
      <c r="H94" s="251">
        <v>1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145</v>
      </c>
      <c r="AU94" s="257" t="s">
        <v>85</v>
      </c>
      <c r="AV94" s="14" t="s">
        <v>141</v>
      </c>
      <c r="AW94" s="14" t="s">
        <v>147</v>
      </c>
      <c r="AX94" s="14" t="s">
        <v>85</v>
      </c>
      <c r="AY94" s="257" t="s">
        <v>134</v>
      </c>
    </row>
    <row r="95" s="2" customFormat="1" ht="16.5" customHeight="1">
      <c r="A95" s="41"/>
      <c r="B95" s="42"/>
      <c r="C95" s="217" t="s">
        <v>170</v>
      </c>
      <c r="D95" s="217" t="s">
        <v>136</v>
      </c>
      <c r="E95" s="218" t="s">
        <v>861</v>
      </c>
      <c r="F95" s="219" t="s">
        <v>862</v>
      </c>
      <c r="G95" s="220" t="s">
        <v>275</v>
      </c>
      <c r="H95" s="221">
        <v>1</v>
      </c>
      <c r="I95" s="222"/>
      <c r="J95" s="223">
        <f>ROUND(I95*H95,2)</f>
        <v>0</v>
      </c>
      <c r="K95" s="219" t="s">
        <v>30</v>
      </c>
      <c r="L95" s="47"/>
      <c r="M95" s="224" t="s">
        <v>30</v>
      </c>
      <c r="N95" s="225" t="s">
        <v>48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848</v>
      </c>
      <c r="AT95" s="228" t="s">
        <v>136</v>
      </c>
      <c r="AU95" s="228" t="s">
        <v>85</v>
      </c>
      <c r="AY95" s="19" t="s">
        <v>134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9" t="s">
        <v>85</v>
      </c>
      <c r="BK95" s="229">
        <f>ROUND(I95*H95,2)</f>
        <v>0</v>
      </c>
      <c r="BL95" s="19" t="s">
        <v>848</v>
      </c>
      <c r="BM95" s="228" t="s">
        <v>863</v>
      </c>
    </row>
    <row r="96" s="13" customFormat="1">
      <c r="A96" s="13"/>
      <c r="B96" s="235"/>
      <c r="C96" s="236"/>
      <c r="D96" s="237" t="s">
        <v>145</v>
      </c>
      <c r="E96" s="238" t="s">
        <v>30</v>
      </c>
      <c r="F96" s="239" t="s">
        <v>278</v>
      </c>
      <c r="G96" s="236"/>
      <c r="H96" s="240">
        <v>1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145</v>
      </c>
      <c r="AU96" s="246" t="s">
        <v>85</v>
      </c>
      <c r="AV96" s="13" t="s">
        <v>87</v>
      </c>
      <c r="AW96" s="13" t="s">
        <v>147</v>
      </c>
      <c r="AX96" s="13" t="s">
        <v>77</v>
      </c>
      <c r="AY96" s="246" t="s">
        <v>134</v>
      </c>
    </row>
    <row r="97" s="14" customFormat="1">
      <c r="A97" s="14"/>
      <c r="B97" s="247"/>
      <c r="C97" s="248"/>
      <c r="D97" s="237" t="s">
        <v>145</v>
      </c>
      <c r="E97" s="249" t="s">
        <v>30</v>
      </c>
      <c r="F97" s="250" t="s">
        <v>148</v>
      </c>
      <c r="G97" s="248"/>
      <c r="H97" s="251">
        <v>1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145</v>
      </c>
      <c r="AU97" s="257" t="s">
        <v>85</v>
      </c>
      <c r="AV97" s="14" t="s">
        <v>141</v>
      </c>
      <c r="AW97" s="14" t="s">
        <v>147</v>
      </c>
      <c r="AX97" s="14" t="s">
        <v>85</v>
      </c>
      <c r="AY97" s="257" t="s">
        <v>134</v>
      </c>
    </row>
    <row r="98" s="2" customFormat="1" ht="16.5" customHeight="1">
      <c r="A98" s="41"/>
      <c r="B98" s="42"/>
      <c r="C98" s="217" t="s">
        <v>177</v>
      </c>
      <c r="D98" s="217" t="s">
        <v>136</v>
      </c>
      <c r="E98" s="218" t="s">
        <v>864</v>
      </c>
      <c r="F98" s="219" t="s">
        <v>865</v>
      </c>
      <c r="G98" s="220" t="s">
        <v>275</v>
      </c>
      <c r="H98" s="221">
        <v>1</v>
      </c>
      <c r="I98" s="222"/>
      <c r="J98" s="223">
        <f>ROUND(I98*H98,2)</f>
        <v>0</v>
      </c>
      <c r="K98" s="219" t="s">
        <v>30</v>
      </c>
      <c r="L98" s="47"/>
      <c r="M98" s="224" t="s">
        <v>30</v>
      </c>
      <c r="N98" s="225" t="s">
        <v>48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848</v>
      </c>
      <c r="AT98" s="228" t="s">
        <v>136</v>
      </c>
      <c r="AU98" s="228" t="s">
        <v>85</v>
      </c>
      <c r="AY98" s="19" t="s">
        <v>134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9" t="s">
        <v>85</v>
      </c>
      <c r="BK98" s="229">
        <f>ROUND(I98*H98,2)</f>
        <v>0</v>
      </c>
      <c r="BL98" s="19" t="s">
        <v>848</v>
      </c>
      <c r="BM98" s="228" t="s">
        <v>866</v>
      </c>
    </row>
    <row r="99" s="13" customFormat="1">
      <c r="A99" s="13"/>
      <c r="B99" s="235"/>
      <c r="C99" s="236"/>
      <c r="D99" s="237" t="s">
        <v>145</v>
      </c>
      <c r="E99" s="238" t="s">
        <v>30</v>
      </c>
      <c r="F99" s="239" t="s">
        <v>278</v>
      </c>
      <c r="G99" s="236"/>
      <c r="H99" s="240">
        <v>1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145</v>
      </c>
      <c r="AU99" s="246" t="s">
        <v>85</v>
      </c>
      <c r="AV99" s="13" t="s">
        <v>87</v>
      </c>
      <c r="AW99" s="13" t="s">
        <v>147</v>
      </c>
      <c r="AX99" s="13" t="s">
        <v>77</v>
      </c>
      <c r="AY99" s="246" t="s">
        <v>134</v>
      </c>
    </row>
    <row r="100" s="14" customFormat="1">
      <c r="A100" s="14"/>
      <c r="B100" s="247"/>
      <c r="C100" s="248"/>
      <c r="D100" s="237" t="s">
        <v>145</v>
      </c>
      <c r="E100" s="249" t="s">
        <v>30</v>
      </c>
      <c r="F100" s="250" t="s">
        <v>148</v>
      </c>
      <c r="G100" s="248"/>
      <c r="H100" s="251">
        <v>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145</v>
      </c>
      <c r="AU100" s="257" t="s">
        <v>85</v>
      </c>
      <c r="AV100" s="14" t="s">
        <v>141</v>
      </c>
      <c r="AW100" s="14" t="s">
        <v>147</v>
      </c>
      <c r="AX100" s="14" t="s">
        <v>85</v>
      </c>
      <c r="AY100" s="257" t="s">
        <v>134</v>
      </c>
    </row>
    <row r="101" s="2" customFormat="1" ht="16.5" customHeight="1">
      <c r="A101" s="41"/>
      <c r="B101" s="42"/>
      <c r="C101" s="217" t="s">
        <v>184</v>
      </c>
      <c r="D101" s="217" t="s">
        <v>136</v>
      </c>
      <c r="E101" s="218" t="s">
        <v>208</v>
      </c>
      <c r="F101" s="219" t="s">
        <v>867</v>
      </c>
      <c r="G101" s="220" t="s">
        <v>275</v>
      </c>
      <c r="H101" s="221">
        <v>1</v>
      </c>
      <c r="I101" s="222"/>
      <c r="J101" s="223">
        <f>ROUND(I101*H101,2)</f>
        <v>0</v>
      </c>
      <c r="K101" s="219" t="s">
        <v>30</v>
      </c>
      <c r="L101" s="47"/>
      <c r="M101" s="224" t="s">
        <v>30</v>
      </c>
      <c r="N101" s="225" t="s">
        <v>48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848</v>
      </c>
      <c r="AT101" s="228" t="s">
        <v>136</v>
      </c>
      <c r="AU101" s="228" t="s">
        <v>85</v>
      </c>
      <c r="AY101" s="19" t="s">
        <v>134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9" t="s">
        <v>85</v>
      </c>
      <c r="BK101" s="229">
        <f>ROUND(I101*H101,2)</f>
        <v>0</v>
      </c>
      <c r="BL101" s="19" t="s">
        <v>848</v>
      </c>
      <c r="BM101" s="228" t="s">
        <v>868</v>
      </c>
    </row>
    <row r="102" s="13" customFormat="1">
      <c r="A102" s="13"/>
      <c r="B102" s="235"/>
      <c r="C102" s="236"/>
      <c r="D102" s="237" t="s">
        <v>145</v>
      </c>
      <c r="E102" s="238" t="s">
        <v>30</v>
      </c>
      <c r="F102" s="239" t="s">
        <v>278</v>
      </c>
      <c r="G102" s="236"/>
      <c r="H102" s="240">
        <v>1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145</v>
      </c>
      <c r="AU102" s="246" t="s">
        <v>85</v>
      </c>
      <c r="AV102" s="13" t="s">
        <v>87</v>
      </c>
      <c r="AW102" s="13" t="s">
        <v>147</v>
      </c>
      <c r="AX102" s="13" t="s">
        <v>77</v>
      </c>
      <c r="AY102" s="246" t="s">
        <v>134</v>
      </c>
    </row>
    <row r="103" s="14" customFormat="1">
      <c r="A103" s="14"/>
      <c r="B103" s="247"/>
      <c r="C103" s="248"/>
      <c r="D103" s="237" t="s">
        <v>145</v>
      </c>
      <c r="E103" s="249" t="s">
        <v>30</v>
      </c>
      <c r="F103" s="250" t="s">
        <v>148</v>
      </c>
      <c r="G103" s="248"/>
      <c r="H103" s="251">
        <v>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145</v>
      </c>
      <c r="AU103" s="257" t="s">
        <v>85</v>
      </c>
      <c r="AV103" s="14" t="s">
        <v>141</v>
      </c>
      <c r="AW103" s="14" t="s">
        <v>147</v>
      </c>
      <c r="AX103" s="14" t="s">
        <v>85</v>
      </c>
      <c r="AY103" s="257" t="s">
        <v>134</v>
      </c>
    </row>
    <row r="104" s="2" customFormat="1" ht="16.5" customHeight="1">
      <c r="A104" s="41"/>
      <c r="B104" s="42"/>
      <c r="C104" s="217" t="s">
        <v>190</v>
      </c>
      <c r="D104" s="217" t="s">
        <v>136</v>
      </c>
      <c r="E104" s="218" t="s">
        <v>214</v>
      </c>
      <c r="F104" s="219" t="s">
        <v>869</v>
      </c>
      <c r="G104" s="220" t="s">
        <v>275</v>
      </c>
      <c r="H104" s="221">
        <v>1</v>
      </c>
      <c r="I104" s="222"/>
      <c r="J104" s="223">
        <f>ROUND(I104*H104,2)</f>
        <v>0</v>
      </c>
      <c r="K104" s="219" t="s">
        <v>30</v>
      </c>
      <c r="L104" s="47"/>
      <c r="M104" s="224" t="s">
        <v>30</v>
      </c>
      <c r="N104" s="225" t="s">
        <v>48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848</v>
      </c>
      <c r="AT104" s="228" t="s">
        <v>136</v>
      </c>
      <c r="AU104" s="228" t="s">
        <v>85</v>
      </c>
      <c r="AY104" s="19" t="s">
        <v>134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85</v>
      </c>
      <c r="BK104" s="229">
        <f>ROUND(I104*H104,2)</f>
        <v>0</v>
      </c>
      <c r="BL104" s="19" t="s">
        <v>848</v>
      </c>
      <c r="BM104" s="228" t="s">
        <v>870</v>
      </c>
    </row>
    <row r="105" s="15" customFormat="1">
      <c r="A105" s="15"/>
      <c r="B105" s="258"/>
      <c r="C105" s="259"/>
      <c r="D105" s="237" t="s">
        <v>145</v>
      </c>
      <c r="E105" s="260" t="s">
        <v>30</v>
      </c>
      <c r="F105" s="261" t="s">
        <v>871</v>
      </c>
      <c r="G105" s="259"/>
      <c r="H105" s="260" t="s">
        <v>30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145</v>
      </c>
      <c r="AU105" s="267" t="s">
        <v>85</v>
      </c>
      <c r="AV105" s="15" t="s">
        <v>85</v>
      </c>
      <c r="AW105" s="15" t="s">
        <v>147</v>
      </c>
      <c r="AX105" s="15" t="s">
        <v>77</v>
      </c>
      <c r="AY105" s="267" t="s">
        <v>134</v>
      </c>
    </row>
    <row r="106" s="15" customFormat="1">
      <c r="A106" s="15"/>
      <c r="B106" s="258"/>
      <c r="C106" s="259"/>
      <c r="D106" s="237" t="s">
        <v>145</v>
      </c>
      <c r="E106" s="260" t="s">
        <v>30</v>
      </c>
      <c r="F106" s="261" t="s">
        <v>872</v>
      </c>
      <c r="G106" s="259"/>
      <c r="H106" s="260" t="s">
        <v>30</v>
      </c>
      <c r="I106" s="262"/>
      <c r="J106" s="259"/>
      <c r="K106" s="259"/>
      <c r="L106" s="263"/>
      <c r="M106" s="264"/>
      <c r="N106" s="265"/>
      <c r="O106" s="265"/>
      <c r="P106" s="265"/>
      <c r="Q106" s="265"/>
      <c r="R106" s="265"/>
      <c r="S106" s="265"/>
      <c r="T106" s="26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7" t="s">
        <v>145</v>
      </c>
      <c r="AU106" s="267" t="s">
        <v>85</v>
      </c>
      <c r="AV106" s="15" t="s">
        <v>85</v>
      </c>
      <c r="AW106" s="15" t="s">
        <v>147</v>
      </c>
      <c r="AX106" s="15" t="s">
        <v>77</v>
      </c>
      <c r="AY106" s="267" t="s">
        <v>134</v>
      </c>
    </row>
    <row r="107" s="15" customFormat="1">
      <c r="A107" s="15"/>
      <c r="B107" s="258"/>
      <c r="C107" s="259"/>
      <c r="D107" s="237" t="s">
        <v>145</v>
      </c>
      <c r="E107" s="260" t="s">
        <v>30</v>
      </c>
      <c r="F107" s="261" t="s">
        <v>873</v>
      </c>
      <c r="G107" s="259"/>
      <c r="H107" s="260" t="s">
        <v>30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145</v>
      </c>
      <c r="AU107" s="267" t="s">
        <v>85</v>
      </c>
      <c r="AV107" s="15" t="s">
        <v>85</v>
      </c>
      <c r="AW107" s="15" t="s">
        <v>147</v>
      </c>
      <c r="AX107" s="15" t="s">
        <v>77</v>
      </c>
      <c r="AY107" s="267" t="s">
        <v>134</v>
      </c>
    </row>
    <row r="108" s="13" customFormat="1">
      <c r="A108" s="13"/>
      <c r="B108" s="235"/>
      <c r="C108" s="236"/>
      <c r="D108" s="237" t="s">
        <v>145</v>
      </c>
      <c r="E108" s="238" t="s">
        <v>30</v>
      </c>
      <c r="F108" s="239" t="s">
        <v>278</v>
      </c>
      <c r="G108" s="236"/>
      <c r="H108" s="240">
        <v>1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145</v>
      </c>
      <c r="AU108" s="246" t="s">
        <v>85</v>
      </c>
      <c r="AV108" s="13" t="s">
        <v>87</v>
      </c>
      <c r="AW108" s="13" t="s">
        <v>147</v>
      </c>
      <c r="AX108" s="13" t="s">
        <v>77</v>
      </c>
      <c r="AY108" s="246" t="s">
        <v>134</v>
      </c>
    </row>
    <row r="109" s="14" customFormat="1">
      <c r="A109" s="14"/>
      <c r="B109" s="247"/>
      <c r="C109" s="248"/>
      <c r="D109" s="237" t="s">
        <v>145</v>
      </c>
      <c r="E109" s="249" t="s">
        <v>30</v>
      </c>
      <c r="F109" s="250" t="s">
        <v>148</v>
      </c>
      <c r="G109" s="248"/>
      <c r="H109" s="251">
        <v>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145</v>
      </c>
      <c r="AU109" s="257" t="s">
        <v>85</v>
      </c>
      <c r="AV109" s="14" t="s">
        <v>141</v>
      </c>
      <c r="AW109" s="14" t="s">
        <v>147</v>
      </c>
      <c r="AX109" s="14" t="s">
        <v>85</v>
      </c>
      <c r="AY109" s="257" t="s">
        <v>134</v>
      </c>
    </row>
    <row r="110" s="2" customFormat="1" ht="16.5" customHeight="1">
      <c r="A110" s="41"/>
      <c r="B110" s="42"/>
      <c r="C110" s="217" t="s">
        <v>196</v>
      </c>
      <c r="D110" s="217" t="s">
        <v>136</v>
      </c>
      <c r="E110" s="218" t="s">
        <v>225</v>
      </c>
      <c r="F110" s="219" t="s">
        <v>874</v>
      </c>
      <c r="G110" s="220" t="s">
        <v>275</v>
      </c>
      <c r="H110" s="221">
        <v>1</v>
      </c>
      <c r="I110" s="222"/>
      <c r="J110" s="223">
        <f>ROUND(I110*H110,2)</f>
        <v>0</v>
      </c>
      <c r="K110" s="219" t="s">
        <v>30</v>
      </c>
      <c r="L110" s="47"/>
      <c r="M110" s="224" t="s">
        <v>30</v>
      </c>
      <c r="N110" s="225" t="s">
        <v>48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848</v>
      </c>
      <c r="AT110" s="228" t="s">
        <v>136</v>
      </c>
      <c r="AU110" s="228" t="s">
        <v>85</v>
      </c>
      <c r="AY110" s="19" t="s">
        <v>134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85</v>
      </c>
      <c r="BK110" s="229">
        <f>ROUND(I110*H110,2)</f>
        <v>0</v>
      </c>
      <c r="BL110" s="19" t="s">
        <v>848</v>
      </c>
      <c r="BM110" s="228" t="s">
        <v>875</v>
      </c>
    </row>
    <row r="111" s="13" customFormat="1">
      <c r="A111" s="13"/>
      <c r="B111" s="235"/>
      <c r="C111" s="236"/>
      <c r="D111" s="237" t="s">
        <v>145</v>
      </c>
      <c r="E111" s="238" t="s">
        <v>30</v>
      </c>
      <c r="F111" s="239" t="s">
        <v>278</v>
      </c>
      <c r="G111" s="236"/>
      <c r="H111" s="240">
        <v>1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145</v>
      </c>
      <c r="AU111" s="246" t="s">
        <v>85</v>
      </c>
      <c r="AV111" s="13" t="s">
        <v>87</v>
      </c>
      <c r="AW111" s="13" t="s">
        <v>147</v>
      </c>
      <c r="AX111" s="13" t="s">
        <v>77</v>
      </c>
      <c r="AY111" s="246" t="s">
        <v>134</v>
      </c>
    </row>
    <row r="112" s="14" customFormat="1">
      <c r="A112" s="14"/>
      <c r="B112" s="247"/>
      <c r="C112" s="248"/>
      <c r="D112" s="237" t="s">
        <v>145</v>
      </c>
      <c r="E112" s="249" t="s">
        <v>30</v>
      </c>
      <c r="F112" s="250" t="s">
        <v>148</v>
      </c>
      <c r="G112" s="248"/>
      <c r="H112" s="251">
        <v>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145</v>
      </c>
      <c r="AU112" s="257" t="s">
        <v>85</v>
      </c>
      <c r="AV112" s="14" t="s">
        <v>141</v>
      </c>
      <c r="AW112" s="14" t="s">
        <v>147</v>
      </c>
      <c r="AX112" s="14" t="s">
        <v>85</v>
      </c>
      <c r="AY112" s="257" t="s">
        <v>134</v>
      </c>
    </row>
    <row r="113" s="2" customFormat="1" ht="24.15" customHeight="1">
      <c r="A113" s="41"/>
      <c r="B113" s="42"/>
      <c r="C113" s="217" t="s">
        <v>208</v>
      </c>
      <c r="D113" s="217" t="s">
        <v>136</v>
      </c>
      <c r="E113" s="218" t="s">
        <v>231</v>
      </c>
      <c r="F113" s="219" t="s">
        <v>876</v>
      </c>
      <c r="G113" s="220" t="s">
        <v>275</v>
      </c>
      <c r="H113" s="221">
        <v>1</v>
      </c>
      <c r="I113" s="222"/>
      <c r="J113" s="223">
        <f>ROUND(I113*H113,2)</f>
        <v>0</v>
      </c>
      <c r="K113" s="219" t="s">
        <v>30</v>
      </c>
      <c r="L113" s="47"/>
      <c r="M113" s="224" t="s">
        <v>30</v>
      </c>
      <c r="N113" s="225" t="s">
        <v>48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848</v>
      </c>
      <c r="AT113" s="228" t="s">
        <v>136</v>
      </c>
      <c r="AU113" s="228" t="s">
        <v>85</v>
      </c>
      <c r="AY113" s="19" t="s">
        <v>134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9" t="s">
        <v>85</v>
      </c>
      <c r="BK113" s="229">
        <f>ROUND(I113*H113,2)</f>
        <v>0</v>
      </c>
      <c r="BL113" s="19" t="s">
        <v>848</v>
      </c>
      <c r="BM113" s="228" t="s">
        <v>877</v>
      </c>
    </row>
    <row r="114" s="13" customFormat="1">
      <c r="A114" s="13"/>
      <c r="B114" s="235"/>
      <c r="C114" s="236"/>
      <c r="D114" s="237" t="s">
        <v>145</v>
      </c>
      <c r="E114" s="238" t="s">
        <v>30</v>
      </c>
      <c r="F114" s="239" t="s">
        <v>278</v>
      </c>
      <c r="G114" s="236"/>
      <c r="H114" s="240">
        <v>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145</v>
      </c>
      <c r="AU114" s="246" t="s">
        <v>85</v>
      </c>
      <c r="AV114" s="13" t="s">
        <v>87</v>
      </c>
      <c r="AW114" s="13" t="s">
        <v>147</v>
      </c>
      <c r="AX114" s="13" t="s">
        <v>77</v>
      </c>
      <c r="AY114" s="246" t="s">
        <v>134</v>
      </c>
    </row>
    <row r="115" s="14" customFormat="1">
      <c r="A115" s="14"/>
      <c r="B115" s="247"/>
      <c r="C115" s="248"/>
      <c r="D115" s="237" t="s">
        <v>145</v>
      </c>
      <c r="E115" s="249" t="s">
        <v>30</v>
      </c>
      <c r="F115" s="250" t="s">
        <v>148</v>
      </c>
      <c r="G115" s="248"/>
      <c r="H115" s="251">
        <v>1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145</v>
      </c>
      <c r="AU115" s="257" t="s">
        <v>85</v>
      </c>
      <c r="AV115" s="14" t="s">
        <v>141</v>
      </c>
      <c r="AW115" s="14" t="s">
        <v>147</v>
      </c>
      <c r="AX115" s="14" t="s">
        <v>85</v>
      </c>
      <c r="AY115" s="257" t="s">
        <v>134</v>
      </c>
    </row>
    <row r="116" s="2" customFormat="1" ht="24.15" customHeight="1">
      <c r="A116" s="41"/>
      <c r="B116" s="42"/>
      <c r="C116" s="217" t="s">
        <v>214</v>
      </c>
      <c r="D116" s="217" t="s">
        <v>136</v>
      </c>
      <c r="E116" s="218" t="s">
        <v>237</v>
      </c>
      <c r="F116" s="219" t="s">
        <v>878</v>
      </c>
      <c r="G116" s="220" t="s">
        <v>275</v>
      </c>
      <c r="H116" s="221">
        <v>1</v>
      </c>
      <c r="I116" s="222"/>
      <c r="J116" s="223">
        <f>ROUND(I116*H116,2)</f>
        <v>0</v>
      </c>
      <c r="K116" s="219" t="s">
        <v>30</v>
      </c>
      <c r="L116" s="47"/>
      <c r="M116" s="224" t="s">
        <v>30</v>
      </c>
      <c r="N116" s="225" t="s">
        <v>48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848</v>
      </c>
      <c r="AT116" s="228" t="s">
        <v>136</v>
      </c>
      <c r="AU116" s="228" t="s">
        <v>85</v>
      </c>
      <c r="AY116" s="19" t="s">
        <v>134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85</v>
      </c>
      <c r="BK116" s="229">
        <f>ROUND(I116*H116,2)</f>
        <v>0</v>
      </c>
      <c r="BL116" s="19" t="s">
        <v>848</v>
      </c>
      <c r="BM116" s="228" t="s">
        <v>879</v>
      </c>
    </row>
    <row r="117" s="15" customFormat="1">
      <c r="A117" s="15"/>
      <c r="B117" s="258"/>
      <c r="C117" s="259"/>
      <c r="D117" s="237" t="s">
        <v>145</v>
      </c>
      <c r="E117" s="260" t="s">
        <v>30</v>
      </c>
      <c r="F117" s="261" t="s">
        <v>880</v>
      </c>
      <c r="G117" s="259"/>
      <c r="H117" s="260" t="s">
        <v>30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145</v>
      </c>
      <c r="AU117" s="267" t="s">
        <v>85</v>
      </c>
      <c r="AV117" s="15" t="s">
        <v>85</v>
      </c>
      <c r="AW117" s="15" t="s">
        <v>147</v>
      </c>
      <c r="AX117" s="15" t="s">
        <v>77</v>
      </c>
      <c r="AY117" s="267" t="s">
        <v>134</v>
      </c>
    </row>
    <row r="118" s="15" customFormat="1">
      <c r="A118" s="15"/>
      <c r="B118" s="258"/>
      <c r="C118" s="259"/>
      <c r="D118" s="237" t="s">
        <v>145</v>
      </c>
      <c r="E118" s="260" t="s">
        <v>30</v>
      </c>
      <c r="F118" s="261" t="s">
        <v>881</v>
      </c>
      <c r="G118" s="259"/>
      <c r="H118" s="260" t="s">
        <v>30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145</v>
      </c>
      <c r="AU118" s="267" t="s">
        <v>85</v>
      </c>
      <c r="AV118" s="15" t="s">
        <v>85</v>
      </c>
      <c r="AW118" s="15" t="s">
        <v>147</v>
      </c>
      <c r="AX118" s="15" t="s">
        <v>77</v>
      </c>
      <c r="AY118" s="267" t="s">
        <v>134</v>
      </c>
    </row>
    <row r="119" s="15" customFormat="1">
      <c r="A119" s="15"/>
      <c r="B119" s="258"/>
      <c r="C119" s="259"/>
      <c r="D119" s="237" t="s">
        <v>145</v>
      </c>
      <c r="E119" s="260" t="s">
        <v>30</v>
      </c>
      <c r="F119" s="261" t="s">
        <v>882</v>
      </c>
      <c r="G119" s="259"/>
      <c r="H119" s="260" t="s">
        <v>30</v>
      </c>
      <c r="I119" s="262"/>
      <c r="J119" s="259"/>
      <c r="K119" s="259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145</v>
      </c>
      <c r="AU119" s="267" t="s">
        <v>85</v>
      </c>
      <c r="AV119" s="15" t="s">
        <v>85</v>
      </c>
      <c r="AW119" s="15" t="s">
        <v>147</v>
      </c>
      <c r="AX119" s="15" t="s">
        <v>77</v>
      </c>
      <c r="AY119" s="267" t="s">
        <v>134</v>
      </c>
    </row>
    <row r="120" s="15" customFormat="1">
      <c r="A120" s="15"/>
      <c r="B120" s="258"/>
      <c r="C120" s="259"/>
      <c r="D120" s="237" t="s">
        <v>145</v>
      </c>
      <c r="E120" s="260" t="s">
        <v>30</v>
      </c>
      <c r="F120" s="261" t="s">
        <v>883</v>
      </c>
      <c r="G120" s="259"/>
      <c r="H120" s="260" t="s">
        <v>30</v>
      </c>
      <c r="I120" s="262"/>
      <c r="J120" s="259"/>
      <c r="K120" s="259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145</v>
      </c>
      <c r="AU120" s="267" t="s">
        <v>85</v>
      </c>
      <c r="AV120" s="15" t="s">
        <v>85</v>
      </c>
      <c r="AW120" s="15" t="s">
        <v>147</v>
      </c>
      <c r="AX120" s="15" t="s">
        <v>77</v>
      </c>
      <c r="AY120" s="267" t="s">
        <v>134</v>
      </c>
    </row>
    <row r="121" s="15" customFormat="1">
      <c r="A121" s="15"/>
      <c r="B121" s="258"/>
      <c r="C121" s="259"/>
      <c r="D121" s="237" t="s">
        <v>145</v>
      </c>
      <c r="E121" s="260" t="s">
        <v>30</v>
      </c>
      <c r="F121" s="261" t="s">
        <v>884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145</v>
      </c>
      <c r="AU121" s="267" t="s">
        <v>85</v>
      </c>
      <c r="AV121" s="15" t="s">
        <v>85</v>
      </c>
      <c r="AW121" s="15" t="s">
        <v>147</v>
      </c>
      <c r="AX121" s="15" t="s">
        <v>77</v>
      </c>
      <c r="AY121" s="267" t="s">
        <v>134</v>
      </c>
    </row>
    <row r="122" s="15" customFormat="1">
      <c r="A122" s="15"/>
      <c r="B122" s="258"/>
      <c r="C122" s="259"/>
      <c r="D122" s="237" t="s">
        <v>145</v>
      </c>
      <c r="E122" s="260" t="s">
        <v>30</v>
      </c>
      <c r="F122" s="261" t="s">
        <v>885</v>
      </c>
      <c r="G122" s="259"/>
      <c r="H122" s="260" t="s">
        <v>30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145</v>
      </c>
      <c r="AU122" s="267" t="s">
        <v>85</v>
      </c>
      <c r="AV122" s="15" t="s">
        <v>85</v>
      </c>
      <c r="AW122" s="15" t="s">
        <v>147</v>
      </c>
      <c r="AX122" s="15" t="s">
        <v>77</v>
      </c>
      <c r="AY122" s="267" t="s">
        <v>134</v>
      </c>
    </row>
    <row r="123" s="15" customFormat="1">
      <c r="A123" s="15"/>
      <c r="B123" s="258"/>
      <c r="C123" s="259"/>
      <c r="D123" s="237" t="s">
        <v>145</v>
      </c>
      <c r="E123" s="260" t="s">
        <v>30</v>
      </c>
      <c r="F123" s="261" t="s">
        <v>886</v>
      </c>
      <c r="G123" s="259"/>
      <c r="H123" s="260" t="s">
        <v>30</v>
      </c>
      <c r="I123" s="262"/>
      <c r="J123" s="259"/>
      <c r="K123" s="259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145</v>
      </c>
      <c r="AU123" s="267" t="s">
        <v>85</v>
      </c>
      <c r="AV123" s="15" t="s">
        <v>85</v>
      </c>
      <c r="AW123" s="15" t="s">
        <v>147</v>
      </c>
      <c r="AX123" s="15" t="s">
        <v>77</v>
      </c>
      <c r="AY123" s="267" t="s">
        <v>134</v>
      </c>
    </row>
    <row r="124" s="15" customFormat="1">
      <c r="A124" s="15"/>
      <c r="B124" s="258"/>
      <c r="C124" s="259"/>
      <c r="D124" s="237" t="s">
        <v>145</v>
      </c>
      <c r="E124" s="260" t="s">
        <v>30</v>
      </c>
      <c r="F124" s="261" t="s">
        <v>887</v>
      </c>
      <c r="G124" s="259"/>
      <c r="H124" s="260" t="s">
        <v>30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145</v>
      </c>
      <c r="AU124" s="267" t="s">
        <v>85</v>
      </c>
      <c r="AV124" s="15" t="s">
        <v>85</v>
      </c>
      <c r="AW124" s="15" t="s">
        <v>147</v>
      </c>
      <c r="AX124" s="15" t="s">
        <v>77</v>
      </c>
      <c r="AY124" s="267" t="s">
        <v>134</v>
      </c>
    </row>
    <row r="125" s="15" customFormat="1">
      <c r="A125" s="15"/>
      <c r="B125" s="258"/>
      <c r="C125" s="259"/>
      <c r="D125" s="237" t="s">
        <v>145</v>
      </c>
      <c r="E125" s="260" t="s">
        <v>30</v>
      </c>
      <c r="F125" s="261" t="s">
        <v>888</v>
      </c>
      <c r="G125" s="259"/>
      <c r="H125" s="260" t="s">
        <v>30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145</v>
      </c>
      <c r="AU125" s="267" t="s">
        <v>85</v>
      </c>
      <c r="AV125" s="15" t="s">
        <v>85</v>
      </c>
      <c r="AW125" s="15" t="s">
        <v>147</v>
      </c>
      <c r="AX125" s="15" t="s">
        <v>77</v>
      </c>
      <c r="AY125" s="267" t="s">
        <v>134</v>
      </c>
    </row>
    <row r="126" s="15" customFormat="1">
      <c r="A126" s="15"/>
      <c r="B126" s="258"/>
      <c r="C126" s="259"/>
      <c r="D126" s="237" t="s">
        <v>145</v>
      </c>
      <c r="E126" s="260" t="s">
        <v>30</v>
      </c>
      <c r="F126" s="261" t="s">
        <v>889</v>
      </c>
      <c r="G126" s="259"/>
      <c r="H126" s="260" t="s">
        <v>30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145</v>
      </c>
      <c r="AU126" s="267" t="s">
        <v>85</v>
      </c>
      <c r="AV126" s="15" t="s">
        <v>85</v>
      </c>
      <c r="AW126" s="15" t="s">
        <v>147</v>
      </c>
      <c r="AX126" s="15" t="s">
        <v>77</v>
      </c>
      <c r="AY126" s="267" t="s">
        <v>134</v>
      </c>
    </row>
    <row r="127" s="15" customFormat="1">
      <c r="A127" s="15"/>
      <c r="B127" s="258"/>
      <c r="C127" s="259"/>
      <c r="D127" s="237" t="s">
        <v>145</v>
      </c>
      <c r="E127" s="260" t="s">
        <v>30</v>
      </c>
      <c r="F127" s="261" t="s">
        <v>890</v>
      </c>
      <c r="G127" s="259"/>
      <c r="H127" s="260" t="s">
        <v>30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145</v>
      </c>
      <c r="AU127" s="267" t="s">
        <v>85</v>
      </c>
      <c r="AV127" s="15" t="s">
        <v>85</v>
      </c>
      <c r="AW127" s="15" t="s">
        <v>147</v>
      </c>
      <c r="AX127" s="15" t="s">
        <v>77</v>
      </c>
      <c r="AY127" s="267" t="s">
        <v>134</v>
      </c>
    </row>
    <row r="128" s="15" customFormat="1">
      <c r="A128" s="15"/>
      <c r="B128" s="258"/>
      <c r="C128" s="259"/>
      <c r="D128" s="237" t="s">
        <v>145</v>
      </c>
      <c r="E128" s="260" t="s">
        <v>30</v>
      </c>
      <c r="F128" s="261" t="s">
        <v>891</v>
      </c>
      <c r="G128" s="259"/>
      <c r="H128" s="260" t="s">
        <v>30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145</v>
      </c>
      <c r="AU128" s="267" t="s">
        <v>85</v>
      </c>
      <c r="AV128" s="15" t="s">
        <v>85</v>
      </c>
      <c r="AW128" s="15" t="s">
        <v>147</v>
      </c>
      <c r="AX128" s="15" t="s">
        <v>77</v>
      </c>
      <c r="AY128" s="267" t="s">
        <v>134</v>
      </c>
    </row>
    <row r="129" s="15" customFormat="1">
      <c r="A129" s="15"/>
      <c r="B129" s="258"/>
      <c r="C129" s="259"/>
      <c r="D129" s="237" t="s">
        <v>145</v>
      </c>
      <c r="E129" s="260" t="s">
        <v>30</v>
      </c>
      <c r="F129" s="261" t="s">
        <v>892</v>
      </c>
      <c r="G129" s="259"/>
      <c r="H129" s="260" t="s">
        <v>30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145</v>
      </c>
      <c r="AU129" s="267" t="s">
        <v>85</v>
      </c>
      <c r="AV129" s="15" t="s">
        <v>85</v>
      </c>
      <c r="AW129" s="15" t="s">
        <v>147</v>
      </c>
      <c r="AX129" s="15" t="s">
        <v>77</v>
      </c>
      <c r="AY129" s="267" t="s">
        <v>134</v>
      </c>
    </row>
    <row r="130" s="13" customFormat="1">
      <c r="A130" s="13"/>
      <c r="B130" s="235"/>
      <c r="C130" s="236"/>
      <c r="D130" s="237" t="s">
        <v>145</v>
      </c>
      <c r="E130" s="238" t="s">
        <v>30</v>
      </c>
      <c r="F130" s="239" t="s">
        <v>278</v>
      </c>
      <c r="G130" s="236"/>
      <c r="H130" s="240">
        <v>1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145</v>
      </c>
      <c r="AU130" s="246" t="s">
        <v>85</v>
      </c>
      <c r="AV130" s="13" t="s">
        <v>87</v>
      </c>
      <c r="AW130" s="13" t="s">
        <v>147</v>
      </c>
      <c r="AX130" s="13" t="s">
        <v>77</v>
      </c>
      <c r="AY130" s="246" t="s">
        <v>134</v>
      </c>
    </row>
    <row r="131" s="14" customFormat="1">
      <c r="A131" s="14"/>
      <c r="B131" s="247"/>
      <c r="C131" s="248"/>
      <c r="D131" s="237" t="s">
        <v>145</v>
      </c>
      <c r="E131" s="249" t="s">
        <v>30</v>
      </c>
      <c r="F131" s="250" t="s">
        <v>148</v>
      </c>
      <c r="G131" s="248"/>
      <c r="H131" s="251">
        <v>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145</v>
      </c>
      <c r="AU131" s="257" t="s">
        <v>85</v>
      </c>
      <c r="AV131" s="14" t="s">
        <v>141</v>
      </c>
      <c r="AW131" s="14" t="s">
        <v>147</v>
      </c>
      <c r="AX131" s="14" t="s">
        <v>85</v>
      </c>
      <c r="AY131" s="257" t="s">
        <v>134</v>
      </c>
    </row>
    <row r="132" s="2" customFormat="1" ht="16.5" customHeight="1">
      <c r="A132" s="41"/>
      <c r="B132" s="42"/>
      <c r="C132" s="217" t="s">
        <v>225</v>
      </c>
      <c r="D132" s="217" t="s">
        <v>136</v>
      </c>
      <c r="E132" s="218" t="s">
        <v>255</v>
      </c>
      <c r="F132" s="219" t="s">
        <v>893</v>
      </c>
      <c r="G132" s="220" t="s">
        <v>275</v>
      </c>
      <c r="H132" s="221">
        <v>1</v>
      </c>
      <c r="I132" s="222"/>
      <c r="J132" s="223">
        <f>ROUND(I132*H132,2)</f>
        <v>0</v>
      </c>
      <c r="K132" s="219" t="s">
        <v>30</v>
      </c>
      <c r="L132" s="47"/>
      <c r="M132" s="224" t="s">
        <v>30</v>
      </c>
      <c r="N132" s="225" t="s">
        <v>48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848</v>
      </c>
      <c r="AT132" s="228" t="s">
        <v>136</v>
      </c>
      <c r="AU132" s="228" t="s">
        <v>85</v>
      </c>
      <c r="AY132" s="19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9" t="s">
        <v>85</v>
      </c>
      <c r="BK132" s="229">
        <f>ROUND(I132*H132,2)</f>
        <v>0</v>
      </c>
      <c r="BL132" s="19" t="s">
        <v>848</v>
      </c>
      <c r="BM132" s="228" t="s">
        <v>894</v>
      </c>
    </row>
    <row r="133" s="15" customFormat="1">
      <c r="A133" s="15"/>
      <c r="B133" s="258"/>
      <c r="C133" s="259"/>
      <c r="D133" s="237" t="s">
        <v>145</v>
      </c>
      <c r="E133" s="260" t="s">
        <v>30</v>
      </c>
      <c r="F133" s="261" t="s">
        <v>895</v>
      </c>
      <c r="G133" s="259"/>
      <c r="H133" s="260" t="s">
        <v>30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145</v>
      </c>
      <c r="AU133" s="267" t="s">
        <v>85</v>
      </c>
      <c r="AV133" s="15" t="s">
        <v>85</v>
      </c>
      <c r="AW133" s="15" t="s">
        <v>147</v>
      </c>
      <c r="AX133" s="15" t="s">
        <v>77</v>
      </c>
      <c r="AY133" s="267" t="s">
        <v>134</v>
      </c>
    </row>
    <row r="134" s="15" customFormat="1">
      <c r="A134" s="15"/>
      <c r="B134" s="258"/>
      <c r="C134" s="259"/>
      <c r="D134" s="237" t="s">
        <v>145</v>
      </c>
      <c r="E134" s="260" t="s">
        <v>30</v>
      </c>
      <c r="F134" s="261" t="s">
        <v>896</v>
      </c>
      <c r="G134" s="259"/>
      <c r="H134" s="260" t="s">
        <v>30</v>
      </c>
      <c r="I134" s="262"/>
      <c r="J134" s="259"/>
      <c r="K134" s="259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145</v>
      </c>
      <c r="AU134" s="267" t="s">
        <v>85</v>
      </c>
      <c r="AV134" s="15" t="s">
        <v>85</v>
      </c>
      <c r="AW134" s="15" t="s">
        <v>147</v>
      </c>
      <c r="AX134" s="15" t="s">
        <v>77</v>
      </c>
      <c r="AY134" s="267" t="s">
        <v>134</v>
      </c>
    </row>
    <row r="135" s="13" customFormat="1">
      <c r="A135" s="13"/>
      <c r="B135" s="235"/>
      <c r="C135" s="236"/>
      <c r="D135" s="237" t="s">
        <v>145</v>
      </c>
      <c r="E135" s="238" t="s">
        <v>30</v>
      </c>
      <c r="F135" s="239" t="s">
        <v>278</v>
      </c>
      <c r="G135" s="236"/>
      <c r="H135" s="240">
        <v>1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145</v>
      </c>
      <c r="AU135" s="246" t="s">
        <v>85</v>
      </c>
      <c r="AV135" s="13" t="s">
        <v>87</v>
      </c>
      <c r="AW135" s="13" t="s">
        <v>147</v>
      </c>
      <c r="AX135" s="13" t="s">
        <v>77</v>
      </c>
      <c r="AY135" s="246" t="s">
        <v>134</v>
      </c>
    </row>
    <row r="136" s="14" customFormat="1">
      <c r="A136" s="14"/>
      <c r="B136" s="247"/>
      <c r="C136" s="248"/>
      <c r="D136" s="237" t="s">
        <v>145</v>
      </c>
      <c r="E136" s="249" t="s">
        <v>30</v>
      </c>
      <c r="F136" s="250" t="s">
        <v>148</v>
      </c>
      <c r="G136" s="248"/>
      <c r="H136" s="251">
        <v>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145</v>
      </c>
      <c r="AU136" s="257" t="s">
        <v>85</v>
      </c>
      <c r="AV136" s="14" t="s">
        <v>141</v>
      </c>
      <c r="AW136" s="14" t="s">
        <v>147</v>
      </c>
      <c r="AX136" s="14" t="s">
        <v>85</v>
      </c>
      <c r="AY136" s="257" t="s">
        <v>134</v>
      </c>
    </row>
    <row r="137" s="2" customFormat="1" ht="16.5" customHeight="1">
      <c r="A137" s="41"/>
      <c r="B137" s="42"/>
      <c r="C137" s="217" t="s">
        <v>231</v>
      </c>
      <c r="D137" s="217" t="s">
        <v>136</v>
      </c>
      <c r="E137" s="218" t="s">
        <v>266</v>
      </c>
      <c r="F137" s="219" t="s">
        <v>897</v>
      </c>
      <c r="G137" s="220" t="s">
        <v>275</v>
      </c>
      <c r="H137" s="221">
        <v>1</v>
      </c>
      <c r="I137" s="222"/>
      <c r="J137" s="223">
        <f>ROUND(I137*H137,2)</f>
        <v>0</v>
      </c>
      <c r="K137" s="219" t="s">
        <v>30</v>
      </c>
      <c r="L137" s="47"/>
      <c r="M137" s="224" t="s">
        <v>30</v>
      </c>
      <c r="N137" s="225" t="s">
        <v>48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848</v>
      </c>
      <c r="AT137" s="228" t="s">
        <v>136</v>
      </c>
      <c r="AU137" s="228" t="s">
        <v>85</v>
      </c>
      <c r="AY137" s="19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85</v>
      </c>
      <c r="BK137" s="229">
        <f>ROUND(I137*H137,2)</f>
        <v>0</v>
      </c>
      <c r="BL137" s="19" t="s">
        <v>848</v>
      </c>
      <c r="BM137" s="228" t="s">
        <v>898</v>
      </c>
    </row>
    <row r="138" s="15" customFormat="1">
      <c r="A138" s="15"/>
      <c r="B138" s="258"/>
      <c r="C138" s="259"/>
      <c r="D138" s="237" t="s">
        <v>145</v>
      </c>
      <c r="E138" s="260" t="s">
        <v>30</v>
      </c>
      <c r="F138" s="261" t="s">
        <v>899</v>
      </c>
      <c r="G138" s="259"/>
      <c r="H138" s="260" t="s">
        <v>30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145</v>
      </c>
      <c r="AU138" s="267" t="s">
        <v>85</v>
      </c>
      <c r="AV138" s="15" t="s">
        <v>85</v>
      </c>
      <c r="AW138" s="15" t="s">
        <v>147</v>
      </c>
      <c r="AX138" s="15" t="s">
        <v>77</v>
      </c>
      <c r="AY138" s="267" t="s">
        <v>134</v>
      </c>
    </row>
    <row r="139" s="13" customFormat="1">
      <c r="A139" s="13"/>
      <c r="B139" s="235"/>
      <c r="C139" s="236"/>
      <c r="D139" s="237" t="s">
        <v>145</v>
      </c>
      <c r="E139" s="238" t="s">
        <v>30</v>
      </c>
      <c r="F139" s="239" t="s">
        <v>278</v>
      </c>
      <c r="G139" s="236"/>
      <c r="H139" s="240">
        <v>1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145</v>
      </c>
      <c r="AU139" s="246" t="s">
        <v>85</v>
      </c>
      <c r="AV139" s="13" t="s">
        <v>87</v>
      </c>
      <c r="AW139" s="13" t="s">
        <v>147</v>
      </c>
      <c r="AX139" s="13" t="s">
        <v>77</v>
      </c>
      <c r="AY139" s="246" t="s">
        <v>134</v>
      </c>
    </row>
    <row r="140" s="14" customFormat="1">
      <c r="A140" s="14"/>
      <c r="B140" s="247"/>
      <c r="C140" s="248"/>
      <c r="D140" s="237" t="s">
        <v>145</v>
      </c>
      <c r="E140" s="249" t="s">
        <v>30</v>
      </c>
      <c r="F140" s="250" t="s">
        <v>148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145</v>
      </c>
      <c r="AU140" s="257" t="s">
        <v>85</v>
      </c>
      <c r="AV140" s="14" t="s">
        <v>141</v>
      </c>
      <c r="AW140" s="14" t="s">
        <v>147</v>
      </c>
      <c r="AX140" s="14" t="s">
        <v>85</v>
      </c>
      <c r="AY140" s="257" t="s">
        <v>134</v>
      </c>
    </row>
    <row r="141" s="2" customFormat="1" ht="16.5" customHeight="1">
      <c r="A141" s="41"/>
      <c r="B141" s="42"/>
      <c r="C141" s="217" t="s">
        <v>237</v>
      </c>
      <c r="D141" s="217" t="s">
        <v>136</v>
      </c>
      <c r="E141" s="218" t="s">
        <v>272</v>
      </c>
      <c r="F141" s="219" t="s">
        <v>900</v>
      </c>
      <c r="G141" s="220" t="s">
        <v>275</v>
      </c>
      <c r="H141" s="221">
        <v>1</v>
      </c>
      <c r="I141" s="222"/>
      <c r="J141" s="223">
        <f>ROUND(I141*H141,2)</f>
        <v>0</v>
      </c>
      <c r="K141" s="219" t="s">
        <v>30</v>
      </c>
      <c r="L141" s="47"/>
      <c r="M141" s="224" t="s">
        <v>30</v>
      </c>
      <c r="N141" s="225" t="s">
        <v>48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848</v>
      </c>
      <c r="AT141" s="228" t="s">
        <v>136</v>
      </c>
      <c r="AU141" s="228" t="s">
        <v>85</v>
      </c>
      <c r="AY141" s="19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9" t="s">
        <v>85</v>
      </c>
      <c r="BK141" s="229">
        <f>ROUND(I141*H141,2)</f>
        <v>0</v>
      </c>
      <c r="BL141" s="19" t="s">
        <v>848</v>
      </c>
      <c r="BM141" s="228" t="s">
        <v>901</v>
      </c>
    </row>
    <row r="142" s="15" customFormat="1">
      <c r="A142" s="15"/>
      <c r="B142" s="258"/>
      <c r="C142" s="259"/>
      <c r="D142" s="237" t="s">
        <v>145</v>
      </c>
      <c r="E142" s="260" t="s">
        <v>30</v>
      </c>
      <c r="F142" s="261" t="s">
        <v>902</v>
      </c>
      <c r="G142" s="259"/>
      <c r="H142" s="260" t="s">
        <v>30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145</v>
      </c>
      <c r="AU142" s="267" t="s">
        <v>85</v>
      </c>
      <c r="AV142" s="15" t="s">
        <v>85</v>
      </c>
      <c r="AW142" s="15" t="s">
        <v>147</v>
      </c>
      <c r="AX142" s="15" t="s">
        <v>77</v>
      </c>
      <c r="AY142" s="267" t="s">
        <v>134</v>
      </c>
    </row>
    <row r="143" s="15" customFormat="1">
      <c r="A143" s="15"/>
      <c r="B143" s="258"/>
      <c r="C143" s="259"/>
      <c r="D143" s="237" t="s">
        <v>145</v>
      </c>
      <c r="E143" s="260" t="s">
        <v>30</v>
      </c>
      <c r="F143" s="261" t="s">
        <v>903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145</v>
      </c>
      <c r="AU143" s="267" t="s">
        <v>85</v>
      </c>
      <c r="AV143" s="15" t="s">
        <v>85</v>
      </c>
      <c r="AW143" s="15" t="s">
        <v>147</v>
      </c>
      <c r="AX143" s="15" t="s">
        <v>77</v>
      </c>
      <c r="AY143" s="267" t="s">
        <v>134</v>
      </c>
    </row>
    <row r="144" s="15" customFormat="1">
      <c r="A144" s="15"/>
      <c r="B144" s="258"/>
      <c r="C144" s="259"/>
      <c r="D144" s="237" t="s">
        <v>145</v>
      </c>
      <c r="E144" s="260" t="s">
        <v>30</v>
      </c>
      <c r="F144" s="261" t="s">
        <v>904</v>
      </c>
      <c r="G144" s="259"/>
      <c r="H144" s="260" t="s">
        <v>30</v>
      </c>
      <c r="I144" s="262"/>
      <c r="J144" s="259"/>
      <c r="K144" s="259"/>
      <c r="L144" s="263"/>
      <c r="M144" s="264"/>
      <c r="N144" s="265"/>
      <c r="O144" s="265"/>
      <c r="P144" s="265"/>
      <c r="Q144" s="265"/>
      <c r="R144" s="265"/>
      <c r="S144" s="265"/>
      <c r="T144" s="26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7" t="s">
        <v>145</v>
      </c>
      <c r="AU144" s="267" t="s">
        <v>85</v>
      </c>
      <c r="AV144" s="15" t="s">
        <v>85</v>
      </c>
      <c r="AW144" s="15" t="s">
        <v>147</v>
      </c>
      <c r="AX144" s="15" t="s">
        <v>77</v>
      </c>
      <c r="AY144" s="267" t="s">
        <v>134</v>
      </c>
    </row>
    <row r="145" s="13" customFormat="1">
      <c r="A145" s="13"/>
      <c r="B145" s="235"/>
      <c r="C145" s="236"/>
      <c r="D145" s="237" t="s">
        <v>145</v>
      </c>
      <c r="E145" s="238" t="s">
        <v>30</v>
      </c>
      <c r="F145" s="239" t="s">
        <v>278</v>
      </c>
      <c r="G145" s="236"/>
      <c r="H145" s="240">
        <v>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145</v>
      </c>
      <c r="AU145" s="246" t="s">
        <v>85</v>
      </c>
      <c r="AV145" s="13" t="s">
        <v>87</v>
      </c>
      <c r="AW145" s="13" t="s">
        <v>147</v>
      </c>
      <c r="AX145" s="13" t="s">
        <v>77</v>
      </c>
      <c r="AY145" s="246" t="s">
        <v>134</v>
      </c>
    </row>
    <row r="146" s="14" customFormat="1">
      <c r="A146" s="14"/>
      <c r="B146" s="247"/>
      <c r="C146" s="248"/>
      <c r="D146" s="237" t="s">
        <v>145</v>
      </c>
      <c r="E146" s="249" t="s">
        <v>30</v>
      </c>
      <c r="F146" s="250" t="s">
        <v>148</v>
      </c>
      <c r="G146" s="248"/>
      <c r="H146" s="251">
        <v>1</v>
      </c>
      <c r="I146" s="252"/>
      <c r="J146" s="248"/>
      <c r="K146" s="248"/>
      <c r="L146" s="253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145</v>
      </c>
      <c r="AU146" s="257" t="s">
        <v>85</v>
      </c>
      <c r="AV146" s="14" t="s">
        <v>141</v>
      </c>
      <c r="AW146" s="14" t="s">
        <v>147</v>
      </c>
      <c r="AX146" s="14" t="s">
        <v>85</v>
      </c>
      <c r="AY146" s="257" t="s">
        <v>134</v>
      </c>
    </row>
    <row r="147" s="2" customFormat="1" ht="6.96" customHeight="1">
      <c r="A147" s="41"/>
      <c r="B147" s="62"/>
      <c r="C147" s="63"/>
      <c r="D147" s="63"/>
      <c r="E147" s="63"/>
      <c r="F147" s="63"/>
      <c r="G147" s="63"/>
      <c r="H147" s="63"/>
      <c r="I147" s="63"/>
      <c r="J147" s="63"/>
      <c r="K147" s="63"/>
      <c r="L147" s="47"/>
      <c r="M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</sheetData>
  <sheetProtection sheet="1" autoFilter="0" formatColumns="0" formatRows="0" objects="1" scenarios="1" spinCount="100000" saltValue="tZXHH2uN6vcXk9OpU8x59in329naayMlo5l2NFGpJm167fkgslYuAuVGKwV6it2xRplPN4puyWHtnrgR+aqRBg==" hashValue="Av3NMxE03R1PgQIywuCp84COPxVMrEVFCLriDMASVucBRsF3a4q+I3PI9ba+kalB6G/s3z/yleTQIwl03+1wMQ==" algorithmName="SHA-512" password="CC35"/>
  <autoFilter ref="C79:K14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905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906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907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908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909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910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911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912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913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914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915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84</v>
      </c>
      <c r="F18" s="307" t="s">
        <v>916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917</v>
      </c>
      <c r="F19" s="307" t="s">
        <v>918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919</v>
      </c>
      <c r="F20" s="307" t="s">
        <v>920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107</v>
      </c>
      <c r="F21" s="307" t="s">
        <v>108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921</v>
      </c>
      <c r="F22" s="307" t="s">
        <v>922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98</v>
      </c>
      <c r="F23" s="307" t="s">
        <v>923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924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925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926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927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928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929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930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931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932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121</v>
      </c>
      <c r="F36" s="307"/>
      <c r="G36" s="307" t="s">
        <v>933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934</v>
      </c>
      <c r="F37" s="307"/>
      <c r="G37" s="307" t="s">
        <v>935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58</v>
      </c>
      <c r="F38" s="307"/>
      <c r="G38" s="307" t="s">
        <v>936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59</v>
      </c>
      <c r="F39" s="307"/>
      <c r="G39" s="307" t="s">
        <v>937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122</v>
      </c>
      <c r="F40" s="307"/>
      <c r="G40" s="307" t="s">
        <v>938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123</v>
      </c>
      <c r="F41" s="307"/>
      <c r="G41" s="307" t="s">
        <v>939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940</v>
      </c>
      <c r="F42" s="307"/>
      <c r="G42" s="307" t="s">
        <v>941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942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943</v>
      </c>
      <c r="F44" s="307"/>
      <c r="G44" s="307" t="s">
        <v>944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125</v>
      </c>
      <c r="F45" s="307"/>
      <c r="G45" s="307" t="s">
        <v>945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946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947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948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949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950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951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952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953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954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955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956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957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958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959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960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961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962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963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964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965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966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967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968</v>
      </c>
      <c r="D76" s="325"/>
      <c r="E76" s="325"/>
      <c r="F76" s="325" t="s">
        <v>969</v>
      </c>
      <c r="G76" s="326"/>
      <c r="H76" s="325" t="s">
        <v>59</v>
      </c>
      <c r="I76" s="325" t="s">
        <v>62</v>
      </c>
      <c r="J76" s="325" t="s">
        <v>970</v>
      </c>
      <c r="K76" s="324"/>
    </row>
    <row r="77" s="1" customFormat="1" ht="17.25" customHeight="1">
      <c r="B77" s="322"/>
      <c r="C77" s="327" t="s">
        <v>971</v>
      </c>
      <c r="D77" s="327"/>
      <c r="E77" s="327"/>
      <c r="F77" s="328" t="s">
        <v>972</v>
      </c>
      <c r="G77" s="329"/>
      <c r="H77" s="327"/>
      <c r="I77" s="327"/>
      <c r="J77" s="327" t="s">
        <v>973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58</v>
      </c>
      <c r="D79" s="332"/>
      <c r="E79" s="332"/>
      <c r="F79" s="333" t="s">
        <v>974</v>
      </c>
      <c r="G79" s="334"/>
      <c r="H79" s="310" t="s">
        <v>975</v>
      </c>
      <c r="I79" s="310" t="s">
        <v>976</v>
      </c>
      <c r="J79" s="310">
        <v>20</v>
      </c>
      <c r="K79" s="324"/>
    </row>
    <row r="80" s="1" customFormat="1" ht="15" customHeight="1">
      <c r="B80" s="322"/>
      <c r="C80" s="310" t="s">
        <v>977</v>
      </c>
      <c r="D80" s="310"/>
      <c r="E80" s="310"/>
      <c r="F80" s="333" t="s">
        <v>974</v>
      </c>
      <c r="G80" s="334"/>
      <c r="H80" s="310" t="s">
        <v>978</v>
      </c>
      <c r="I80" s="310" t="s">
        <v>976</v>
      </c>
      <c r="J80" s="310">
        <v>120</v>
      </c>
      <c r="K80" s="324"/>
    </row>
    <row r="81" s="1" customFormat="1" ht="15" customHeight="1">
      <c r="B81" s="335"/>
      <c r="C81" s="310" t="s">
        <v>979</v>
      </c>
      <c r="D81" s="310"/>
      <c r="E81" s="310"/>
      <c r="F81" s="333" t="s">
        <v>980</v>
      </c>
      <c r="G81" s="334"/>
      <c r="H81" s="310" t="s">
        <v>981</v>
      </c>
      <c r="I81" s="310" t="s">
        <v>976</v>
      </c>
      <c r="J81" s="310">
        <v>50</v>
      </c>
      <c r="K81" s="324"/>
    </row>
    <row r="82" s="1" customFormat="1" ht="15" customHeight="1">
      <c r="B82" s="335"/>
      <c r="C82" s="310" t="s">
        <v>982</v>
      </c>
      <c r="D82" s="310"/>
      <c r="E82" s="310"/>
      <c r="F82" s="333" t="s">
        <v>974</v>
      </c>
      <c r="G82" s="334"/>
      <c r="H82" s="310" t="s">
        <v>983</v>
      </c>
      <c r="I82" s="310" t="s">
        <v>984</v>
      </c>
      <c r="J82" s="310"/>
      <c r="K82" s="324"/>
    </row>
    <row r="83" s="1" customFormat="1" ht="15" customHeight="1">
      <c r="B83" s="335"/>
      <c r="C83" s="336" t="s">
        <v>985</v>
      </c>
      <c r="D83" s="336"/>
      <c r="E83" s="336"/>
      <c r="F83" s="337" t="s">
        <v>980</v>
      </c>
      <c r="G83" s="336"/>
      <c r="H83" s="336" t="s">
        <v>986</v>
      </c>
      <c r="I83" s="336" t="s">
        <v>976</v>
      </c>
      <c r="J83" s="336">
        <v>15</v>
      </c>
      <c r="K83" s="324"/>
    </row>
    <row r="84" s="1" customFormat="1" ht="15" customHeight="1">
      <c r="B84" s="335"/>
      <c r="C84" s="336" t="s">
        <v>987</v>
      </c>
      <c r="D84" s="336"/>
      <c r="E84" s="336"/>
      <c r="F84" s="337" t="s">
        <v>980</v>
      </c>
      <c r="G84" s="336"/>
      <c r="H84" s="336" t="s">
        <v>988</v>
      </c>
      <c r="I84" s="336" t="s">
        <v>976</v>
      </c>
      <c r="J84" s="336">
        <v>15</v>
      </c>
      <c r="K84" s="324"/>
    </row>
    <row r="85" s="1" customFormat="1" ht="15" customHeight="1">
      <c r="B85" s="335"/>
      <c r="C85" s="336" t="s">
        <v>989</v>
      </c>
      <c r="D85" s="336"/>
      <c r="E85" s="336"/>
      <c r="F85" s="337" t="s">
        <v>980</v>
      </c>
      <c r="G85" s="336"/>
      <c r="H85" s="336" t="s">
        <v>990</v>
      </c>
      <c r="I85" s="336" t="s">
        <v>976</v>
      </c>
      <c r="J85" s="336">
        <v>20</v>
      </c>
      <c r="K85" s="324"/>
    </row>
    <row r="86" s="1" customFormat="1" ht="15" customHeight="1">
      <c r="B86" s="335"/>
      <c r="C86" s="336" t="s">
        <v>991</v>
      </c>
      <c r="D86" s="336"/>
      <c r="E86" s="336"/>
      <c r="F86" s="337" t="s">
        <v>980</v>
      </c>
      <c r="G86" s="336"/>
      <c r="H86" s="336" t="s">
        <v>992</v>
      </c>
      <c r="I86" s="336" t="s">
        <v>976</v>
      </c>
      <c r="J86" s="336">
        <v>20</v>
      </c>
      <c r="K86" s="324"/>
    </row>
    <row r="87" s="1" customFormat="1" ht="15" customHeight="1">
      <c r="B87" s="335"/>
      <c r="C87" s="310" t="s">
        <v>993</v>
      </c>
      <c r="D87" s="310"/>
      <c r="E87" s="310"/>
      <c r="F87" s="333" t="s">
        <v>980</v>
      </c>
      <c r="G87" s="334"/>
      <c r="H87" s="310" t="s">
        <v>994</v>
      </c>
      <c r="I87" s="310" t="s">
        <v>976</v>
      </c>
      <c r="J87" s="310">
        <v>50</v>
      </c>
      <c r="K87" s="324"/>
    </row>
    <row r="88" s="1" customFormat="1" ht="15" customHeight="1">
      <c r="B88" s="335"/>
      <c r="C88" s="310" t="s">
        <v>995</v>
      </c>
      <c r="D88" s="310"/>
      <c r="E88" s="310"/>
      <c r="F88" s="333" t="s">
        <v>980</v>
      </c>
      <c r="G88" s="334"/>
      <c r="H88" s="310" t="s">
        <v>996</v>
      </c>
      <c r="I88" s="310" t="s">
        <v>976</v>
      </c>
      <c r="J88" s="310">
        <v>20</v>
      </c>
      <c r="K88" s="324"/>
    </row>
    <row r="89" s="1" customFormat="1" ht="15" customHeight="1">
      <c r="B89" s="335"/>
      <c r="C89" s="310" t="s">
        <v>997</v>
      </c>
      <c r="D89" s="310"/>
      <c r="E89" s="310"/>
      <c r="F89" s="333" t="s">
        <v>980</v>
      </c>
      <c r="G89" s="334"/>
      <c r="H89" s="310" t="s">
        <v>998</v>
      </c>
      <c r="I89" s="310" t="s">
        <v>976</v>
      </c>
      <c r="J89" s="310">
        <v>20</v>
      </c>
      <c r="K89" s="324"/>
    </row>
    <row r="90" s="1" customFormat="1" ht="15" customHeight="1">
      <c r="B90" s="335"/>
      <c r="C90" s="310" t="s">
        <v>999</v>
      </c>
      <c r="D90" s="310"/>
      <c r="E90" s="310"/>
      <c r="F90" s="333" t="s">
        <v>980</v>
      </c>
      <c r="G90" s="334"/>
      <c r="H90" s="310" t="s">
        <v>1000</v>
      </c>
      <c r="I90" s="310" t="s">
        <v>976</v>
      </c>
      <c r="J90" s="310">
        <v>50</v>
      </c>
      <c r="K90" s="324"/>
    </row>
    <row r="91" s="1" customFormat="1" ht="15" customHeight="1">
      <c r="B91" s="335"/>
      <c r="C91" s="310" t="s">
        <v>1001</v>
      </c>
      <c r="D91" s="310"/>
      <c r="E91" s="310"/>
      <c r="F91" s="333" t="s">
        <v>980</v>
      </c>
      <c r="G91" s="334"/>
      <c r="H91" s="310" t="s">
        <v>1001</v>
      </c>
      <c r="I91" s="310" t="s">
        <v>976</v>
      </c>
      <c r="J91" s="310">
        <v>50</v>
      </c>
      <c r="K91" s="324"/>
    </row>
    <row r="92" s="1" customFormat="1" ht="15" customHeight="1">
      <c r="B92" s="335"/>
      <c r="C92" s="310" t="s">
        <v>1002</v>
      </c>
      <c r="D92" s="310"/>
      <c r="E92" s="310"/>
      <c r="F92" s="333" t="s">
        <v>980</v>
      </c>
      <c r="G92" s="334"/>
      <c r="H92" s="310" t="s">
        <v>1003</v>
      </c>
      <c r="I92" s="310" t="s">
        <v>976</v>
      </c>
      <c r="J92" s="310">
        <v>255</v>
      </c>
      <c r="K92" s="324"/>
    </row>
    <row r="93" s="1" customFormat="1" ht="15" customHeight="1">
      <c r="B93" s="335"/>
      <c r="C93" s="310" t="s">
        <v>1004</v>
      </c>
      <c r="D93" s="310"/>
      <c r="E93" s="310"/>
      <c r="F93" s="333" t="s">
        <v>974</v>
      </c>
      <c r="G93" s="334"/>
      <c r="H93" s="310" t="s">
        <v>1005</v>
      </c>
      <c r="I93" s="310" t="s">
        <v>1006</v>
      </c>
      <c r="J93" s="310"/>
      <c r="K93" s="324"/>
    </row>
    <row r="94" s="1" customFormat="1" ht="15" customHeight="1">
      <c r="B94" s="335"/>
      <c r="C94" s="310" t="s">
        <v>1007</v>
      </c>
      <c r="D94" s="310"/>
      <c r="E94" s="310"/>
      <c r="F94" s="333" t="s">
        <v>974</v>
      </c>
      <c r="G94" s="334"/>
      <c r="H94" s="310" t="s">
        <v>1008</v>
      </c>
      <c r="I94" s="310" t="s">
        <v>1009</v>
      </c>
      <c r="J94" s="310"/>
      <c r="K94" s="324"/>
    </row>
    <row r="95" s="1" customFormat="1" ht="15" customHeight="1">
      <c r="B95" s="335"/>
      <c r="C95" s="310" t="s">
        <v>1010</v>
      </c>
      <c r="D95" s="310"/>
      <c r="E95" s="310"/>
      <c r="F95" s="333" t="s">
        <v>974</v>
      </c>
      <c r="G95" s="334"/>
      <c r="H95" s="310" t="s">
        <v>1010</v>
      </c>
      <c r="I95" s="310" t="s">
        <v>1009</v>
      </c>
      <c r="J95" s="310"/>
      <c r="K95" s="324"/>
    </row>
    <row r="96" s="1" customFormat="1" ht="15" customHeight="1">
      <c r="B96" s="335"/>
      <c r="C96" s="310" t="s">
        <v>43</v>
      </c>
      <c r="D96" s="310"/>
      <c r="E96" s="310"/>
      <c r="F96" s="333" t="s">
        <v>974</v>
      </c>
      <c r="G96" s="334"/>
      <c r="H96" s="310" t="s">
        <v>1011</v>
      </c>
      <c r="I96" s="310" t="s">
        <v>1009</v>
      </c>
      <c r="J96" s="310"/>
      <c r="K96" s="324"/>
    </row>
    <row r="97" s="1" customFormat="1" ht="15" customHeight="1">
      <c r="B97" s="335"/>
      <c r="C97" s="310" t="s">
        <v>53</v>
      </c>
      <c r="D97" s="310"/>
      <c r="E97" s="310"/>
      <c r="F97" s="333" t="s">
        <v>974</v>
      </c>
      <c r="G97" s="334"/>
      <c r="H97" s="310" t="s">
        <v>1012</v>
      </c>
      <c r="I97" s="310" t="s">
        <v>1009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1013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968</v>
      </c>
      <c r="D103" s="325"/>
      <c r="E103" s="325"/>
      <c r="F103" s="325" t="s">
        <v>969</v>
      </c>
      <c r="G103" s="326"/>
      <c r="H103" s="325" t="s">
        <v>59</v>
      </c>
      <c r="I103" s="325" t="s">
        <v>62</v>
      </c>
      <c r="J103" s="325" t="s">
        <v>970</v>
      </c>
      <c r="K103" s="324"/>
    </row>
    <row r="104" s="1" customFormat="1" ht="17.25" customHeight="1">
      <c r="B104" s="322"/>
      <c r="C104" s="327" t="s">
        <v>971</v>
      </c>
      <c r="D104" s="327"/>
      <c r="E104" s="327"/>
      <c r="F104" s="328" t="s">
        <v>972</v>
      </c>
      <c r="G104" s="329"/>
      <c r="H104" s="327"/>
      <c r="I104" s="327"/>
      <c r="J104" s="327" t="s">
        <v>973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58</v>
      </c>
      <c r="D106" s="332"/>
      <c r="E106" s="332"/>
      <c r="F106" s="333" t="s">
        <v>974</v>
      </c>
      <c r="G106" s="310"/>
      <c r="H106" s="310" t="s">
        <v>1014</v>
      </c>
      <c r="I106" s="310" t="s">
        <v>976</v>
      </c>
      <c r="J106" s="310">
        <v>20</v>
      </c>
      <c r="K106" s="324"/>
    </row>
    <row r="107" s="1" customFormat="1" ht="15" customHeight="1">
      <c r="B107" s="322"/>
      <c r="C107" s="310" t="s">
        <v>977</v>
      </c>
      <c r="D107" s="310"/>
      <c r="E107" s="310"/>
      <c r="F107" s="333" t="s">
        <v>974</v>
      </c>
      <c r="G107" s="310"/>
      <c r="H107" s="310" t="s">
        <v>1014</v>
      </c>
      <c r="I107" s="310" t="s">
        <v>976</v>
      </c>
      <c r="J107" s="310">
        <v>120</v>
      </c>
      <c r="K107" s="324"/>
    </row>
    <row r="108" s="1" customFormat="1" ht="15" customHeight="1">
      <c r="B108" s="335"/>
      <c r="C108" s="310" t="s">
        <v>979</v>
      </c>
      <c r="D108" s="310"/>
      <c r="E108" s="310"/>
      <c r="F108" s="333" t="s">
        <v>980</v>
      </c>
      <c r="G108" s="310"/>
      <c r="H108" s="310" t="s">
        <v>1014</v>
      </c>
      <c r="I108" s="310" t="s">
        <v>976</v>
      </c>
      <c r="J108" s="310">
        <v>50</v>
      </c>
      <c r="K108" s="324"/>
    </row>
    <row r="109" s="1" customFormat="1" ht="15" customHeight="1">
      <c r="B109" s="335"/>
      <c r="C109" s="310" t="s">
        <v>982</v>
      </c>
      <c r="D109" s="310"/>
      <c r="E109" s="310"/>
      <c r="F109" s="333" t="s">
        <v>974</v>
      </c>
      <c r="G109" s="310"/>
      <c r="H109" s="310" t="s">
        <v>1014</v>
      </c>
      <c r="I109" s="310" t="s">
        <v>984</v>
      </c>
      <c r="J109" s="310"/>
      <c r="K109" s="324"/>
    </row>
    <row r="110" s="1" customFormat="1" ht="15" customHeight="1">
      <c r="B110" s="335"/>
      <c r="C110" s="310" t="s">
        <v>993</v>
      </c>
      <c r="D110" s="310"/>
      <c r="E110" s="310"/>
      <c r="F110" s="333" t="s">
        <v>980</v>
      </c>
      <c r="G110" s="310"/>
      <c r="H110" s="310" t="s">
        <v>1014</v>
      </c>
      <c r="I110" s="310" t="s">
        <v>976</v>
      </c>
      <c r="J110" s="310">
        <v>50</v>
      </c>
      <c r="K110" s="324"/>
    </row>
    <row r="111" s="1" customFormat="1" ht="15" customHeight="1">
      <c r="B111" s="335"/>
      <c r="C111" s="310" t="s">
        <v>1001</v>
      </c>
      <c r="D111" s="310"/>
      <c r="E111" s="310"/>
      <c r="F111" s="333" t="s">
        <v>980</v>
      </c>
      <c r="G111" s="310"/>
      <c r="H111" s="310" t="s">
        <v>1014</v>
      </c>
      <c r="I111" s="310" t="s">
        <v>976</v>
      </c>
      <c r="J111" s="310">
        <v>50</v>
      </c>
      <c r="K111" s="324"/>
    </row>
    <row r="112" s="1" customFormat="1" ht="15" customHeight="1">
      <c r="B112" s="335"/>
      <c r="C112" s="310" t="s">
        <v>999</v>
      </c>
      <c r="D112" s="310"/>
      <c r="E112" s="310"/>
      <c r="F112" s="333" t="s">
        <v>980</v>
      </c>
      <c r="G112" s="310"/>
      <c r="H112" s="310" t="s">
        <v>1014</v>
      </c>
      <c r="I112" s="310" t="s">
        <v>976</v>
      </c>
      <c r="J112" s="310">
        <v>50</v>
      </c>
      <c r="K112" s="324"/>
    </row>
    <row r="113" s="1" customFormat="1" ht="15" customHeight="1">
      <c r="B113" s="335"/>
      <c r="C113" s="310" t="s">
        <v>58</v>
      </c>
      <c r="D113" s="310"/>
      <c r="E113" s="310"/>
      <c r="F113" s="333" t="s">
        <v>974</v>
      </c>
      <c r="G113" s="310"/>
      <c r="H113" s="310" t="s">
        <v>1015</v>
      </c>
      <c r="I113" s="310" t="s">
        <v>976</v>
      </c>
      <c r="J113" s="310">
        <v>20</v>
      </c>
      <c r="K113" s="324"/>
    </row>
    <row r="114" s="1" customFormat="1" ht="15" customHeight="1">
      <c r="B114" s="335"/>
      <c r="C114" s="310" t="s">
        <v>1016</v>
      </c>
      <c r="D114" s="310"/>
      <c r="E114" s="310"/>
      <c r="F114" s="333" t="s">
        <v>974</v>
      </c>
      <c r="G114" s="310"/>
      <c r="H114" s="310" t="s">
        <v>1017</v>
      </c>
      <c r="I114" s="310" t="s">
        <v>976</v>
      </c>
      <c r="J114" s="310">
        <v>120</v>
      </c>
      <c r="K114" s="324"/>
    </row>
    <row r="115" s="1" customFormat="1" ht="15" customHeight="1">
      <c r="B115" s="335"/>
      <c r="C115" s="310" t="s">
        <v>43</v>
      </c>
      <c r="D115" s="310"/>
      <c r="E115" s="310"/>
      <c r="F115" s="333" t="s">
        <v>974</v>
      </c>
      <c r="G115" s="310"/>
      <c r="H115" s="310" t="s">
        <v>1018</v>
      </c>
      <c r="I115" s="310" t="s">
        <v>1009</v>
      </c>
      <c r="J115" s="310"/>
      <c r="K115" s="324"/>
    </row>
    <row r="116" s="1" customFormat="1" ht="15" customHeight="1">
      <c r="B116" s="335"/>
      <c r="C116" s="310" t="s">
        <v>53</v>
      </c>
      <c r="D116" s="310"/>
      <c r="E116" s="310"/>
      <c r="F116" s="333" t="s">
        <v>974</v>
      </c>
      <c r="G116" s="310"/>
      <c r="H116" s="310" t="s">
        <v>1019</v>
      </c>
      <c r="I116" s="310" t="s">
        <v>1009</v>
      </c>
      <c r="J116" s="310"/>
      <c r="K116" s="324"/>
    </row>
    <row r="117" s="1" customFormat="1" ht="15" customHeight="1">
      <c r="B117" s="335"/>
      <c r="C117" s="310" t="s">
        <v>62</v>
      </c>
      <c r="D117" s="310"/>
      <c r="E117" s="310"/>
      <c r="F117" s="333" t="s">
        <v>974</v>
      </c>
      <c r="G117" s="310"/>
      <c r="H117" s="310" t="s">
        <v>1020</v>
      </c>
      <c r="I117" s="310" t="s">
        <v>1021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1022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968</v>
      </c>
      <c r="D123" s="325"/>
      <c r="E123" s="325"/>
      <c r="F123" s="325" t="s">
        <v>969</v>
      </c>
      <c r="G123" s="326"/>
      <c r="H123" s="325" t="s">
        <v>59</v>
      </c>
      <c r="I123" s="325" t="s">
        <v>62</v>
      </c>
      <c r="J123" s="325" t="s">
        <v>970</v>
      </c>
      <c r="K123" s="354"/>
    </row>
    <row r="124" s="1" customFormat="1" ht="17.25" customHeight="1">
      <c r="B124" s="353"/>
      <c r="C124" s="327" t="s">
        <v>971</v>
      </c>
      <c r="D124" s="327"/>
      <c r="E124" s="327"/>
      <c r="F124" s="328" t="s">
        <v>972</v>
      </c>
      <c r="G124" s="329"/>
      <c r="H124" s="327"/>
      <c r="I124" s="327"/>
      <c r="J124" s="327" t="s">
        <v>973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977</v>
      </c>
      <c r="D126" s="332"/>
      <c r="E126" s="332"/>
      <c r="F126" s="333" t="s">
        <v>974</v>
      </c>
      <c r="G126" s="310"/>
      <c r="H126" s="310" t="s">
        <v>1014</v>
      </c>
      <c r="I126" s="310" t="s">
        <v>976</v>
      </c>
      <c r="J126" s="310">
        <v>120</v>
      </c>
      <c r="K126" s="358"/>
    </row>
    <row r="127" s="1" customFormat="1" ht="15" customHeight="1">
      <c r="B127" s="355"/>
      <c r="C127" s="310" t="s">
        <v>1023</v>
      </c>
      <c r="D127" s="310"/>
      <c r="E127" s="310"/>
      <c r="F127" s="333" t="s">
        <v>974</v>
      </c>
      <c r="G127" s="310"/>
      <c r="H127" s="310" t="s">
        <v>1024</v>
      </c>
      <c r="I127" s="310" t="s">
        <v>976</v>
      </c>
      <c r="J127" s="310" t="s">
        <v>1025</v>
      </c>
      <c r="K127" s="358"/>
    </row>
    <row r="128" s="1" customFormat="1" ht="15" customHeight="1">
      <c r="B128" s="355"/>
      <c r="C128" s="310" t="s">
        <v>98</v>
      </c>
      <c r="D128" s="310"/>
      <c r="E128" s="310"/>
      <c r="F128" s="333" t="s">
        <v>974</v>
      </c>
      <c r="G128" s="310"/>
      <c r="H128" s="310" t="s">
        <v>1026</v>
      </c>
      <c r="I128" s="310" t="s">
        <v>976</v>
      </c>
      <c r="J128" s="310" t="s">
        <v>1025</v>
      </c>
      <c r="K128" s="358"/>
    </row>
    <row r="129" s="1" customFormat="1" ht="15" customHeight="1">
      <c r="B129" s="355"/>
      <c r="C129" s="310" t="s">
        <v>985</v>
      </c>
      <c r="D129" s="310"/>
      <c r="E129" s="310"/>
      <c r="F129" s="333" t="s">
        <v>980</v>
      </c>
      <c r="G129" s="310"/>
      <c r="H129" s="310" t="s">
        <v>986</v>
      </c>
      <c r="I129" s="310" t="s">
        <v>976</v>
      </c>
      <c r="J129" s="310">
        <v>15</v>
      </c>
      <c r="K129" s="358"/>
    </row>
    <row r="130" s="1" customFormat="1" ht="15" customHeight="1">
      <c r="B130" s="355"/>
      <c r="C130" s="336" t="s">
        <v>987</v>
      </c>
      <c r="D130" s="336"/>
      <c r="E130" s="336"/>
      <c r="F130" s="337" t="s">
        <v>980</v>
      </c>
      <c r="G130" s="336"/>
      <c r="H130" s="336" t="s">
        <v>988</v>
      </c>
      <c r="I130" s="336" t="s">
        <v>976</v>
      </c>
      <c r="J130" s="336">
        <v>15</v>
      </c>
      <c r="K130" s="358"/>
    </row>
    <row r="131" s="1" customFormat="1" ht="15" customHeight="1">
      <c r="B131" s="355"/>
      <c r="C131" s="336" t="s">
        <v>989</v>
      </c>
      <c r="D131" s="336"/>
      <c r="E131" s="336"/>
      <c r="F131" s="337" t="s">
        <v>980</v>
      </c>
      <c r="G131" s="336"/>
      <c r="H131" s="336" t="s">
        <v>990</v>
      </c>
      <c r="I131" s="336" t="s">
        <v>976</v>
      </c>
      <c r="J131" s="336">
        <v>20</v>
      </c>
      <c r="K131" s="358"/>
    </row>
    <row r="132" s="1" customFormat="1" ht="15" customHeight="1">
      <c r="B132" s="355"/>
      <c r="C132" s="336" t="s">
        <v>991</v>
      </c>
      <c r="D132" s="336"/>
      <c r="E132" s="336"/>
      <c r="F132" s="337" t="s">
        <v>980</v>
      </c>
      <c r="G132" s="336"/>
      <c r="H132" s="336" t="s">
        <v>992</v>
      </c>
      <c r="I132" s="336" t="s">
        <v>976</v>
      </c>
      <c r="J132" s="336">
        <v>20</v>
      </c>
      <c r="K132" s="358"/>
    </row>
    <row r="133" s="1" customFormat="1" ht="15" customHeight="1">
      <c r="B133" s="355"/>
      <c r="C133" s="310" t="s">
        <v>979</v>
      </c>
      <c r="D133" s="310"/>
      <c r="E133" s="310"/>
      <c r="F133" s="333" t="s">
        <v>980</v>
      </c>
      <c r="G133" s="310"/>
      <c r="H133" s="310" t="s">
        <v>1014</v>
      </c>
      <c r="I133" s="310" t="s">
        <v>976</v>
      </c>
      <c r="J133" s="310">
        <v>50</v>
      </c>
      <c r="K133" s="358"/>
    </row>
    <row r="134" s="1" customFormat="1" ht="15" customHeight="1">
      <c r="B134" s="355"/>
      <c r="C134" s="310" t="s">
        <v>993</v>
      </c>
      <c r="D134" s="310"/>
      <c r="E134" s="310"/>
      <c r="F134" s="333" t="s">
        <v>980</v>
      </c>
      <c r="G134" s="310"/>
      <c r="H134" s="310" t="s">
        <v>1014</v>
      </c>
      <c r="I134" s="310" t="s">
        <v>976</v>
      </c>
      <c r="J134" s="310">
        <v>50</v>
      </c>
      <c r="K134" s="358"/>
    </row>
    <row r="135" s="1" customFormat="1" ht="15" customHeight="1">
      <c r="B135" s="355"/>
      <c r="C135" s="310" t="s">
        <v>999</v>
      </c>
      <c r="D135" s="310"/>
      <c r="E135" s="310"/>
      <c r="F135" s="333" t="s">
        <v>980</v>
      </c>
      <c r="G135" s="310"/>
      <c r="H135" s="310" t="s">
        <v>1014</v>
      </c>
      <c r="I135" s="310" t="s">
        <v>976</v>
      </c>
      <c r="J135" s="310">
        <v>50</v>
      </c>
      <c r="K135" s="358"/>
    </row>
    <row r="136" s="1" customFormat="1" ht="15" customHeight="1">
      <c r="B136" s="355"/>
      <c r="C136" s="310" t="s">
        <v>1001</v>
      </c>
      <c r="D136" s="310"/>
      <c r="E136" s="310"/>
      <c r="F136" s="333" t="s">
        <v>980</v>
      </c>
      <c r="G136" s="310"/>
      <c r="H136" s="310" t="s">
        <v>1014</v>
      </c>
      <c r="I136" s="310" t="s">
        <v>976</v>
      </c>
      <c r="J136" s="310">
        <v>50</v>
      </c>
      <c r="K136" s="358"/>
    </row>
    <row r="137" s="1" customFormat="1" ht="15" customHeight="1">
      <c r="B137" s="355"/>
      <c r="C137" s="310" t="s">
        <v>1002</v>
      </c>
      <c r="D137" s="310"/>
      <c r="E137" s="310"/>
      <c r="F137" s="333" t="s">
        <v>980</v>
      </c>
      <c r="G137" s="310"/>
      <c r="H137" s="310" t="s">
        <v>1027</v>
      </c>
      <c r="I137" s="310" t="s">
        <v>976</v>
      </c>
      <c r="J137" s="310">
        <v>255</v>
      </c>
      <c r="K137" s="358"/>
    </row>
    <row r="138" s="1" customFormat="1" ht="15" customHeight="1">
      <c r="B138" s="355"/>
      <c r="C138" s="310" t="s">
        <v>1004</v>
      </c>
      <c r="D138" s="310"/>
      <c r="E138" s="310"/>
      <c r="F138" s="333" t="s">
        <v>974</v>
      </c>
      <c r="G138" s="310"/>
      <c r="H138" s="310" t="s">
        <v>1028</v>
      </c>
      <c r="I138" s="310" t="s">
        <v>1006</v>
      </c>
      <c r="J138" s="310"/>
      <c r="K138" s="358"/>
    </row>
    <row r="139" s="1" customFormat="1" ht="15" customHeight="1">
      <c r="B139" s="355"/>
      <c r="C139" s="310" t="s">
        <v>1007</v>
      </c>
      <c r="D139" s="310"/>
      <c r="E139" s="310"/>
      <c r="F139" s="333" t="s">
        <v>974</v>
      </c>
      <c r="G139" s="310"/>
      <c r="H139" s="310" t="s">
        <v>1029</v>
      </c>
      <c r="I139" s="310" t="s">
        <v>1009</v>
      </c>
      <c r="J139" s="310"/>
      <c r="K139" s="358"/>
    </row>
    <row r="140" s="1" customFormat="1" ht="15" customHeight="1">
      <c r="B140" s="355"/>
      <c r="C140" s="310" t="s">
        <v>1010</v>
      </c>
      <c r="D140" s="310"/>
      <c r="E140" s="310"/>
      <c r="F140" s="333" t="s">
        <v>974</v>
      </c>
      <c r="G140" s="310"/>
      <c r="H140" s="310" t="s">
        <v>1010</v>
      </c>
      <c r="I140" s="310" t="s">
        <v>1009</v>
      </c>
      <c r="J140" s="310"/>
      <c r="K140" s="358"/>
    </row>
    <row r="141" s="1" customFormat="1" ht="15" customHeight="1">
      <c r="B141" s="355"/>
      <c r="C141" s="310" t="s">
        <v>43</v>
      </c>
      <c r="D141" s="310"/>
      <c r="E141" s="310"/>
      <c r="F141" s="333" t="s">
        <v>974</v>
      </c>
      <c r="G141" s="310"/>
      <c r="H141" s="310" t="s">
        <v>1030</v>
      </c>
      <c r="I141" s="310" t="s">
        <v>1009</v>
      </c>
      <c r="J141" s="310"/>
      <c r="K141" s="358"/>
    </row>
    <row r="142" s="1" customFormat="1" ht="15" customHeight="1">
      <c r="B142" s="355"/>
      <c r="C142" s="310" t="s">
        <v>1031</v>
      </c>
      <c r="D142" s="310"/>
      <c r="E142" s="310"/>
      <c r="F142" s="333" t="s">
        <v>974</v>
      </c>
      <c r="G142" s="310"/>
      <c r="H142" s="310" t="s">
        <v>1032</v>
      </c>
      <c r="I142" s="310" t="s">
        <v>1009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1033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968</v>
      </c>
      <c r="D148" s="325"/>
      <c r="E148" s="325"/>
      <c r="F148" s="325" t="s">
        <v>969</v>
      </c>
      <c r="G148" s="326"/>
      <c r="H148" s="325" t="s">
        <v>59</v>
      </c>
      <c r="I148" s="325" t="s">
        <v>62</v>
      </c>
      <c r="J148" s="325" t="s">
        <v>970</v>
      </c>
      <c r="K148" s="324"/>
    </row>
    <row r="149" s="1" customFormat="1" ht="17.25" customHeight="1">
      <c r="B149" s="322"/>
      <c r="C149" s="327" t="s">
        <v>971</v>
      </c>
      <c r="D149" s="327"/>
      <c r="E149" s="327"/>
      <c r="F149" s="328" t="s">
        <v>972</v>
      </c>
      <c r="G149" s="329"/>
      <c r="H149" s="327"/>
      <c r="I149" s="327"/>
      <c r="J149" s="327" t="s">
        <v>973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977</v>
      </c>
      <c r="D151" s="310"/>
      <c r="E151" s="310"/>
      <c r="F151" s="363" t="s">
        <v>974</v>
      </c>
      <c r="G151" s="310"/>
      <c r="H151" s="362" t="s">
        <v>1014</v>
      </c>
      <c r="I151" s="362" t="s">
        <v>976</v>
      </c>
      <c r="J151" s="362">
        <v>120</v>
      </c>
      <c r="K151" s="358"/>
    </row>
    <row r="152" s="1" customFormat="1" ht="15" customHeight="1">
      <c r="B152" s="335"/>
      <c r="C152" s="362" t="s">
        <v>1023</v>
      </c>
      <c r="D152" s="310"/>
      <c r="E152" s="310"/>
      <c r="F152" s="363" t="s">
        <v>974</v>
      </c>
      <c r="G152" s="310"/>
      <c r="H152" s="362" t="s">
        <v>1034</v>
      </c>
      <c r="I152" s="362" t="s">
        <v>976</v>
      </c>
      <c r="J152" s="362" t="s">
        <v>1025</v>
      </c>
      <c r="K152" s="358"/>
    </row>
    <row r="153" s="1" customFormat="1" ht="15" customHeight="1">
      <c r="B153" s="335"/>
      <c r="C153" s="362" t="s">
        <v>98</v>
      </c>
      <c r="D153" s="310"/>
      <c r="E153" s="310"/>
      <c r="F153" s="363" t="s">
        <v>974</v>
      </c>
      <c r="G153" s="310"/>
      <c r="H153" s="362" t="s">
        <v>1035</v>
      </c>
      <c r="I153" s="362" t="s">
        <v>976</v>
      </c>
      <c r="J153" s="362" t="s">
        <v>1025</v>
      </c>
      <c r="K153" s="358"/>
    </row>
    <row r="154" s="1" customFormat="1" ht="15" customHeight="1">
      <c r="B154" s="335"/>
      <c r="C154" s="362" t="s">
        <v>979</v>
      </c>
      <c r="D154" s="310"/>
      <c r="E154" s="310"/>
      <c r="F154" s="363" t="s">
        <v>980</v>
      </c>
      <c r="G154" s="310"/>
      <c r="H154" s="362" t="s">
        <v>1014</v>
      </c>
      <c r="I154" s="362" t="s">
        <v>976</v>
      </c>
      <c r="J154" s="362">
        <v>50</v>
      </c>
      <c r="K154" s="358"/>
    </row>
    <row r="155" s="1" customFormat="1" ht="15" customHeight="1">
      <c r="B155" s="335"/>
      <c r="C155" s="362" t="s">
        <v>982</v>
      </c>
      <c r="D155" s="310"/>
      <c r="E155" s="310"/>
      <c r="F155" s="363" t="s">
        <v>974</v>
      </c>
      <c r="G155" s="310"/>
      <c r="H155" s="362" t="s">
        <v>1014</v>
      </c>
      <c r="I155" s="362" t="s">
        <v>984</v>
      </c>
      <c r="J155" s="362"/>
      <c r="K155" s="358"/>
    </row>
    <row r="156" s="1" customFormat="1" ht="15" customHeight="1">
      <c r="B156" s="335"/>
      <c r="C156" s="362" t="s">
        <v>993</v>
      </c>
      <c r="D156" s="310"/>
      <c r="E156" s="310"/>
      <c r="F156" s="363" t="s">
        <v>980</v>
      </c>
      <c r="G156" s="310"/>
      <c r="H156" s="362" t="s">
        <v>1014</v>
      </c>
      <c r="I156" s="362" t="s">
        <v>976</v>
      </c>
      <c r="J156" s="362">
        <v>50</v>
      </c>
      <c r="K156" s="358"/>
    </row>
    <row r="157" s="1" customFormat="1" ht="15" customHeight="1">
      <c r="B157" s="335"/>
      <c r="C157" s="362" t="s">
        <v>1001</v>
      </c>
      <c r="D157" s="310"/>
      <c r="E157" s="310"/>
      <c r="F157" s="363" t="s">
        <v>980</v>
      </c>
      <c r="G157" s="310"/>
      <c r="H157" s="362" t="s">
        <v>1014</v>
      </c>
      <c r="I157" s="362" t="s">
        <v>976</v>
      </c>
      <c r="J157" s="362">
        <v>50</v>
      </c>
      <c r="K157" s="358"/>
    </row>
    <row r="158" s="1" customFormat="1" ht="15" customHeight="1">
      <c r="B158" s="335"/>
      <c r="C158" s="362" t="s">
        <v>999</v>
      </c>
      <c r="D158" s="310"/>
      <c r="E158" s="310"/>
      <c r="F158" s="363" t="s">
        <v>980</v>
      </c>
      <c r="G158" s="310"/>
      <c r="H158" s="362" t="s">
        <v>1014</v>
      </c>
      <c r="I158" s="362" t="s">
        <v>976</v>
      </c>
      <c r="J158" s="362">
        <v>50</v>
      </c>
      <c r="K158" s="358"/>
    </row>
    <row r="159" s="1" customFormat="1" ht="15" customHeight="1">
      <c r="B159" s="335"/>
      <c r="C159" s="362" t="s">
        <v>115</v>
      </c>
      <c r="D159" s="310"/>
      <c r="E159" s="310"/>
      <c r="F159" s="363" t="s">
        <v>974</v>
      </c>
      <c r="G159" s="310"/>
      <c r="H159" s="362" t="s">
        <v>1036</v>
      </c>
      <c r="I159" s="362" t="s">
        <v>976</v>
      </c>
      <c r="J159" s="362" t="s">
        <v>1037</v>
      </c>
      <c r="K159" s="358"/>
    </row>
    <row r="160" s="1" customFormat="1" ht="15" customHeight="1">
      <c r="B160" s="335"/>
      <c r="C160" s="362" t="s">
        <v>1038</v>
      </c>
      <c r="D160" s="310"/>
      <c r="E160" s="310"/>
      <c r="F160" s="363" t="s">
        <v>974</v>
      </c>
      <c r="G160" s="310"/>
      <c r="H160" s="362" t="s">
        <v>1039</v>
      </c>
      <c r="I160" s="362" t="s">
        <v>1009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1040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968</v>
      </c>
      <c r="D166" s="325"/>
      <c r="E166" s="325"/>
      <c r="F166" s="325" t="s">
        <v>969</v>
      </c>
      <c r="G166" s="367"/>
      <c r="H166" s="368" t="s">
        <v>59</v>
      </c>
      <c r="I166" s="368" t="s">
        <v>62</v>
      </c>
      <c r="J166" s="325" t="s">
        <v>970</v>
      </c>
      <c r="K166" s="302"/>
    </row>
    <row r="167" s="1" customFormat="1" ht="17.25" customHeight="1">
      <c r="B167" s="303"/>
      <c r="C167" s="327" t="s">
        <v>971</v>
      </c>
      <c r="D167" s="327"/>
      <c r="E167" s="327"/>
      <c r="F167" s="328" t="s">
        <v>972</v>
      </c>
      <c r="G167" s="369"/>
      <c r="H167" s="370"/>
      <c r="I167" s="370"/>
      <c r="J167" s="327" t="s">
        <v>973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977</v>
      </c>
      <c r="D169" s="310"/>
      <c r="E169" s="310"/>
      <c r="F169" s="333" t="s">
        <v>974</v>
      </c>
      <c r="G169" s="310"/>
      <c r="H169" s="310" t="s">
        <v>1014</v>
      </c>
      <c r="I169" s="310" t="s">
        <v>976</v>
      </c>
      <c r="J169" s="310">
        <v>120</v>
      </c>
      <c r="K169" s="358"/>
    </row>
    <row r="170" s="1" customFormat="1" ht="15" customHeight="1">
      <c r="B170" s="335"/>
      <c r="C170" s="310" t="s">
        <v>1023</v>
      </c>
      <c r="D170" s="310"/>
      <c r="E170" s="310"/>
      <c r="F170" s="333" t="s">
        <v>974</v>
      </c>
      <c r="G170" s="310"/>
      <c r="H170" s="310" t="s">
        <v>1024</v>
      </c>
      <c r="I170" s="310" t="s">
        <v>976</v>
      </c>
      <c r="J170" s="310" t="s">
        <v>1025</v>
      </c>
      <c r="K170" s="358"/>
    </row>
    <row r="171" s="1" customFormat="1" ht="15" customHeight="1">
      <c r="B171" s="335"/>
      <c r="C171" s="310" t="s">
        <v>98</v>
      </c>
      <c r="D171" s="310"/>
      <c r="E171" s="310"/>
      <c r="F171" s="333" t="s">
        <v>974</v>
      </c>
      <c r="G171" s="310"/>
      <c r="H171" s="310" t="s">
        <v>1041</v>
      </c>
      <c r="I171" s="310" t="s">
        <v>976</v>
      </c>
      <c r="J171" s="310" t="s">
        <v>1025</v>
      </c>
      <c r="K171" s="358"/>
    </row>
    <row r="172" s="1" customFormat="1" ht="15" customHeight="1">
      <c r="B172" s="335"/>
      <c r="C172" s="310" t="s">
        <v>979</v>
      </c>
      <c r="D172" s="310"/>
      <c r="E172" s="310"/>
      <c r="F172" s="333" t="s">
        <v>980</v>
      </c>
      <c r="G172" s="310"/>
      <c r="H172" s="310" t="s">
        <v>1041</v>
      </c>
      <c r="I172" s="310" t="s">
        <v>976</v>
      </c>
      <c r="J172" s="310">
        <v>50</v>
      </c>
      <c r="K172" s="358"/>
    </row>
    <row r="173" s="1" customFormat="1" ht="15" customHeight="1">
      <c r="B173" s="335"/>
      <c r="C173" s="310" t="s">
        <v>982</v>
      </c>
      <c r="D173" s="310"/>
      <c r="E173" s="310"/>
      <c r="F173" s="333" t="s">
        <v>974</v>
      </c>
      <c r="G173" s="310"/>
      <c r="H173" s="310" t="s">
        <v>1041</v>
      </c>
      <c r="I173" s="310" t="s">
        <v>984</v>
      </c>
      <c r="J173" s="310"/>
      <c r="K173" s="358"/>
    </row>
    <row r="174" s="1" customFormat="1" ht="15" customHeight="1">
      <c r="B174" s="335"/>
      <c r="C174" s="310" t="s">
        <v>993</v>
      </c>
      <c r="D174" s="310"/>
      <c r="E174" s="310"/>
      <c r="F174" s="333" t="s">
        <v>980</v>
      </c>
      <c r="G174" s="310"/>
      <c r="H174" s="310" t="s">
        <v>1041</v>
      </c>
      <c r="I174" s="310" t="s">
        <v>976</v>
      </c>
      <c r="J174" s="310">
        <v>50</v>
      </c>
      <c r="K174" s="358"/>
    </row>
    <row r="175" s="1" customFormat="1" ht="15" customHeight="1">
      <c r="B175" s="335"/>
      <c r="C175" s="310" t="s">
        <v>1001</v>
      </c>
      <c r="D175" s="310"/>
      <c r="E175" s="310"/>
      <c r="F175" s="333" t="s">
        <v>980</v>
      </c>
      <c r="G175" s="310"/>
      <c r="H175" s="310" t="s">
        <v>1041</v>
      </c>
      <c r="I175" s="310" t="s">
        <v>976</v>
      </c>
      <c r="J175" s="310">
        <v>50</v>
      </c>
      <c r="K175" s="358"/>
    </row>
    <row r="176" s="1" customFormat="1" ht="15" customHeight="1">
      <c r="B176" s="335"/>
      <c r="C176" s="310" t="s">
        <v>999</v>
      </c>
      <c r="D176" s="310"/>
      <c r="E176" s="310"/>
      <c r="F176" s="333" t="s">
        <v>980</v>
      </c>
      <c r="G176" s="310"/>
      <c r="H176" s="310" t="s">
        <v>1041</v>
      </c>
      <c r="I176" s="310" t="s">
        <v>976</v>
      </c>
      <c r="J176" s="310">
        <v>50</v>
      </c>
      <c r="K176" s="358"/>
    </row>
    <row r="177" s="1" customFormat="1" ht="15" customHeight="1">
      <c r="B177" s="335"/>
      <c r="C177" s="310" t="s">
        <v>121</v>
      </c>
      <c r="D177" s="310"/>
      <c r="E177" s="310"/>
      <c r="F177" s="333" t="s">
        <v>974</v>
      </c>
      <c r="G177" s="310"/>
      <c r="H177" s="310" t="s">
        <v>1042</v>
      </c>
      <c r="I177" s="310" t="s">
        <v>1043</v>
      </c>
      <c r="J177" s="310"/>
      <c r="K177" s="358"/>
    </row>
    <row r="178" s="1" customFormat="1" ht="15" customHeight="1">
      <c r="B178" s="335"/>
      <c r="C178" s="310" t="s">
        <v>62</v>
      </c>
      <c r="D178" s="310"/>
      <c r="E178" s="310"/>
      <c r="F178" s="333" t="s">
        <v>974</v>
      </c>
      <c r="G178" s="310"/>
      <c r="H178" s="310" t="s">
        <v>1044</v>
      </c>
      <c r="I178" s="310" t="s">
        <v>1045</v>
      </c>
      <c r="J178" s="310">
        <v>1</v>
      </c>
      <c r="K178" s="358"/>
    </row>
    <row r="179" s="1" customFormat="1" ht="15" customHeight="1">
      <c r="B179" s="335"/>
      <c r="C179" s="310" t="s">
        <v>58</v>
      </c>
      <c r="D179" s="310"/>
      <c r="E179" s="310"/>
      <c r="F179" s="333" t="s">
        <v>974</v>
      </c>
      <c r="G179" s="310"/>
      <c r="H179" s="310" t="s">
        <v>1046</v>
      </c>
      <c r="I179" s="310" t="s">
        <v>976</v>
      </c>
      <c r="J179" s="310">
        <v>20</v>
      </c>
      <c r="K179" s="358"/>
    </row>
    <row r="180" s="1" customFormat="1" ht="15" customHeight="1">
      <c r="B180" s="335"/>
      <c r="C180" s="310" t="s">
        <v>59</v>
      </c>
      <c r="D180" s="310"/>
      <c r="E180" s="310"/>
      <c r="F180" s="333" t="s">
        <v>974</v>
      </c>
      <c r="G180" s="310"/>
      <c r="H180" s="310" t="s">
        <v>1047</v>
      </c>
      <c r="I180" s="310" t="s">
        <v>976</v>
      </c>
      <c r="J180" s="310">
        <v>255</v>
      </c>
      <c r="K180" s="358"/>
    </row>
    <row r="181" s="1" customFormat="1" ht="15" customHeight="1">
      <c r="B181" s="335"/>
      <c r="C181" s="310" t="s">
        <v>122</v>
      </c>
      <c r="D181" s="310"/>
      <c r="E181" s="310"/>
      <c r="F181" s="333" t="s">
        <v>974</v>
      </c>
      <c r="G181" s="310"/>
      <c r="H181" s="310" t="s">
        <v>938</v>
      </c>
      <c r="I181" s="310" t="s">
        <v>976</v>
      </c>
      <c r="J181" s="310">
        <v>10</v>
      </c>
      <c r="K181" s="358"/>
    </row>
    <row r="182" s="1" customFormat="1" ht="15" customHeight="1">
      <c r="B182" s="335"/>
      <c r="C182" s="310" t="s">
        <v>123</v>
      </c>
      <c r="D182" s="310"/>
      <c r="E182" s="310"/>
      <c r="F182" s="333" t="s">
        <v>974</v>
      </c>
      <c r="G182" s="310"/>
      <c r="H182" s="310" t="s">
        <v>1048</v>
      </c>
      <c r="I182" s="310" t="s">
        <v>1009</v>
      </c>
      <c r="J182" s="310"/>
      <c r="K182" s="358"/>
    </row>
    <row r="183" s="1" customFormat="1" ht="15" customHeight="1">
      <c r="B183" s="335"/>
      <c r="C183" s="310" t="s">
        <v>1049</v>
      </c>
      <c r="D183" s="310"/>
      <c r="E183" s="310"/>
      <c r="F183" s="333" t="s">
        <v>974</v>
      </c>
      <c r="G183" s="310"/>
      <c r="H183" s="310" t="s">
        <v>1050</v>
      </c>
      <c r="I183" s="310" t="s">
        <v>1009</v>
      </c>
      <c r="J183" s="310"/>
      <c r="K183" s="358"/>
    </row>
    <row r="184" s="1" customFormat="1" ht="15" customHeight="1">
      <c r="B184" s="335"/>
      <c r="C184" s="310" t="s">
        <v>1038</v>
      </c>
      <c r="D184" s="310"/>
      <c r="E184" s="310"/>
      <c r="F184" s="333" t="s">
        <v>974</v>
      </c>
      <c r="G184" s="310"/>
      <c r="H184" s="310" t="s">
        <v>1051</v>
      </c>
      <c r="I184" s="310" t="s">
        <v>1009</v>
      </c>
      <c r="J184" s="310"/>
      <c r="K184" s="358"/>
    </row>
    <row r="185" s="1" customFormat="1" ht="15" customHeight="1">
      <c r="B185" s="335"/>
      <c r="C185" s="310" t="s">
        <v>125</v>
      </c>
      <c r="D185" s="310"/>
      <c r="E185" s="310"/>
      <c r="F185" s="333" t="s">
        <v>980</v>
      </c>
      <c r="G185" s="310"/>
      <c r="H185" s="310" t="s">
        <v>1052</v>
      </c>
      <c r="I185" s="310" t="s">
        <v>976</v>
      </c>
      <c r="J185" s="310">
        <v>50</v>
      </c>
      <c r="K185" s="358"/>
    </row>
    <row r="186" s="1" customFormat="1" ht="15" customHeight="1">
      <c r="B186" s="335"/>
      <c r="C186" s="310" t="s">
        <v>1053</v>
      </c>
      <c r="D186" s="310"/>
      <c r="E186" s="310"/>
      <c r="F186" s="333" t="s">
        <v>980</v>
      </c>
      <c r="G186" s="310"/>
      <c r="H186" s="310" t="s">
        <v>1054</v>
      </c>
      <c r="I186" s="310" t="s">
        <v>1055</v>
      </c>
      <c r="J186" s="310"/>
      <c r="K186" s="358"/>
    </row>
    <row r="187" s="1" customFormat="1" ht="15" customHeight="1">
      <c r="B187" s="335"/>
      <c r="C187" s="310" t="s">
        <v>1056</v>
      </c>
      <c r="D187" s="310"/>
      <c r="E187" s="310"/>
      <c r="F187" s="333" t="s">
        <v>980</v>
      </c>
      <c r="G187" s="310"/>
      <c r="H187" s="310" t="s">
        <v>1057</v>
      </c>
      <c r="I187" s="310" t="s">
        <v>1055</v>
      </c>
      <c r="J187" s="310"/>
      <c r="K187" s="358"/>
    </row>
    <row r="188" s="1" customFormat="1" ht="15" customHeight="1">
      <c r="B188" s="335"/>
      <c r="C188" s="310" t="s">
        <v>1058</v>
      </c>
      <c r="D188" s="310"/>
      <c r="E188" s="310"/>
      <c r="F188" s="333" t="s">
        <v>980</v>
      </c>
      <c r="G188" s="310"/>
      <c r="H188" s="310" t="s">
        <v>1059</v>
      </c>
      <c r="I188" s="310" t="s">
        <v>1055</v>
      </c>
      <c r="J188" s="310"/>
      <c r="K188" s="358"/>
    </row>
    <row r="189" s="1" customFormat="1" ht="15" customHeight="1">
      <c r="B189" s="335"/>
      <c r="C189" s="371" t="s">
        <v>1060</v>
      </c>
      <c r="D189" s="310"/>
      <c r="E189" s="310"/>
      <c r="F189" s="333" t="s">
        <v>980</v>
      </c>
      <c r="G189" s="310"/>
      <c r="H189" s="310" t="s">
        <v>1061</v>
      </c>
      <c r="I189" s="310" t="s">
        <v>1062</v>
      </c>
      <c r="J189" s="372" t="s">
        <v>1063</v>
      </c>
      <c r="K189" s="358"/>
    </row>
    <row r="190" s="1" customFormat="1" ht="15" customHeight="1">
      <c r="B190" s="335"/>
      <c r="C190" s="371" t="s">
        <v>47</v>
      </c>
      <c r="D190" s="310"/>
      <c r="E190" s="310"/>
      <c r="F190" s="333" t="s">
        <v>974</v>
      </c>
      <c r="G190" s="310"/>
      <c r="H190" s="307" t="s">
        <v>1064</v>
      </c>
      <c r="I190" s="310" t="s">
        <v>1065</v>
      </c>
      <c r="J190" s="310"/>
      <c r="K190" s="358"/>
    </row>
    <row r="191" s="1" customFormat="1" ht="15" customHeight="1">
      <c r="B191" s="335"/>
      <c r="C191" s="371" t="s">
        <v>1066</v>
      </c>
      <c r="D191" s="310"/>
      <c r="E191" s="310"/>
      <c r="F191" s="333" t="s">
        <v>974</v>
      </c>
      <c r="G191" s="310"/>
      <c r="H191" s="310" t="s">
        <v>1067</v>
      </c>
      <c r="I191" s="310" t="s">
        <v>1009</v>
      </c>
      <c r="J191" s="310"/>
      <c r="K191" s="358"/>
    </row>
    <row r="192" s="1" customFormat="1" ht="15" customHeight="1">
      <c r="B192" s="335"/>
      <c r="C192" s="371" t="s">
        <v>1068</v>
      </c>
      <c r="D192" s="310"/>
      <c r="E192" s="310"/>
      <c r="F192" s="333" t="s">
        <v>974</v>
      </c>
      <c r="G192" s="310"/>
      <c r="H192" s="310" t="s">
        <v>1069</v>
      </c>
      <c r="I192" s="310" t="s">
        <v>1009</v>
      </c>
      <c r="J192" s="310"/>
      <c r="K192" s="358"/>
    </row>
    <row r="193" s="1" customFormat="1" ht="15" customHeight="1">
      <c r="B193" s="335"/>
      <c r="C193" s="371" t="s">
        <v>1070</v>
      </c>
      <c r="D193" s="310"/>
      <c r="E193" s="310"/>
      <c r="F193" s="333" t="s">
        <v>980</v>
      </c>
      <c r="G193" s="310"/>
      <c r="H193" s="310" t="s">
        <v>1071</v>
      </c>
      <c r="I193" s="310" t="s">
        <v>1009</v>
      </c>
      <c r="J193" s="310"/>
      <c r="K193" s="358"/>
    </row>
    <row r="194" s="1" customFormat="1" ht="15" customHeight="1">
      <c r="B194" s="364"/>
      <c r="C194" s="373"/>
      <c r="D194" s="344"/>
      <c r="E194" s="344"/>
      <c r="F194" s="344"/>
      <c r="G194" s="344"/>
      <c r="H194" s="344"/>
      <c r="I194" s="344"/>
      <c r="J194" s="344"/>
      <c r="K194" s="365"/>
    </row>
    <row r="195" s="1" customFormat="1" ht="18.75" customHeight="1">
      <c r="B195" s="346"/>
      <c r="C195" s="356"/>
      <c r="D195" s="356"/>
      <c r="E195" s="356"/>
      <c r="F195" s="366"/>
      <c r="G195" s="356"/>
      <c r="H195" s="356"/>
      <c r="I195" s="356"/>
      <c r="J195" s="356"/>
      <c r="K195" s="346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18"/>
      <c r="C197" s="318"/>
      <c r="D197" s="318"/>
      <c r="E197" s="318"/>
      <c r="F197" s="318"/>
      <c r="G197" s="318"/>
      <c r="H197" s="318"/>
      <c r="I197" s="318"/>
      <c r="J197" s="318"/>
      <c r="K197" s="318"/>
    </row>
    <row r="198" s="1" customFormat="1" ht="13.5">
      <c r="B198" s="297"/>
      <c r="C198" s="298"/>
      <c r="D198" s="298"/>
      <c r="E198" s="298"/>
      <c r="F198" s="298"/>
      <c r="G198" s="298"/>
      <c r="H198" s="298"/>
      <c r="I198" s="298"/>
      <c r="J198" s="298"/>
      <c r="K198" s="299"/>
    </row>
    <row r="199" s="1" customFormat="1" ht="21">
      <c r="B199" s="300"/>
      <c r="C199" s="301" t="s">
        <v>1072</v>
      </c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5.5" customHeight="1">
      <c r="B200" s="300"/>
      <c r="C200" s="374" t="s">
        <v>1073</v>
      </c>
      <c r="D200" s="374"/>
      <c r="E200" s="374"/>
      <c r="F200" s="374" t="s">
        <v>1074</v>
      </c>
      <c r="G200" s="375"/>
      <c r="H200" s="374" t="s">
        <v>1075</v>
      </c>
      <c r="I200" s="374"/>
      <c r="J200" s="374"/>
      <c r="K200" s="302"/>
    </row>
    <row r="201" s="1" customFormat="1" ht="5.25" customHeight="1">
      <c r="B201" s="335"/>
      <c r="C201" s="330"/>
      <c r="D201" s="330"/>
      <c r="E201" s="330"/>
      <c r="F201" s="330"/>
      <c r="G201" s="356"/>
      <c r="H201" s="330"/>
      <c r="I201" s="330"/>
      <c r="J201" s="330"/>
      <c r="K201" s="358"/>
    </row>
    <row r="202" s="1" customFormat="1" ht="15" customHeight="1">
      <c r="B202" s="335"/>
      <c r="C202" s="310" t="s">
        <v>1065</v>
      </c>
      <c r="D202" s="310"/>
      <c r="E202" s="310"/>
      <c r="F202" s="333" t="s">
        <v>48</v>
      </c>
      <c r="G202" s="310"/>
      <c r="H202" s="310" t="s">
        <v>1076</v>
      </c>
      <c r="I202" s="310"/>
      <c r="J202" s="310"/>
      <c r="K202" s="358"/>
    </row>
    <row r="203" s="1" customFormat="1" ht="15" customHeight="1">
      <c r="B203" s="335"/>
      <c r="C203" s="310"/>
      <c r="D203" s="310"/>
      <c r="E203" s="310"/>
      <c r="F203" s="333" t="s">
        <v>49</v>
      </c>
      <c r="G203" s="310"/>
      <c r="H203" s="310" t="s">
        <v>1077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52</v>
      </c>
      <c r="G204" s="310"/>
      <c r="H204" s="310" t="s">
        <v>1078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50</v>
      </c>
      <c r="G205" s="310"/>
      <c r="H205" s="310" t="s">
        <v>1079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51</v>
      </c>
      <c r="G206" s="310"/>
      <c r="H206" s="310" t="s">
        <v>1080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/>
      <c r="G207" s="310"/>
      <c r="H207" s="310"/>
      <c r="I207" s="310"/>
      <c r="J207" s="310"/>
      <c r="K207" s="358"/>
    </row>
    <row r="208" s="1" customFormat="1" ht="15" customHeight="1">
      <c r="B208" s="335"/>
      <c r="C208" s="310" t="s">
        <v>1021</v>
      </c>
      <c r="D208" s="310"/>
      <c r="E208" s="310"/>
      <c r="F208" s="333" t="s">
        <v>84</v>
      </c>
      <c r="G208" s="310"/>
      <c r="H208" s="310" t="s">
        <v>1081</v>
      </c>
      <c r="I208" s="310"/>
      <c r="J208" s="310"/>
      <c r="K208" s="358"/>
    </row>
    <row r="209" s="1" customFormat="1" ht="15" customHeight="1">
      <c r="B209" s="335"/>
      <c r="C209" s="310"/>
      <c r="D209" s="310"/>
      <c r="E209" s="310"/>
      <c r="F209" s="333" t="s">
        <v>919</v>
      </c>
      <c r="G209" s="310"/>
      <c r="H209" s="310" t="s">
        <v>920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917</v>
      </c>
      <c r="G210" s="310"/>
      <c r="H210" s="310" t="s">
        <v>1082</v>
      </c>
      <c r="I210" s="310"/>
      <c r="J210" s="310"/>
      <c r="K210" s="358"/>
    </row>
    <row r="211" s="1" customFormat="1" ht="15" customHeight="1">
      <c r="B211" s="376"/>
      <c r="C211" s="310"/>
      <c r="D211" s="310"/>
      <c r="E211" s="310"/>
      <c r="F211" s="333" t="s">
        <v>107</v>
      </c>
      <c r="G211" s="371"/>
      <c r="H211" s="362" t="s">
        <v>108</v>
      </c>
      <c r="I211" s="362"/>
      <c r="J211" s="362"/>
      <c r="K211" s="377"/>
    </row>
    <row r="212" s="1" customFormat="1" ht="15" customHeight="1">
      <c r="B212" s="376"/>
      <c r="C212" s="310"/>
      <c r="D212" s="310"/>
      <c r="E212" s="310"/>
      <c r="F212" s="333" t="s">
        <v>921</v>
      </c>
      <c r="G212" s="371"/>
      <c r="H212" s="362" t="s">
        <v>1083</v>
      </c>
      <c r="I212" s="362"/>
      <c r="J212" s="362"/>
      <c r="K212" s="377"/>
    </row>
    <row r="213" s="1" customFormat="1" ht="15" customHeight="1">
      <c r="B213" s="376"/>
      <c r="C213" s="310"/>
      <c r="D213" s="310"/>
      <c r="E213" s="310"/>
      <c r="F213" s="333"/>
      <c r="G213" s="371"/>
      <c r="H213" s="362"/>
      <c r="I213" s="362"/>
      <c r="J213" s="362"/>
      <c r="K213" s="377"/>
    </row>
    <row r="214" s="1" customFormat="1" ht="15" customHeight="1">
      <c r="B214" s="376"/>
      <c r="C214" s="310" t="s">
        <v>1045</v>
      </c>
      <c r="D214" s="310"/>
      <c r="E214" s="310"/>
      <c r="F214" s="333">
        <v>1</v>
      </c>
      <c r="G214" s="371"/>
      <c r="H214" s="362" t="s">
        <v>1084</v>
      </c>
      <c r="I214" s="362"/>
      <c r="J214" s="362"/>
      <c r="K214" s="377"/>
    </row>
    <row r="215" s="1" customFormat="1" ht="15" customHeight="1">
      <c r="B215" s="376"/>
      <c r="C215" s="310"/>
      <c r="D215" s="310"/>
      <c r="E215" s="310"/>
      <c r="F215" s="333">
        <v>2</v>
      </c>
      <c r="G215" s="371"/>
      <c r="H215" s="362" t="s">
        <v>1085</v>
      </c>
      <c r="I215" s="362"/>
      <c r="J215" s="362"/>
      <c r="K215" s="377"/>
    </row>
    <row r="216" s="1" customFormat="1" ht="15" customHeight="1">
      <c r="B216" s="376"/>
      <c r="C216" s="310"/>
      <c r="D216" s="310"/>
      <c r="E216" s="310"/>
      <c r="F216" s="333">
        <v>3</v>
      </c>
      <c r="G216" s="371"/>
      <c r="H216" s="362" t="s">
        <v>1086</v>
      </c>
      <c r="I216" s="362"/>
      <c r="J216" s="362"/>
      <c r="K216" s="377"/>
    </row>
    <row r="217" s="1" customFormat="1" ht="15" customHeight="1">
      <c r="B217" s="376"/>
      <c r="C217" s="310"/>
      <c r="D217" s="310"/>
      <c r="E217" s="310"/>
      <c r="F217" s="333">
        <v>4</v>
      </c>
      <c r="G217" s="371"/>
      <c r="H217" s="362" t="s">
        <v>1087</v>
      </c>
      <c r="I217" s="362"/>
      <c r="J217" s="362"/>
      <c r="K217" s="377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</dc:creator>
  <cp:lastModifiedBy>Jana</cp:lastModifiedBy>
  <dcterms:created xsi:type="dcterms:W3CDTF">2023-01-02T14:38:59Z</dcterms:created>
  <dcterms:modified xsi:type="dcterms:W3CDTF">2023-01-02T14:39:13Z</dcterms:modified>
</cp:coreProperties>
</file>