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-2022 - údržba HOZ Svin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'4-2022 - údržba HOZ Svina...'!$C$76:$L$140</definedName>
    <definedName name="_xlnm.Print_Area" localSheetId="1">'4-2022 - údržba HOZ Svina...'!$C$4:$K$39,'4-2022 - údržba HOZ Svina...'!$C$45:$K$60,'4-2022 - údržba HOZ Svina...'!$C$66:$L$140</definedName>
    <definedName name="_xlnm.Print_Titles" localSheetId="1">'4-2022 - údržba HOZ Svina...'!$76:$76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K37"/>
  <c r="K36"/>
  <c i="1" r="BA55"/>
  <c i="2" r="K35"/>
  <c i="1" r="AZ55"/>
  <c i="2" r="BI138"/>
  <c r="BH138"/>
  <c r="BG138"/>
  <c r="BF138"/>
  <c r="X138"/>
  <c r="V138"/>
  <c r="T138"/>
  <c r="P138"/>
  <c r="BI135"/>
  <c r="BH135"/>
  <c r="BG135"/>
  <c r="BF135"/>
  <c r="X135"/>
  <c r="V135"/>
  <c r="T135"/>
  <c r="P135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0"/>
  <c r="BH120"/>
  <c r="BG120"/>
  <c r="BF120"/>
  <c r="X120"/>
  <c r="V120"/>
  <c r="T120"/>
  <c r="P120"/>
  <c r="BI116"/>
  <c r="BH116"/>
  <c r="BG116"/>
  <c r="BF116"/>
  <c r="X116"/>
  <c r="V116"/>
  <c r="T116"/>
  <c r="P116"/>
  <c r="BI112"/>
  <c r="BH112"/>
  <c r="BG112"/>
  <c r="BF112"/>
  <c r="X112"/>
  <c r="V112"/>
  <c r="T112"/>
  <c r="P112"/>
  <c r="BI108"/>
  <c r="BH108"/>
  <c r="BG108"/>
  <c r="BF108"/>
  <c r="X108"/>
  <c r="V108"/>
  <c r="T108"/>
  <c r="P108"/>
  <c r="BI104"/>
  <c r="BH104"/>
  <c r="BG104"/>
  <c r="BF104"/>
  <c r="X104"/>
  <c r="V104"/>
  <c r="T104"/>
  <c r="P104"/>
  <c r="BI95"/>
  <c r="BH95"/>
  <c r="BG95"/>
  <c r="BF95"/>
  <c r="X95"/>
  <c r="V95"/>
  <c r="T95"/>
  <c r="P95"/>
  <c r="BI90"/>
  <c r="BH90"/>
  <c r="BG90"/>
  <c r="BF90"/>
  <c r="X90"/>
  <c r="V90"/>
  <c r="T90"/>
  <c r="P90"/>
  <c r="BI86"/>
  <c r="BH86"/>
  <c r="BG86"/>
  <c r="BF86"/>
  <c r="X86"/>
  <c r="V86"/>
  <c r="T86"/>
  <c r="P86"/>
  <c r="BI80"/>
  <c r="BH80"/>
  <c r="BG80"/>
  <c r="BF80"/>
  <c r="X80"/>
  <c r="V80"/>
  <c r="T80"/>
  <c r="P80"/>
  <c r="F73"/>
  <c r="F71"/>
  <c r="E69"/>
  <c r="F52"/>
  <c r="F50"/>
  <c r="E48"/>
  <c r="J22"/>
  <c r="E22"/>
  <c r="J53"/>
  <c r="J21"/>
  <c r="J19"/>
  <c r="E19"/>
  <c r="J73"/>
  <c r="J18"/>
  <c r="J16"/>
  <c r="E16"/>
  <c r="F53"/>
  <c r="J15"/>
  <c r="J10"/>
  <c r="J71"/>
  <c i="1" r="L50"/>
  <c r="AM50"/>
  <c r="AM49"/>
  <c r="L49"/>
  <c r="AM47"/>
  <c r="L47"/>
  <c r="L45"/>
  <c r="L44"/>
  <c i="2" r="R108"/>
  <c r="R127"/>
  <c r="BK120"/>
  <c r="R80"/>
  <c r="BK124"/>
  <c r="Q116"/>
  <c r="Q80"/>
  <c r="R112"/>
  <c r="R129"/>
  <c r="Q95"/>
  <c r="R86"/>
  <c r="R95"/>
  <c r="BK108"/>
  <c r="K90"/>
  <c r="BE90"/>
  <c r="R104"/>
  <c r="K112"/>
  <c r="BE112"/>
  <c r="Q90"/>
  <c r="BK86"/>
  <c r="R138"/>
  <c r="BK80"/>
  <c r="Q104"/>
  <c r="R124"/>
  <c r="R90"/>
  <c r="BK135"/>
  <c r="BK116"/>
  <c r="BK104"/>
  <c r="Q124"/>
  <c r="Q108"/>
  <c r="BK95"/>
  <c r="K138"/>
  <c r="BE138"/>
  <c r="K129"/>
  <c r="BE129"/>
  <c r="Q120"/>
  <c r="Q135"/>
  <c r="Q127"/>
  <c i="1" r="AU54"/>
  <c i="2" r="Q86"/>
  <c r="Q138"/>
  <c r="K132"/>
  <c r="BE132"/>
  <c r="R135"/>
  <c r="Q129"/>
  <c r="Q112"/>
  <c r="R120"/>
  <c r="BK127"/>
  <c r="R116"/>
  <c r="R132"/>
  <c r="Q132"/>
  <c r="K104"/>
  <c l="1" r="T79"/>
  <c r="T78"/>
  <c r="T77"/>
  <c i="1" r="AW55"/>
  <c i="2" r="V79"/>
  <c r="V78"/>
  <c r="V77"/>
  <c r="X79"/>
  <c r="X78"/>
  <c r="X77"/>
  <c r="R79"/>
  <c r="J59"/>
  <c r="Q79"/>
  <c r="Q78"/>
  <c r="Q77"/>
  <c r="I57"/>
  <c r="K28"/>
  <c i="1" r="AS55"/>
  <c i="2" r="J50"/>
  <c r="F74"/>
  <c r="J74"/>
  <c r="BE104"/>
  <c r="J52"/>
  <c r="F34"/>
  <c i="1" r="BC55"/>
  <c r="BC54"/>
  <c r="W30"/>
  <c i="2" r="BK112"/>
  <c r="K127"/>
  <c r="BE127"/>
  <c r="K135"/>
  <c r="BE135"/>
  <c r="BK132"/>
  <c r="F36"/>
  <c i="1" r="BE55"/>
  <c r="BE54"/>
  <c r="BA54"/>
  <c i="2" r="K80"/>
  <c r="BE80"/>
  <c r="K116"/>
  <c r="BE116"/>
  <c r="BK129"/>
  <c r="K124"/>
  <c r="BE124"/>
  <c r="F37"/>
  <c i="1" r="BF55"/>
  <c r="BF54"/>
  <c r="W33"/>
  <c i="2" r="K86"/>
  <c r="BE86"/>
  <c r="K120"/>
  <c r="BE120"/>
  <c r="BK90"/>
  <c r="BK138"/>
  <c r="K95"/>
  <c r="BE95"/>
  <c r="K108"/>
  <c r="BE108"/>
  <c r="F35"/>
  <c i="1" r="BD55"/>
  <c r="BD54"/>
  <c r="W31"/>
  <c i="2" r="K34"/>
  <c i="1" r="AY55"/>
  <c r="AW54"/>
  <c r="AS54"/>
  <c i="2" l="1" r="I59"/>
  <c r="I58"/>
  <c r="R78"/>
  <c r="J58"/>
  <c r="BK79"/>
  <c r="K79"/>
  <c r="K59"/>
  <c i="1" r="AY54"/>
  <c r="AK30"/>
  <c r="W32"/>
  <c i="2" r="K33"/>
  <c i="1" r="AX55"/>
  <c r="AV55"/>
  <c i="2" r="F33"/>
  <c i="1" r="BB55"/>
  <c r="BB54"/>
  <c r="W29"/>
  <c r="AZ54"/>
  <c i="2" l="1" r="R77"/>
  <c r="J57"/>
  <c r="K29"/>
  <c i="1" r="AT55"/>
  <c i="2" r="BK78"/>
  <c r="BK77"/>
  <c r="K77"/>
  <c r="K57"/>
  <c i="1" r="AX54"/>
  <c r="AK29"/>
  <c r="AT54"/>
  <c i="2" l="1" r="K78"/>
  <c r="K58"/>
  <c r="K30"/>
  <c i="1" r="AG55"/>
  <c r="AG54"/>
  <c r="AK26"/>
  <c r="AK35"/>
  <c r="AV54"/>
  <c i="2" l="1" r="K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<sst xmlns="http://schemas.openxmlformats.org/spreadsheetml/2006/main">
  <si>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</si>
  <si>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</si>
  <si>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</si>
  <si>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</si>
  <si>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</si>
  <si>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</si>
  <si>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{5d1ace21-dbb0-4c35-aff3-2fe65d0351a6}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</si>
  <si>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</si>
  <si>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</si>
  <si>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</si>
  <si>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</si>
  <si>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</si>
  <si>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</si>
  <si>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</si>
  <si>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</si>
  <si>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</si>
  <si>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</si>
  <si>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</si>
  <si>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Svinary-Běleč</t>
  </si>
  <si>
    <t>KSO:</t>
  </si>
  <si>
    <t/>
  </si>
  <si>
    <t>CC-CZ:</t>
  </si>
  <si>
    <t>Místo:</t>
  </si>
  <si>
    <t>Svinary</t>
  </si>
  <si>
    <t>Datum:</t>
  </si>
  <si>
    <t>9. 9. 2022</t>
  </si>
  <si>
    <t>Zadavatel:</t>
  </si>
  <si>
    <t>IČ:</t>
  </si>
  <si>
    <t>SPÚ-OVHS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</si>
  <si>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</si>
  <si>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</si>
  <si>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</si>
  <si>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</si>
  <si>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</si>
  <si>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</si>
  <si>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</si>
  <si>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</si>
  <si>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</si>
  <si>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</si>
  <si>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</si>
  <si>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</si>
  <si>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</si>
  <si>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</si>
  <si>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</si>
  <si>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</si>
  <si>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</si>
  <si>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</si>
  <si>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</si>
  <si>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</si>
  <si>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</si>
  <si>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</si>
  <si>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</si>
  <si>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</si>
  <si>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</si>
  <si>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</si>
  <si>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</si>
  <si>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</si>
  <si>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</si>
  <si>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</si>
  <si>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</si>
  <si>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</si>
  <si>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</si>
  <si>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</si>
  <si>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</si>
  <si>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</si>
  <si>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</si>
  <si>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</si>
  <si>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</si>
  <si>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</si>
  <si>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</si>
  <si>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</si>
  <si>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</si>
  <si>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</si>
  <si>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</si>
  <si>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</si>
  <si>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</si>
  <si>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</si>
  <si>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</si>
  <si>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</si>
  <si>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</si>
  <si>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</si>
  <si>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</si>
  <si>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</si>
  <si>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</si>
  <si>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</si>
  <si>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</si>
  <si>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</si>
  <si>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</si>
  <si>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</si>
  <si>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</si>
  <si>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</si>
  <si>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</si>
  <si>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</si>
  <si>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</si>
  <si>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</si>
  <si>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</si>
  <si>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</si>
  <si>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</si>
  <si>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</si>
  <si>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</si>
  <si>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</si>
  <si>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</si>
  <si>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</si>
  <si>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</si>
  <si>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</si>
  <si>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</si>
  <si>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</si>
  <si>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</si>
  <si>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</si>
  <si>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</si>
  <si>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</si>
  <si>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</si>
  <si>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</si>
  <si>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</si>
  <si>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</si>
  <si>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</si>
  <si>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</si>
  <si>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</si>
  <si>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2022 02</t>
  </si>
  <si>
    <t>4</t>
  </si>
  <si>
    <t>238424996</t>
  </si>
  <si>
    <t>PP</t>
  </si>
  <si>
    <t>Kosení travin a vodních rostlin po vegetačním období divokého porostu středně hustého</t>
  </si>
  <si>
    <t>Online PSC</t>
  </si>
  <si>
    <t>https://podminky.urs.cz/item/CS_URS_2022_02/111103312</t>
  </si>
  <si>
    <t>VV</t>
  </si>
  <si>
    <t>3500/10000</t>
  </si>
  <si>
    <t>220*0,2*7/10000</t>
  </si>
  <si>
    <t>Součet</t>
  </si>
  <si>
    <t>111103322</t>
  </si>
  <si>
    <t>Kosení po vegetačním období vodního rostlinstva na břehu středně hustého</t>
  </si>
  <si>
    <t>2053369782</t>
  </si>
  <si>
    <t>Kosení travin a vodních rostlin po vegetačním období vodního rostlinstva na břehu středně hustého</t>
  </si>
  <si>
    <t>https://podminky.urs.cz/item/CS_URS_2022_02/111103322</t>
  </si>
  <si>
    <t>220*0,8*7/10000</t>
  </si>
  <si>
    <t>3</t>
  </si>
  <si>
    <t>111203201</t>
  </si>
  <si>
    <t>Odstranění křovin a stromů s ponecháním kořenů z plochy do 1000 m2</t>
  </si>
  <si>
    <t>m2</t>
  </si>
  <si>
    <t>197165624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</si>
  <si>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</si>
  <si>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</si>
  <si>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20+30</t>
  </si>
  <si>
    <t>125703301</t>
  </si>
  <si>
    <t>Čištění melioračních kanálů od naplavenin tl do 250 mm dno nezpevněné</t>
  </si>
  <si>
    <t>m3</t>
  </si>
  <si>
    <t>1494268670</t>
  </si>
  <si>
    <t>Čištění melioračních kanálů s úpravou svahu do výšky naplavené vrstvy tloušťky naplavené vrstvy do 250 mm, se dnem nezpevněným</t>
  </si>
  <si>
    <t>https://podminky.urs.cz/item/CS_URS_2022_02/125703301</t>
  </si>
  <si>
    <t>(1,23+1,35)/2*(220-180)</t>
  </si>
  <si>
    <t>(1,35+1,6)/2*(180-150)</t>
  </si>
  <si>
    <t>(1,6+1,72)/2*(150-100)</t>
  </si>
  <si>
    <t>(1,72+1,72)/2*(100-50)</t>
  </si>
  <si>
    <t>(1,72+1,72)/2*(50)</t>
  </si>
  <si>
    <t>10</t>
  </si>
  <si>
    <t>162751117</t>
  </si>
  <si>
    <t>Vodorovné přemístění přes 9 000 do 10000 m výkopku/sypaniny z horniny třídy těžitelnosti I skupiny 1 až 3</t>
  </si>
  <si>
    <t>855581165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</si>
  <si>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</si>
  <si>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</si>
  <si>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350,85</t>
  </si>
  <si>
    <t>11</t>
  </si>
  <si>
    <t>162751119</t>
  </si>
  <si>
    <t>Příplatek k vodorovnému přemístění výkopku/sypaniny z horniny třídy těžitelnosti I skupiny 1 až 3 ZKD 1000 m přes 10000 m</t>
  </si>
  <si>
    <t>-203437791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</si>
  <si>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</si>
  <si>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</si>
  <si>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350,85*7</t>
  </si>
  <si>
    <t>18</t>
  </si>
  <si>
    <t>181006111</t>
  </si>
  <si>
    <t>Rozprostření zemin tl vrstvy do 0,1 m schopných zúrodnění v rovině a sklonu do 1:5</t>
  </si>
  <si>
    <t>2123381017</t>
  </si>
  <si>
    <t>Rozprostření zemin schopných zúrodnění v rovině a ve sklonu do 1:5, tloušťka vrstvy do 0,10 m</t>
  </si>
  <si>
    <t>https://podminky.urs.cz/item/CS_URS_2022_02/181006111</t>
  </si>
  <si>
    <t>350,85*10</t>
  </si>
  <si>
    <t>5</t>
  </si>
  <si>
    <t>185803106</t>
  </si>
  <si>
    <t>Shrabání pokoseného divokého porostu s odvozem do 20 km</t>
  </si>
  <si>
    <t>-1570233285</t>
  </si>
  <si>
    <t>Shrabání pokoseného porostu a organických naplavenin s odvozem do 20 km divokého porostu</t>
  </si>
  <si>
    <t>https://podminky.urs.cz/item/CS_URS_2022_02/185803106</t>
  </si>
  <si>
    <t>0,381</t>
  </si>
  <si>
    <t>6</t>
  </si>
  <si>
    <t>185803107</t>
  </si>
  <si>
    <t>Shrabání pokoseného vodního rostlinstva z břehu i z vody s odvozem do 20 km</t>
  </si>
  <si>
    <t>1263967416</t>
  </si>
  <si>
    <t>Shrabání pokoseného porostu a organických naplavenin s odvozem do 20 km vodního rostlinstva z břehu i z vody</t>
  </si>
  <si>
    <t>https://podminky.urs.cz/item/CS_URS_2022_02/185803107</t>
  </si>
  <si>
    <t>0,123</t>
  </si>
  <si>
    <t>7</t>
  </si>
  <si>
    <t>R-001</t>
  </si>
  <si>
    <t xml:space="preserve">Ekologická likvidace veškeré neupotřeb. dřev. hmoty - z křovin a stromů D kmene do 100 mm - v souladu se zákonem o odpadech č. 541/2020 Sb.v platném znění   </t>
  </si>
  <si>
    <t>-1898545796</t>
  </si>
  <si>
    <t xml:space="preserve">Ekologická likvidace veškeré neupotřeb. dřev. hmoty - z křovin a stromů D kmene do 100 mm - v souladu se zákonem o odpadech č. 541/2020 Sb.v platném znění 
</t>
  </si>
  <si>
    <t>50</t>
  </si>
  <si>
    <t>14</t>
  </si>
  <si>
    <t>R-026</t>
  </si>
  <si>
    <t xml:space="preserve">Ořezání nevhodných větví z jednoho stromu (od 100 do 500 mm), včetně ekologické likvidace v souladu se zákonem o odpadech č.  541/2020 Sb. v platném znění</t>
  </si>
  <si>
    <t>ks</t>
  </si>
  <si>
    <t>-1959253244</t>
  </si>
  <si>
    <t xml:space="preserve">Ořezání nevhodných větví z jednoho stromu (od 100 do 500 mm), včetně ekologické likvidace v souladu se zákonem o odpadech č. 541/2020 Sb. v platném znění
</t>
  </si>
  <si>
    <t>16</t>
  </si>
  <si>
    <t>R-027</t>
  </si>
  <si>
    <t xml:space="preserve">Odstranění napadaných stromů, větví stromů a keřů do D 200 mm v profilu HOZ, včetně ekologické likvidace v souladu se zákonem o odpadech č.  541/2020 Sb. v platném znění</t>
  </si>
  <si>
    <t>563661926</t>
  </si>
  <si>
    <t>Odstranění napadaných stromů, větví stromů a keřů do D 200 mm v profilu HOZ, včetně ekologické likvidace v souladu se zákonem o odpadech č. 541/2020 Sb. v platném znění</t>
  </si>
  <si>
    <t>40</t>
  </si>
  <si>
    <t>17</t>
  </si>
  <si>
    <t>R-028</t>
  </si>
  <si>
    <t>Odstranění napadaných stromů, větví stromů a keřů nad D 200 mm v profilu HOZ, včetně ekologické likvidace v souladu se zákonem o odpadech č.541/2020 Sb. v platném znění</t>
  </si>
  <si>
    <t>-1549218049</t>
  </si>
  <si>
    <t>20</t>
  </si>
  <si>
    <t>8</t>
  </si>
  <si>
    <t>R-032</t>
  </si>
  <si>
    <t xml:space="preserve">Ekologická likvidace divokého porostu - v souladu se zákonem  o odpadech č. 541/2020 Sb.v platném znění     </t>
  </si>
  <si>
    <t>-1166935567</t>
  </si>
  <si>
    <t xml:space="preserve">Ekologická likvidace divokého porostu - v souladu se zákonem o odpadech č. 541/2020 Sb.v platném znění 
</t>
  </si>
  <si>
    <t>R-033</t>
  </si>
  <si>
    <t xml:space="preserve">Ekologická likvidace vodního porostu - v souladu se zákonem  o odpadech č. 541/2020 Sb.v platném znění    </t>
  </si>
  <si>
    <t>-1213537697</t>
  </si>
  <si>
    <t xml:space="preserve">Ekologická likvidace vodního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</si>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</sst>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2" TargetMode="External" /><Relationship Id="rId2" Type="http://schemas.openxmlformats.org/officeDocument/2006/relationships/hyperlink" Target="https://podminky.urs.cz/item/CS_URS_2022_02/111103322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257033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81006111" TargetMode="External" /><Relationship Id="rId8" Type="http://schemas.openxmlformats.org/officeDocument/2006/relationships/hyperlink" Target="https://podminky.urs.cz/item/CS_URS_2022_02/185803106" TargetMode="External" /><Relationship Id="rId9" Type="http://schemas.openxmlformats.org/officeDocument/2006/relationships/hyperlink" Target="https://podminky.urs.cz/item/CS_URS_2022_02/185803107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Svinary-Běleč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Svinary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9. 9. 2022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SPÚ-OVHS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3" t="s">
        <v>68</v>
      </c>
      <c r="BE52" s="93" t="s">
        <v>69</v>
      </c>
      <c r="BF52" s="94" t="s">
        <v>70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ROUND(AS55,2)</f>
        <v>0</v>
      </c>
      <c r="AT54" s="106">
        <f>ROUND(AT55,2)</f>
        <v>0</v>
      </c>
      <c r="AU54" s="107">
        <f>ROUND(AU55,2)</f>
        <v>0</v>
      </c>
      <c r="AV54" s="107">
        <f>ROUND(SUM(AX54:AY54),2)</f>
        <v>0</v>
      </c>
      <c r="AW54" s="108">
        <f>ROUND(AW55,5)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ROUND(BB55,2)</f>
        <v>0</v>
      </c>
      <c r="BC54" s="107">
        <f>ROUND(BC55,2)</f>
        <v>0</v>
      </c>
      <c r="BD54" s="107">
        <f>ROUND(BD55,2)</f>
        <v>0</v>
      </c>
      <c r="BE54" s="107">
        <f>ROUND(BE55,2)</f>
        <v>0</v>
      </c>
      <c r="BF54" s="109">
        <f>ROUND(BF55,2)</f>
        <v>0</v>
      </c>
      <c r="BG54" s="6"/>
      <c r="BS54" s="110" t="s">
        <v>72</v>
      </c>
      <c r="BT54" s="110" t="s">
        <v>73</v>
      </c>
      <c r="BV54" s="110" t="s">
        <v>74</v>
      </c>
      <c r="BW54" s="110" t="s">
        <v>6</v>
      </c>
      <c r="BX54" s="110" t="s">
        <v>75</v>
      </c>
      <c r="CL54" s="110" t="s">
        <v>20</v>
      </c>
    </row>
    <row r="55" s="7" customFormat="1" ht="14.4" customHeight="1">
      <c r="A55" s="111" t="s">
        <v>76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'4-2022 - údržba HOZ Svina...'!K30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77</v>
      </c>
      <c r="AR55" s="118"/>
      <c r="AS55" s="119">
        <f>'4-2022 - údržba HOZ Svina...'!K28</f>
        <v>0</v>
      </c>
      <c r="AT55" s="120">
        <f>'4-2022 - údržba HOZ Svina...'!K29</f>
        <v>0</v>
      </c>
      <c r="AU55" s="120">
        <v>0</v>
      </c>
      <c r="AV55" s="120">
        <f>ROUND(SUM(AX55:AY55),2)</f>
        <v>0</v>
      </c>
      <c r="AW55" s="121">
        <f>'4-2022 - údržba HOZ Svina...'!T77</f>
        <v>0</v>
      </c>
      <c r="AX55" s="120">
        <f>'4-2022 - údržba HOZ Svina...'!K33</f>
        <v>0</v>
      </c>
      <c r="AY55" s="120">
        <f>'4-2022 - údržba HOZ Svina...'!K34</f>
        <v>0</v>
      </c>
      <c r="AZ55" s="120">
        <f>'4-2022 - údržba HOZ Svina...'!K35</f>
        <v>0</v>
      </c>
      <c r="BA55" s="120">
        <f>'4-2022 - údržba HOZ Svina...'!K36</f>
        <v>0</v>
      </c>
      <c r="BB55" s="120">
        <f>'4-2022 - údržba HOZ Svina...'!F33</f>
        <v>0</v>
      </c>
      <c r="BC55" s="120">
        <f>'4-2022 - údržba HOZ Svina...'!F34</f>
        <v>0</v>
      </c>
      <c r="BD55" s="120">
        <f>'4-2022 - údržba HOZ Svina...'!F35</f>
        <v>0</v>
      </c>
      <c r="BE55" s="120">
        <f>'4-2022 - údržba HOZ Svina...'!F36</f>
        <v>0</v>
      </c>
      <c r="BF55" s="122">
        <f>'4-2022 - údržba HOZ Svina...'!F37</f>
        <v>0</v>
      </c>
      <c r="BG55" s="7"/>
      <c r="BT55" s="123" t="s">
        <v>78</v>
      </c>
      <c r="BU55" s="123" t="s">
        <v>79</v>
      </c>
      <c r="BV55" s="123" t="s">
        <v>74</v>
      </c>
      <c r="BW55" s="123" t="s">
        <v>6</v>
      </c>
      <c r="BX55" s="123" t="s">
        <v>75</v>
      </c>
      <c r="CL55" s="123" t="s">
        <v>20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</sheetData>
  <sheetProtection sheet="1" formatColumns="0" formatRows="0" objects="1" scenarios="1" spinCount="100000" saltValue="+bOug5n88Dn6gVizB4IByesEe0JMboOQOPyeAtwlz9yDH+fHN1wrx6/Up4jnZ8dUZ0MfL1JqvGXoS/x4ni/TWA==" hashValue="qbZPXcFvDgXaw6OmnAJb49U2jYbdm1aKTixsP18F0nhpdaQN0KuyVytAI1iR1fn5iPNhC1YvN+ARwIAQcS2VjQ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4-2022 - údržba HOZ Svin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20"/>
      <c r="AT3" s="17" t="s">
        <v>80</v>
      </c>
    </row>
    <row r="4" s="1" customFormat="1" ht="24.96" customHeight="1">
      <c r="B4" s="20"/>
      <c r="D4" s="126" t="s">
        <v>81</v>
      </c>
      <c r="M4" s="20"/>
      <c r="N4" s="127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28" t="s">
        <v>17</v>
      </c>
      <c r="E6" s="38"/>
      <c r="F6" s="38"/>
      <c r="G6" s="38"/>
      <c r="H6" s="38"/>
      <c r="I6" s="38"/>
      <c r="J6" s="38"/>
      <c r="K6" s="38"/>
      <c r="L6" s="38"/>
      <c r="M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30" t="s">
        <v>18</v>
      </c>
      <c r="F7" s="38"/>
      <c r="G7" s="38"/>
      <c r="H7" s="38"/>
      <c r="I7" s="38"/>
      <c r="J7" s="38"/>
      <c r="K7" s="38"/>
      <c r="L7" s="38"/>
      <c r="M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8" t="s">
        <v>19</v>
      </c>
      <c r="E9" s="38"/>
      <c r="F9" s="131" t="s">
        <v>20</v>
      </c>
      <c r="G9" s="38"/>
      <c r="H9" s="38"/>
      <c r="I9" s="128" t="s">
        <v>21</v>
      </c>
      <c r="J9" s="131" t="s">
        <v>20</v>
      </c>
      <c r="K9" s="38"/>
      <c r="L9" s="38"/>
      <c r="M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8" t="s">
        <v>22</v>
      </c>
      <c r="E10" s="38"/>
      <c r="F10" s="131" t="s">
        <v>23</v>
      </c>
      <c r="G10" s="38"/>
      <c r="H10" s="38"/>
      <c r="I10" s="128" t="s">
        <v>24</v>
      </c>
      <c r="J10" s="132" t="str">
        <f>'Rekapitulace stavby'!AN8</f>
        <v>9. 9. 2022</v>
      </c>
      <c r="K10" s="38"/>
      <c r="L10" s="38"/>
      <c r="M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26</v>
      </c>
      <c r="E12" s="38"/>
      <c r="F12" s="38"/>
      <c r="G12" s="38"/>
      <c r="H12" s="38"/>
      <c r="I12" s="128" t="s">
        <v>27</v>
      </c>
      <c r="J12" s="131" t="s">
        <v>20</v>
      </c>
      <c r="K12" s="38"/>
      <c r="L12" s="38"/>
      <c r="M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1" t="s">
        <v>28</v>
      </c>
      <c r="F13" s="38"/>
      <c r="G13" s="38"/>
      <c r="H13" s="38"/>
      <c r="I13" s="128" t="s">
        <v>29</v>
      </c>
      <c r="J13" s="131" t="s">
        <v>20</v>
      </c>
      <c r="K13" s="38"/>
      <c r="L13" s="38"/>
      <c r="M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8" t="s">
        <v>30</v>
      </c>
      <c r="E15" s="38"/>
      <c r="F15" s="38"/>
      <c r="G15" s="38"/>
      <c r="H15" s="38"/>
      <c r="I15" s="128" t="s">
        <v>27</v>
      </c>
      <c r="J15" s="33" t="str">
        <f>'Rekapitulace stavby'!AN13</f>
        <v>Vyplň údaj</v>
      </c>
      <c r="K15" s="38"/>
      <c r="L15" s="38"/>
      <c r="M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29</v>
      </c>
      <c r="J16" s="33" t="str">
        <f>'Rekapitulace stavby'!AN14</f>
        <v>Vyplň údaj</v>
      </c>
      <c r="K16" s="38"/>
      <c r="L16" s="38"/>
      <c r="M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8" t="s">
        <v>32</v>
      </c>
      <c r="E18" s="38"/>
      <c r="F18" s="38"/>
      <c r="G18" s="38"/>
      <c r="H18" s="38"/>
      <c r="I18" s="128" t="s">
        <v>27</v>
      </c>
      <c r="J18" s="131" t="str">
        <f>IF('Rekapitulace stavby'!AN16="","",'Rekapitulace stavby'!AN16)</f>
        <v/>
      </c>
      <c r="K18" s="38"/>
      <c r="L18" s="38"/>
      <c r="M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tr">
        <f>IF('Rekapitulace stavby'!E17="","",'Rekapitulace stavby'!E17)</f>
        <v xml:space="preserve"> </v>
      </c>
      <c r="F19" s="38"/>
      <c r="G19" s="38"/>
      <c r="H19" s="38"/>
      <c r="I19" s="128" t="s">
        <v>29</v>
      </c>
      <c r="J19" s="131" t="str">
        <f>IF('Rekapitulace stavby'!AN17="","",'Rekapitulace stavby'!AN17)</f>
        <v/>
      </c>
      <c r="K19" s="38"/>
      <c r="L19" s="38"/>
      <c r="M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34</v>
      </c>
      <c r="E21" s="38"/>
      <c r="F21" s="38"/>
      <c r="G21" s="38"/>
      <c r="H21" s="38"/>
      <c r="I21" s="128" t="s">
        <v>27</v>
      </c>
      <c r="J21" s="131" t="str">
        <f>IF('Rekapitulace stavby'!AN19="","",'Rekapitulace stavby'!AN19)</f>
        <v/>
      </c>
      <c r="K21" s="38"/>
      <c r="L21" s="38"/>
      <c r="M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tr">
        <f>IF('Rekapitulace stavby'!E20="","",'Rekapitulace stavby'!E20)</f>
        <v xml:space="preserve"> </v>
      </c>
      <c r="F22" s="38"/>
      <c r="G22" s="38"/>
      <c r="H22" s="38"/>
      <c r="I22" s="128" t="s">
        <v>29</v>
      </c>
      <c r="J22" s="131" t="str">
        <f>IF('Rekapitulace stavby'!AN20="","",'Rekapitulace stavby'!AN20)</f>
        <v/>
      </c>
      <c r="K22" s="38"/>
      <c r="L22" s="38"/>
      <c r="M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35</v>
      </c>
      <c r="E24" s="38"/>
      <c r="F24" s="38"/>
      <c r="G24" s="38"/>
      <c r="H24" s="38"/>
      <c r="I24" s="38"/>
      <c r="J24" s="38"/>
      <c r="K24" s="38"/>
      <c r="L24" s="38"/>
      <c r="M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3"/>
      <c r="M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37"/>
      <c r="M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28" t="s">
        <v>82</v>
      </c>
      <c r="F28" s="38"/>
      <c r="G28" s="38"/>
      <c r="H28" s="38"/>
      <c r="I28" s="38"/>
      <c r="J28" s="38"/>
      <c r="K28" s="138">
        <f>I57</f>
        <v>0</v>
      </c>
      <c r="L28" s="38"/>
      <c r="M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28" t="s">
        <v>83</v>
      </c>
      <c r="F29" s="38"/>
      <c r="G29" s="38"/>
      <c r="H29" s="38"/>
      <c r="I29" s="38"/>
      <c r="J29" s="38"/>
      <c r="K29" s="138">
        <f>J57</f>
        <v>0</v>
      </c>
      <c r="L29" s="38"/>
      <c r="M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38"/>
      <c r="K30" s="140">
        <f>ROUND(K77, 2)</f>
        <v>0</v>
      </c>
      <c r="L30" s="38"/>
      <c r="M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7"/>
      <c r="E31" s="137"/>
      <c r="F31" s="137"/>
      <c r="G31" s="137"/>
      <c r="H31" s="137"/>
      <c r="I31" s="137"/>
      <c r="J31" s="137"/>
      <c r="K31" s="137"/>
      <c r="L31" s="137"/>
      <c r="M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38"/>
      <c r="K32" s="141" t="s">
        <v>40</v>
      </c>
      <c r="L32" s="38"/>
      <c r="M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38">
        <f>ROUND((SUM(BE77:BE140)),  2)</f>
        <v>0</v>
      </c>
      <c r="G33" s="38"/>
      <c r="H33" s="38"/>
      <c r="I33" s="143">
        <v>0.20999999999999999</v>
      </c>
      <c r="J33" s="38"/>
      <c r="K33" s="138">
        <f>ROUND(((SUM(BE77:BE140))*I33),  2)</f>
        <v>0</v>
      </c>
      <c r="L33" s="38"/>
      <c r="M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38">
        <f>ROUND((SUM(BF77:BF140)),  2)</f>
        <v>0</v>
      </c>
      <c r="G34" s="38"/>
      <c r="H34" s="38"/>
      <c r="I34" s="143">
        <v>0.14999999999999999</v>
      </c>
      <c r="J34" s="38"/>
      <c r="K34" s="138">
        <f>ROUND(((SUM(BF77:BF140))*I34),  2)</f>
        <v>0</v>
      </c>
      <c r="L34" s="38"/>
      <c r="M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38">
        <f>ROUND((SUM(BG77:BG140)),  2)</f>
        <v>0</v>
      </c>
      <c r="G35" s="38"/>
      <c r="H35" s="38"/>
      <c r="I35" s="143">
        <v>0.20999999999999999</v>
      </c>
      <c r="J35" s="38"/>
      <c r="K35" s="138">
        <f>0</f>
        <v>0</v>
      </c>
      <c r="L35" s="38"/>
      <c r="M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38">
        <f>ROUND((SUM(BH77:BH140)),  2)</f>
        <v>0</v>
      </c>
      <c r="G36" s="38"/>
      <c r="H36" s="38"/>
      <c r="I36" s="143">
        <v>0.14999999999999999</v>
      </c>
      <c r="J36" s="38"/>
      <c r="K36" s="138">
        <f>0</f>
        <v>0</v>
      </c>
      <c r="L36" s="38"/>
      <c r="M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38">
        <f>ROUND((SUM(BI77:BI140)),  2)</f>
        <v>0</v>
      </c>
      <c r="G37" s="38"/>
      <c r="H37" s="38"/>
      <c r="I37" s="143">
        <v>0</v>
      </c>
      <c r="J37" s="38"/>
      <c r="K37" s="138">
        <f>0</f>
        <v>0</v>
      </c>
      <c r="L37" s="38"/>
      <c r="M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6"/>
      <c r="J39" s="146"/>
      <c r="K39" s="149">
        <f>SUM(K30:K37)</f>
        <v>0</v>
      </c>
      <c r="L39" s="150"/>
      <c r="M39" s="12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2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40"/>
      <c r="M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40"/>
      <c r="J47" s="40"/>
      <c r="K47" s="40"/>
      <c r="L47" s="40"/>
      <c r="M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5.6" customHeight="1">
      <c r="A48" s="38"/>
      <c r="B48" s="39"/>
      <c r="C48" s="40"/>
      <c r="D48" s="40"/>
      <c r="E48" s="69" t="str">
        <f>E7</f>
        <v>údržba HOZ Svinary-Běleč</v>
      </c>
      <c r="F48" s="40"/>
      <c r="G48" s="40"/>
      <c r="H48" s="40"/>
      <c r="I48" s="40"/>
      <c r="J48" s="40"/>
      <c r="K48" s="40"/>
      <c r="L48" s="40"/>
      <c r="M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22</v>
      </c>
      <c r="D50" s="40"/>
      <c r="E50" s="40"/>
      <c r="F50" s="27" t="str">
        <f>F10</f>
        <v>Svinary</v>
      </c>
      <c r="G50" s="40"/>
      <c r="H50" s="40"/>
      <c r="I50" s="32" t="s">
        <v>24</v>
      </c>
      <c r="J50" s="72" t="str">
        <f>IF(J10="","",J10)</f>
        <v>9. 9. 2022</v>
      </c>
      <c r="K50" s="40"/>
      <c r="L50" s="40"/>
      <c r="M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32" t="s">
        <v>26</v>
      </c>
      <c r="D52" s="40"/>
      <c r="E52" s="40"/>
      <c r="F52" s="27" t="str">
        <f>E13</f>
        <v>SPÚ-OVHS</v>
      </c>
      <c r="G52" s="40"/>
      <c r="H52" s="40"/>
      <c r="I52" s="32" t="s">
        <v>32</v>
      </c>
      <c r="J52" s="36" t="str">
        <f>E19</f>
        <v xml:space="preserve"> </v>
      </c>
      <c r="K52" s="40"/>
      <c r="L52" s="40"/>
      <c r="M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5.6" customHeight="1">
      <c r="A53" s="38"/>
      <c r="B53" s="39"/>
      <c r="C53" s="32" t="s">
        <v>30</v>
      </c>
      <c r="D53" s="40"/>
      <c r="E53" s="40"/>
      <c r="F53" s="27" t="str">
        <f>IF(E16="","",E16)</f>
        <v>Vyplň údaj</v>
      </c>
      <c r="G53" s="40"/>
      <c r="H53" s="40"/>
      <c r="I53" s="32" t="s">
        <v>34</v>
      </c>
      <c r="J53" s="36" t="str">
        <f>E22</f>
        <v xml:space="preserve"> </v>
      </c>
      <c r="K53" s="40"/>
      <c r="L53" s="40"/>
      <c r="M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55" t="s">
        <v>85</v>
      </c>
      <c r="D55" s="156"/>
      <c r="E55" s="156"/>
      <c r="F55" s="156"/>
      <c r="G55" s="156"/>
      <c r="H55" s="156"/>
      <c r="I55" s="157" t="s">
        <v>86</v>
      </c>
      <c r="J55" s="157" t="s">
        <v>87</v>
      </c>
      <c r="K55" s="157" t="s">
        <v>88</v>
      </c>
      <c r="L55" s="156"/>
      <c r="M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2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58" t="s">
        <v>71</v>
      </c>
      <c r="D57" s="40"/>
      <c r="E57" s="40"/>
      <c r="F57" s="40"/>
      <c r="G57" s="40"/>
      <c r="H57" s="40"/>
      <c r="I57" s="102">
        <f>Q77</f>
        <v>0</v>
      </c>
      <c r="J57" s="102">
        <f>R77</f>
        <v>0</v>
      </c>
      <c r="K57" s="102">
        <f>K77</f>
        <v>0</v>
      </c>
      <c r="L57" s="40"/>
      <c r="M57" s="12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89</v>
      </c>
    </row>
    <row r="58" s="9" customFormat="1" ht="24.96" customHeight="1">
      <c r="A58" s="9"/>
      <c r="B58" s="159"/>
      <c r="C58" s="160"/>
      <c r="D58" s="161" t="s">
        <v>90</v>
      </c>
      <c r="E58" s="162"/>
      <c r="F58" s="162"/>
      <c r="G58" s="162"/>
      <c r="H58" s="162"/>
      <c r="I58" s="163">
        <f>Q78</f>
        <v>0</v>
      </c>
      <c r="J58" s="163">
        <f>R78</f>
        <v>0</v>
      </c>
      <c r="K58" s="163">
        <f>K78</f>
        <v>0</v>
      </c>
      <c r="L58" s="160"/>
      <c r="M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9">
        <f>Q79</f>
        <v>0</v>
      </c>
      <c r="J59" s="169">
        <f>R79</f>
        <v>0</v>
      </c>
      <c r="K59" s="169">
        <f>K79</f>
        <v>0</v>
      </c>
      <c r="L59" s="166"/>
      <c r="M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29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12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2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92</v>
      </c>
      <c r="D66" s="40"/>
      <c r="E66" s="40"/>
      <c r="F66" s="40"/>
      <c r="G66" s="40"/>
      <c r="H66" s="40"/>
      <c r="I66" s="40"/>
      <c r="J66" s="40"/>
      <c r="K66" s="40"/>
      <c r="L66" s="40"/>
      <c r="M66" s="12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129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17</v>
      </c>
      <c r="D68" s="40"/>
      <c r="E68" s="40"/>
      <c r="F68" s="40"/>
      <c r="G68" s="40"/>
      <c r="H68" s="40"/>
      <c r="I68" s="40"/>
      <c r="J68" s="40"/>
      <c r="K68" s="40"/>
      <c r="L68" s="40"/>
      <c r="M68" s="129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5.6" customHeight="1">
      <c r="A69" s="38"/>
      <c r="B69" s="39"/>
      <c r="C69" s="40"/>
      <c r="D69" s="40"/>
      <c r="E69" s="69" t="str">
        <f>E7</f>
        <v>údržba HOZ Svinary-Běleč</v>
      </c>
      <c r="F69" s="40"/>
      <c r="G69" s="40"/>
      <c r="H69" s="40"/>
      <c r="I69" s="40"/>
      <c r="J69" s="40"/>
      <c r="K69" s="40"/>
      <c r="L69" s="40"/>
      <c r="M69" s="12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12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22</v>
      </c>
      <c r="D71" s="40"/>
      <c r="E71" s="40"/>
      <c r="F71" s="27" t="str">
        <f>F10</f>
        <v>Svinary</v>
      </c>
      <c r="G71" s="40"/>
      <c r="H71" s="40"/>
      <c r="I71" s="32" t="s">
        <v>24</v>
      </c>
      <c r="J71" s="72" t="str">
        <f>IF(J10="","",J10)</f>
        <v>9. 9. 2022</v>
      </c>
      <c r="K71" s="40"/>
      <c r="L71" s="40"/>
      <c r="M71" s="12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12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32" t="s">
        <v>26</v>
      </c>
      <c r="D73" s="40"/>
      <c r="E73" s="40"/>
      <c r="F73" s="27" t="str">
        <f>E13</f>
        <v>SPÚ-OVHS</v>
      </c>
      <c r="G73" s="40"/>
      <c r="H73" s="40"/>
      <c r="I73" s="32" t="s">
        <v>32</v>
      </c>
      <c r="J73" s="36" t="str">
        <f>E19</f>
        <v xml:space="preserve"> </v>
      </c>
      <c r="K73" s="40"/>
      <c r="L73" s="40"/>
      <c r="M73" s="12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32" t="s">
        <v>30</v>
      </c>
      <c r="D74" s="40"/>
      <c r="E74" s="40"/>
      <c r="F74" s="27" t="str">
        <f>IF(E16="","",E16)</f>
        <v>Vyplň údaj</v>
      </c>
      <c r="G74" s="40"/>
      <c r="H74" s="40"/>
      <c r="I74" s="32" t="s">
        <v>34</v>
      </c>
      <c r="J74" s="36" t="str">
        <f>E22</f>
        <v xml:space="preserve"> </v>
      </c>
      <c r="K74" s="40"/>
      <c r="L74" s="40"/>
      <c r="M74" s="12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2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1" customFormat="1" ht="29.28" customHeight="1">
      <c r="A76" s="171"/>
      <c r="B76" s="172"/>
      <c r="C76" s="173" t="s">
        <v>93</v>
      </c>
      <c r="D76" s="174" t="s">
        <v>56</v>
      </c>
      <c r="E76" s="174" t="s">
        <v>52</v>
      </c>
      <c r="F76" s="174" t="s">
        <v>53</v>
      </c>
      <c r="G76" s="174" t="s">
        <v>94</v>
      </c>
      <c r="H76" s="174" t="s">
        <v>95</v>
      </c>
      <c r="I76" s="174" t="s">
        <v>96</v>
      </c>
      <c r="J76" s="174" t="s">
        <v>97</v>
      </c>
      <c r="K76" s="174" t="s">
        <v>88</v>
      </c>
      <c r="L76" s="175" t="s">
        <v>98</v>
      </c>
      <c r="M76" s="176"/>
      <c r="N76" s="92" t="s">
        <v>20</v>
      </c>
      <c r="O76" s="93" t="s">
        <v>41</v>
      </c>
      <c r="P76" s="93" t="s">
        <v>99</v>
      </c>
      <c r="Q76" s="93" t="s">
        <v>100</v>
      </c>
      <c r="R76" s="93" t="s">
        <v>101</v>
      </c>
      <c r="S76" s="93" t="s">
        <v>102</v>
      </c>
      <c r="T76" s="93" t="s">
        <v>103</v>
      </c>
      <c r="U76" s="93" t="s">
        <v>104</v>
      </c>
      <c r="V76" s="93" t="s">
        <v>105</v>
      </c>
      <c r="W76" s="93" t="s">
        <v>106</v>
      </c>
      <c r="X76" s="93" t="s">
        <v>107</v>
      </c>
      <c r="Y76" s="94" t="s">
        <v>108</v>
      </c>
      <c r="Z76" s="171"/>
      <c r="AA76" s="171"/>
      <c r="AB76" s="171"/>
      <c r="AC76" s="171"/>
      <c r="AD76" s="171"/>
      <c r="AE76" s="171"/>
    </row>
    <row r="77" s="2" customFormat="1" ht="22.8" customHeight="1">
      <c r="A77" s="38"/>
      <c r="B77" s="39"/>
      <c r="C77" s="99" t="s">
        <v>109</v>
      </c>
      <c r="D77" s="40"/>
      <c r="E77" s="40"/>
      <c r="F77" s="40"/>
      <c r="G77" s="40"/>
      <c r="H77" s="40"/>
      <c r="I77" s="40"/>
      <c r="J77" s="40"/>
      <c r="K77" s="177">
        <f>BK77</f>
        <v>0</v>
      </c>
      <c r="L77" s="40"/>
      <c r="M77" s="44"/>
      <c r="N77" s="95"/>
      <c r="O77" s="178"/>
      <c r="P77" s="96"/>
      <c r="Q77" s="179">
        <f>Q78</f>
        <v>0</v>
      </c>
      <c r="R77" s="179">
        <f>R78</f>
        <v>0</v>
      </c>
      <c r="S77" s="96"/>
      <c r="T77" s="180">
        <f>T78</f>
        <v>0</v>
      </c>
      <c r="U77" s="96"/>
      <c r="V77" s="180">
        <f>V78</f>
        <v>0</v>
      </c>
      <c r="W77" s="96"/>
      <c r="X77" s="180">
        <f>X78</f>
        <v>0</v>
      </c>
      <c r="Y77" s="97"/>
      <c r="Z77" s="38"/>
      <c r="AA77" s="38"/>
      <c r="AB77" s="38"/>
      <c r="AC77" s="38"/>
      <c r="AD77" s="38"/>
      <c r="AE77" s="38"/>
      <c r="AT77" s="17" t="s">
        <v>72</v>
      </c>
      <c r="AU77" s="17" t="s">
        <v>89</v>
      </c>
      <c r="BK77" s="181">
        <f>BK78</f>
        <v>0</v>
      </c>
    </row>
    <row r="78" s="12" customFormat="1" ht="25.92" customHeight="1">
      <c r="A78" s="12"/>
      <c r="B78" s="182"/>
      <c r="C78" s="183"/>
      <c r="D78" s="184" t="s">
        <v>72</v>
      </c>
      <c r="E78" s="185" t="s">
        <v>110</v>
      </c>
      <c r="F78" s="185" t="s">
        <v>111</v>
      </c>
      <c r="G78" s="183"/>
      <c r="H78" s="183"/>
      <c r="I78" s="186"/>
      <c r="J78" s="186"/>
      <c r="K78" s="187">
        <f>BK78</f>
        <v>0</v>
      </c>
      <c r="L78" s="183"/>
      <c r="M78" s="188"/>
      <c r="N78" s="189"/>
      <c r="O78" s="190"/>
      <c r="P78" s="190"/>
      <c r="Q78" s="191">
        <f>Q79</f>
        <v>0</v>
      </c>
      <c r="R78" s="191">
        <f>R79</f>
        <v>0</v>
      </c>
      <c r="S78" s="190"/>
      <c r="T78" s="192">
        <f>T79</f>
        <v>0</v>
      </c>
      <c r="U78" s="190"/>
      <c r="V78" s="192">
        <f>V79</f>
        <v>0</v>
      </c>
      <c r="W78" s="190"/>
      <c r="X78" s="192">
        <f>X79</f>
        <v>0</v>
      </c>
      <c r="Y78" s="193"/>
      <c r="Z78" s="12"/>
      <c r="AA78" s="12"/>
      <c r="AB78" s="12"/>
      <c r="AC78" s="12"/>
      <c r="AD78" s="12"/>
      <c r="AE78" s="12"/>
      <c r="AR78" s="194" t="s">
        <v>78</v>
      </c>
      <c r="AT78" s="195" t="s">
        <v>72</v>
      </c>
      <c r="AU78" s="195" t="s">
        <v>73</v>
      </c>
      <c r="AY78" s="194" t="s">
        <v>112</v>
      </c>
      <c r="BK78" s="196">
        <f>BK79</f>
        <v>0</v>
      </c>
    </row>
    <row r="79" s="12" customFormat="1" ht="22.8" customHeight="1">
      <c r="A79" s="12"/>
      <c r="B79" s="182"/>
      <c r="C79" s="183"/>
      <c r="D79" s="184" t="s">
        <v>72</v>
      </c>
      <c r="E79" s="197" t="s">
        <v>78</v>
      </c>
      <c r="F79" s="197" t="s">
        <v>113</v>
      </c>
      <c r="G79" s="183"/>
      <c r="H79" s="183"/>
      <c r="I79" s="186"/>
      <c r="J79" s="186"/>
      <c r="K79" s="198">
        <f>BK79</f>
        <v>0</v>
      </c>
      <c r="L79" s="183"/>
      <c r="M79" s="188"/>
      <c r="N79" s="189"/>
      <c r="O79" s="190"/>
      <c r="P79" s="190"/>
      <c r="Q79" s="191">
        <f>SUM(Q80:Q140)</f>
        <v>0</v>
      </c>
      <c r="R79" s="191">
        <f>SUM(R80:R140)</f>
        <v>0</v>
      </c>
      <c r="S79" s="190"/>
      <c r="T79" s="192">
        <f>SUM(T80:T140)</f>
        <v>0</v>
      </c>
      <c r="U79" s="190"/>
      <c r="V79" s="192">
        <f>SUM(V80:V140)</f>
        <v>0</v>
      </c>
      <c r="W79" s="190"/>
      <c r="X79" s="192">
        <f>SUM(X80:X140)</f>
        <v>0</v>
      </c>
      <c r="Y79" s="193"/>
      <c r="Z79" s="12"/>
      <c r="AA79" s="12"/>
      <c r="AB79" s="12"/>
      <c r="AC79" s="12"/>
      <c r="AD79" s="12"/>
      <c r="AE79" s="12"/>
      <c r="AR79" s="194" t="s">
        <v>78</v>
      </c>
      <c r="AT79" s="195" t="s">
        <v>72</v>
      </c>
      <c r="AU79" s="195" t="s">
        <v>78</v>
      </c>
      <c r="AY79" s="194" t="s">
        <v>112</v>
      </c>
      <c r="BK79" s="196">
        <f>SUM(BK80:BK140)</f>
        <v>0</v>
      </c>
    </row>
    <row r="80" s="2" customFormat="1" ht="22.2" customHeight="1">
      <c r="A80" s="38"/>
      <c r="B80" s="39"/>
      <c r="C80" s="199" t="s">
        <v>78</v>
      </c>
      <c r="D80" s="199" t="s">
        <v>114</v>
      </c>
      <c r="E80" s="200" t="s">
        <v>115</v>
      </c>
      <c r="F80" s="201" t="s">
        <v>116</v>
      </c>
      <c r="G80" s="202" t="s">
        <v>117</v>
      </c>
      <c r="H80" s="203">
        <v>0.38100000000000001</v>
      </c>
      <c r="I80" s="204"/>
      <c r="J80" s="204"/>
      <c r="K80" s="205">
        <f>ROUND(P80*H80,2)</f>
        <v>0</v>
      </c>
      <c r="L80" s="201" t="s">
        <v>118</v>
      </c>
      <c r="M80" s="44"/>
      <c r="N80" s="206" t="s">
        <v>20</v>
      </c>
      <c r="O80" s="207" t="s">
        <v>42</v>
      </c>
      <c r="P80" s="208">
        <f>I80+J80</f>
        <v>0</v>
      </c>
      <c r="Q80" s="208">
        <f>ROUND(I80*H80,2)</f>
        <v>0</v>
      </c>
      <c r="R80" s="208">
        <f>ROUND(J80*H80,2)</f>
        <v>0</v>
      </c>
      <c r="S80" s="84"/>
      <c r="T80" s="209">
        <f>S80*H80</f>
        <v>0</v>
      </c>
      <c r="U80" s="209">
        <v>0</v>
      </c>
      <c r="V80" s="209">
        <f>U80*H80</f>
        <v>0</v>
      </c>
      <c r="W80" s="209">
        <v>0</v>
      </c>
      <c r="X80" s="209">
        <f>W80*H80</f>
        <v>0</v>
      </c>
      <c r="Y80" s="210" t="s">
        <v>20</v>
      </c>
      <c r="Z80" s="38"/>
      <c r="AA80" s="38"/>
      <c r="AB80" s="38"/>
      <c r="AC80" s="38"/>
      <c r="AD80" s="38"/>
      <c r="AE80" s="38"/>
      <c r="AR80" s="211" t="s">
        <v>119</v>
      </c>
      <c r="AT80" s="211" t="s">
        <v>114</v>
      </c>
      <c r="AU80" s="211" t="s">
        <v>80</v>
      </c>
      <c r="AY80" s="17" t="s">
        <v>112</v>
      </c>
      <c r="BE80" s="212">
        <f>IF(O80="základní",K80,0)</f>
        <v>0</v>
      </c>
      <c r="BF80" s="212">
        <f>IF(O80="snížená",K80,0)</f>
        <v>0</v>
      </c>
      <c r="BG80" s="212">
        <f>IF(O80="zákl. přenesená",K80,0)</f>
        <v>0</v>
      </c>
      <c r="BH80" s="212">
        <f>IF(O80="sníž. přenesená",K80,0)</f>
        <v>0</v>
      </c>
      <c r="BI80" s="212">
        <f>IF(O80="nulová",K80,0)</f>
        <v>0</v>
      </c>
      <c r="BJ80" s="17" t="s">
        <v>78</v>
      </c>
      <c r="BK80" s="212">
        <f>ROUND(P80*H80,2)</f>
        <v>0</v>
      </c>
      <c r="BL80" s="17" t="s">
        <v>119</v>
      </c>
      <c r="BM80" s="211" t="s">
        <v>120</v>
      </c>
    </row>
    <row r="81" s="2" customFormat="1">
      <c r="A81" s="38"/>
      <c r="B81" s="39"/>
      <c r="C81" s="40"/>
      <c r="D81" s="213" t="s">
        <v>121</v>
      </c>
      <c r="E81" s="40"/>
      <c r="F81" s="214" t="s">
        <v>122</v>
      </c>
      <c r="G81" s="40"/>
      <c r="H81" s="40"/>
      <c r="I81" s="215"/>
      <c r="J81" s="215"/>
      <c r="K81" s="40"/>
      <c r="L81" s="40"/>
      <c r="M81" s="44"/>
      <c r="N81" s="216"/>
      <c r="O81" s="217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38"/>
      <c r="AA81" s="38"/>
      <c r="AB81" s="38"/>
      <c r="AC81" s="38"/>
      <c r="AD81" s="38"/>
      <c r="AE81" s="38"/>
      <c r="AT81" s="17" t="s">
        <v>121</v>
      </c>
      <c r="AU81" s="17" t="s">
        <v>80</v>
      </c>
    </row>
    <row r="82" s="2" customFormat="1">
      <c r="A82" s="38"/>
      <c r="B82" s="39"/>
      <c r="C82" s="40"/>
      <c r="D82" s="218" t="s">
        <v>123</v>
      </c>
      <c r="E82" s="40"/>
      <c r="F82" s="219" t="s">
        <v>124</v>
      </c>
      <c r="G82" s="40"/>
      <c r="H82" s="40"/>
      <c r="I82" s="215"/>
      <c r="J82" s="215"/>
      <c r="K82" s="40"/>
      <c r="L82" s="40"/>
      <c r="M82" s="44"/>
      <c r="N82" s="216"/>
      <c r="O82" s="217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38"/>
      <c r="AA82" s="38"/>
      <c r="AB82" s="38"/>
      <c r="AC82" s="38"/>
      <c r="AD82" s="38"/>
      <c r="AE82" s="38"/>
      <c r="AT82" s="17" t="s">
        <v>123</v>
      </c>
      <c r="AU82" s="17" t="s">
        <v>80</v>
      </c>
    </row>
    <row r="83" s="13" customFormat="1">
      <c r="A83" s="13"/>
      <c r="B83" s="220"/>
      <c r="C83" s="221"/>
      <c r="D83" s="213" t="s">
        <v>125</v>
      </c>
      <c r="E83" s="222" t="s">
        <v>20</v>
      </c>
      <c r="F83" s="223" t="s">
        <v>126</v>
      </c>
      <c r="G83" s="221"/>
      <c r="H83" s="224">
        <v>0.34999999999999998</v>
      </c>
      <c r="I83" s="225"/>
      <c r="J83" s="225"/>
      <c r="K83" s="221"/>
      <c r="L83" s="221"/>
      <c r="M83" s="226"/>
      <c r="N83" s="227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9"/>
      <c r="Z83" s="13"/>
      <c r="AA83" s="13"/>
      <c r="AB83" s="13"/>
      <c r="AC83" s="13"/>
      <c r="AD83" s="13"/>
      <c r="AE83" s="13"/>
      <c r="AT83" s="230" t="s">
        <v>125</v>
      </c>
      <c r="AU83" s="230" t="s">
        <v>80</v>
      </c>
      <c r="AV83" s="13" t="s">
        <v>80</v>
      </c>
      <c r="AW83" s="13" t="s">
        <v>5</v>
      </c>
      <c r="AX83" s="13" t="s">
        <v>73</v>
      </c>
      <c r="AY83" s="230" t="s">
        <v>112</v>
      </c>
    </row>
    <row r="84" s="13" customFormat="1">
      <c r="A84" s="13"/>
      <c r="B84" s="220"/>
      <c r="C84" s="221"/>
      <c r="D84" s="213" t="s">
        <v>125</v>
      </c>
      <c r="E84" s="222" t="s">
        <v>20</v>
      </c>
      <c r="F84" s="223" t="s">
        <v>127</v>
      </c>
      <c r="G84" s="221"/>
      <c r="H84" s="224">
        <v>0.031</v>
      </c>
      <c r="I84" s="225"/>
      <c r="J84" s="225"/>
      <c r="K84" s="221"/>
      <c r="L84" s="221"/>
      <c r="M84" s="226"/>
      <c r="N84" s="227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9"/>
      <c r="Z84" s="13"/>
      <c r="AA84" s="13"/>
      <c r="AB84" s="13"/>
      <c r="AC84" s="13"/>
      <c r="AD84" s="13"/>
      <c r="AE84" s="13"/>
      <c r="AT84" s="230" t="s">
        <v>125</v>
      </c>
      <c r="AU84" s="230" t="s">
        <v>80</v>
      </c>
      <c r="AV84" s="13" t="s">
        <v>80</v>
      </c>
      <c r="AW84" s="13" t="s">
        <v>5</v>
      </c>
      <c r="AX84" s="13" t="s">
        <v>73</v>
      </c>
      <c r="AY84" s="230" t="s">
        <v>112</v>
      </c>
    </row>
    <row r="85" s="14" customFormat="1">
      <c r="A85" s="14"/>
      <c r="B85" s="231"/>
      <c r="C85" s="232"/>
      <c r="D85" s="213" t="s">
        <v>125</v>
      </c>
      <c r="E85" s="233" t="s">
        <v>20</v>
      </c>
      <c r="F85" s="234" t="s">
        <v>128</v>
      </c>
      <c r="G85" s="232"/>
      <c r="H85" s="235">
        <v>0.38100000000000001</v>
      </c>
      <c r="I85" s="236"/>
      <c r="J85" s="236"/>
      <c r="K85" s="232"/>
      <c r="L85" s="232"/>
      <c r="M85" s="237"/>
      <c r="N85" s="238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40"/>
      <c r="Z85" s="14"/>
      <c r="AA85" s="14"/>
      <c r="AB85" s="14"/>
      <c r="AC85" s="14"/>
      <c r="AD85" s="14"/>
      <c r="AE85" s="14"/>
      <c r="AT85" s="241" t="s">
        <v>125</v>
      </c>
      <c r="AU85" s="241" t="s">
        <v>80</v>
      </c>
      <c r="AV85" s="14" t="s">
        <v>119</v>
      </c>
      <c r="AW85" s="14" t="s">
        <v>5</v>
      </c>
      <c r="AX85" s="14" t="s">
        <v>78</v>
      </c>
      <c r="AY85" s="241" t="s">
        <v>112</v>
      </c>
    </row>
    <row r="86" s="2" customFormat="1" ht="22.2" customHeight="1">
      <c r="A86" s="38"/>
      <c r="B86" s="39"/>
      <c r="C86" s="199" t="s">
        <v>80</v>
      </c>
      <c r="D86" s="199" t="s">
        <v>114</v>
      </c>
      <c r="E86" s="200" t="s">
        <v>129</v>
      </c>
      <c r="F86" s="201" t="s">
        <v>130</v>
      </c>
      <c r="G86" s="202" t="s">
        <v>117</v>
      </c>
      <c r="H86" s="203">
        <v>0.123</v>
      </c>
      <c r="I86" s="204"/>
      <c r="J86" s="204"/>
      <c r="K86" s="205">
        <f>ROUND(P86*H86,2)</f>
        <v>0</v>
      </c>
      <c r="L86" s="201" t="s">
        <v>118</v>
      </c>
      <c r="M86" s="44"/>
      <c r="N86" s="206" t="s">
        <v>20</v>
      </c>
      <c r="O86" s="207" t="s">
        <v>42</v>
      </c>
      <c r="P86" s="208">
        <f>I86+J86</f>
        <v>0</v>
      </c>
      <c r="Q86" s="208">
        <f>ROUND(I86*H86,2)</f>
        <v>0</v>
      </c>
      <c r="R86" s="208">
        <f>ROUND(J86*H86,2)</f>
        <v>0</v>
      </c>
      <c r="S86" s="84"/>
      <c r="T86" s="209">
        <f>S86*H86</f>
        <v>0</v>
      </c>
      <c r="U86" s="209">
        <v>0</v>
      </c>
      <c r="V86" s="209">
        <f>U86*H86</f>
        <v>0</v>
      </c>
      <c r="W86" s="209">
        <v>0</v>
      </c>
      <c r="X86" s="209">
        <f>W86*H86</f>
        <v>0</v>
      </c>
      <c r="Y86" s="210" t="s">
        <v>20</v>
      </c>
      <c r="Z86" s="38"/>
      <c r="AA86" s="38"/>
      <c r="AB86" s="38"/>
      <c r="AC86" s="38"/>
      <c r="AD86" s="38"/>
      <c r="AE86" s="38"/>
      <c r="AR86" s="211" t="s">
        <v>119</v>
      </c>
      <c r="AT86" s="211" t="s">
        <v>114</v>
      </c>
      <c r="AU86" s="211" t="s">
        <v>80</v>
      </c>
      <c r="AY86" s="17" t="s">
        <v>112</v>
      </c>
      <c r="BE86" s="212">
        <f>IF(O86="základní",K86,0)</f>
        <v>0</v>
      </c>
      <c r="BF86" s="212">
        <f>IF(O86="snížená",K86,0)</f>
        <v>0</v>
      </c>
      <c r="BG86" s="212">
        <f>IF(O86="zákl. přenesená",K86,0)</f>
        <v>0</v>
      </c>
      <c r="BH86" s="212">
        <f>IF(O86="sníž. přenesená",K86,0)</f>
        <v>0</v>
      </c>
      <c r="BI86" s="212">
        <f>IF(O86="nulová",K86,0)</f>
        <v>0</v>
      </c>
      <c r="BJ86" s="17" t="s">
        <v>78</v>
      </c>
      <c r="BK86" s="212">
        <f>ROUND(P86*H86,2)</f>
        <v>0</v>
      </c>
      <c r="BL86" s="17" t="s">
        <v>119</v>
      </c>
      <c r="BM86" s="211" t="s">
        <v>131</v>
      </c>
    </row>
    <row r="87" s="2" customFormat="1">
      <c r="A87" s="38"/>
      <c r="B87" s="39"/>
      <c r="C87" s="40"/>
      <c r="D87" s="213" t="s">
        <v>121</v>
      </c>
      <c r="E87" s="40"/>
      <c r="F87" s="214" t="s">
        <v>132</v>
      </c>
      <c r="G87" s="40"/>
      <c r="H87" s="40"/>
      <c r="I87" s="215"/>
      <c r="J87" s="215"/>
      <c r="K87" s="40"/>
      <c r="L87" s="40"/>
      <c r="M87" s="44"/>
      <c r="N87" s="216"/>
      <c r="O87" s="217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121</v>
      </c>
      <c r="AU87" s="17" t="s">
        <v>80</v>
      </c>
    </row>
    <row r="88" s="2" customFormat="1">
      <c r="A88" s="38"/>
      <c r="B88" s="39"/>
      <c r="C88" s="40"/>
      <c r="D88" s="218" t="s">
        <v>123</v>
      </c>
      <c r="E88" s="40"/>
      <c r="F88" s="219" t="s">
        <v>133</v>
      </c>
      <c r="G88" s="40"/>
      <c r="H88" s="40"/>
      <c r="I88" s="215"/>
      <c r="J88" s="215"/>
      <c r="K88" s="40"/>
      <c r="L88" s="40"/>
      <c r="M88" s="44"/>
      <c r="N88" s="216"/>
      <c r="O88" s="217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123</v>
      </c>
      <c r="AU88" s="17" t="s">
        <v>80</v>
      </c>
    </row>
    <row r="89" s="13" customFormat="1">
      <c r="A89" s="13"/>
      <c r="B89" s="220"/>
      <c r="C89" s="221"/>
      <c r="D89" s="213" t="s">
        <v>125</v>
      </c>
      <c r="E89" s="222" t="s">
        <v>20</v>
      </c>
      <c r="F89" s="223" t="s">
        <v>134</v>
      </c>
      <c r="G89" s="221"/>
      <c r="H89" s="224">
        <v>0.123</v>
      </c>
      <c r="I89" s="225"/>
      <c r="J89" s="225"/>
      <c r="K89" s="221"/>
      <c r="L89" s="221"/>
      <c r="M89" s="226"/>
      <c r="N89" s="227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9"/>
      <c r="Z89" s="13"/>
      <c r="AA89" s="13"/>
      <c r="AB89" s="13"/>
      <c r="AC89" s="13"/>
      <c r="AD89" s="13"/>
      <c r="AE89" s="13"/>
      <c r="AT89" s="230" t="s">
        <v>125</v>
      </c>
      <c r="AU89" s="230" t="s">
        <v>80</v>
      </c>
      <c r="AV89" s="13" t="s">
        <v>80</v>
      </c>
      <c r="AW89" s="13" t="s">
        <v>5</v>
      </c>
      <c r="AX89" s="13" t="s">
        <v>78</v>
      </c>
      <c r="AY89" s="230" t="s">
        <v>112</v>
      </c>
    </row>
    <row r="90" s="2" customFormat="1" ht="22.2" customHeight="1">
      <c r="A90" s="38"/>
      <c r="B90" s="39"/>
      <c r="C90" s="199" t="s">
        <v>135</v>
      </c>
      <c r="D90" s="199" t="s">
        <v>114</v>
      </c>
      <c r="E90" s="200" t="s">
        <v>136</v>
      </c>
      <c r="F90" s="201" t="s">
        <v>137</v>
      </c>
      <c r="G90" s="202" t="s">
        <v>138</v>
      </c>
      <c r="H90" s="203">
        <v>50</v>
      </c>
      <c r="I90" s="204"/>
      <c r="J90" s="204"/>
      <c r="K90" s="205">
        <f>ROUND(P90*H90,2)</f>
        <v>0</v>
      </c>
      <c r="L90" s="201" t="s">
        <v>118</v>
      </c>
      <c r="M90" s="44"/>
      <c r="N90" s="206" t="s">
        <v>20</v>
      </c>
      <c r="O90" s="207" t="s">
        <v>42</v>
      </c>
      <c r="P90" s="208">
        <f>I90+J90</f>
        <v>0</v>
      </c>
      <c r="Q90" s="208">
        <f>ROUND(I90*H90,2)</f>
        <v>0</v>
      </c>
      <c r="R90" s="208">
        <f>ROUND(J90*H90,2)</f>
        <v>0</v>
      </c>
      <c r="S90" s="84"/>
      <c r="T90" s="209">
        <f>S90*H90</f>
        <v>0</v>
      </c>
      <c r="U90" s="209">
        <v>0</v>
      </c>
      <c r="V90" s="209">
        <f>U90*H90</f>
        <v>0</v>
      </c>
      <c r="W90" s="209">
        <v>0</v>
      </c>
      <c r="X90" s="209">
        <f>W90*H90</f>
        <v>0</v>
      </c>
      <c r="Y90" s="210" t="s">
        <v>20</v>
      </c>
      <c r="Z90" s="38"/>
      <c r="AA90" s="38"/>
      <c r="AB90" s="38"/>
      <c r="AC90" s="38"/>
      <c r="AD90" s="38"/>
      <c r="AE90" s="38"/>
      <c r="AR90" s="211" t="s">
        <v>119</v>
      </c>
      <c r="AT90" s="211" t="s">
        <v>114</v>
      </c>
      <c r="AU90" s="211" t="s">
        <v>80</v>
      </c>
      <c r="AY90" s="17" t="s">
        <v>112</v>
      </c>
      <c r="BE90" s="212">
        <f>IF(O90="základní",K90,0)</f>
        <v>0</v>
      </c>
      <c r="BF90" s="212">
        <f>IF(O90="snížená",K90,0)</f>
        <v>0</v>
      </c>
      <c r="BG90" s="212">
        <f>IF(O90="zákl. přenesená",K90,0)</f>
        <v>0</v>
      </c>
      <c r="BH90" s="212">
        <f>IF(O90="sníž. přenesená",K90,0)</f>
        <v>0</v>
      </c>
      <c r="BI90" s="212">
        <f>IF(O90="nulová",K90,0)</f>
        <v>0</v>
      </c>
      <c r="BJ90" s="17" t="s">
        <v>78</v>
      </c>
      <c r="BK90" s="212">
        <f>ROUND(P90*H90,2)</f>
        <v>0</v>
      </c>
      <c r="BL90" s="17" t="s">
        <v>119</v>
      </c>
      <c r="BM90" s="211" t="s">
        <v>139</v>
      </c>
    </row>
    <row r="91" s="2" customFormat="1">
      <c r="A91" s="38"/>
      <c r="B91" s="39"/>
      <c r="C91" s="40"/>
      <c r="D91" s="213" t="s">
        <v>121</v>
      </c>
      <c r="E91" s="40"/>
      <c r="F91" s="214" t="s">
        <v>140</v>
      </c>
      <c r="G91" s="40"/>
      <c r="H91" s="40"/>
      <c r="I91" s="215"/>
      <c r="J91" s="215"/>
      <c r="K91" s="40"/>
      <c r="L91" s="40"/>
      <c r="M91" s="44"/>
      <c r="N91" s="216"/>
      <c r="O91" s="217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121</v>
      </c>
      <c r="AU91" s="17" t="s">
        <v>80</v>
      </c>
    </row>
    <row r="92" s="2" customFormat="1">
      <c r="A92" s="38"/>
      <c r="B92" s="39"/>
      <c r="C92" s="40"/>
      <c r="D92" s="218" t="s">
        <v>123</v>
      </c>
      <c r="E92" s="40"/>
      <c r="F92" s="219" t="s">
        <v>141</v>
      </c>
      <c r="G92" s="40"/>
      <c r="H92" s="40"/>
      <c r="I92" s="215"/>
      <c r="J92" s="215"/>
      <c r="K92" s="40"/>
      <c r="L92" s="40"/>
      <c r="M92" s="44"/>
      <c r="N92" s="216"/>
      <c r="O92" s="217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123</v>
      </c>
      <c r="AU92" s="17" t="s">
        <v>80</v>
      </c>
    </row>
    <row r="93" s="13" customFormat="1">
      <c r="A93" s="13"/>
      <c r="B93" s="220"/>
      <c r="C93" s="221"/>
      <c r="D93" s="213" t="s">
        <v>125</v>
      </c>
      <c r="E93" s="222" t="s">
        <v>20</v>
      </c>
      <c r="F93" s="223" t="s">
        <v>142</v>
      </c>
      <c r="G93" s="221"/>
      <c r="H93" s="224">
        <v>50</v>
      </c>
      <c r="I93" s="225"/>
      <c r="J93" s="225"/>
      <c r="K93" s="221"/>
      <c r="L93" s="221"/>
      <c r="M93" s="226"/>
      <c r="N93" s="227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9"/>
      <c r="Z93" s="13"/>
      <c r="AA93" s="13"/>
      <c r="AB93" s="13"/>
      <c r="AC93" s="13"/>
      <c r="AD93" s="13"/>
      <c r="AE93" s="13"/>
      <c r="AT93" s="230" t="s">
        <v>125</v>
      </c>
      <c r="AU93" s="230" t="s">
        <v>80</v>
      </c>
      <c r="AV93" s="13" t="s">
        <v>80</v>
      </c>
      <c r="AW93" s="13" t="s">
        <v>5</v>
      </c>
      <c r="AX93" s="13" t="s">
        <v>73</v>
      </c>
      <c r="AY93" s="230" t="s">
        <v>112</v>
      </c>
    </row>
    <row r="94" s="14" customFormat="1">
      <c r="A94" s="14"/>
      <c r="B94" s="231"/>
      <c r="C94" s="232"/>
      <c r="D94" s="213" t="s">
        <v>125</v>
      </c>
      <c r="E94" s="233" t="s">
        <v>20</v>
      </c>
      <c r="F94" s="234" t="s">
        <v>128</v>
      </c>
      <c r="G94" s="232"/>
      <c r="H94" s="235">
        <v>50</v>
      </c>
      <c r="I94" s="236"/>
      <c r="J94" s="236"/>
      <c r="K94" s="232"/>
      <c r="L94" s="232"/>
      <c r="M94" s="237"/>
      <c r="N94" s="238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40"/>
      <c r="Z94" s="14"/>
      <c r="AA94" s="14"/>
      <c r="AB94" s="14"/>
      <c r="AC94" s="14"/>
      <c r="AD94" s="14"/>
      <c r="AE94" s="14"/>
      <c r="AT94" s="241" t="s">
        <v>125</v>
      </c>
      <c r="AU94" s="241" t="s">
        <v>80</v>
      </c>
      <c r="AV94" s="14" t="s">
        <v>119</v>
      </c>
      <c r="AW94" s="14" t="s">
        <v>5</v>
      </c>
      <c r="AX94" s="14" t="s">
        <v>78</v>
      </c>
      <c r="AY94" s="241" t="s">
        <v>112</v>
      </c>
    </row>
    <row r="95" s="2" customFormat="1" ht="22.2" customHeight="1">
      <c r="A95" s="38"/>
      <c r="B95" s="39"/>
      <c r="C95" s="199" t="s">
        <v>119</v>
      </c>
      <c r="D95" s="199" t="s">
        <v>114</v>
      </c>
      <c r="E95" s="200" t="s">
        <v>143</v>
      </c>
      <c r="F95" s="201" t="s">
        <v>144</v>
      </c>
      <c r="G95" s="202" t="s">
        <v>145</v>
      </c>
      <c r="H95" s="203">
        <v>350.85000000000002</v>
      </c>
      <c r="I95" s="204"/>
      <c r="J95" s="204"/>
      <c r="K95" s="205">
        <f>ROUND(P95*H95,2)</f>
        <v>0</v>
      </c>
      <c r="L95" s="201" t="s">
        <v>118</v>
      </c>
      <c r="M95" s="44"/>
      <c r="N95" s="206" t="s">
        <v>20</v>
      </c>
      <c r="O95" s="207" t="s">
        <v>42</v>
      </c>
      <c r="P95" s="208">
        <f>I95+J95</f>
        <v>0</v>
      </c>
      <c r="Q95" s="208">
        <f>ROUND(I95*H95,2)</f>
        <v>0</v>
      </c>
      <c r="R95" s="208">
        <f>ROUND(J95*H95,2)</f>
        <v>0</v>
      </c>
      <c r="S95" s="84"/>
      <c r="T95" s="209">
        <f>S95*H95</f>
        <v>0</v>
      </c>
      <c r="U95" s="209">
        <v>0</v>
      </c>
      <c r="V95" s="209">
        <f>U95*H95</f>
        <v>0</v>
      </c>
      <c r="W95" s="209">
        <v>0</v>
      </c>
      <c r="X95" s="209">
        <f>W95*H95</f>
        <v>0</v>
      </c>
      <c r="Y95" s="210" t="s">
        <v>20</v>
      </c>
      <c r="Z95" s="38"/>
      <c r="AA95" s="38"/>
      <c r="AB95" s="38"/>
      <c r="AC95" s="38"/>
      <c r="AD95" s="38"/>
      <c r="AE95" s="38"/>
      <c r="AR95" s="211" t="s">
        <v>119</v>
      </c>
      <c r="AT95" s="211" t="s">
        <v>114</v>
      </c>
      <c r="AU95" s="211" t="s">
        <v>80</v>
      </c>
      <c r="AY95" s="17" t="s">
        <v>112</v>
      </c>
      <c r="BE95" s="212">
        <f>IF(O95="základní",K95,0)</f>
        <v>0</v>
      </c>
      <c r="BF95" s="212">
        <f>IF(O95="snížená",K95,0)</f>
        <v>0</v>
      </c>
      <c r="BG95" s="212">
        <f>IF(O95="zákl. přenesená",K95,0)</f>
        <v>0</v>
      </c>
      <c r="BH95" s="212">
        <f>IF(O95="sníž. přenesená",K95,0)</f>
        <v>0</v>
      </c>
      <c r="BI95" s="212">
        <f>IF(O95="nulová",K95,0)</f>
        <v>0</v>
      </c>
      <c r="BJ95" s="17" t="s">
        <v>78</v>
      </c>
      <c r="BK95" s="212">
        <f>ROUND(P95*H95,2)</f>
        <v>0</v>
      </c>
      <c r="BL95" s="17" t="s">
        <v>119</v>
      </c>
      <c r="BM95" s="211" t="s">
        <v>146</v>
      </c>
    </row>
    <row r="96" s="2" customFormat="1">
      <c r="A96" s="38"/>
      <c r="B96" s="39"/>
      <c r="C96" s="40"/>
      <c r="D96" s="213" t="s">
        <v>121</v>
      </c>
      <c r="E96" s="40"/>
      <c r="F96" s="214" t="s">
        <v>147</v>
      </c>
      <c r="G96" s="40"/>
      <c r="H96" s="40"/>
      <c r="I96" s="215"/>
      <c r="J96" s="215"/>
      <c r="K96" s="40"/>
      <c r="L96" s="40"/>
      <c r="M96" s="44"/>
      <c r="N96" s="216"/>
      <c r="O96" s="217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121</v>
      </c>
      <c r="AU96" s="17" t="s">
        <v>80</v>
      </c>
    </row>
    <row r="97" s="2" customFormat="1">
      <c r="A97" s="38"/>
      <c r="B97" s="39"/>
      <c r="C97" s="40"/>
      <c r="D97" s="218" t="s">
        <v>123</v>
      </c>
      <c r="E97" s="40"/>
      <c r="F97" s="219" t="s">
        <v>148</v>
      </c>
      <c r="G97" s="40"/>
      <c r="H97" s="40"/>
      <c r="I97" s="215"/>
      <c r="J97" s="215"/>
      <c r="K97" s="40"/>
      <c r="L97" s="40"/>
      <c r="M97" s="44"/>
      <c r="N97" s="216"/>
      <c r="O97" s="217"/>
      <c r="P97" s="84"/>
      <c r="Q97" s="84"/>
      <c r="R97" s="84"/>
      <c r="S97" s="84"/>
      <c r="T97" s="84"/>
      <c r="U97" s="84"/>
      <c r="V97" s="84"/>
      <c r="W97" s="84"/>
      <c r="X97" s="84"/>
      <c r="Y97" s="85"/>
      <c r="Z97" s="38"/>
      <c r="AA97" s="38"/>
      <c r="AB97" s="38"/>
      <c r="AC97" s="38"/>
      <c r="AD97" s="38"/>
      <c r="AE97" s="38"/>
      <c r="AT97" s="17" t="s">
        <v>123</v>
      </c>
      <c r="AU97" s="17" t="s">
        <v>80</v>
      </c>
    </row>
    <row r="98" s="13" customFormat="1">
      <c r="A98" s="13"/>
      <c r="B98" s="220"/>
      <c r="C98" s="221"/>
      <c r="D98" s="213" t="s">
        <v>125</v>
      </c>
      <c r="E98" s="222" t="s">
        <v>20</v>
      </c>
      <c r="F98" s="223" t="s">
        <v>149</v>
      </c>
      <c r="G98" s="221"/>
      <c r="H98" s="224">
        <v>51.600000000000001</v>
      </c>
      <c r="I98" s="225"/>
      <c r="J98" s="225"/>
      <c r="K98" s="221"/>
      <c r="L98" s="221"/>
      <c r="M98" s="226"/>
      <c r="N98" s="227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9"/>
      <c r="Z98" s="13"/>
      <c r="AA98" s="13"/>
      <c r="AB98" s="13"/>
      <c r="AC98" s="13"/>
      <c r="AD98" s="13"/>
      <c r="AE98" s="13"/>
      <c r="AT98" s="230" t="s">
        <v>125</v>
      </c>
      <c r="AU98" s="230" t="s">
        <v>80</v>
      </c>
      <c r="AV98" s="13" t="s">
        <v>80</v>
      </c>
      <c r="AW98" s="13" t="s">
        <v>5</v>
      </c>
      <c r="AX98" s="13" t="s">
        <v>73</v>
      </c>
      <c r="AY98" s="230" t="s">
        <v>112</v>
      </c>
    </row>
    <row r="99" s="13" customFormat="1">
      <c r="A99" s="13"/>
      <c r="B99" s="220"/>
      <c r="C99" s="221"/>
      <c r="D99" s="213" t="s">
        <v>125</v>
      </c>
      <c r="E99" s="222" t="s">
        <v>20</v>
      </c>
      <c r="F99" s="223" t="s">
        <v>150</v>
      </c>
      <c r="G99" s="221"/>
      <c r="H99" s="224">
        <v>44.25</v>
      </c>
      <c r="I99" s="225"/>
      <c r="J99" s="225"/>
      <c r="K99" s="221"/>
      <c r="L99" s="221"/>
      <c r="M99" s="226"/>
      <c r="N99" s="227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9"/>
      <c r="Z99" s="13"/>
      <c r="AA99" s="13"/>
      <c r="AB99" s="13"/>
      <c r="AC99" s="13"/>
      <c r="AD99" s="13"/>
      <c r="AE99" s="13"/>
      <c r="AT99" s="230" t="s">
        <v>125</v>
      </c>
      <c r="AU99" s="230" t="s">
        <v>80</v>
      </c>
      <c r="AV99" s="13" t="s">
        <v>80</v>
      </c>
      <c r="AW99" s="13" t="s">
        <v>5</v>
      </c>
      <c r="AX99" s="13" t="s">
        <v>73</v>
      </c>
      <c r="AY99" s="230" t="s">
        <v>112</v>
      </c>
    </row>
    <row r="100" s="13" customFormat="1">
      <c r="A100" s="13"/>
      <c r="B100" s="220"/>
      <c r="C100" s="221"/>
      <c r="D100" s="213" t="s">
        <v>125</v>
      </c>
      <c r="E100" s="222" t="s">
        <v>20</v>
      </c>
      <c r="F100" s="223" t="s">
        <v>151</v>
      </c>
      <c r="G100" s="221"/>
      <c r="H100" s="224">
        <v>83</v>
      </c>
      <c r="I100" s="225"/>
      <c r="J100" s="225"/>
      <c r="K100" s="221"/>
      <c r="L100" s="221"/>
      <c r="M100" s="226"/>
      <c r="N100" s="227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9"/>
      <c r="Z100" s="13"/>
      <c r="AA100" s="13"/>
      <c r="AB100" s="13"/>
      <c r="AC100" s="13"/>
      <c r="AD100" s="13"/>
      <c r="AE100" s="13"/>
      <c r="AT100" s="230" t="s">
        <v>125</v>
      </c>
      <c r="AU100" s="230" t="s">
        <v>80</v>
      </c>
      <c r="AV100" s="13" t="s">
        <v>80</v>
      </c>
      <c r="AW100" s="13" t="s">
        <v>5</v>
      </c>
      <c r="AX100" s="13" t="s">
        <v>73</v>
      </c>
      <c r="AY100" s="230" t="s">
        <v>112</v>
      </c>
    </row>
    <row r="101" s="13" customFormat="1">
      <c r="A101" s="13"/>
      <c r="B101" s="220"/>
      <c r="C101" s="221"/>
      <c r="D101" s="213" t="s">
        <v>125</v>
      </c>
      <c r="E101" s="222" t="s">
        <v>20</v>
      </c>
      <c r="F101" s="223" t="s">
        <v>152</v>
      </c>
      <c r="G101" s="221"/>
      <c r="H101" s="224">
        <v>86</v>
      </c>
      <c r="I101" s="225"/>
      <c r="J101" s="225"/>
      <c r="K101" s="221"/>
      <c r="L101" s="221"/>
      <c r="M101" s="226"/>
      <c r="N101" s="227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9"/>
      <c r="Z101" s="13"/>
      <c r="AA101" s="13"/>
      <c r="AB101" s="13"/>
      <c r="AC101" s="13"/>
      <c r="AD101" s="13"/>
      <c r="AE101" s="13"/>
      <c r="AT101" s="230" t="s">
        <v>125</v>
      </c>
      <c r="AU101" s="230" t="s">
        <v>80</v>
      </c>
      <c r="AV101" s="13" t="s">
        <v>80</v>
      </c>
      <c r="AW101" s="13" t="s">
        <v>5</v>
      </c>
      <c r="AX101" s="13" t="s">
        <v>73</v>
      </c>
      <c r="AY101" s="230" t="s">
        <v>112</v>
      </c>
    </row>
    <row r="102" s="13" customFormat="1">
      <c r="A102" s="13"/>
      <c r="B102" s="220"/>
      <c r="C102" s="221"/>
      <c r="D102" s="213" t="s">
        <v>125</v>
      </c>
      <c r="E102" s="222" t="s">
        <v>20</v>
      </c>
      <c r="F102" s="223" t="s">
        <v>153</v>
      </c>
      <c r="G102" s="221"/>
      <c r="H102" s="224">
        <v>86</v>
      </c>
      <c r="I102" s="225"/>
      <c r="J102" s="225"/>
      <c r="K102" s="221"/>
      <c r="L102" s="221"/>
      <c r="M102" s="226"/>
      <c r="N102" s="227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9"/>
      <c r="Z102" s="13"/>
      <c r="AA102" s="13"/>
      <c r="AB102" s="13"/>
      <c r="AC102" s="13"/>
      <c r="AD102" s="13"/>
      <c r="AE102" s="13"/>
      <c r="AT102" s="230" t="s">
        <v>125</v>
      </c>
      <c r="AU102" s="230" t="s">
        <v>80</v>
      </c>
      <c r="AV102" s="13" t="s">
        <v>80</v>
      </c>
      <c r="AW102" s="13" t="s">
        <v>5</v>
      </c>
      <c r="AX102" s="13" t="s">
        <v>73</v>
      </c>
      <c r="AY102" s="230" t="s">
        <v>112</v>
      </c>
    </row>
    <row r="103" s="14" customFormat="1">
      <c r="A103" s="14"/>
      <c r="B103" s="231"/>
      <c r="C103" s="232"/>
      <c r="D103" s="213" t="s">
        <v>125</v>
      </c>
      <c r="E103" s="233" t="s">
        <v>20</v>
      </c>
      <c r="F103" s="234" t="s">
        <v>128</v>
      </c>
      <c r="G103" s="232"/>
      <c r="H103" s="235">
        <v>350.85000000000002</v>
      </c>
      <c r="I103" s="236"/>
      <c r="J103" s="236"/>
      <c r="K103" s="232"/>
      <c r="L103" s="232"/>
      <c r="M103" s="237"/>
      <c r="N103" s="238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40"/>
      <c r="Z103" s="14"/>
      <c r="AA103" s="14"/>
      <c r="AB103" s="14"/>
      <c r="AC103" s="14"/>
      <c r="AD103" s="14"/>
      <c r="AE103" s="14"/>
      <c r="AT103" s="241" t="s">
        <v>125</v>
      </c>
      <c r="AU103" s="241" t="s">
        <v>80</v>
      </c>
      <c r="AV103" s="14" t="s">
        <v>119</v>
      </c>
      <c r="AW103" s="14" t="s">
        <v>5</v>
      </c>
      <c r="AX103" s="14" t="s">
        <v>78</v>
      </c>
      <c r="AY103" s="241" t="s">
        <v>112</v>
      </c>
    </row>
    <row r="104" s="2" customFormat="1">
      <c r="A104" s="38"/>
      <c r="B104" s="39"/>
      <c r="C104" s="199" t="s">
        <v>154</v>
      </c>
      <c r="D104" s="199" t="s">
        <v>114</v>
      </c>
      <c r="E104" s="200" t="s">
        <v>155</v>
      </c>
      <c r="F104" s="201" t="s">
        <v>156</v>
      </c>
      <c r="G104" s="202" t="s">
        <v>145</v>
      </c>
      <c r="H104" s="203">
        <v>350.85000000000002</v>
      </c>
      <c r="I104" s="204"/>
      <c r="J104" s="204"/>
      <c r="K104" s="205">
        <f>ROUND(P104*H104,2)</f>
        <v>0</v>
      </c>
      <c r="L104" s="201" t="s">
        <v>118</v>
      </c>
      <c r="M104" s="44"/>
      <c r="N104" s="206" t="s">
        <v>20</v>
      </c>
      <c r="O104" s="207" t="s">
        <v>42</v>
      </c>
      <c r="P104" s="208">
        <f>I104+J104</f>
        <v>0</v>
      </c>
      <c r="Q104" s="208">
        <f>ROUND(I104*H104,2)</f>
        <v>0</v>
      </c>
      <c r="R104" s="208">
        <f>ROUND(J104*H104,2)</f>
        <v>0</v>
      </c>
      <c r="S104" s="84"/>
      <c r="T104" s="209">
        <f>S104*H104</f>
        <v>0</v>
      </c>
      <c r="U104" s="209">
        <v>0</v>
      </c>
      <c r="V104" s="209">
        <f>U104*H104</f>
        <v>0</v>
      </c>
      <c r="W104" s="209">
        <v>0</v>
      </c>
      <c r="X104" s="209">
        <f>W104*H104</f>
        <v>0</v>
      </c>
      <c r="Y104" s="210" t="s">
        <v>20</v>
      </c>
      <c r="Z104" s="38"/>
      <c r="AA104" s="38"/>
      <c r="AB104" s="38"/>
      <c r="AC104" s="38"/>
      <c r="AD104" s="38"/>
      <c r="AE104" s="38"/>
      <c r="AR104" s="211" t="s">
        <v>119</v>
      </c>
      <c r="AT104" s="211" t="s">
        <v>114</v>
      </c>
      <c r="AU104" s="211" t="s">
        <v>80</v>
      </c>
      <c r="AY104" s="17" t="s">
        <v>112</v>
      </c>
      <c r="BE104" s="212">
        <f>IF(O104="základní",K104,0)</f>
        <v>0</v>
      </c>
      <c r="BF104" s="212">
        <f>IF(O104="snížená",K104,0)</f>
        <v>0</v>
      </c>
      <c r="BG104" s="212">
        <f>IF(O104="zákl. přenesená",K104,0)</f>
        <v>0</v>
      </c>
      <c r="BH104" s="212">
        <f>IF(O104="sníž. přenesená",K104,0)</f>
        <v>0</v>
      </c>
      <c r="BI104" s="212">
        <f>IF(O104="nulová",K104,0)</f>
        <v>0</v>
      </c>
      <c r="BJ104" s="17" t="s">
        <v>78</v>
      </c>
      <c r="BK104" s="212">
        <f>ROUND(P104*H104,2)</f>
        <v>0</v>
      </c>
      <c r="BL104" s="17" t="s">
        <v>119</v>
      </c>
      <c r="BM104" s="211" t="s">
        <v>157</v>
      </c>
    </row>
    <row r="105" s="2" customFormat="1">
      <c r="A105" s="38"/>
      <c r="B105" s="39"/>
      <c r="C105" s="40"/>
      <c r="D105" s="213" t="s">
        <v>121</v>
      </c>
      <c r="E105" s="40"/>
      <c r="F105" s="214" t="s">
        <v>158</v>
      </c>
      <c r="G105" s="40"/>
      <c r="H105" s="40"/>
      <c r="I105" s="215"/>
      <c r="J105" s="215"/>
      <c r="K105" s="40"/>
      <c r="L105" s="40"/>
      <c r="M105" s="44"/>
      <c r="N105" s="216"/>
      <c r="O105" s="217"/>
      <c r="P105" s="84"/>
      <c r="Q105" s="84"/>
      <c r="R105" s="84"/>
      <c r="S105" s="84"/>
      <c r="T105" s="84"/>
      <c r="U105" s="84"/>
      <c r="V105" s="84"/>
      <c r="W105" s="84"/>
      <c r="X105" s="84"/>
      <c r="Y105" s="85"/>
      <c r="Z105" s="38"/>
      <c r="AA105" s="38"/>
      <c r="AB105" s="38"/>
      <c r="AC105" s="38"/>
      <c r="AD105" s="38"/>
      <c r="AE105" s="38"/>
      <c r="AT105" s="17" t="s">
        <v>121</v>
      </c>
      <c r="AU105" s="17" t="s">
        <v>80</v>
      </c>
    </row>
    <row r="106" s="2" customFormat="1">
      <c r="A106" s="38"/>
      <c r="B106" s="39"/>
      <c r="C106" s="40"/>
      <c r="D106" s="218" t="s">
        <v>123</v>
      </c>
      <c r="E106" s="40"/>
      <c r="F106" s="219" t="s">
        <v>159</v>
      </c>
      <c r="G106" s="40"/>
      <c r="H106" s="40"/>
      <c r="I106" s="215"/>
      <c r="J106" s="215"/>
      <c r="K106" s="40"/>
      <c r="L106" s="40"/>
      <c r="M106" s="44"/>
      <c r="N106" s="216"/>
      <c r="O106" s="217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123</v>
      </c>
      <c r="AU106" s="17" t="s">
        <v>80</v>
      </c>
    </row>
    <row r="107" s="13" customFormat="1">
      <c r="A107" s="13"/>
      <c r="B107" s="220"/>
      <c r="C107" s="221"/>
      <c r="D107" s="213" t="s">
        <v>125</v>
      </c>
      <c r="E107" s="222" t="s">
        <v>20</v>
      </c>
      <c r="F107" s="223" t="s">
        <v>160</v>
      </c>
      <c r="G107" s="221"/>
      <c r="H107" s="224">
        <v>350.85000000000002</v>
      </c>
      <c r="I107" s="225"/>
      <c r="J107" s="225"/>
      <c r="K107" s="221"/>
      <c r="L107" s="221"/>
      <c r="M107" s="226"/>
      <c r="N107" s="227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9"/>
      <c r="Z107" s="13"/>
      <c r="AA107" s="13"/>
      <c r="AB107" s="13"/>
      <c r="AC107" s="13"/>
      <c r="AD107" s="13"/>
      <c r="AE107" s="13"/>
      <c r="AT107" s="230" t="s">
        <v>125</v>
      </c>
      <c r="AU107" s="230" t="s">
        <v>80</v>
      </c>
      <c r="AV107" s="13" t="s">
        <v>80</v>
      </c>
      <c r="AW107" s="13" t="s">
        <v>5</v>
      </c>
      <c r="AX107" s="13" t="s">
        <v>78</v>
      </c>
      <c r="AY107" s="230" t="s">
        <v>112</v>
      </c>
    </row>
    <row r="108" s="2" customFormat="1" ht="22.2" customHeight="1">
      <c r="A108" s="38"/>
      <c r="B108" s="39"/>
      <c r="C108" s="199" t="s">
        <v>161</v>
      </c>
      <c r="D108" s="199" t="s">
        <v>114</v>
      </c>
      <c r="E108" s="200" t="s">
        <v>162</v>
      </c>
      <c r="F108" s="201" t="s">
        <v>163</v>
      </c>
      <c r="G108" s="202" t="s">
        <v>145</v>
      </c>
      <c r="H108" s="203">
        <v>2455.9499999999998</v>
      </c>
      <c r="I108" s="204"/>
      <c r="J108" s="204"/>
      <c r="K108" s="205">
        <f>ROUND(P108*H108,2)</f>
        <v>0</v>
      </c>
      <c r="L108" s="201" t="s">
        <v>118</v>
      </c>
      <c r="M108" s="44"/>
      <c r="N108" s="206" t="s">
        <v>20</v>
      </c>
      <c r="O108" s="207" t="s">
        <v>42</v>
      </c>
      <c r="P108" s="208">
        <f>I108+J108</f>
        <v>0</v>
      </c>
      <c r="Q108" s="208">
        <f>ROUND(I108*H108,2)</f>
        <v>0</v>
      </c>
      <c r="R108" s="208">
        <f>ROUND(J108*H108,2)</f>
        <v>0</v>
      </c>
      <c r="S108" s="84"/>
      <c r="T108" s="209">
        <f>S108*H108</f>
        <v>0</v>
      </c>
      <c r="U108" s="209">
        <v>0</v>
      </c>
      <c r="V108" s="209">
        <f>U108*H108</f>
        <v>0</v>
      </c>
      <c r="W108" s="209">
        <v>0</v>
      </c>
      <c r="X108" s="209">
        <f>W108*H108</f>
        <v>0</v>
      </c>
      <c r="Y108" s="210" t="s">
        <v>20</v>
      </c>
      <c r="Z108" s="38"/>
      <c r="AA108" s="38"/>
      <c r="AB108" s="38"/>
      <c r="AC108" s="38"/>
      <c r="AD108" s="38"/>
      <c r="AE108" s="38"/>
      <c r="AR108" s="211" t="s">
        <v>119</v>
      </c>
      <c r="AT108" s="211" t="s">
        <v>114</v>
      </c>
      <c r="AU108" s="211" t="s">
        <v>80</v>
      </c>
      <c r="AY108" s="17" t="s">
        <v>112</v>
      </c>
      <c r="BE108" s="212">
        <f>IF(O108="základní",K108,0)</f>
        <v>0</v>
      </c>
      <c r="BF108" s="212">
        <f>IF(O108="snížená",K108,0)</f>
        <v>0</v>
      </c>
      <c r="BG108" s="212">
        <f>IF(O108="zákl. přenesená",K108,0)</f>
        <v>0</v>
      </c>
      <c r="BH108" s="212">
        <f>IF(O108="sníž. přenesená",K108,0)</f>
        <v>0</v>
      </c>
      <c r="BI108" s="212">
        <f>IF(O108="nulová",K108,0)</f>
        <v>0</v>
      </c>
      <c r="BJ108" s="17" t="s">
        <v>78</v>
      </c>
      <c r="BK108" s="212">
        <f>ROUND(P108*H108,2)</f>
        <v>0</v>
      </c>
      <c r="BL108" s="17" t="s">
        <v>119</v>
      </c>
      <c r="BM108" s="211" t="s">
        <v>164</v>
      </c>
    </row>
    <row r="109" s="2" customFormat="1">
      <c r="A109" s="38"/>
      <c r="B109" s="39"/>
      <c r="C109" s="40"/>
      <c r="D109" s="213" t="s">
        <v>121</v>
      </c>
      <c r="E109" s="40"/>
      <c r="F109" s="214" t="s">
        <v>165</v>
      </c>
      <c r="G109" s="40"/>
      <c r="H109" s="40"/>
      <c r="I109" s="215"/>
      <c r="J109" s="215"/>
      <c r="K109" s="40"/>
      <c r="L109" s="40"/>
      <c r="M109" s="44"/>
      <c r="N109" s="216"/>
      <c r="O109" s="217"/>
      <c r="P109" s="84"/>
      <c r="Q109" s="84"/>
      <c r="R109" s="84"/>
      <c r="S109" s="84"/>
      <c r="T109" s="84"/>
      <c r="U109" s="84"/>
      <c r="V109" s="84"/>
      <c r="W109" s="84"/>
      <c r="X109" s="84"/>
      <c r="Y109" s="85"/>
      <c r="Z109" s="38"/>
      <c r="AA109" s="38"/>
      <c r="AB109" s="38"/>
      <c r="AC109" s="38"/>
      <c r="AD109" s="38"/>
      <c r="AE109" s="38"/>
      <c r="AT109" s="17" t="s">
        <v>121</v>
      </c>
      <c r="AU109" s="17" t="s">
        <v>80</v>
      </c>
    </row>
    <row r="110" s="2" customFormat="1">
      <c r="A110" s="38"/>
      <c r="B110" s="39"/>
      <c r="C110" s="40"/>
      <c r="D110" s="218" t="s">
        <v>123</v>
      </c>
      <c r="E110" s="40"/>
      <c r="F110" s="219" t="s">
        <v>166</v>
      </c>
      <c r="G110" s="40"/>
      <c r="H110" s="40"/>
      <c r="I110" s="215"/>
      <c r="J110" s="215"/>
      <c r="K110" s="40"/>
      <c r="L110" s="40"/>
      <c r="M110" s="44"/>
      <c r="N110" s="216"/>
      <c r="O110" s="217"/>
      <c r="P110" s="84"/>
      <c r="Q110" s="84"/>
      <c r="R110" s="84"/>
      <c r="S110" s="84"/>
      <c r="T110" s="84"/>
      <c r="U110" s="84"/>
      <c r="V110" s="84"/>
      <c r="W110" s="84"/>
      <c r="X110" s="84"/>
      <c r="Y110" s="85"/>
      <c r="Z110" s="38"/>
      <c r="AA110" s="38"/>
      <c r="AB110" s="38"/>
      <c r="AC110" s="38"/>
      <c r="AD110" s="38"/>
      <c r="AE110" s="38"/>
      <c r="AT110" s="17" t="s">
        <v>123</v>
      </c>
      <c r="AU110" s="17" t="s">
        <v>80</v>
      </c>
    </row>
    <row r="111" s="13" customFormat="1">
      <c r="A111" s="13"/>
      <c r="B111" s="220"/>
      <c r="C111" s="221"/>
      <c r="D111" s="213" t="s">
        <v>125</v>
      </c>
      <c r="E111" s="222" t="s">
        <v>20</v>
      </c>
      <c r="F111" s="223" t="s">
        <v>167</v>
      </c>
      <c r="G111" s="221"/>
      <c r="H111" s="224">
        <v>2455.9499999999998</v>
      </c>
      <c r="I111" s="225"/>
      <c r="J111" s="225"/>
      <c r="K111" s="221"/>
      <c r="L111" s="221"/>
      <c r="M111" s="226"/>
      <c r="N111" s="227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9"/>
      <c r="Z111" s="13"/>
      <c r="AA111" s="13"/>
      <c r="AB111" s="13"/>
      <c r="AC111" s="13"/>
      <c r="AD111" s="13"/>
      <c r="AE111" s="13"/>
      <c r="AT111" s="230" t="s">
        <v>125</v>
      </c>
      <c r="AU111" s="230" t="s">
        <v>80</v>
      </c>
      <c r="AV111" s="13" t="s">
        <v>80</v>
      </c>
      <c r="AW111" s="13" t="s">
        <v>5</v>
      </c>
      <c r="AX111" s="13" t="s">
        <v>78</v>
      </c>
      <c r="AY111" s="230" t="s">
        <v>112</v>
      </c>
    </row>
    <row r="112" s="2" customFormat="1" ht="22.2" customHeight="1">
      <c r="A112" s="38"/>
      <c r="B112" s="39"/>
      <c r="C112" s="199" t="s">
        <v>168</v>
      </c>
      <c r="D112" s="199" t="s">
        <v>114</v>
      </c>
      <c r="E112" s="200" t="s">
        <v>169</v>
      </c>
      <c r="F112" s="201" t="s">
        <v>170</v>
      </c>
      <c r="G112" s="202" t="s">
        <v>138</v>
      </c>
      <c r="H112" s="203">
        <v>3508.5</v>
      </c>
      <c r="I112" s="204"/>
      <c r="J112" s="204"/>
      <c r="K112" s="205">
        <f>ROUND(P112*H112,2)</f>
        <v>0</v>
      </c>
      <c r="L112" s="201" t="s">
        <v>118</v>
      </c>
      <c r="M112" s="44"/>
      <c r="N112" s="206" t="s">
        <v>20</v>
      </c>
      <c r="O112" s="207" t="s">
        <v>42</v>
      </c>
      <c r="P112" s="208">
        <f>I112+J112</f>
        <v>0</v>
      </c>
      <c r="Q112" s="208">
        <f>ROUND(I112*H112,2)</f>
        <v>0</v>
      </c>
      <c r="R112" s="208">
        <f>ROUND(J112*H112,2)</f>
        <v>0</v>
      </c>
      <c r="S112" s="84"/>
      <c r="T112" s="209">
        <f>S112*H112</f>
        <v>0</v>
      </c>
      <c r="U112" s="209">
        <v>0</v>
      </c>
      <c r="V112" s="209">
        <f>U112*H112</f>
        <v>0</v>
      </c>
      <c r="W112" s="209">
        <v>0</v>
      </c>
      <c r="X112" s="209">
        <f>W112*H112</f>
        <v>0</v>
      </c>
      <c r="Y112" s="210" t="s">
        <v>20</v>
      </c>
      <c r="Z112" s="38"/>
      <c r="AA112" s="38"/>
      <c r="AB112" s="38"/>
      <c r="AC112" s="38"/>
      <c r="AD112" s="38"/>
      <c r="AE112" s="38"/>
      <c r="AR112" s="211" t="s">
        <v>119</v>
      </c>
      <c r="AT112" s="211" t="s">
        <v>114</v>
      </c>
      <c r="AU112" s="211" t="s">
        <v>80</v>
      </c>
      <c r="AY112" s="17" t="s">
        <v>112</v>
      </c>
      <c r="BE112" s="212">
        <f>IF(O112="základní",K112,0)</f>
        <v>0</v>
      </c>
      <c r="BF112" s="212">
        <f>IF(O112="snížená",K112,0)</f>
        <v>0</v>
      </c>
      <c r="BG112" s="212">
        <f>IF(O112="zákl. přenesená",K112,0)</f>
        <v>0</v>
      </c>
      <c r="BH112" s="212">
        <f>IF(O112="sníž. přenesená",K112,0)</f>
        <v>0</v>
      </c>
      <c r="BI112" s="212">
        <f>IF(O112="nulová",K112,0)</f>
        <v>0</v>
      </c>
      <c r="BJ112" s="17" t="s">
        <v>78</v>
      </c>
      <c r="BK112" s="212">
        <f>ROUND(P112*H112,2)</f>
        <v>0</v>
      </c>
      <c r="BL112" s="17" t="s">
        <v>119</v>
      </c>
      <c r="BM112" s="211" t="s">
        <v>171</v>
      </c>
    </row>
    <row r="113" s="2" customFormat="1">
      <c r="A113" s="38"/>
      <c r="B113" s="39"/>
      <c r="C113" s="40"/>
      <c r="D113" s="213" t="s">
        <v>121</v>
      </c>
      <c r="E113" s="40"/>
      <c r="F113" s="214" t="s">
        <v>172</v>
      </c>
      <c r="G113" s="40"/>
      <c r="H113" s="40"/>
      <c r="I113" s="215"/>
      <c r="J113" s="215"/>
      <c r="K113" s="40"/>
      <c r="L113" s="40"/>
      <c r="M113" s="44"/>
      <c r="N113" s="216"/>
      <c r="O113" s="217"/>
      <c r="P113" s="84"/>
      <c r="Q113" s="84"/>
      <c r="R113" s="84"/>
      <c r="S113" s="84"/>
      <c r="T113" s="84"/>
      <c r="U113" s="84"/>
      <c r="V113" s="84"/>
      <c r="W113" s="84"/>
      <c r="X113" s="84"/>
      <c r="Y113" s="85"/>
      <c r="Z113" s="38"/>
      <c r="AA113" s="38"/>
      <c r="AB113" s="38"/>
      <c r="AC113" s="38"/>
      <c r="AD113" s="38"/>
      <c r="AE113" s="38"/>
      <c r="AT113" s="17" t="s">
        <v>121</v>
      </c>
      <c r="AU113" s="17" t="s">
        <v>80</v>
      </c>
    </row>
    <row r="114" s="2" customFormat="1">
      <c r="A114" s="38"/>
      <c r="B114" s="39"/>
      <c r="C114" s="40"/>
      <c r="D114" s="218" t="s">
        <v>123</v>
      </c>
      <c r="E114" s="40"/>
      <c r="F114" s="219" t="s">
        <v>173</v>
      </c>
      <c r="G114" s="40"/>
      <c r="H114" s="40"/>
      <c r="I114" s="215"/>
      <c r="J114" s="215"/>
      <c r="K114" s="40"/>
      <c r="L114" s="40"/>
      <c r="M114" s="44"/>
      <c r="N114" s="216"/>
      <c r="O114" s="217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38"/>
      <c r="AA114" s="38"/>
      <c r="AB114" s="38"/>
      <c r="AC114" s="38"/>
      <c r="AD114" s="38"/>
      <c r="AE114" s="38"/>
      <c r="AT114" s="17" t="s">
        <v>123</v>
      </c>
      <c r="AU114" s="17" t="s">
        <v>80</v>
      </c>
    </row>
    <row r="115" s="13" customFormat="1">
      <c r="A115" s="13"/>
      <c r="B115" s="220"/>
      <c r="C115" s="221"/>
      <c r="D115" s="213" t="s">
        <v>125</v>
      </c>
      <c r="E115" s="222" t="s">
        <v>20</v>
      </c>
      <c r="F115" s="223" t="s">
        <v>174</v>
      </c>
      <c r="G115" s="221"/>
      <c r="H115" s="224">
        <v>3508.5</v>
      </c>
      <c r="I115" s="225"/>
      <c r="J115" s="225"/>
      <c r="K115" s="221"/>
      <c r="L115" s="221"/>
      <c r="M115" s="226"/>
      <c r="N115" s="227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9"/>
      <c r="Z115" s="13"/>
      <c r="AA115" s="13"/>
      <c r="AB115" s="13"/>
      <c r="AC115" s="13"/>
      <c r="AD115" s="13"/>
      <c r="AE115" s="13"/>
      <c r="AT115" s="230" t="s">
        <v>125</v>
      </c>
      <c r="AU115" s="230" t="s">
        <v>80</v>
      </c>
      <c r="AV115" s="13" t="s">
        <v>80</v>
      </c>
      <c r="AW115" s="13" t="s">
        <v>5</v>
      </c>
      <c r="AX115" s="13" t="s">
        <v>78</v>
      </c>
      <c r="AY115" s="230" t="s">
        <v>112</v>
      </c>
    </row>
    <row r="116" s="2" customFormat="1" ht="22.2" customHeight="1">
      <c r="A116" s="38"/>
      <c r="B116" s="39"/>
      <c r="C116" s="199" t="s">
        <v>175</v>
      </c>
      <c r="D116" s="199" t="s">
        <v>114</v>
      </c>
      <c r="E116" s="200" t="s">
        <v>176</v>
      </c>
      <c r="F116" s="201" t="s">
        <v>177</v>
      </c>
      <c r="G116" s="202" t="s">
        <v>117</v>
      </c>
      <c r="H116" s="203">
        <v>0.38100000000000001</v>
      </c>
      <c r="I116" s="204"/>
      <c r="J116" s="204"/>
      <c r="K116" s="205">
        <f>ROUND(P116*H116,2)</f>
        <v>0</v>
      </c>
      <c r="L116" s="201" t="s">
        <v>118</v>
      </c>
      <c r="M116" s="44"/>
      <c r="N116" s="206" t="s">
        <v>20</v>
      </c>
      <c r="O116" s="207" t="s">
        <v>42</v>
      </c>
      <c r="P116" s="208">
        <f>I116+J116</f>
        <v>0</v>
      </c>
      <c r="Q116" s="208">
        <f>ROUND(I116*H116,2)</f>
        <v>0</v>
      </c>
      <c r="R116" s="208">
        <f>ROUND(J116*H116,2)</f>
        <v>0</v>
      </c>
      <c r="S116" s="84"/>
      <c r="T116" s="209">
        <f>S116*H116</f>
        <v>0</v>
      </c>
      <c r="U116" s="209">
        <v>0</v>
      </c>
      <c r="V116" s="209">
        <f>U116*H116</f>
        <v>0</v>
      </c>
      <c r="W116" s="209">
        <v>0</v>
      </c>
      <c r="X116" s="209">
        <f>W116*H116</f>
        <v>0</v>
      </c>
      <c r="Y116" s="210" t="s">
        <v>20</v>
      </c>
      <c r="Z116" s="38"/>
      <c r="AA116" s="38"/>
      <c r="AB116" s="38"/>
      <c r="AC116" s="38"/>
      <c r="AD116" s="38"/>
      <c r="AE116" s="38"/>
      <c r="AR116" s="211" t="s">
        <v>119</v>
      </c>
      <c r="AT116" s="211" t="s">
        <v>114</v>
      </c>
      <c r="AU116" s="211" t="s">
        <v>80</v>
      </c>
      <c r="AY116" s="17" t="s">
        <v>112</v>
      </c>
      <c r="BE116" s="212">
        <f>IF(O116="základní",K116,0)</f>
        <v>0</v>
      </c>
      <c r="BF116" s="212">
        <f>IF(O116="snížená",K116,0)</f>
        <v>0</v>
      </c>
      <c r="BG116" s="212">
        <f>IF(O116="zákl. přenesená",K116,0)</f>
        <v>0</v>
      </c>
      <c r="BH116" s="212">
        <f>IF(O116="sníž. přenesená",K116,0)</f>
        <v>0</v>
      </c>
      <c r="BI116" s="212">
        <f>IF(O116="nulová",K116,0)</f>
        <v>0</v>
      </c>
      <c r="BJ116" s="17" t="s">
        <v>78</v>
      </c>
      <c r="BK116" s="212">
        <f>ROUND(P116*H116,2)</f>
        <v>0</v>
      </c>
      <c r="BL116" s="17" t="s">
        <v>119</v>
      </c>
      <c r="BM116" s="211" t="s">
        <v>178</v>
      </c>
    </row>
    <row r="117" s="2" customFormat="1">
      <c r="A117" s="38"/>
      <c r="B117" s="39"/>
      <c r="C117" s="40"/>
      <c r="D117" s="213" t="s">
        <v>121</v>
      </c>
      <c r="E117" s="40"/>
      <c r="F117" s="214" t="s">
        <v>179</v>
      </c>
      <c r="G117" s="40"/>
      <c r="H117" s="40"/>
      <c r="I117" s="215"/>
      <c r="J117" s="215"/>
      <c r="K117" s="40"/>
      <c r="L117" s="40"/>
      <c r="M117" s="44"/>
      <c r="N117" s="216"/>
      <c r="O117" s="217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38"/>
      <c r="AA117" s="38"/>
      <c r="AB117" s="38"/>
      <c r="AC117" s="38"/>
      <c r="AD117" s="38"/>
      <c r="AE117" s="38"/>
      <c r="AT117" s="17" t="s">
        <v>121</v>
      </c>
      <c r="AU117" s="17" t="s">
        <v>80</v>
      </c>
    </row>
    <row r="118" s="2" customFormat="1">
      <c r="A118" s="38"/>
      <c r="B118" s="39"/>
      <c r="C118" s="40"/>
      <c r="D118" s="218" t="s">
        <v>123</v>
      </c>
      <c r="E118" s="40"/>
      <c r="F118" s="219" t="s">
        <v>180</v>
      </c>
      <c r="G118" s="40"/>
      <c r="H118" s="40"/>
      <c r="I118" s="215"/>
      <c r="J118" s="215"/>
      <c r="K118" s="40"/>
      <c r="L118" s="40"/>
      <c r="M118" s="44"/>
      <c r="N118" s="216"/>
      <c r="O118" s="217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38"/>
      <c r="AA118" s="38"/>
      <c r="AB118" s="38"/>
      <c r="AC118" s="38"/>
      <c r="AD118" s="38"/>
      <c r="AE118" s="38"/>
      <c r="AT118" s="17" t="s">
        <v>123</v>
      </c>
      <c r="AU118" s="17" t="s">
        <v>80</v>
      </c>
    </row>
    <row r="119" s="13" customFormat="1">
      <c r="A119" s="13"/>
      <c r="B119" s="220"/>
      <c r="C119" s="221"/>
      <c r="D119" s="213" t="s">
        <v>125</v>
      </c>
      <c r="E119" s="222" t="s">
        <v>20</v>
      </c>
      <c r="F119" s="223" t="s">
        <v>181</v>
      </c>
      <c r="G119" s="221"/>
      <c r="H119" s="224">
        <v>0.38100000000000001</v>
      </c>
      <c r="I119" s="225"/>
      <c r="J119" s="225"/>
      <c r="K119" s="221"/>
      <c r="L119" s="221"/>
      <c r="M119" s="226"/>
      <c r="N119" s="227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9"/>
      <c r="Z119" s="13"/>
      <c r="AA119" s="13"/>
      <c r="AB119" s="13"/>
      <c r="AC119" s="13"/>
      <c r="AD119" s="13"/>
      <c r="AE119" s="13"/>
      <c r="AT119" s="230" t="s">
        <v>125</v>
      </c>
      <c r="AU119" s="230" t="s">
        <v>80</v>
      </c>
      <c r="AV119" s="13" t="s">
        <v>80</v>
      </c>
      <c r="AW119" s="13" t="s">
        <v>5</v>
      </c>
      <c r="AX119" s="13" t="s">
        <v>78</v>
      </c>
      <c r="AY119" s="230" t="s">
        <v>112</v>
      </c>
    </row>
    <row r="120" s="2" customFormat="1" ht="22.2" customHeight="1">
      <c r="A120" s="38"/>
      <c r="B120" s="39"/>
      <c r="C120" s="199" t="s">
        <v>182</v>
      </c>
      <c r="D120" s="199" t="s">
        <v>114</v>
      </c>
      <c r="E120" s="200" t="s">
        <v>183</v>
      </c>
      <c r="F120" s="201" t="s">
        <v>184</v>
      </c>
      <c r="G120" s="202" t="s">
        <v>117</v>
      </c>
      <c r="H120" s="203">
        <v>0.123</v>
      </c>
      <c r="I120" s="204"/>
      <c r="J120" s="204"/>
      <c r="K120" s="205">
        <f>ROUND(P120*H120,2)</f>
        <v>0</v>
      </c>
      <c r="L120" s="201" t="s">
        <v>118</v>
      </c>
      <c r="M120" s="44"/>
      <c r="N120" s="206" t="s">
        <v>20</v>
      </c>
      <c r="O120" s="207" t="s">
        <v>42</v>
      </c>
      <c r="P120" s="208">
        <f>I120+J120</f>
        <v>0</v>
      </c>
      <c r="Q120" s="208">
        <f>ROUND(I120*H120,2)</f>
        <v>0</v>
      </c>
      <c r="R120" s="208">
        <f>ROUND(J120*H120,2)</f>
        <v>0</v>
      </c>
      <c r="S120" s="84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09">
        <f>W120*H120</f>
        <v>0</v>
      </c>
      <c r="Y120" s="210" t="s">
        <v>20</v>
      </c>
      <c r="Z120" s="38"/>
      <c r="AA120" s="38"/>
      <c r="AB120" s="38"/>
      <c r="AC120" s="38"/>
      <c r="AD120" s="38"/>
      <c r="AE120" s="38"/>
      <c r="AR120" s="211" t="s">
        <v>119</v>
      </c>
      <c r="AT120" s="211" t="s">
        <v>114</v>
      </c>
      <c r="AU120" s="211" t="s">
        <v>80</v>
      </c>
      <c r="AY120" s="17" t="s">
        <v>112</v>
      </c>
      <c r="BE120" s="212">
        <f>IF(O120="základní",K120,0)</f>
        <v>0</v>
      </c>
      <c r="BF120" s="212">
        <f>IF(O120="snížená",K120,0)</f>
        <v>0</v>
      </c>
      <c r="BG120" s="212">
        <f>IF(O120="zákl. přenesená",K120,0)</f>
        <v>0</v>
      </c>
      <c r="BH120" s="212">
        <f>IF(O120="sníž. přenesená",K120,0)</f>
        <v>0</v>
      </c>
      <c r="BI120" s="212">
        <f>IF(O120="nulová",K120,0)</f>
        <v>0</v>
      </c>
      <c r="BJ120" s="17" t="s">
        <v>78</v>
      </c>
      <c r="BK120" s="212">
        <f>ROUND(P120*H120,2)</f>
        <v>0</v>
      </c>
      <c r="BL120" s="17" t="s">
        <v>119</v>
      </c>
      <c r="BM120" s="211" t="s">
        <v>185</v>
      </c>
    </row>
    <row r="121" s="2" customFormat="1">
      <c r="A121" s="38"/>
      <c r="B121" s="39"/>
      <c r="C121" s="40"/>
      <c r="D121" s="213" t="s">
        <v>121</v>
      </c>
      <c r="E121" s="40"/>
      <c r="F121" s="214" t="s">
        <v>186</v>
      </c>
      <c r="G121" s="40"/>
      <c r="H121" s="40"/>
      <c r="I121" s="215"/>
      <c r="J121" s="215"/>
      <c r="K121" s="40"/>
      <c r="L121" s="40"/>
      <c r="M121" s="44"/>
      <c r="N121" s="216"/>
      <c r="O121" s="217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38"/>
      <c r="AA121" s="38"/>
      <c r="AB121" s="38"/>
      <c r="AC121" s="38"/>
      <c r="AD121" s="38"/>
      <c r="AE121" s="38"/>
      <c r="AT121" s="17" t="s">
        <v>121</v>
      </c>
      <c r="AU121" s="17" t="s">
        <v>80</v>
      </c>
    </row>
    <row r="122" s="2" customFormat="1">
      <c r="A122" s="38"/>
      <c r="B122" s="39"/>
      <c r="C122" s="40"/>
      <c r="D122" s="218" t="s">
        <v>123</v>
      </c>
      <c r="E122" s="40"/>
      <c r="F122" s="219" t="s">
        <v>187</v>
      </c>
      <c r="G122" s="40"/>
      <c r="H122" s="40"/>
      <c r="I122" s="215"/>
      <c r="J122" s="215"/>
      <c r="K122" s="40"/>
      <c r="L122" s="40"/>
      <c r="M122" s="44"/>
      <c r="N122" s="216"/>
      <c r="O122" s="217"/>
      <c r="P122" s="84"/>
      <c r="Q122" s="84"/>
      <c r="R122" s="84"/>
      <c r="S122" s="84"/>
      <c r="T122" s="84"/>
      <c r="U122" s="84"/>
      <c r="V122" s="84"/>
      <c r="W122" s="84"/>
      <c r="X122" s="84"/>
      <c r="Y122" s="85"/>
      <c r="Z122" s="38"/>
      <c r="AA122" s="38"/>
      <c r="AB122" s="38"/>
      <c r="AC122" s="38"/>
      <c r="AD122" s="38"/>
      <c r="AE122" s="38"/>
      <c r="AT122" s="17" t="s">
        <v>123</v>
      </c>
      <c r="AU122" s="17" t="s">
        <v>80</v>
      </c>
    </row>
    <row r="123" s="13" customFormat="1">
      <c r="A123" s="13"/>
      <c r="B123" s="220"/>
      <c r="C123" s="221"/>
      <c r="D123" s="213" t="s">
        <v>125</v>
      </c>
      <c r="E123" s="222" t="s">
        <v>20</v>
      </c>
      <c r="F123" s="223" t="s">
        <v>188</v>
      </c>
      <c r="G123" s="221"/>
      <c r="H123" s="224">
        <v>0.123</v>
      </c>
      <c r="I123" s="225"/>
      <c r="J123" s="225"/>
      <c r="K123" s="221"/>
      <c r="L123" s="221"/>
      <c r="M123" s="226"/>
      <c r="N123" s="227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9"/>
      <c r="Z123" s="13"/>
      <c r="AA123" s="13"/>
      <c r="AB123" s="13"/>
      <c r="AC123" s="13"/>
      <c r="AD123" s="13"/>
      <c r="AE123" s="13"/>
      <c r="AT123" s="230" t="s">
        <v>125</v>
      </c>
      <c r="AU123" s="230" t="s">
        <v>80</v>
      </c>
      <c r="AV123" s="13" t="s">
        <v>80</v>
      </c>
      <c r="AW123" s="13" t="s">
        <v>5</v>
      </c>
      <c r="AX123" s="13" t="s">
        <v>78</v>
      </c>
      <c r="AY123" s="230" t="s">
        <v>112</v>
      </c>
    </row>
    <row r="124" s="2" customFormat="1" ht="22.2" customHeight="1">
      <c r="A124" s="38"/>
      <c r="B124" s="39"/>
      <c r="C124" s="199" t="s">
        <v>189</v>
      </c>
      <c r="D124" s="199" t="s">
        <v>114</v>
      </c>
      <c r="E124" s="200" t="s">
        <v>190</v>
      </c>
      <c r="F124" s="201" t="s">
        <v>191</v>
      </c>
      <c r="G124" s="202" t="s">
        <v>138</v>
      </c>
      <c r="H124" s="203">
        <v>50</v>
      </c>
      <c r="I124" s="204"/>
      <c r="J124" s="204"/>
      <c r="K124" s="205">
        <f>ROUND(P124*H124,2)</f>
        <v>0</v>
      </c>
      <c r="L124" s="201" t="s">
        <v>20</v>
      </c>
      <c r="M124" s="44"/>
      <c r="N124" s="206" t="s">
        <v>20</v>
      </c>
      <c r="O124" s="207" t="s">
        <v>42</v>
      </c>
      <c r="P124" s="208">
        <f>I124+J124</f>
        <v>0</v>
      </c>
      <c r="Q124" s="208">
        <f>ROUND(I124*H124,2)</f>
        <v>0</v>
      </c>
      <c r="R124" s="208">
        <f>ROUND(J124*H124,2)</f>
        <v>0</v>
      </c>
      <c r="S124" s="84"/>
      <c r="T124" s="209">
        <f>S124*H124</f>
        <v>0</v>
      </c>
      <c r="U124" s="209">
        <v>0</v>
      </c>
      <c r="V124" s="209">
        <f>U124*H124</f>
        <v>0</v>
      </c>
      <c r="W124" s="209">
        <v>0</v>
      </c>
      <c r="X124" s="209">
        <f>W124*H124</f>
        <v>0</v>
      </c>
      <c r="Y124" s="210" t="s">
        <v>20</v>
      </c>
      <c r="Z124" s="38"/>
      <c r="AA124" s="38"/>
      <c r="AB124" s="38"/>
      <c r="AC124" s="38"/>
      <c r="AD124" s="38"/>
      <c r="AE124" s="38"/>
      <c r="AR124" s="211" t="s">
        <v>119</v>
      </c>
      <c r="AT124" s="211" t="s">
        <v>114</v>
      </c>
      <c r="AU124" s="211" t="s">
        <v>80</v>
      </c>
      <c r="AY124" s="17" t="s">
        <v>112</v>
      </c>
      <c r="BE124" s="212">
        <f>IF(O124="základní",K124,0)</f>
        <v>0</v>
      </c>
      <c r="BF124" s="212">
        <f>IF(O124="snížená",K124,0)</f>
        <v>0</v>
      </c>
      <c r="BG124" s="212">
        <f>IF(O124="zákl. přenesená",K124,0)</f>
        <v>0</v>
      </c>
      <c r="BH124" s="212">
        <f>IF(O124="sníž. přenesená",K124,0)</f>
        <v>0</v>
      </c>
      <c r="BI124" s="212">
        <f>IF(O124="nulová",K124,0)</f>
        <v>0</v>
      </c>
      <c r="BJ124" s="17" t="s">
        <v>78</v>
      </c>
      <c r="BK124" s="212">
        <f>ROUND(P124*H124,2)</f>
        <v>0</v>
      </c>
      <c r="BL124" s="17" t="s">
        <v>119</v>
      </c>
      <c r="BM124" s="211" t="s">
        <v>192</v>
      </c>
    </row>
    <row r="125" s="2" customFormat="1">
      <c r="A125" s="38"/>
      <c r="B125" s="39"/>
      <c r="C125" s="40"/>
      <c r="D125" s="213" t="s">
        <v>121</v>
      </c>
      <c r="E125" s="40"/>
      <c r="F125" s="214" t="s">
        <v>193</v>
      </c>
      <c r="G125" s="40"/>
      <c r="H125" s="40"/>
      <c r="I125" s="215"/>
      <c r="J125" s="215"/>
      <c r="K125" s="40"/>
      <c r="L125" s="40"/>
      <c r="M125" s="44"/>
      <c r="N125" s="216"/>
      <c r="O125" s="217"/>
      <c r="P125" s="84"/>
      <c r="Q125" s="84"/>
      <c r="R125" s="84"/>
      <c r="S125" s="84"/>
      <c r="T125" s="84"/>
      <c r="U125" s="84"/>
      <c r="V125" s="84"/>
      <c r="W125" s="84"/>
      <c r="X125" s="84"/>
      <c r="Y125" s="85"/>
      <c r="Z125" s="38"/>
      <c r="AA125" s="38"/>
      <c r="AB125" s="38"/>
      <c r="AC125" s="38"/>
      <c r="AD125" s="38"/>
      <c r="AE125" s="38"/>
      <c r="AT125" s="17" t="s">
        <v>121</v>
      </c>
      <c r="AU125" s="17" t="s">
        <v>80</v>
      </c>
    </row>
    <row r="126" s="13" customFormat="1">
      <c r="A126" s="13"/>
      <c r="B126" s="220"/>
      <c r="C126" s="221"/>
      <c r="D126" s="213" t="s">
        <v>125</v>
      </c>
      <c r="E126" s="222" t="s">
        <v>20</v>
      </c>
      <c r="F126" s="223" t="s">
        <v>194</v>
      </c>
      <c r="G126" s="221"/>
      <c r="H126" s="224">
        <v>50</v>
      </c>
      <c r="I126" s="225"/>
      <c r="J126" s="225"/>
      <c r="K126" s="221"/>
      <c r="L126" s="221"/>
      <c r="M126" s="226"/>
      <c r="N126" s="227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9"/>
      <c r="Z126" s="13"/>
      <c r="AA126" s="13"/>
      <c r="AB126" s="13"/>
      <c r="AC126" s="13"/>
      <c r="AD126" s="13"/>
      <c r="AE126" s="13"/>
      <c r="AT126" s="230" t="s">
        <v>125</v>
      </c>
      <c r="AU126" s="230" t="s">
        <v>80</v>
      </c>
      <c r="AV126" s="13" t="s">
        <v>80</v>
      </c>
      <c r="AW126" s="13" t="s">
        <v>5</v>
      </c>
      <c r="AX126" s="13" t="s">
        <v>78</v>
      </c>
      <c r="AY126" s="230" t="s">
        <v>112</v>
      </c>
    </row>
    <row r="127" s="2" customFormat="1" ht="22.2" customHeight="1">
      <c r="A127" s="38"/>
      <c r="B127" s="39"/>
      <c r="C127" s="199" t="s">
        <v>195</v>
      </c>
      <c r="D127" s="199" t="s">
        <v>114</v>
      </c>
      <c r="E127" s="200" t="s">
        <v>196</v>
      </c>
      <c r="F127" s="201" t="s">
        <v>197</v>
      </c>
      <c r="G127" s="202" t="s">
        <v>198</v>
      </c>
      <c r="H127" s="203">
        <v>3</v>
      </c>
      <c r="I127" s="204"/>
      <c r="J127" s="204"/>
      <c r="K127" s="205">
        <f>ROUND(P127*H127,2)</f>
        <v>0</v>
      </c>
      <c r="L127" s="201" t="s">
        <v>20</v>
      </c>
      <c r="M127" s="44"/>
      <c r="N127" s="206" t="s">
        <v>20</v>
      </c>
      <c r="O127" s="207" t="s">
        <v>42</v>
      </c>
      <c r="P127" s="208">
        <f>I127+J127</f>
        <v>0</v>
      </c>
      <c r="Q127" s="208">
        <f>ROUND(I127*H127,2)</f>
        <v>0</v>
      </c>
      <c r="R127" s="208">
        <f>ROUND(J127*H127,2)</f>
        <v>0</v>
      </c>
      <c r="S127" s="84"/>
      <c r="T127" s="209">
        <f>S127*H127</f>
        <v>0</v>
      </c>
      <c r="U127" s="209">
        <v>0</v>
      </c>
      <c r="V127" s="209">
        <f>U127*H127</f>
        <v>0</v>
      </c>
      <c r="W127" s="209">
        <v>0</v>
      </c>
      <c r="X127" s="209">
        <f>W127*H127</f>
        <v>0</v>
      </c>
      <c r="Y127" s="210" t="s">
        <v>20</v>
      </c>
      <c r="Z127" s="38"/>
      <c r="AA127" s="38"/>
      <c r="AB127" s="38"/>
      <c r="AC127" s="38"/>
      <c r="AD127" s="38"/>
      <c r="AE127" s="38"/>
      <c r="AR127" s="211" t="s">
        <v>119</v>
      </c>
      <c r="AT127" s="211" t="s">
        <v>114</v>
      </c>
      <c r="AU127" s="211" t="s">
        <v>80</v>
      </c>
      <c r="AY127" s="17" t="s">
        <v>112</v>
      </c>
      <c r="BE127" s="212">
        <f>IF(O127="základní",K127,0)</f>
        <v>0</v>
      </c>
      <c r="BF127" s="212">
        <f>IF(O127="snížená",K127,0)</f>
        <v>0</v>
      </c>
      <c r="BG127" s="212">
        <f>IF(O127="zákl. přenesená",K127,0)</f>
        <v>0</v>
      </c>
      <c r="BH127" s="212">
        <f>IF(O127="sníž. přenesená",K127,0)</f>
        <v>0</v>
      </c>
      <c r="BI127" s="212">
        <f>IF(O127="nulová",K127,0)</f>
        <v>0</v>
      </c>
      <c r="BJ127" s="17" t="s">
        <v>78</v>
      </c>
      <c r="BK127" s="212">
        <f>ROUND(P127*H127,2)</f>
        <v>0</v>
      </c>
      <c r="BL127" s="17" t="s">
        <v>119</v>
      </c>
      <c r="BM127" s="211" t="s">
        <v>199</v>
      </c>
    </row>
    <row r="128" s="2" customFormat="1">
      <c r="A128" s="38"/>
      <c r="B128" s="39"/>
      <c r="C128" s="40"/>
      <c r="D128" s="213" t="s">
        <v>121</v>
      </c>
      <c r="E128" s="40"/>
      <c r="F128" s="214" t="s">
        <v>200</v>
      </c>
      <c r="G128" s="40"/>
      <c r="H128" s="40"/>
      <c r="I128" s="215"/>
      <c r="J128" s="215"/>
      <c r="K128" s="40"/>
      <c r="L128" s="40"/>
      <c r="M128" s="44"/>
      <c r="N128" s="216"/>
      <c r="O128" s="217"/>
      <c r="P128" s="84"/>
      <c r="Q128" s="84"/>
      <c r="R128" s="84"/>
      <c r="S128" s="84"/>
      <c r="T128" s="84"/>
      <c r="U128" s="84"/>
      <c r="V128" s="84"/>
      <c r="W128" s="84"/>
      <c r="X128" s="84"/>
      <c r="Y128" s="85"/>
      <c r="Z128" s="38"/>
      <c r="AA128" s="38"/>
      <c r="AB128" s="38"/>
      <c r="AC128" s="38"/>
      <c r="AD128" s="38"/>
      <c r="AE128" s="38"/>
      <c r="AT128" s="17" t="s">
        <v>121</v>
      </c>
      <c r="AU128" s="17" t="s">
        <v>80</v>
      </c>
    </row>
    <row r="129" s="2" customFormat="1" ht="22.2" customHeight="1">
      <c r="A129" s="38"/>
      <c r="B129" s="39"/>
      <c r="C129" s="199" t="s">
        <v>201</v>
      </c>
      <c r="D129" s="199" t="s">
        <v>114</v>
      </c>
      <c r="E129" s="200" t="s">
        <v>202</v>
      </c>
      <c r="F129" s="201" t="s">
        <v>203</v>
      </c>
      <c r="G129" s="202" t="s">
        <v>138</v>
      </c>
      <c r="H129" s="203">
        <v>40</v>
      </c>
      <c r="I129" s="204"/>
      <c r="J129" s="204"/>
      <c r="K129" s="205">
        <f>ROUND(P129*H129,2)</f>
        <v>0</v>
      </c>
      <c r="L129" s="201" t="s">
        <v>20</v>
      </c>
      <c r="M129" s="44"/>
      <c r="N129" s="206" t="s">
        <v>20</v>
      </c>
      <c r="O129" s="207" t="s">
        <v>42</v>
      </c>
      <c r="P129" s="208">
        <f>I129+J129</f>
        <v>0</v>
      </c>
      <c r="Q129" s="208">
        <f>ROUND(I129*H129,2)</f>
        <v>0</v>
      </c>
      <c r="R129" s="208">
        <f>ROUND(J129*H129,2)</f>
        <v>0</v>
      </c>
      <c r="S129" s="84"/>
      <c r="T129" s="209">
        <f>S129*H129</f>
        <v>0</v>
      </c>
      <c r="U129" s="209">
        <v>0</v>
      </c>
      <c r="V129" s="209">
        <f>U129*H129</f>
        <v>0</v>
      </c>
      <c r="W129" s="209">
        <v>0</v>
      </c>
      <c r="X129" s="209">
        <f>W129*H129</f>
        <v>0</v>
      </c>
      <c r="Y129" s="210" t="s">
        <v>20</v>
      </c>
      <c r="Z129" s="38"/>
      <c r="AA129" s="38"/>
      <c r="AB129" s="38"/>
      <c r="AC129" s="38"/>
      <c r="AD129" s="38"/>
      <c r="AE129" s="38"/>
      <c r="AR129" s="211" t="s">
        <v>119</v>
      </c>
      <c r="AT129" s="211" t="s">
        <v>114</v>
      </c>
      <c r="AU129" s="211" t="s">
        <v>80</v>
      </c>
      <c r="AY129" s="17" t="s">
        <v>112</v>
      </c>
      <c r="BE129" s="212">
        <f>IF(O129="základní",K129,0)</f>
        <v>0</v>
      </c>
      <c r="BF129" s="212">
        <f>IF(O129="snížená",K129,0)</f>
        <v>0</v>
      </c>
      <c r="BG129" s="212">
        <f>IF(O129="zákl. přenesená",K129,0)</f>
        <v>0</v>
      </c>
      <c r="BH129" s="212">
        <f>IF(O129="sníž. přenesená",K129,0)</f>
        <v>0</v>
      </c>
      <c r="BI129" s="212">
        <f>IF(O129="nulová",K129,0)</f>
        <v>0</v>
      </c>
      <c r="BJ129" s="17" t="s">
        <v>78</v>
      </c>
      <c r="BK129" s="212">
        <f>ROUND(P129*H129,2)</f>
        <v>0</v>
      </c>
      <c r="BL129" s="17" t="s">
        <v>119</v>
      </c>
      <c r="BM129" s="211" t="s">
        <v>204</v>
      </c>
    </row>
    <row r="130" s="2" customFormat="1">
      <c r="A130" s="38"/>
      <c r="B130" s="39"/>
      <c r="C130" s="40"/>
      <c r="D130" s="213" t="s">
        <v>121</v>
      </c>
      <c r="E130" s="40"/>
      <c r="F130" s="214" t="s">
        <v>205</v>
      </c>
      <c r="G130" s="40"/>
      <c r="H130" s="40"/>
      <c r="I130" s="215"/>
      <c r="J130" s="215"/>
      <c r="K130" s="40"/>
      <c r="L130" s="40"/>
      <c r="M130" s="44"/>
      <c r="N130" s="216"/>
      <c r="O130" s="217"/>
      <c r="P130" s="84"/>
      <c r="Q130" s="84"/>
      <c r="R130" s="84"/>
      <c r="S130" s="84"/>
      <c r="T130" s="84"/>
      <c r="U130" s="84"/>
      <c r="V130" s="84"/>
      <c r="W130" s="84"/>
      <c r="X130" s="84"/>
      <c r="Y130" s="85"/>
      <c r="Z130" s="38"/>
      <c r="AA130" s="38"/>
      <c r="AB130" s="38"/>
      <c r="AC130" s="38"/>
      <c r="AD130" s="38"/>
      <c r="AE130" s="38"/>
      <c r="AT130" s="17" t="s">
        <v>121</v>
      </c>
      <c r="AU130" s="17" t="s">
        <v>80</v>
      </c>
    </row>
    <row r="131" s="13" customFormat="1">
      <c r="A131" s="13"/>
      <c r="B131" s="220"/>
      <c r="C131" s="221"/>
      <c r="D131" s="213" t="s">
        <v>125</v>
      </c>
      <c r="E131" s="222" t="s">
        <v>20</v>
      </c>
      <c r="F131" s="223" t="s">
        <v>206</v>
      </c>
      <c r="G131" s="221"/>
      <c r="H131" s="224">
        <v>40</v>
      </c>
      <c r="I131" s="225"/>
      <c r="J131" s="225"/>
      <c r="K131" s="221"/>
      <c r="L131" s="221"/>
      <c r="M131" s="226"/>
      <c r="N131" s="227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9"/>
      <c r="Z131" s="13"/>
      <c r="AA131" s="13"/>
      <c r="AB131" s="13"/>
      <c r="AC131" s="13"/>
      <c r="AD131" s="13"/>
      <c r="AE131" s="13"/>
      <c r="AT131" s="230" t="s">
        <v>125</v>
      </c>
      <c r="AU131" s="230" t="s">
        <v>80</v>
      </c>
      <c r="AV131" s="13" t="s">
        <v>80</v>
      </c>
      <c r="AW131" s="13" t="s">
        <v>5</v>
      </c>
      <c r="AX131" s="13" t="s">
        <v>78</v>
      </c>
      <c r="AY131" s="230" t="s">
        <v>112</v>
      </c>
    </row>
    <row r="132" s="2" customFormat="1" ht="22.2" customHeight="1">
      <c r="A132" s="38"/>
      <c r="B132" s="39"/>
      <c r="C132" s="199" t="s">
        <v>207</v>
      </c>
      <c r="D132" s="199" t="s">
        <v>114</v>
      </c>
      <c r="E132" s="200" t="s">
        <v>208</v>
      </c>
      <c r="F132" s="201" t="s">
        <v>209</v>
      </c>
      <c r="G132" s="202" t="s">
        <v>138</v>
      </c>
      <c r="H132" s="203">
        <v>20</v>
      </c>
      <c r="I132" s="204"/>
      <c r="J132" s="204"/>
      <c r="K132" s="205">
        <f>ROUND(P132*H132,2)</f>
        <v>0</v>
      </c>
      <c r="L132" s="201" t="s">
        <v>20</v>
      </c>
      <c r="M132" s="44"/>
      <c r="N132" s="206" t="s">
        <v>20</v>
      </c>
      <c r="O132" s="207" t="s">
        <v>42</v>
      </c>
      <c r="P132" s="208">
        <f>I132+J132</f>
        <v>0</v>
      </c>
      <c r="Q132" s="208">
        <f>ROUND(I132*H132,2)</f>
        <v>0</v>
      </c>
      <c r="R132" s="208">
        <f>ROUND(J132*H132,2)</f>
        <v>0</v>
      </c>
      <c r="S132" s="84"/>
      <c r="T132" s="209">
        <f>S132*H132</f>
        <v>0</v>
      </c>
      <c r="U132" s="209">
        <v>0</v>
      </c>
      <c r="V132" s="209">
        <f>U132*H132</f>
        <v>0</v>
      </c>
      <c r="W132" s="209">
        <v>0</v>
      </c>
      <c r="X132" s="209">
        <f>W132*H132</f>
        <v>0</v>
      </c>
      <c r="Y132" s="210" t="s">
        <v>20</v>
      </c>
      <c r="Z132" s="38"/>
      <c r="AA132" s="38"/>
      <c r="AB132" s="38"/>
      <c r="AC132" s="38"/>
      <c r="AD132" s="38"/>
      <c r="AE132" s="38"/>
      <c r="AR132" s="211" t="s">
        <v>119</v>
      </c>
      <c r="AT132" s="211" t="s">
        <v>114</v>
      </c>
      <c r="AU132" s="211" t="s">
        <v>80</v>
      </c>
      <c r="AY132" s="17" t="s">
        <v>112</v>
      </c>
      <c r="BE132" s="212">
        <f>IF(O132="základní",K132,0)</f>
        <v>0</v>
      </c>
      <c r="BF132" s="212">
        <f>IF(O132="snížená",K132,0)</f>
        <v>0</v>
      </c>
      <c r="BG132" s="212">
        <f>IF(O132="zákl. přenesená",K132,0)</f>
        <v>0</v>
      </c>
      <c r="BH132" s="212">
        <f>IF(O132="sníž. přenesená",K132,0)</f>
        <v>0</v>
      </c>
      <c r="BI132" s="212">
        <f>IF(O132="nulová",K132,0)</f>
        <v>0</v>
      </c>
      <c r="BJ132" s="17" t="s">
        <v>78</v>
      </c>
      <c r="BK132" s="212">
        <f>ROUND(P132*H132,2)</f>
        <v>0</v>
      </c>
      <c r="BL132" s="17" t="s">
        <v>119</v>
      </c>
      <c r="BM132" s="211" t="s">
        <v>210</v>
      </c>
    </row>
    <row r="133" s="2" customFormat="1">
      <c r="A133" s="38"/>
      <c r="B133" s="39"/>
      <c r="C133" s="40"/>
      <c r="D133" s="213" t="s">
        <v>121</v>
      </c>
      <c r="E133" s="40"/>
      <c r="F133" s="214" t="s">
        <v>209</v>
      </c>
      <c r="G133" s="40"/>
      <c r="H133" s="40"/>
      <c r="I133" s="215"/>
      <c r="J133" s="215"/>
      <c r="K133" s="40"/>
      <c r="L133" s="40"/>
      <c r="M133" s="44"/>
      <c r="N133" s="216"/>
      <c r="O133" s="217"/>
      <c r="P133" s="84"/>
      <c r="Q133" s="84"/>
      <c r="R133" s="84"/>
      <c r="S133" s="84"/>
      <c r="T133" s="84"/>
      <c r="U133" s="84"/>
      <c r="V133" s="84"/>
      <c r="W133" s="84"/>
      <c r="X133" s="84"/>
      <c r="Y133" s="85"/>
      <c r="Z133" s="38"/>
      <c r="AA133" s="38"/>
      <c r="AB133" s="38"/>
      <c r="AC133" s="38"/>
      <c r="AD133" s="38"/>
      <c r="AE133" s="38"/>
      <c r="AT133" s="17" t="s">
        <v>121</v>
      </c>
      <c r="AU133" s="17" t="s">
        <v>80</v>
      </c>
    </row>
    <row r="134" s="13" customFormat="1">
      <c r="A134" s="13"/>
      <c r="B134" s="220"/>
      <c r="C134" s="221"/>
      <c r="D134" s="213" t="s">
        <v>125</v>
      </c>
      <c r="E134" s="222" t="s">
        <v>20</v>
      </c>
      <c r="F134" s="223" t="s">
        <v>211</v>
      </c>
      <c r="G134" s="221"/>
      <c r="H134" s="224">
        <v>20</v>
      </c>
      <c r="I134" s="225"/>
      <c r="J134" s="225"/>
      <c r="K134" s="221"/>
      <c r="L134" s="221"/>
      <c r="M134" s="226"/>
      <c r="N134" s="227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9"/>
      <c r="Z134" s="13"/>
      <c r="AA134" s="13"/>
      <c r="AB134" s="13"/>
      <c r="AC134" s="13"/>
      <c r="AD134" s="13"/>
      <c r="AE134" s="13"/>
      <c r="AT134" s="230" t="s">
        <v>125</v>
      </c>
      <c r="AU134" s="230" t="s">
        <v>80</v>
      </c>
      <c r="AV134" s="13" t="s">
        <v>80</v>
      </c>
      <c r="AW134" s="13" t="s">
        <v>5</v>
      </c>
      <c r="AX134" s="13" t="s">
        <v>78</v>
      </c>
      <c r="AY134" s="230" t="s">
        <v>112</v>
      </c>
    </row>
    <row r="135" s="2" customFormat="1" ht="19.8" customHeight="1">
      <c r="A135" s="38"/>
      <c r="B135" s="39"/>
      <c r="C135" s="199" t="s">
        <v>212</v>
      </c>
      <c r="D135" s="199" t="s">
        <v>114</v>
      </c>
      <c r="E135" s="200" t="s">
        <v>213</v>
      </c>
      <c r="F135" s="201" t="s">
        <v>214</v>
      </c>
      <c r="G135" s="202" t="s">
        <v>117</v>
      </c>
      <c r="H135" s="203">
        <v>0.38100000000000001</v>
      </c>
      <c r="I135" s="204"/>
      <c r="J135" s="204"/>
      <c r="K135" s="205">
        <f>ROUND(P135*H135,2)</f>
        <v>0</v>
      </c>
      <c r="L135" s="201" t="s">
        <v>20</v>
      </c>
      <c r="M135" s="44"/>
      <c r="N135" s="206" t="s">
        <v>20</v>
      </c>
      <c r="O135" s="207" t="s">
        <v>42</v>
      </c>
      <c r="P135" s="208">
        <f>I135+J135</f>
        <v>0</v>
      </c>
      <c r="Q135" s="208">
        <f>ROUND(I135*H135,2)</f>
        <v>0</v>
      </c>
      <c r="R135" s="208">
        <f>ROUND(J135*H135,2)</f>
        <v>0</v>
      </c>
      <c r="S135" s="84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09">
        <f>W135*H135</f>
        <v>0</v>
      </c>
      <c r="Y135" s="210" t="s">
        <v>20</v>
      </c>
      <c r="Z135" s="38"/>
      <c r="AA135" s="38"/>
      <c r="AB135" s="38"/>
      <c r="AC135" s="38"/>
      <c r="AD135" s="38"/>
      <c r="AE135" s="38"/>
      <c r="AR135" s="211" t="s">
        <v>119</v>
      </c>
      <c r="AT135" s="211" t="s">
        <v>114</v>
      </c>
      <c r="AU135" s="211" t="s">
        <v>80</v>
      </c>
      <c r="AY135" s="17" t="s">
        <v>112</v>
      </c>
      <c r="BE135" s="212">
        <f>IF(O135="základní",K135,0)</f>
        <v>0</v>
      </c>
      <c r="BF135" s="212">
        <f>IF(O135="snížená",K135,0)</f>
        <v>0</v>
      </c>
      <c r="BG135" s="212">
        <f>IF(O135="zákl. přenesená",K135,0)</f>
        <v>0</v>
      </c>
      <c r="BH135" s="212">
        <f>IF(O135="sníž. přenesená",K135,0)</f>
        <v>0</v>
      </c>
      <c r="BI135" s="212">
        <f>IF(O135="nulová",K135,0)</f>
        <v>0</v>
      </c>
      <c r="BJ135" s="17" t="s">
        <v>78</v>
      </c>
      <c r="BK135" s="212">
        <f>ROUND(P135*H135,2)</f>
        <v>0</v>
      </c>
      <c r="BL135" s="17" t="s">
        <v>119</v>
      </c>
      <c r="BM135" s="211" t="s">
        <v>215</v>
      </c>
    </row>
    <row r="136" s="2" customFormat="1">
      <c r="A136" s="38"/>
      <c r="B136" s="39"/>
      <c r="C136" s="40"/>
      <c r="D136" s="213" t="s">
        <v>121</v>
      </c>
      <c r="E136" s="40"/>
      <c r="F136" s="214" t="s">
        <v>216</v>
      </c>
      <c r="G136" s="40"/>
      <c r="H136" s="40"/>
      <c r="I136" s="215"/>
      <c r="J136" s="215"/>
      <c r="K136" s="40"/>
      <c r="L136" s="40"/>
      <c r="M136" s="44"/>
      <c r="N136" s="216"/>
      <c r="O136" s="217"/>
      <c r="P136" s="84"/>
      <c r="Q136" s="84"/>
      <c r="R136" s="84"/>
      <c r="S136" s="84"/>
      <c r="T136" s="84"/>
      <c r="U136" s="84"/>
      <c r="V136" s="84"/>
      <c r="W136" s="84"/>
      <c r="X136" s="84"/>
      <c r="Y136" s="85"/>
      <c r="Z136" s="38"/>
      <c r="AA136" s="38"/>
      <c r="AB136" s="38"/>
      <c r="AC136" s="38"/>
      <c r="AD136" s="38"/>
      <c r="AE136" s="38"/>
      <c r="AT136" s="17" t="s">
        <v>121</v>
      </c>
      <c r="AU136" s="17" t="s">
        <v>80</v>
      </c>
    </row>
    <row r="137" s="13" customFormat="1">
      <c r="A137" s="13"/>
      <c r="B137" s="220"/>
      <c r="C137" s="221"/>
      <c r="D137" s="213" t="s">
        <v>125</v>
      </c>
      <c r="E137" s="222" t="s">
        <v>20</v>
      </c>
      <c r="F137" s="223" t="s">
        <v>181</v>
      </c>
      <c r="G137" s="221"/>
      <c r="H137" s="224">
        <v>0.38100000000000001</v>
      </c>
      <c r="I137" s="225"/>
      <c r="J137" s="225"/>
      <c r="K137" s="221"/>
      <c r="L137" s="221"/>
      <c r="M137" s="226"/>
      <c r="N137" s="227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9"/>
      <c r="Z137" s="13"/>
      <c r="AA137" s="13"/>
      <c r="AB137" s="13"/>
      <c r="AC137" s="13"/>
      <c r="AD137" s="13"/>
      <c r="AE137" s="13"/>
      <c r="AT137" s="230" t="s">
        <v>125</v>
      </c>
      <c r="AU137" s="230" t="s">
        <v>80</v>
      </c>
      <c r="AV137" s="13" t="s">
        <v>80</v>
      </c>
      <c r="AW137" s="13" t="s">
        <v>5</v>
      </c>
      <c r="AX137" s="13" t="s">
        <v>78</v>
      </c>
      <c r="AY137" s="230" t="s">
        <v>112</v>
      </c>
    </row>
    <row r="138" s="2" customFormat="1" ht="19.8" customHeight="1">
      <c r="A138" s="38"/>
      <c r="B138" s="39"/>
      <c r="C138" s="199" t="s">
        <v>9</v>
      </c>
      <c r="D138" s="199" t="s">
        <v>114</v>
      </c>
      <c r="E138" s="200" t="s">
        <v>217</v>
      </c>
      <c r="F138" s="201" t="s">
        <v>218</v>
      </c>
      <c r="G138" s="202" t="s">
        <v>117</v>
      </c>
      <c r="H138" s="203">
        <v>0.123</v>
      </c>
      <c r="I138" s="204"/>
      <c r="J138" s="204"/>
      <c r="K138" s="205">
        <f>ROUND(P138*H138,2)</f>
        <v>0</v>
      </c>
      <c r="L138" s="201" t="s">
        <v>20</v>
      </c>
      <c r="M138" s="44"/>
      <c r="N138" s="206" t="s">
        <v>20</v>
      </c>
      <c r="O138" s="207" t="s">
        <v>42</v>
      </c>
      <c r="P138" s="208">
        <f>I138+J138</f>
        <v>0</v>
      </c>
      <c r="Q138" s="208">
        <f>ROUND(I138*H138,2)</f>
        <v>0</v>
      </c>
      <c r="R138" s="208">
        <f>ROUND(J138*H138,2)</f>
        <v>0</v>
      </c>
      <c r="S138" s="84"/>
      <c r="T138" s="209">
        <f>S138*H138</f>
        <v>0</v>
      </c>
      <c r="U138" s="209">
        <v>0</v>
      </c>
      <c r="V138" s="209">
        <f>U138*H138</f>
        <v>0</v>
      </c>
      <c r="W138" s="209">
        <v>0</v>
      </c>
      <c r="X138" s="209">
        <f>W138*H138</f>
        <v>0</v>
      </c>
      <c r="Y138" s="210" t="s">
        <v>20</v>
      </c>
      <c r="Z138" s="38"/>
      <c r="AA138" s="38"/>
      <c r="AB138" s="38"/>
      <c r="AC138" s="38"/>
      <c r="AD138" s="38"/>
      <c r="AE138" s="38"/>
      <c r="AR138" s="211" t="s">
        <v>119</v>
      </c>
      <c r="AT138" s="211" t="s">
        <v>114</v>
      </c>
      <c r="AU138" s="211" t="s">
        <v>80</v>
      </c>
      <c r="AY138" s="17" t="s">
        <v>112</v>
      </c>
      <c r="BE138" s="212">
        <f>IF(O138="základní",K138,0)</f>
        <v>0</v>
      </c>
      <c r="BF138" s="212">
        <f>IF(O138="snížená",K138,0)</f>
        <v>0</v>
      </c>
      <c r="BG138" s="212">
        <f>IF(O138="zákl. přenesená",K138,0)</f>
        <v>0</v>
      </c>
      <c r="BH138" s="212">
        <f>IF(O138="sníž. přenesená",K138,0)</f>
        <v>0</v>
      </c>
      <c r="BI138" s="212">
        <f>IF(O138="nulová",K138,0)</f>
        <v>0</v>
      </c>
      <c r="BJ138" s="17" t="s">
        <v>78</v>
      </c>
      <c r="BK138" s="212">
        <f>ROUND(P138*H138,2)</f>
        <v>0</v>
      </c>
      <c r="BL138" s="17" t="s">
        <v>119</v>
      </c>
      <c r="BM138" s="211" t="s">
        <v>219</v>
      </c>
    </row>
    <row r="139" s="2" customFormat="1">
      <c r="A139" s="38"/>
      <c r="B139" s="39"/>
      <c r="C139" s="40"/>
      <c r="D139" s="213" t="s">
        <v>121</v>
      </c>
      <c r="E139" s="40"/>
      <c r="F139" s="214" t="s">
        <v>220</v>
      </c>
      <c r="G139" s="40"/>
      <c r="H139" s="40"/>
      <c r="I139" s="215"/>
      <c r="J139" s="215"/>
      <c r="K139" s="40"/>
      <c r="L139" s="40"/>
      <c r="M139" s="44"/>
      <c r="N139" s="216"/>
      <c r="O139" s="217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38"/>
      <c r="AA139" s="38"/>
      <c r="AB139" s="38"/>
      <c r="AC139" s="38"/>
      <c r="AD139" s="38"/>
      <c r="AE139" s="38"/>
      <c r="AT139" s="17" t="s">
        <v>121</v>
      </c>
      <c r="AU139" s="17" t="s">
        <v>80</v>
      </c>
    </row>
    <row r="140" s="13" customFormat="1">
      <c r="A140" s="13"/>
      <c r="B140" s="220"/>
      <c r="C140" s="221"/>
      <c r="D140" s="213" t="s">
        <v>125</v>
      </c>
      <c r="E140" s="222" t="s">
        <v>20</v>
      </c>
      <c r="F140" s="223" t="s">
        <v>188</v>
      </c>
      <c r="G140" s="221"/>
      <c r="H140" s="224">
        <v>0.123</v>
      </c>
      <c r="I140" s="225"/>
      <c r="J140" s="225"/>
      <c r="K140" s="221"/>
      <c r="L140" s="221"/>
      <c r="M140" s="226"/>
      <c r="N140" s="242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4"/>
      <c r="Z140" s="13"/>
      <c r="AA140" s="13"/>
      <c r="AB140" s="13"/>
      <c r="AC140" s="13"/>
      <c r="AD140" s="13"/>
      <c r="AE140" s="13"/>
      <c r="AT140" s="230" t="s">
        <v>125</v>
      </c>
      <c r="AU140" s="230" t="s">
        <v>80</v>
      </c>
      <c r="AV140" s="13" t="s">
        <v>80</v>
      </c>
      <c r="AW140" s="13" t="s">
        <v>5</v>
      </c>
      <c r="AX140" s="13" t="s">
        <v>78</v>
      </c>
      <c r="AY140" s="230" t="s">
        <v>112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44"/>
      <c r="N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RjAHv/UXsLI6Sumilm6Padn61FQS0iDOEyXgeze57DFSjy/A+DyuStYbVO2dOzqM+PUJZk2GA86gwaqoCCPbwQ==" hashValue="X6hMT20caqCdZwszZf7tHJbS65VyWHmjOVHYIbzb3ecCYfb3Ues1poZhHyuA7KiA+d2sMZwsIaDh+l1mCMOhnQ==" algorithmName="SHA-512" password="CC35"/>
  <autoFilter ref="C76:L140"/>
  <mergeCells count="6">
    <mergeCell ref="E7:H7"/>
    <mergeCell ref="E16:H16"/>
    <mergeCell ref="E25:H25"/>
    <mergeCell ref="E48:H48"/>
    <mergeCell ref="E69:H69"/>
    <mergeCell ref="M2:Z2"/>
  </mergeCells>
  <hyperlinks>
    <hyperlink ref="F82" r:id="rId1" display="https://podminky.urs.cz/item/CS_URS_2022_02/111103312"/>
    <hyperlink ref="F88" r:id="rId2" display="https://podminky.urs.cz/item/CS_URS_2022_02/111103322"/>
    <hyperlink ref="F92" r:id="rId3" display="https://podminky.urs.cz/item/CS_URS_2022_02/111203201"/>
    <hyperlink ref="F97" r:id="rId4" display="https://podminky.urs.cz/item/CS_URS_2022_02/125703301"/>
    <hyperlink ref="F106" r:id="rId5" display="https://podminky.urs.cz/item/CS_URS_2022_02/162751117"/>
    <hyperlink ref="F110" r:id="rId6" display="https://podminky.urs.cz/item/CS_URS_2022_02/162751119"/>
    <hyperlink ref="F114" r:id="rId7" display="https://podminky.urs.cz/item/CS_URS_2022_02/181006111"/>
    <hyperlink ref="F118" r:id="rId8" display="https://podminky.urs.cz/item/CS_URS_2022_02/185803106"/>
    <hyperlink ref="F122" r:id="rId9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5" customWidth="1"/>
    <col min="2" max="2" width="1.710938" style="245" customWidth="1"/>
    <col min="3" max="4" width="5.003906" style="245" customWidth="1"/>
    <col min="5" max="5" width="11.71094" style="245" customWidth="1"/>
    <col min="6" max="6" width="9.140625" style="245" customWidth="1"/>
    <col min="7" max="7" width="5.003906" style="245" customWidth="1"/>
    <col min="8" max="8" width="77.85156" style="245" customWidth="1"/>
    <col min="9" max="10" width="20.00391" style="245" customWidth="1"/>
    <col min="11" max="11" width="1.710938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5" customFormat="1" ht="45" customHeight="1">
      <c r="B3" s="249"/>
      <c r="C3" s="250" t="s">
        <v>221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222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223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224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225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226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227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228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229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230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231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77</v>
      </c>
      <c r="F18" s="256" t="s">
        <v>232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233</v>
      </c>
      <c r="F19" s="256" t="s">
        <v>234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235</v>
      </c>
      <c r="F20" s="256" t="s">
        <v>236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237</v>
      </c>
      <c r="F21" s="256" t="s">
        <v>238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239</v>
      </c>
      <c r="F22" s="256" t="s">
        <v>240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241</v>
      </c>
      <c r="F23" s="256" t="s">
        <v>242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243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244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245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246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247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248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249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250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251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93</v>
      </c>
      <c r="F36" s="256"/>
      <c r="G36" s="256" t="s">
        <v>252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253</v>
      </c>
      <c r="F37" s="256"/>
      <c r="G37" s="256" t="s">
        <v>254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52</v>
      </c>
      <c r="F38" s="256"/>
      <c r="G38" s="256" t="s">
        <v>255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53</v>
      </c>
      <c r="F39" s="256"/>
      <c r="G39" s="256" t="s">
        <v>256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94</v>
      </c>
      <c r="F40" s="256"/>
      <c r="G40" s="256" t="s">
        <v>257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95</v>
      </c>
      <c r="F41" s="256"/>
      <c r="G41" s="256" t="s">
        <v>258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259</v>
      </c>
      <c r="F42" s="256"/>
      <c r="G42" s="256" t="s">
        <v>260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261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262</v>
      </c>
      <c r="F44" s="256"/>
      <c r="G44" s="256" t="s">
        <v>263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98</v>
      </c>
      <c r="F45" s="256"/>
      <c r="G45" s="256" t="s">
        <v>264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265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266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267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268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269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270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271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272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273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274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275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276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277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278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279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280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281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282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283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284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285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286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287</v>
      </c>
      <c r="D76" s="274"/>
      <c r="E76" s="274"/>
      <c r="F76" s="274" t="s">
        <v>288</v>
      </c>
      <c r="G76" s="275"/>
      <c r="H76" s="274" t="s">
        <v>53</v>
      </c>
      <c r="I76" s="274" t="s">
        <v>56</v>
      </c>
      <c r="J76" s="274" t="s">
        <v>289</v>
      </c>
      <c r="K76" s="273"/>
    </row>
    <row r="77" s="1" customFormat="1" ht="17.25" customHeight="1">
      <c r="B77" s="271"/>
      <c r="C77" s="276" t="s">
        <v>290</v>
      </c>
      <c r="D77" s="276"/>
      <c r="E77" s="276"/>
      <c r="F77" s="277" t="s">
        <v>291</v>
      </c>
      <c r="G77" s="278"/>
      <c r="H77" s="276"/>
      <c r="I77" s="276"/>
      <c r="J77" s="276" t="s">
        <v>292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52</v>
      </c>
      <c r="D79" s="281"/>
      <c r="E79" s="281"/>
      <c r="F79" s="282" t="s">
        <v>293</v>
      </c>
      <c r="G79" s="283"/>
      <c r="H79" s="259" t="s">
        <v>294</v>
      </c>
      <c r="I79" s="259" t="s">
        <v>295</v>
      </c>
      <c r="J79" s="259">
        <v>20</v>
      </c>
      <c r="K79" s="273"/>
    </row>
    <row r="80" s="1" customFormat="1" ht="15" customHeight="1">
      <c r="B80" s="271"/>
      <c r="C80" s="259" t="s">
        <v>296</v>
      </c>
      <c r="D80" s="259"/>
      <c r="E80" s="259"/>
      <c r="F80" s="282" t="s">
        <v>293</v>
      </c>
      <c r="G80" s="283"/>
      <c r="H80" s="259" t="s">
        <v>297</v>
      </c>
      <c r="I80" s="259" t="s">
        <v>295</v>
      </c>
      <c r="J80" s="259">
        <v>120</v>
      </c>
      <c r="K80" s="273"/>
    </row>
    <row r="81" s="1" customFormat="1" ht="15" customHeight="1">
      <c r="B81" s="284"/>
      <c r="C81" s="259" t="s">
        <v>298</v>
      </c>
      <c r="D81" s="259"/>
      <c r="E81" s="259"/>
      <c r="F81" s="282" t="s">
        <v>299</v>
      </c>
      <c r="G81" s="283"/>
      <c r="H81" s="259" t="s">
        <v>300</v>
      </c>
      <c r="I81" s="259" t="s">
        <v>295</v>
      </c>
      <c r="J81" s="259">
        <v>50</v>
      </c>
      <c r="K81" s="273"/>
    </row>
    <row r="82" s="1" customFormat="1" ht="15" customHeight="1">
      <c r="B82" s="284"/>
      <c r="C82" s="259" t="s">
        <v>301</v>
      </c>
      <c r="D82" s="259"/>
      <c r="E82" s="259"/>
      <c r="F82" s="282" t="s">
        <v>293</v>
      </c>
      <c r="G82" s="283"/>
      <c r="H82" s="259" t="s">
        <v>302</v>
      </c>
      <c r="I82" s="259" t="s">
        <v>303</v>
      </c>
      <c r="J82" s="259"/>
      <c r="K82" s="273"/>
    </row>
    <row r="83" s="1" customFormat="1" ht="15" customHeight="1">
      <c r="B83" s="284"/>
      <c r="C83" s="285" t="s">
        <v>304</v>
      </c>
      <c r="D83" s="285"/>
      <c r="E83" s="285"/>
      <c r="F83" s="286" t="s">
        <v>299</v>
      </c>
      <c r="G83" s="285"/>
      <c r="H83" s="285" t="s">
        <v>305</v>
      </c>
      <c r="I83" s="285" t="s">
        <v>295</v>
      </c>
      <c r="J83" s="285">
        <v>15</v>
      </c>
      <c r="K83" s="273"/>
    </row>
    <row r="84" s="1" customFormat="1" ht="15" customHeight="1">
      <c r="B84" s="284"/>
      <c r="C84" s="285" t="s">
        <v>306</v>
      </c>
      <c r="D84" s="285"/>
      <c r="E84" s="285"/>
      <c r="F84" s="286" t="s">
        <v>299</v>
      </c>
      <c r="G84" s="285"/>
      <c r="H84" s="285" t="s">
        <v>307</v>
      </c>
      <c r="I84" s="285" t="s">
        <v>295</v>
      </c>
      <c r="J84" s="285">
        <v>15</v>
      </c>
      <c r="K84" s="273"/>
    </row>
    <row r="85" s="1" customFormat="1" ht="15" customHeight="1">
      <c r="B85" s="284"/>
      <c r="C85" s="285" t="s">
        <v>308</v>
      </c>
      <c r="D85" s="285"/>
      <c r="E85" s="285"/>
      <c r="F85" s="286" t="s">
        <v>299</v>
      </c>
      <c r="G85" s="285"/>
      <c r="H85" s="285" t="s">
        <v>309</v>
      </c>
      <c r="I85" s="285" t="s">
        <v>295</v>
      </c>
      <c r="J85" s="285">
        <v>20</v>
      </c>
      <c r="K85" s="273"/>
    </row>
    <row r="86" s="1" customFormat="1" ht="15" customHeight="1">
      <c r="B86" s="284"/>
      <c r="C86" s="285" t="s">
        <v>310</v>
      </c>
      <c r="D86" s="285"/>
      <c r="E86" s="285"/>
      <c r="F86" s="286" t="s">
        <v>299</v>
      </c>
      <c r="G86" s="285"/>
      <c r="H86" s="285" t="s">
        <v>311</v>
      </c>
      <c r="I86" s="285" t="s">
        <v>295</v>
      </c>
      <c r="J86" s="285">
        <v>20</v>
      </c>
      <c r="K86" s="273"/>
    </row>
    <row r="87" s="1" customFormat="1" ht="15" customHeight="1">
      <c r="B87" s="284"/>
      <c r="C87" s="259" t="s">
        <v>312</v>
      </c>
      <c r="D87" s="259"/>
      <c r="E87" s="259"/>
      <c r="F87" s="282" t="s">
        <v>299</v>
      </c>
      <c r="G87" s="283"/>
      <c r="H87" s="259" t="s">
        <v>313</v>
      </c>
      <c r="I87" s="259" t="s">
        <v>295</v>
      </c>
      <c r="J87" s="259">
        <v>50</v>
      </c>
      <c r="K87" s="273"/>
    </row>
    <row r="88" s="1" customFormat="1" ht="15" customHeight="1">
      <c r="B88" s="284"/>
      <c r="C88" s="259" t="s">
        <v>314</v>
      </c>
      <c r="D88" s="259"/>
      <c r="E88" s="259"/>
      <c r="F88" s="282" t="s">
        <v>299</v>
      </c>
      <c r="G88" s="283"/>
      <c r="H88" s="259" t="s">
        <v>315</v>
      </c>
      <c r="I88" s="259" t="s">
        <v>295</v>
      </c>
      <c r="J88" s="259">
        <v>20</v>
      </c>
      <c r="K88" s="273"/>
    </row>
    <row r="89" s="1" customFormat="1" ht="15" customHeight="1">
      <c r="B89" s="284"/>
      <c r="C89" s="259" t="s">
        <v>316</v>
      </c>
      <c r="D89" s="259"/>
      <c r="E89" s="259"/>
      <c r="F89" s="282" t="s">
        <v>299</v>
      </c>
      <c r="G89" s="283"/>
      <c r="H89" s="259" t="s">
        <v>317</v>
      </c>
      <c r="I89" s="259" t="s">
        <v>295</v>
      </c>
      <c r="J89" s="259">
        <v>20</v>
      </c>
      <c r="K89" s="273"/>
    </row>
    <row r="90" s="1" customFormat="1" ht="15" customHeight="1">
      <c r="B90" s="284"/>
      <c r="C90" s="259" t="s">
        <v>318</v>
      </c>
      <c r="D90" s="259"/>
      <c r="E90" s="259"/>
      <c r="F90" s="282" t="s">
        <v>299</v>
      </c>
      <c r="G90" s="283"/>
      <c r="H90" s="259" t="s">
        <v>319</v>
      </c>
      <c r="I90" s="259" t="s">
        <v>295</v>
      </c>
      <c r="J90" s="259">
        <v>50</v>
      </c>
      <c r="K90" s="273"/>
    </row>
    <row r="91" s="1" customFormat="1" ht="15" customHeight="1">
      <c r="B91" s="284"/>
      <c r="C91" s="259" t="s">
        <v>320</v>
      </c>
      <c r="D91" s="259"/>
      <c r="E91" s="259"/>
      <c r="F91" s="282" t="s">
        <v>299</v>
      </c>
      <c r="G91" s="283"/>
      <c r="H91" s="259" t="s">
        <v>320</v>
      </c>
      <c r="I91" s="259" t="s">
        <v>295</v>
      </c>
      <c r="J91" s="259">
        <v>50</v>
      </c>
      <c r="K91" s="273"/>
    </row>
    <row r="92" s="1" customFormat="1" ht="15" customHeight="1">
      <c r="B92" s="284"/>
      <c r="C92" s="259" t="s">
        <v>321</v>
      </c>
      <c r="D92" s="259"/>
      <c r="E92" s="259"/>
      <c r="F92" s="282" t="s">
        <v>299</v>
      </c>
      <c r="G92" s="283"/>
      <c r="H92" s="259" t="s">
        <v>322</v>
      </c>
      <c r="I92" s="259" t="s">
        <v>295</v>
      </c>
      <c r="J92" s="259">
        <v>255</v>
      </c>
      <c r="K92" s="273"/>
    </row>
    <row r="93" s="1" customFormat="1" ht="15" customHeight="1">
      <c r="B93" s="284"/>
      <c r="C93" s="259" t="s">
        <v>323</v>
      </c>
      <c r="D93" s="259"/>
      <c r="E93" s="259"/>
      <c r="F93" s="282" t="s">
        <v>293</v>
      </c>
      <c r="G93" s="283"/>
      <c r="H93" s="259" t="s">
        <v>324</v>
      </c>
      <c r="I93" s="259" t="s">
        <v>325</v>
      </c>
      <c r="J93" s="259"/>
      <c r="K93" s="273"/>
    </row>
    <row r="94" s="1" customFormat="1" ht="15" customHeight="1">
      <c r="B94" s="284"/>
      <c r="C94" s="259" t="s">
        <v>326</v>
      </c>
      <c r="D94" s="259"/>
      <c r="E94" s="259"/>
      <c r="F94" s="282" t="s">
        <v>293</v>
      </c>
      <c r="G94" s="283"/>
      <c r="H94" s="259" t="s">
        <v>327</v>
      </c>
      <c r="I94" s="259" t="s">
        <v>328</v>
      </c>
      <c r="J94" s="259"/>
      <c r="K94" s="273"/>
    </row>
    <row r="95" s="1" customFormat="1" ht="15" customHeight="1">
      <c r="B95" s="284"/>
      <c r="C95" s="259" t="s">
        <v>329</v>
      </c>
      <c r="D95" s="259"/>
      <c r="E95" s="259"/>
      <c r="F95" s="282" t="s">
        <v>293</v>
      </c>
      <c r="G95" s="283"/>
      <c r="H95" s="259" t="s">
        <v>329</v>
      </c>
      <c r="I95" s="259" t="s">
        <v>328</v>
      </c>
      <c r="J95" s="259"/>
      <c r="K95" s="273"/>
    </row>
    <row r="96" s="1" customFormat="1" ht="15" customHeight="1">
      <c r="B96" s="284"/>
      <c r="C96" s="259" t="s">
        <v>37</v>
      </c>
      <c r="D96" s="259"/>
      <c r="E96" s="259"/>
      <c r="F96" s="282" t="s">
        <v>293</v>
      </c>
      <c r="G96" s="283"/>
      <c r="H96" s="259" t="s">
        <v>330</v>
      </c>
      <c r="I96" s="259" t="s">
        <v>328</v>
      </c>
      <c r="J96" s="259"/>
      <c r="K96" s="273"/>
    </row>
    <row r="97" s="1" customFormat="1" ht="15" customHeight="1">
      <c r="B97" s="284"/>
      <c r="C97" s="259" t="s">
        <v>47</v>
      </c>
      <c r="D97" s="259"/>
      <c r="E97" s="259"/>
      <c r="F97" s="282" t="s">
        <v>293</v>
      </c>
      <c r="G97" s="283"/>
      <c r="H97" s="259" t="s">
        <v>331</v>
      </c>
      <c r="I97" s="259" t="s">
        <v>328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332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287</v>
      </c>
      <c r="D103" s="274"/>
      <c r="E103" s="274"/>
      <c r="F103" s="274" t="s">
        <v>288</v>
      </c>
      <c r="G103" s="275"/>
      <c r="H103" s="274" t="s">
        <v>53</v>
      </c>
      <c r="I103" s="274" t="s">
        <v>56</v>
      </c>
      <c r="J103" s="274" t="s">
        <v>289</v>
      </c>
      <c r="K103" s="273"/>
    </row>
    <row r="104" s="1" customFormat="1" ht="17.25" customHeight="1">
      <c r="B104" s="271"/>
      <c r="C104" s="276" t="s">
        <v>290</v>
      </c>
      <c r="D104" s="276"/>
      <c r="E104" s="276"/>
      <c r="F104" s="277" t="s">
        <v>291</v>
      </c>
      <c r="G104" s="278"/>
      <c r="H104" s="276"/>
      <c r="I104" s="276"/>
      <c r="J104" s="276" t="s">
        <v>292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52</v>
      </c>
      <c r="D106" s="281"/>
      <c r="E106" s="281"/>
      <c r="F106" s="282" t="s">
        <v>293</v>
      </c>
      <c r="G106" s="259"/>
      <c r="H106" s="259" t="s">
        <v>333</v>
      </c>
      <c r="I106" s="259" t="s">
        <v>295</v>
      </c>
      <c r="J106" s="259">
        <v>20</v>
      </c>
      <c r="K106" s="273"/>
    </row>
    <row r="107" s="1" customFormat="1" ht="15" customHeight="1">
      <c r="B107" s="271"/>
      <c r="C107" s="259" t="s">
        <v>296</v>
      </c>
      <c r="D107" s="259"/>
      <c r="E107" s="259"/>
      <c r="F107" s="282" t="s">
        <v>293</v>
      </c>
      <c r="G107" s="259"/>
      <c r="H107" s="259" t="s">
        <v>333</v>
      </c>
      <c r="I107" s="259" t="s">
        <v>295</v>
      </c>
      <c r="J107" s="259">
        <v>120</v>
      </c>
      <c r="K107" s="273"/>
    </row>
    <row r="108" s="1" customFormat="1" ht="15" customHeight="1">
      <c r="B108" s="284"/>
      <c r="C108" s="259" t="s">
        <v>298</v>
      </c>
      <c r="D108" s="259"/>
      <c r="E108" s="259"/>
      <c r="F108" s="282" t="s">
        <v>299</v>
      </c>
      <c r="G108" s="259"/>
      <c r="H108" s="259" t="s">
        <v>333</v>
      </c>
      <c r="I108" s="259" t="s">
        <v>295</v>
      </c>
      <c r="J108" s="259">
        <v>50</v>
      </c>
      <c r="K108" s="273"/>
    </row>
    <row r="109" s="1" customFormat="1" ht="15" customHeight="1">
      <c r="B109" s="284"/>
      <c r="C109" s="259" t="s">
        <v>301</v>
      </c>
      <c r="D109" s="259"/>
      <c r="E109" s="259"/>
      <c r="F109" s="282" t="s">
        <v>293</v>
      </c>
      <c r="G109" s="259"/>
      <c r="H109" s="259" t="s">
        <v>333</v>
      </c>
      <c r="I109" s="259" t="s">
        <v>303</v>
      </c>
      <c r="J109" s="259"/>
      <c r="K109" s="273"/>
    </row>
    <row r="110" s="1" customFormat="1" ht="15" customHeight="1">
      <c r="B110" s="284"/>
      <c r="C110" s="259" t="s">
        <v>312</v>
      </c>
      <c r="D110" s="259"/>
      <c r="E110" s="259"/>
      <c r="F110" s="282" t="s">
        <v>299</v>
      </c>
      <c r="G110" s="259"/>
      <c r="H110" s="259" t="s">
        <v>333</v>
      </c>
      <c r="I110" s="259" t="s">
        <v>295</v>
      </c>
      <c r="J110" s="259">
        <v>50</v>
      </c>
      <c r="K110" s="273"/>
    </row>
    <row r="111" s="1" customFormat="1" ht="15" customHeight="1">
      <c r="B111" s="284"/>
      <c r="C111" s="259" t="s">
        <v>320</v>
      </c>
      <c r="D111" s="259"/>
      <c r="E111" s="259"/>
      <c r="F111" s="282" t="s">
        <v>299</v>
      </c>
      <c r="G111" s="259"/>
      <c r="H111" s="259" t="s">
        <v>333</v>
      </c>
      <c r="I111" s="259" t="s">
        <v>295</v>
      </c>
      <c r="J111" s="259">
        <v>50</v>
      </c>
      <c r="K111" s="273"/>
    </row>
    <row r="112" s="1" customFormat="1" ht="15" customHeight="1">
      <c r="B112" s="284"/>
      <c r="C112" s="259" t="s">
        <v>318</v>
      </c>
      <c r="D112" s="259"/>
      <c r="E112" s="259"/>
      <c r="F112" s="282" t="s">
        <v>299</v>
      </c>
      <c r="G112" s="259"/>
      <c r="H112" s="259" t="s">
        <v>333</v>
      </c>
      <c r="I112" s="259" t="s">
        <v>295</v>
      </c>
      <c r="J112" s="259">
        <v>50</v>
      </c>
      <c r="K112" s="273"/>
    </row>
    <row r="113" s="1" customFormat="1" ht="15" customHeight="1">
      <c r="B113" s="284"/>
      <c r="C113" s="259" t="s">
        <v>52</v>
      </c>
      <c r="D113" s="259"/>
      <c r="E113" s="259"/>
      <c r="F113" s="282" t="s">
        <v>293</v>
      </c>
      <c r="G113" s="259"/>
      <c r="H113" s="259" t="s">
        <v>334</v>
      </c>
      <c r="I113" s="259" t="s">
        <v>295</v>
      </c>
      <c r="J113" s="259">
        <v>20</v>
      </c>
      <c r="K113" s="273"/>
    </row>
    <row r="114" s="1" customFormat="1" ht="15" customHeight="1">
      <c r="B114" s="284"/>
      <c r="C114" s="259" t="s">
        <v>335</v>
      </c>
      <c r="D114" s="259"/>
      <c r="E114" s="259"/>
      <c r="F114" s="282" t="s">
        <v>293</v>
      </c>
      <c r="G114" s="259"/>
      <c r="H114" s="259" t="s">
        <v>336</v>
      </c>
      <c r="I114" s="259" t="s">
        <v>295</v>
      </c>
      <c r="J114" s="259">
        <v>120</v>
      </c>
      <c r="K114" s="273"/>
    </row>
    <row r="115" s="1" customFormat="1" ht="15" customHeight="1">
      <c r="B115" s="284"/>
      <c r="C115" s="259" t="s">
        <v>37</v>
      </c>
      <c r="D115" s="259"/>
      <c r="E115" s="259"/>
      <c r="F115" s="282" t="s">
        <v>293</v>
      </c>
      <c r="G115" s="259"/>
      <c r="H115" s="259" t="s">
        <v>337</v>
      </c>
      <c r="I115" s="259" t="s">
        <v>328</v>
      </c>
      <c r="J115" s="259"/>
      <c r="K115" s="273"/>
    </row>
    <row r="116" s="1" customFormat="1" ht="15" customHeight="1">
      <c r="B116" s="284"/>
      <c r="C116" s="259" t="s">
        <v>47</v>
      </c>
      <c r="D116" s="259"/>
      <c r="E116" s="259"/>
      <c r="F116" s="282" t="s">
        <v>293</v>
      </c>
      <c r="G116" s="259"/>
      <c r="H116" s="259" t="s">
        <v>338</v>
      </c>
      <c r="I116" s="259" t="s">
        <v>328</v>
      </c>
      <c r="J116" s="259"/>
      <c r="K116" s="273"/>
    </row>
    <row r="117" s="1" customFormat="1" ht="15" customHeight="1">
      <c r="B117" s="284"/>
      <c r="C117" s="259" t="s">
        <v>56</v>
      </c>
      <c r="D117" s="259"/>
      <c r="E117" s="259"/>
      <c r="F117" s="282" t="s">
        <v>293</v>
      </c>
      <c r="G117" s="259"/>
      <c r="H117" s="259" t="s">
        <v>339</v>
      </c>
      <c r="I117" s="259" t="s">
        <v>340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341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287</v>
      </c>
      <c r="D123" s="274"/>
      <c r="E123" s="274"/>
      <c r="F123" s="274" t="s">
        <v>288</v>
      </c>
      <c r="G123" s="275"/>
      <c r="H123" s="274" t="s">
        <v>53</v>
      </c>
      <c r="I123" s="274" t="s">
        <v>56</v>
      </c>
      <c r="J123" s="274" t="s">
        <v>289</v>
      </c>
      <c r="K123" s="303"/>
    </row>
    <row r="124" s="1" customFormat="1" ht="17.25" customHeight="1">
      <c r="B124" s="302"/>
      <c r="C124" s="276" t="s">
        <v>290</v>
      </c>
      <c r="D124" s="276"/>
      <c r="E124" s="276"/>
      <c r="F124" s="277" t="s">
        <v>291</v>
      </c>
      <c r="G124" s="278"/>
      <c r="H124" s="276"/>
      <c r="I124" s="276"/>
      <c r="J124" s="276" t="s">
        <v>292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296</v>
      </c>
      <c r="D126" s="281"/>
      <c r="E126" s="281"/>
      <c r="F126" s="282" t="s">
        <v>293</v>
      </c>
      <c r="G126" s="259"/>
      <c r="H126" s="259" t="s">
        <v>333</v>
      </c>
      <c r="I126" s="259" t="s">
        <v>295</v>
      </c>
      <c r="J126" s="259">
        <v>120</v>
      </c>
      <c r="K126" s="307"/>
    </row>
    <row r="127" s="1" customFormat="1" ht="15" customHeight="1">
      <c r="B127" s="304"/>
      <c r="C127" s="259" t="s">
        <v>342</v>
      </c>
      <c r="D127" s="259"/>
      <c r="E127" s="259"/>
      <c r="F127" s="282" t="s">
        <v>293</v>
      </c>
      <c r="G127" s="259"/>
      <c r="H127" s="259" t="s">
        <v>343</v>
      </c>
      <c r="I127" s="259" t="s">
        <v>295</v>
      </c>
      <c r="J127" s="259" t="s">
        <v>344</v>
      </c>
      <c r="K127" s="307"/>
    </row>
    <row r="128" s="1" customFormat="1" ht="15" customHeight="1">
      <c r="B128" s="304"/>
      <c r="C128" s="259" t="s">
        <v>241</v>
      </c>
      <c r="D128" s="259"/>
      <c r="E128" s="259"/>
      <c r="F128" s="282" t="s">
        <v>293</v>
      </c>
      <c r="G128" s="259"/>
      <c r="H128" s="259" t="s">
        <v>345</v>
      </c>
      <c r="I128" s="259" t="s">
        <v>295</v>
      </c>
      <c r="J128" s="259" t="s">
        <v>344</v>
      </c>
      <c r="K128" s="307"/>
    </row>
    <row r="129" s="1" customFormat="1" ht="15" customHeight="1">
      <c r="B129" s="304"/>
      <c r="C129" s="259" t="s">
        <v>304</v>
      </c>
      <c r="D129" s="259"/>
      <c r="E129" s="259"/>
      <c r="F129" s="282" t="s">
        <v>299</v>
      </c>
      <c r="G129" s="259"/>
      <c r="H129" s="259" t="s">
        <v>305</v>
      </c>
      <c r="I129" s="259" t="s">
        <v>295</v>
      </c>
      <c r="J129" s="259">
        <v>15</v>
      </c>
      <c r="K129" s="307"/>
    </row>
    <row r="130" s="1" customFormat="1" ht="15" customHeight="1">
      <c r="B130" s="304"/>
      <c r="C130" s="285" t="s">
        <v>306</v>
      </c>
      <c r="D130" s="285"/>
      <c r="E130" s="285"/>
      <c r="F130" s="286" t="s">
        <v>299</v>
      </c>
      <c r="G130" s="285"/>
      <c r="H130" s="285" t="s">
        <v>307</v>
      </c>
      <c r="I130" s="285" t="s">
        <v>295</v>
      </c>
      <c r="J130" s="285">
        <v>15</v>
      </c>
      <c r="K130" s="307"/>
    </row>
    <row r="131" s="1" customFormat="1" ht="15" customHeight="1">
      <c r="B131" s="304"/>
      <c r="C131" s="285" t="s">
        <v>308</v>
      </c>
      <c r="D131" s="285"/>
      <c r="E131" s="285"/>
      <c r="F131" s="286" t="s">
        <v>299</v>
      </c>
      <c r="G131" s="285"/>
      <c r="H131" s="285" t="s">
        <v>309</v>
      </c>
      <c r="I131" s="285" t="s">
        <v>295</v>
      </c>
      <c r="J131" s="285">
        <v>20</v>
      </c>
      <c r="K131" s="307"/>
    </row>
    <row r="132" s="1" customFormat="1" ht="15" customHeight="1">
      <c r="B132" s="304"/>
      <c r="C132" s="285" t="s">
        <v>310</v>
      </c>
      <c r="D132" s="285"/>
      <c r="E132" s="285"/>
      <c r="F132" s="286" t="s">
        <v>299</v>
      </c>
      <c r="G132" s="285"/>
      <c r="H132" s="285" t="s">
        <v>311</v>
      </c>
      <c r="I132" s="285" t="s">
        <v>295</v>
      </c>
      <c r="J132" s="285">
        <v>20</v>
      </c>
      <c r="K132" s="307"/>
    </row>
    <row r="133" s="1" customFormat="1" ht="15" customHeight="1">
      <c r="B133" s="304"/>
      <c r="C133" s="259" t="s">
        <v>298</v>
      </c>
      <c r="D133" s="259"/>
      <c r="E133" s="259"/>
      <c r="F133" s="282" t="s">
        <v>299</v>
      </c>
      <c r="G133" s="259"/>
      <c r="H133" s="259" t="s">
        <v>333</v>
      </c>
      <c r="I133" s="259" t="s">
        <v>295</v>
      </c>
      <c r="J133" s="259">
        <v>50</v>
      </c>
      <c r="K133" s="307"/>
    </row>
    <row r="134" s="1" customFormat="1" ht="15" customHeight="1">
      <c r="B134" s="304"/>
      <c r="C134" s="259" t="s">
        <v>312</v>
      </c>
      <c r="D134" s="259"/>
      <c r="E134" s="259"/>
      <c r="F134" s="282" t="s">
        <v>299</v>
      </c>
      <c r="G134" s="259"/>
      <c r="H134" s="259" t="s">
        <v>333</v>
      </c>
      <c r="I134" s="259" t="s">
        <v>295</v>
      </c>
      <c r="J134" s="259">
        <v>50</v>
      </c>
      <c r="K134" s="307"/>
    </row>
    <row r="135" s="1" customFormat="1" ht="15" customHeight="1">
      <c r="B135" s="304"/>
      <c r="C135" s="259" t="s">
        <v>318</v>
      </c>
      <c r="D135" s="259"/>
      <c r="E135" s="259"/>
      <c r="F135" s="282" t="s">
        <v>299</v>
      </c>
      <c r="G135" s="259"/>
      <c r="H135" s="259" t="s">
        <v>333</v>
      </c>
      <c r="I135" s="259" t="s">
        <v>295</v>
      </c>
      <c r="J135" s="259">
        <v>50</v>
      </c>
      <c r="K135" s="307"/>
    </row>
    <row r="136" s="1" customFormat="1" ht="15" customHeight="1">
      <c r="B136" s="304"/>
      <c r="C136" s="259" t="s">
        <v>320</v>
      </c>
      <c r="D136" s="259"/>
      <c r="E136" s="259"/>
      <c r="F136" s="282" t="s">
        <v>299</v>
      </c>
      <c r="G136" s="259"/>
      <c r="H136" s="259" t="s">
        <v>333</v>
      </c>
      <c r="I136" s="259" t="s">
        <v>295</v>
      </c>
      <c r="J136" s="259">
        <v>50</v>
      </c>
      <c r="K136" s="307"/>
    </row>
    <row r="137" s="1" customFormat="1" ht="15" customHeight="1">
      <c r="B137" s="304"/>
      <c r="C137" s="259" t="s">
        <v>321</v>
      </c>
      <c r="D137" s="259"/>
      <c r="E137" s="259"/>
      <c r="F137" s="282" t="s">
        <v>299</v>
      </c>
      <c r="G137" s="259"/>
      <c r="H137" s="259" t="s">
        <v>346</v>
      </c>
      <c r="I137" s="259" t="s">
        <v>295</v>
      </c>
      <c r="J137" s="259">
        <v>255</v>
      </c>
      <c r="K137" s="307"/>
    </row>
    <row r="138" s="1" customFormat="1" ht="15" customHeight="1">
      <c r="B138" s="304"/>
      <c r="C138" s="259" t="s">
        <v>323</v>
      </c>
      <c r="D138" s="259"/>
      <c r="E138" s="259"/>
      <c r="F138" s="282" t="s">
        <v>293</v>
      </c>
      <c r="G138" s="259"/>
      <c r="H138" s="259" t="s">
        <v>347</v>
      </c>
      <c r="I138" s="259" t="s">
        <v>325</v>
      </c>
      <c r="J138" s="259"/>
      <c r="K138" s="307"/>
    </row>
    <row r="139" s="1" customFormat="1" ht="15" customHeight="1">
      <c r="B139" s="304"/>
      <c r="C139" s="259" t="s">
        <v>326</v>
      </c>
      <c r="D139" s="259"/>
      <c r="E139" s="259"/>
      <c r="F139" s="282" t="s">
        <v>293</v>
      </c>
      <c r="G139" s="259"/>
      <c r="H139" s="259" t="s">
        <v>348</v>
      </c>
      <c r="I139" s="259" t="s">
        <v>328</v>
      </c>
      <c r="J139" s="259"/>
      <c r="K139" s="307"/>
    </row>
    <row r="140" s="1" customFormat="1" ht="15" customHeight="1">
      <c r="B140" s="304"/>
      <c r="C140" s="259" t="s">
        <v>329</v>
      </c>
      <c r="D140" s="259"/>
      <c r="E140" s="259"/>
      <c r="F140" s="282" t="s">
        <v>293</v>
      </c>
      <c r="G140" s="259"/>
      <c r="H140" s="259" t="s">
        <v>329</v>
      </c>
      <c r="I140" s="259" t="s">
        <v>328</v>
      </c>
      <c r="J140" s="259"/>
      <c r="K140" s="307"/>
    </row>
    <row r="141" s="1" customFormat="1" ht="15" customHeight="1">
      <c r="B141" s="304"/>
      <c r="C141" s="259" t="s">
        <v>37</v>
      </c>
      <c r="D141" s="259"/>
      <c r="E141" s="259"/>
      <c r="F141" s="282" t="s">
        <v>293</v>
      </c>
      <c r="G141" s="259"/>
      <c r="H141" s="259" t="s">
        <v>349</v>
      </c>
      <c r="I141" s="259" t="s">
        <v>328</v>
      </c>
      <c r="J141" s="259"/>
      <c r="K141" s="307"/>
    </row>
    <row r="142" s="1" customFormat="1" ht="15" customHeight="1">
      <c r="B142" s="304"/>
      <c r="C142" s="259" t="s">
        <v>350</v>
      </c>
      <c r="D142" s="259"/>
      <c r="E142" s="259"/>
      <c r="F142" s="282" t="s">
        <v>293</v>
      </c>
      <c r="G142" s="259"/>
      <c r="H142" s="259" t="s">
        <v>351</v>
      </c>
      <c r="I142" s="259" t="s">
        <v>328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352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287</v>
      </c>
      <c r="D148" s="274"/>
      <c r="E148" s="274"/>
      <c r="F148" s="274" t="s">
        <v>288</v>
      </c>
      <c r="G148" s="275"/>
      <c r="H148" s="274" t="s">
        <v>53</v>
      </c>
      <c r="I148" s="274" t="s">
        <v>56</v>
      </c>
      <c r="J148" s="274" t="s">
        <v>289</v>
      </c>
      <c r="K148" s="273"/>
    </row>
    <row r="149" s="1" customFormat="1" ht="17.25" customHeight="1">
      <c r="B149" s="271"/>
      <c r="C149" s="276" t="s">
        <v>290</v>
      </c>
      <c r="D149" s="276"/>
      <c r="E149" s="276"/>
      <c r="F149" s="277" t="s">
        <v>291</v>
      </c>
      <c r="G149" s="278"/>
      <c r="H149" s="276"/>
      <c r="I149" s="276"/>
      <c r="J149" s="276" t="s">
        <v>292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296</v>
      </c>
      <c r="D151" s="259"/>
      <c r="E151" s="259"/>
      <c r="F151" s="312" t="s">
        <v>293</v>
      </c>
      <c r="G151" s="259"/>
      <c r="H151" s="311" t="s">
        <v>333</v>
      </c>
      <c r="I151" s="311" t="s">
        <v>295</v>
      </c>
      <c r="J151" s="311">
        <v>120</v>
      </c>
      <c r="K151" s="307"/>
    </row>
    <row r="152" s="1" customFormat="1" ht="15" customHeight="1">
      <c r="B152" s="284"/>
      <c r="C152" s="311" t="s">
        <v>342</v>
      </c>
      <c r="D152" s="259"/>
      <c r="E152" s="259"/>
      <c r="F152" s="312" t="s">
        <v>293</v>
      </c>
      <c r="G152" s="259"/>
      <c r="H152" s="311" t="s">
        <v>353</v>
      </c>
      <c r="I152" s="311" t="s">
        <v>295</v>
      </c>
      <c r="J152" s="311" t="s">
        <v>344</v>
      </c>
      <c r="K152" s="307"/>
    </row>
    <row r="153" s="1" customFormat="1" ht="15" customHeight="1">
      <c r="B153" s="284"/>
      <c r="C153" s="311" t="s">
        <v>241</v>
      </c>
      <c r="D153" s="259"/>
      <c r="E153" s="259"/>
      <c r="F153" s="312" t="s">
        <v>293</v>
      </c>
      <c r="G153" s="259"/>
      <c r="H153" s="311" t="s">
        <v>354</v>
      </c>
      <c r="I153" s="311" t="s">
        <v>295</v>
      </c>
      <c r="J153" s="311" t="s">
        <v>344</v>
      </c>
      <c r="K153" s="307"/>
    </row>
    <row r="154" s="1" customFormat="1" ht="15" customHeight="1">
      <c r="B154" s="284"/>
      <c r="C154" s="311" t="s">
        <v>298</v>
      </c>
      <c r="D154" s="259"/>
      <c r="E154" s="259"/>
      <c r="F154" s="312" t="s">
        <v>299</v>
      </c>
      <c r="G154" s="259"/>
      <c r="H154" s="311" t="s">
        <v>333</v>
      </c>
      <c r="I154" s="311" t="s">
        <v>295</v>
      </c>
      <c r="J154" s="311">
        <v>50</v>
      </c>
      <c r="K154" s="307"/>
    </row>
    <row r="155" s="1" customFormat="1" ht="15" customHeight="1">
      <c r="B155" s="284"/>
      <c r="C155" s="311" t="s">
        <v>301</v>
      </c>
      <c r="D155" s="259"/>
      <c r="E155" s="259"/>
      <c r="F155" s="312" t="s">
        <v>293</v>
      </c>
      <c r="G155" s="259"/>
      <c r="H155" s="311" t="s">
        <v>333</v>
      </c>
      <c r="I155" s="311" t="s">
        <v>303</v>
      </c>
      <c r="J155" s="311"/>
      <c r="K155" s="307"/>
    </row>
    <row r="156" s="1" customFormat="1" ht="15" customHeight="1">
      <c r="B156" s="284"/>
      <c r="C156" s="311" t="s">
        <v>312</v>
      </c>
      <c r="D156" s="259"/>
      <c r="E156" s="259"/>
      <c r="F156" s="312" t="s">
        <v>299</v>
      </c>
      <c r="G156" s="259"/>
      <c r="H156" s="311" t="s">
        <v>333</v>
      </c>
      <c r="I156" s="311" t="s">
        <v>295</v>
      </c>
      <c r="J156" s="311">
        <v>50</v>
      </c>
      <c r="K156" s="307"/>
    </row>
    <row r="157" s="1" customFormat="1" ht="15" customHeight="1">
      <c r="B157" s="284"/>
      <c r="C157" s="311" t="s">
        <v>320</v>
      </c>
      <c r="D157" s="259"/>
      <c r="E157" s="259"/>
      <c r="F157" s="312" t="s">
        <v>299</v>
      </c>
      <c r="G157" s="259"/>
      <c r="H157" s="311" t="s">
        <v>333</v>
      </c>
      <c r="I157" s="311" t="s">
        <v>295</v>
      </c>
      <c r="J157" s="311">
        <v>50</v>
      </c>
      <c r="K157" s="307"/>
    </row>
    <row r="158" s="1" customFormat="1" ht="15" customHeight="1">
      <c r="B158" s="284"/>
      <c r="C158" s="311" t="s">
        <v>318</v>
      </c>
      <c r="D158" s="259"/>
      <c r="E158" s="259"/>
      <c r="F158" s="312" t="s">
        <v>299</v>
      </c>
      <c r="G158" s="259"/>
      <c r="H158" s="311" t="s">
        <v>333</v>
      </c>
      <c r="I158" s="311" t="s">
        <v>295</v>
      </c>
      <c r="J158" s="311">
        <v>50</v>
      </c>
      <c r="K158" s="307"/>
    </row>
    <row r="159" s="1" customFormat="1" ht="15" customHeight="1">
      <c r="B159" s="284"/>
      <c r="C159" s="311" t="s">
        <v>85</v>
      </c>
      <c r="D159" s="259"/>
      <c r="E159" s="259"/>
      <c r="F159" s="312" t="s">
        <v>293</v>
      </c>
      <c r="G159" s="259"/>
      <c r="H159" s="311" t="s">
        <v>355</v>
      </c>
      <c r="I159" s="311" t="s">
        <v>295</v>
      </c>
      <c r="J159" s="311" t="s">
        <v>356</v>
      </c>
      <c r="K159" s="307"/>
    </row>
    <row r="160" s="1" customFormat="1" ht="15" customHeight="1">
      <c r="B160" s="284"/>
      <c r="C160" s="311" t="s">
        <v>357</v>
      </c>
      <c r="D160" s="259"/>
      <c r="E160" s="259"/>
      <c r="F160" s="312" t="s">
        <v>293</v>
      </c>
      <c r="G160" s="259"/>
      <c r="H160" s="311" t="s">
        <v>358</v>
      </c>
      <c r="I160" s="311" t="s">
        <v>328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359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287</v>
      </c>
      <c r="D166" s="274"/>
      <c r="E166" s="274"/>
      <c r="F166" s="274" t="s">
        <v>288</v>
      </c>
      <c r="G166" s="316"/>
      <c r="H166" s="317" t="s">
        <v>53</v>
      </c>
      <c r="I166" s="317" t="s">
        <v>56</v>
      </c>
      <c r="J166" s="274" t="s">
        <v>289</v>
      </c>
      <c r="K166" s="251"/>
    </row>
    <row r="167" s="1" customFormat="1" ht="17.25" customHeight="1">
      <c r="B167" s="252"/>
      <c r="C167" s="276" t="s">
        <v>290</v>
      </c>
      <c r="D167" s="276"/>
      <c r="E167" s="276"/>
      <c r="F167" s="277" t="s">
        <v>291</v>
      </c>
      <c r="G167" s="318"/>
      <c r="H167" s="319"/>
      <c r="I167" s="319"/>
      <c r="J167" s="276" t="s">
        <v>292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296</v>
      </c>
      <c r="D169" s="259"/>
      <c r="E169" s="259"/>
      <c r="F169" s="282" t="s">
        <v>293</v>
      </c>
      <c r="G169" s="259"/>
      <c r="H169" s="259" t="s">
        <v>333</v>
      </c>
      <c r="I169" s="259" t="s">
        <v>295</v>
      </c>
      <c r="J169" s="259">
        <v>120</v>
      </c>
      <c r="K169" s="307"/>
    </row>
    <row r="170" s="1" customFormat="1" ht="15" customHeight="1">
      <c r="B170" s="284"/>
      <c r="C170" s="259" t="s">
        <v>342</v>
      </c>
      <c r="D170" s="259"/>
      <c r="E170" s="259"/>
      <c r="F170" s="282" t="s">
        <v>293</v>
      </c>
      <c r="G170" s="259"/>
      <c r="H170" s="259" t="s">
        <v>343</v>
      </c>
      <c r="I170" s="259" t="s">
        <v>295</v>
      </c>
      <c r="J170" s="259" t="s">
        <v>344</v>
      </c>
      <c r="K170" s="307"/>
    </row>
    <row r="171" s="1" customFormat="1" ht="15" customHeight="1">
      <c r="B171" s="284"/>
      <c r="C171" s="259" t="s">
        <v>241</v>
      </c>
      <c r="D171" s="259"/>
      <c r="E171" s="259"/>
      <c r="F171" s="282" t="s">
        <v>293</v>
      </c>
      <c r="G171" s="259"/>
      <c r="H171" s="259" t="s">
        <v>360</v>
      </c>
      <c r="I171" s="259" t="s">
        <v>295</v>
      </c>
      <c r="J171" s="259" t="s">
        <v>344</v>
      </c>
      <c r="K171" s="307"/>
    </row>
    <row r="172" s="1" customFormat="1" ht="15" customHeight="1">
      <c r="B172" s="284"/>
      <c r="C172" s="259" t="s">
        <v>298</v>
      </c>
      <c r="D172" s="259"/>
      <c r="E172" s="259"/>
      <c r="F172" s="282" t="s">
        <v>299</v>
      </c>
      <c r="G172" s="259"/>
      <c r="H172" s="259" t="s">
        <v>360</v>
      </c>
      <c r="I172" s="259" t="s">
        <v>295</v>
      </c>
      <c r="J172" s="259">
        <v>50</v>
      </c>
      <c r="K172" s="307"/>
    </row>
    <row r="173" s="1" customFormat="1" ht="15" customHeight="1">
      <c r="B173" s="284"/>
      <c r="C173" s="259" t="s">
        <v>301</v>
      </c>
      <c r="D173" s="259"/>
      <c r="E173" s="259"/>
      <c r="F173" s="282" t="s">
        <v>293</v>
      </c>
      <c r="G173" s="259"/>
      <c r="H173" s="259" t="s">
        <v>360</v>
      </c>
      <c r="I173" s="259" t="s">
        <v>303</v>
      </c>
      <c r="J173" s="259"/>
      <c r="K173" s="307"/>
    </row>
    <row r="174" s="1" customFormat="1" ht="15" customHeight="1">
      <c r="B174" s="284"/>
      <c r="C174" s="259" t="s">
        <v>312</v>
      </c>
      <c r="D174" s="259"/>
      <c r="E174" s="259"/>
      <c r="F174" s="282" t="s">
        <v>299</v>
      </c>
      <c r="G174" s="259"/>
      <c r="H174" s="259" t="s">
        <v>360</v>
      </c>
      <c r="I174" s="259" t="s">
        <v>295</v>
      </c>
      <c r="J174" s="259">
        <v>50</v>
      </c>
      <c r="K174" s="307"/>
    </row>
    <row r="175" s="1" customFormat="1" ht="15" customHeight="1">
      <c r="B175" s="284"/>
      <c r="C175" s="259" t="s">
        <v>320</v>
      </c>
      <c r="D175" s="259"/>
      <c r="E175" s="259"/>
      <c r="F175" s="282" t="s">
        <v>299</v>
      </c>
      <c r="G175" s="259"/>
      <c r="H175" s="259" t="s">
        <v>360</v>
      </c>
      <c r="I175" s="259" t="s">
        <v>295</v>
      </c>
      <c r="J175" s="259">
        <v>50</v>
      </c>
      <c r="K175" s="307"/>
    </row>
    <row r="176" s="1" customFormat="1" ht="15" customHeight="1">
      <c r="B176" s="284"/>
      <c r="C176" s="259" t="s">
        <v>318</v>
      </c>
      <c r="D176" s="259"/>
      <c r="E176" s="259"/>
      <c r="F176" s="282" t="s">
        <v>299</v>
      </c>
      <c r="G176" s="259"/>
      <c r="H176" s="259" t="s">
        <v>360</v>
      </c>
      <c r="I176" s="259" t="s">
        <v>295</v>
      </c>
      <c r="J176" s="259">
        <v>50</v>
      </c>
      <c r="K176" s="307"/>
    </row>
    <row r="177" s="1" customFormat="1" ht="15" customHeight="1">
      <c r="B177" s="284"/>
      <c r="C177" s="259" t="s">
        <v>93</v>
      </c>
      <c r="D177" s="259"/>
      <c r="E177" s="259"/>
      <c r="F177" s="282" t="s">
        <v>293</v>
      </c>
      <c r="G177" s="259"/>
      <c r="H177" s="259" t="s">
        <v>361</v>
      </c>
      <c r="I177" s="259" t="s">
        <v>362</v>
      </c>
      <c r="J177" s="259"/>
      <c r="K177" s="307"/>
    </row>
    <row r="178" s="1" customFormat="1" ht="15" customHeight="1">
      <c r="B178" s="284"/>
      <c r="C178" s="259" t="s">
        <v>56</v>
      </c>
      <c r="D178" s="259"/>
      <c r="E178" s="259"/>
      <c r="F178" s="282" t="s">
        <v>293</v>
      </c>
      <c r="G178" s="259"/>
      <c r="H178" s="259" t="s">
        <v>363</v>
      </c>
      <c r="I178" s="259" t="s">
        <v>364</v>
      </c>
      <c r="J178" s="259">
        <v>1</v>
      </c>
      <c r="K178" s="307"/>
    </row>
    <row r="179" s="1" customFormat="1" ht="15" customHeight="1">
      <c r="B179" s="284"/>
      <c r="C179" s="259" t="s">
        <v>52</v>
      </c>
      <c r="D179" s="259"/>
      <c r="E179" s="259"/>
      <c r="F179" s="282" t="s">
        <v>293</v>
      </c>
      <c r="G179" s="259"/>
      <c r="H179" s="259" t="s">
        <v>365</v>
      </c>
      <c r="I179" s="259" t="s">
        <v>295</v>
      </c>
      <c r="J179" s="259">
        <v>20</v>
      </c>
      <c r="K179" s="307"/>
    </row>
    <row r="180" s="1" customFormat="1" ht="15" customHeight="1">
      <c r="B180" s="284"/>
      <c r="C180" s="259" t="s">
        <v>53</v>
      </c>
      <c r="D180" s="259"/>
      <c r="E180" s="259"/>
      <c r="F180" s="282" t="s">
        <v>293</v>
      </c>
      <c r="G180" s="259"/>
      <c r="H180" s="259" t="s">
        <v>366</v>
      </c>
      <c r="I180" s="259" t="s">
        <v>295</v>
      </c>
      <c r="J180" s="259">
        <v>255</v>
      </c>
      <c r="K180" s="307"/>
    </row>
    <row r="181" s="1" customFormat="1" ht="15" customHeight="1">
      <c r="B181" s="284"/>
      <c r="C181" s="259" t="s">
        <v>94</v>
      </c>
      <c r="D181" s="259"/>
      <c r="E181" s="259"/>
      <c r="F181" s="282" t="s">
        <v>293</v>
      </c>
      <c r="G181" s="259"/>
      <c r="H181" s="259" t="s">
        <v>257</v>
      </c>
      <c r="I181" s="259" t="s">
        <v>295</v>
      </c>
      <c r="J181" s="259">
        <v>10</v>
      </c>
      <c r="K181" s="307"/>
    </row>
    <row r="182" s="1" customFormat="1" ht="15" customHeight="1">
      <c r="B182" s="284"/>
      <c r="C182" s="259" t="s">
        <v>95</v>
      </c>
      <c r="D182" s="259"/>
      <c r="E182" s="259"/>
      <c r="F182" s="282" t="s">
        <v>293</v>
      </c>
      <c r="G182" s="259"/>
      <c r="H182" s="259" t="s">
        <v>367</v>
      </c>
      <c r="I182" s="259" t="s">
        <v>328</v>
      </c>
      <c r="J182" s="259"/>
      <c r="K182" s="307"/>
    </row>
    <row r="183" s="1" customFormat="1" ht="15" customHeight="1">
      <c r="B183" s="284"/>
      <c r="C183" s="259" t="s">
        <v>368</v>
      </c>
      <c r="D183" s="259"/>
      <c r="E183" s="259"/>
      <c r="F183" s="282" t="s">
        <v>293</v>
      </c>
      <c r="G183" s="259"/>
      <c r="H183" s="259" t="s">
        <v>369</v>
      </c>
      <c r="I183" s="259" t="s">
        <v>328</v>
      </c>
      <c r="J183" s="259"/>
      <c r="K183" s="307"/>
    </row>
    <row r="184" s="1" customFormat="1" ht="15" customHeight="1">
      <c r="B184" s="284"/>
      <c r="C184" s="259" t="s">
        <v>357</v>
      </c>
      <c r="D184" s="259"/>
      <c r="E184" s="259"/>
      <c r="F184" s="282" t="s">
        <v>293</v>
      </c>
      <c r="G184" s="259"/>
      <c r="H184" s="259" t="s">
        <v>370</v>
      </c>
      <c r="I184" s="259" t="s">
        <v>328</v>
      </c>
      <c r="J184" s="259"/>
      <c r="K184" s="307"/>
    </row>
    <row r="185" s="1" customFormat="1" ht="15" customHeight="1">
      <c r="B185" s="284"/>
      <c r="C185" s="259" t="s">
        <v>98</v>
      </c>
      <c r="D185" s="259"/>
      <c r="E185" s="259"/>
      <c r="F185" s="282" t="s">
        <v>299</v>
      </c>
      <c r="G185" s="259"/>
      <c r="H185" s="259" t="s">
        <v>371</v>
      </c>
      <c r="I185" s="259" t="s">
        <v>295</v>
      </c>
      <c r="J185" s="259">
        <v>50</v>
      </c>
      <c r="K185" s="307"/>
    </row>
    <row r="186" s="1" customFormat="1" ht="15" customHeight="1">
      <c r="B186" s="284"/>
      <c r="C186" s="259" t="s">
        <v>372</v>
      </c>
      <c r="D186" s="259"/>
      <c r="E186" s="259"/>
      <c r="F186" s="282" t="s">
        <v>299</v>
      </c>
      <c r="G186" s="259"/>
      <c r="H186" s="259" t="s">
        <v>373</v>
      </c>
      <c r="I186" s="259" t="s">
        <v>374</v>
      </c>
      <c r="J186" s="259"/>
      <c r="K186" s="307"/>
    </row>
    <row r="187" s="1" customFormat="1" ht="15" customHeight="1">
      <c r="B187" s="284"/>
      <c r="C187" s="259" t="s">
        <v>375</v>
      </c>
      <c r="D187" s="259"/>
      <c r="E187" s="259"/>
      <c r="F187" s="282" t="s">
        <v>299</v>
      </c>
      <c r="G187" s="259"/>
      <c r="H187" s="259" t="s">
        <v>376</v>
      </c>
      <c r="I187" s="259" t="s">
        <v>374</v>
      </c>
      <c r="J187" s="259"/>
      <c r="K187" s="307"/>
    </row>
    <row r="188" s="1" customFormat="1" ht="15" customHeight="1">
      <c r="B188" s="284"/>
      <c r="C188" s="259" t="s">
        <v>377</v>
      </c>
      <c r="D188" s="259"/>
      <c r="E188" s="259"/>
      <c r="F188" s="282" t="s">
        <v>299</v>
      </c>
      <c r="G188" s="259"/>
      <c r="H188" s="259" t="s">
        <v>378</v>
      </c>
      <c r="I188" s="259" t="s">
        <v>374</v>
      </c>
      <c r="J188" s="259"/>
      <c r="K188" s="307"/>
    </row>
    <row r="189" s="1" customFormat="1" ht="15" customHeight="1">
      <c r="B189" s="284"/>
      <c r="C189" s="320" t="s">
        <v>379</v>
      </c>
      <c r="D189" s="259"/>
      <c r="E189" s="259"/>
      <c r="F189" s="282" t="s">
        <v>299</v>
      </c>
      <c r="G189" s="259"/>
      <c r="H189" s="259" t="s">
        <v>380</v>
      </c>
      <c r="I189" s="259" t="s">
        <v>381</v>
      </c>
      <c r="J189" s="321" t="s">
        <v>382</v>
      </c>
      <c r="K189" s="307"/>
    </row>
    <row r="190" s="1" customFormat="1" ht="15" customHeight="1">
      <c r="B190" s="284"/>
      <c r="C190" s="320" t="s">
        <v>41</v>
      </c>
      <c r="D190" s="259"/>
      <c r="E190" s="259"/>
      <c r="F190" s="282" t="s">
        <v>293</v>
      </c>
      <c r="G190" s="259"/>
      <c r="H190" s="256" t="s">
        <v>383</v>
      </c>
      <c r="I190" s="259" t="s">
        <v>384</v>
      </c>
      <c r="J190" s="259"/>
      <c r="K190" s="307"/>
    </row>
    <row r="191" s="1" customFormat="1" ht="15" customHeight="1">
      <c r="B191" s="284"/>
      <c r="C191" s="320" t="s">
        <v>385</v>
      </c>
      <c r="D191" s="259"/>
      <c r="E191" s="259"/>
      <c r="F191" s="282" t="s">
        <v>293</v>
      </c>
      <c r="G191" s="259"/>
      <c r="H191" s="259" t="s">
        <v>386</v>
      </c>
      <c r="I191" s="259" t="s">
        <v>328</v>
      </c>
      <c r="J191" s="259"/>
      <c r="K191" s="307"/>
    </row>
    <row r="192" s="1" customFormat="1" ht="15" customHeight="1">
      <c r="B192" s="284"/>
      <c r="C192" s="320" t="s">
        <v>387</v>
      </c>
      <c r="D192" s="259"/>
      <c r="E192" s="259"/>
      <c r="F192" s="282" t="s">
        <v>293</v>
      </c>
      <c r="G192" s="259"/>
      <c r="H192" s="259" t="s">
        <v>388</v>
      </c>
      <c r="I192" s="259" t="s">
        <v>328</v>
      </c>
      <c r="J192" s="259"/>
      <c r="K192" s="307"/>
    </row>
    <row r="193" s="1" customFormat="1" ht="15" customHeight="1">
      <c r="B193" s="284"/>
      <c r="C193" s="320" t="s">
        <v>389</v>
      </c>
      <c r="D193" s="259"/>
      <c r="E193" s="259"/>
      <c r="F193" s="282" t="s">
        <v>299</v>
      </c>
      <c r="G193" s="259"/>
      <c r="H193" s="259" t="s">
        <v>390</v>
      </c>
      <c r="I193" s="259" t="s">
        <v>328</v>
      </c>
      <c r="J193" s="259"/>
      <c r="K193" s="307"/>
    </row>
    <row r="194" s="1" customFormat="1" ht="15" customHeight="1">
      <c r="B194" s="313"/>
      <c r="C194" s="322"/>
      <c r="D194" s="293"/>
      <c r="E194" s="293"/>
      <c r="F194" s="293"/>
      <c r="G194" s="293"/>
      <c r="H194" s="293"/>
      <c r="I194" s="293"/>
      <c r="J194" s="293"/>
      <c r="K194" s="314"/>
    </row>
    <row r="195" s="1" customFormat="1" ht="18.75" customHeight="1">
      <c r="B195" s="295"/>
      <c r="C195" s="305"/>
      <c r="D195" s="305"/>
      <c r="E195" s="305"/>
      <c r="F195" s="315"/>
      <c r="G195" s="305"/>
      <c r="H195" s="305"/>
      <c r="I195" s="305"/>
      <c r="J195" s="305"/>
      <c r="K195" s="295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="1" customFormat="1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="1" customFormat="1" ht="21">
      <c r="B199" s="249"/>
      <c r="C199" s="250" t="s">
        <v>391</v>
      </c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5.5" customHeight="1">
      <c r="B200" s="249"/>
      <c r="C200" s="323" t="s">
        <v>392</v>
      </c>
      <c r="D200" s="323"/>
      <c r="E200" s="323"/>
      <c r="F200" s="323" t="s">
        <v>393</v>
      </c>
      <c r="G200" s="324"/>
      <c r="H200" s="323" t="s">
        <v>394</v>
      </c>
      <c r="I200" s="323"/>
      <c r="J200" s="323"/>
      <c r="K200" s="251"/>
    </row>
    <row r="201" s="1" customFormat="1" ht="5.25" customHeight="1">
      <c r="B201" s="284"/>
      <c r="C201" s="279"/>
      <c r="D201" s="279"/>
      <c r="E201" s="279"/>
      <c r="F201" s="279"/>
      <c r="G201" s="305"/>
      <c r="H201" s="279"/>
      <c r="I201" s="279"/>
      <c r="J201" s="279"/>
      <c r="K201" s="307"/>
    </row>
    <row r="202" s="1" customFormat="1" ht="15" customHeight="1">
      <c r="B202" s="284"/>
      <c r="C202" s="259" t="s">
        <v>384</v>
      </c>
      <c r="D202" s="259"/>
      <c r="E202" s="259"/>
      <c r="F202" s="282" t="s">
        <v>42</v>
      </c>
      <c r="G202" s="259"/>
      <c r="H202" s="259" t="s">
        <v>395</v>
      </c>
      <c r="I202" s="259"/>
      <c r="J202" s="259"/>
      <c r="K202" s="307"/>
    </row>
    <row r="203" s="1" customFormat="1" ht="15" customHeight="1">
      <c r="B203" s="284"/>
      <c r="C203" s="259"/>
      <c r="D203" s="259"/>
      <c r="E203" s="259"/>
      <c r="F203" s="282" t="s">
        <v>43</v>
      </c>
      <c r="G203" s="259"/>
      <c r="H203" s="259" t="s">
        <v>396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46</v>
      </c>
      <c r="G204" s="259"/>
      <c r="H204" s="259" t="s">
        <v>397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44</v>
      </c>
      <c r="G205" s="259"/>
      <c r="H205" s="259" t="s">
        <v>398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45</v>
      </c>
      <c r="G206" s="259"/>
      <c r="H206" s="259" t="s">
        <v>399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/>
      <c r="G207" s="259"/>
      <c r="H207" s="259"/>
      <c r="I207" s="259"/>
      <c r="J207" s="259"/>
      <c r="K207" s="307"/>
    </row>
    <row r="208" s="1" customFormat="1" ht="15" customHeight="1">
      <c r="B208" s="284"/>
      <c r="C208" s="259" t="s">
        <v>340</v>
      </c>
      <c r="D208" s="259"/>
      <c r="E208" s="259"/>
      <c r="F208" s="282" t="s">
        <v>77</v>
      </c>
      <c r="G208" s="259"/>
      <c r="H208" s="259" t="s">
        <v>400</v>
      </c>
      <c r="I208" s="259"/>
      <c r="J208" s="259"/>
      <c r="K208" s="307"/>
    </row>
    <row r="209" s="1" customFormat="1" ht="15" customHeight="1">
      <c r="B209" s="284"/>
      <c r="C209" s="259"/>
      <c r="D209" s="259"/>
      <c r="E209" s="259"/>
      <c r="F209" s="282" t="s">
        <v>235</v>
      </c>
      <c r="G209" s="259"/>
      <c r="H209" s="259" t="s">
        <v>236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233</v>
      </c>
      <c r="G210" s="259"/>
      <c r="H210" s="259" t="s">
        <v>401</v>
      </c>
      <c r="I210" s="259"/>
      <c r="J210" s="259"/>
      <c r="K210" s="307"/>
    </row>
    <row r="211" s="1" customFormat="1" ht="15" customHeight="1">
      <c r="B211" s="325"/>
      <c r="C211" s="259"/>
      <c r="D211" s="259"/>
      <c r="E211" s="259"/>
      <c r="F211" s="282" t="s">
        <v>237</v>
      </c>
      <c r="G211" s="320"/>
      <c r="H211" s="311" t="s">
        <v>238</v>
      </c>
      <c r="I211" s="311"/>
      <c r="J211" s="311"/>
      <c r="K211" s="326"/>
    </row>
    <row r="212" s="1" customFormat="1" ht="15" customHeight="1">
      <c r="B212" s="325"/>
      <c r="C212" s="259"/>
      <c r="D212" s="259"/>
      <c r="E212" s="259"/>
      <c r="F212" s="282" t="s">
        <v>239</v>
      </c>
      <c r="G212" s="320"/>
      <c r="H212" s="311" t="s">
        <v>402</v>
      </c>
      <c r="I212" s="311"/>
      <c r="J212" s="311"/>
      <c r="K212" s="326"/>
    </row>
    <row r="213" s="1" customFormat="1" ht="15" customHeight="1">
      <c r="B213" s="325"/>
      <c r="C213" s="259"/>
      <c r="D213" s="259"/>
      <c r="E213" s="259"/>
      <c r="F213" s="282"/>
      <c r="G213" s="320"/>
      <c r="H213" s="311"/>
      <c r="I213" s="311"/>
      <c r="J213" s="311"/>
      <c r="K213" s="326"/>
    </row>
    <row r="214" s="1" customFormat="1" ht="15" customHeight="1">
      <c r="B214" s="325"/>
      <c r="C214" s="259" t="s">
        <v>364</v>
      </c>
      <c r="D214" s="259"/>
      <c r="E214" s="259"/>
      <c r="F214" s="282">
        <v>1</v>
      </c>
      <c r="G214" s="320"/>
      <c r="H214" s="311" t="s">
        <v>403</v>
      </c>
      <c r="I214" s="311"/>
      <c r="J214" s="311"/>
      <c r="K214" s="326"/>
    </row>
    <row r="215" s="1" customFormat="1" ht="15" customHeight="1">
      <c r="B215" s="325"/>
      <c r="C215" s="259"/>
      <c r="D215" s="259"/>
      <c r="E215" s="259"/>
      <c r="F215" s="282">
        <v>2</v>
      </c>
      <c r="G215" s="320"/>
      <c r="H215" s="311" t="s">
        <v>404</v>
      </c>
      <c r="I215" s="311"/>
      <c r="J215" s="311"/>
      <c r="K215" s="326"/>
    </row>
    <row r="216" s="1" customFormat="1" ht="15" customHeight="1">
      <c r="B216" s="325"/>
      <c r="C216" s="259"/>
      <c r="D216" s="259"/>
      <c r="E216" s="259"/>
      <c r="F216" s="282">
        <v>3</v>
      </c>
      <c r="G216" s="320"/>
      <c r="H216" s="311" t="s">
        <v>405</v>
      </c>
      <c r="I216" s="311"/>
      <c r="J216" s="311"/>
      <c r="K216" s="326"/>
    </row>
    <row r="217" s="1" customFormat="1" ht="15" customHeight="1">
      <c r="B217" s="325"/>
      <c r="C217" s="259"/>
      <c r="D217" s="259"/>
      <c r="E217" s="259"/>
      <c r="F217" s="282">
        <v>4</v>
      </c>
      <c r="G217" s="320"/>
      <c r="H217" s="311" t="s">
        <v>406</v>
      </c>
      <c r="I217" s="311"/>
      <c r="J217" s="311"/>
      <c r="K217" s="326"/>
    </row>
    <row r="218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Doleček Ivo Ing.</dc:creator>
  <cp:lastModifiedBy>Doleček Ivo Ing.</cp:lastModifiedBy>
  <dcterms:created xsi:type="dcterms:W3CDTF">2022-10-25T10:10:32Z</dcterms:created>
  <dcterms:modified xsi:type="dcterms:W3CDTF">2022-10-25T10:10:34Z</dcterms:modified>
</cp:coreProperties>
</file>