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-2022 - Údržba HOZ Mikul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'3-2022 - Údržba HOZ Mikul...'!$C$76:$L$140</definedName>
    <definedName name="_xlnm.Print_Area" localSheetId="1">'3-2022 - Údržba HOZ Mikul...'!$C$4:$K$39,'3-2022 - Údržba HOZ Mikul...'!$C$45:$K$60,'3-2022 - Údržba HOZ Mikul...'!$C$66:$L$140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'3-2022 - Údržba HOZ Mikul...'!$76:$76</definedName>
  </definedNames>
  <calcPr fullCalcOnLoad="1"/>
</workbook>
</file>

<file path=xl/sharedStrings.xml><?xml version="1.0" encoding="utf-8"?>
<sst xmlns="http://schemas.openxmlformats.org/spreadsheetml/2006/main" count="1261" uniqueCount="405">
  <si>
    <t>Export Komplet</t>
  </si>
  <si>
    <t>VZ</t>
  </si>
  <si>
    <t>2.0</t>
  </si>
  <si>
    <t>ZAMOK</t>
  </si>
  <si>
    <t>False</t>
  </si>
  <si>
    <t>True</t>
  </si>
  <si>
    <t>{94e31ed4-8629-43a6-8cad-2eee57dd7c52}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</si>
  <si>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</si>
  <si>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</si>
  <si>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</si>
  <si>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</si>
  <si>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</si>
  <si>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</si>
  <si>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</si>
  <si>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</si>
  <si>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</si>
  <si>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</si>
  <si>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</si>
  <si>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Mikulovice</t>
  </si>
  <si>
    <t>KSO:</t>
  </si>
  <si>
    <t/>
  </si>
  <si>
    <t>CC-CZ:</t>
  </si>
  <si>
    <t>Místo:</t>
  </si>
  <si>
    <t>Dražkovice</t>
  </si>
  <si>
    <t>Datum:</t>
  </si>
  <si>
    <t>13. 7. 2022</t>
  </si>
  <si>
    <t>Zadavatel:</t>
  </si>
  <si>
    <t>IČ:</t>
  </si>
  <si>
    <t>SPÚ-OVHS</t>
  </si>
  <si>
    <t>DIČ:</t>
  </si>
  <si>
    <t>Uchazeč:</t>
  </si>
  <si>
    <t>Vyplň údaj</t>
  </si>
  <si>
    <t>Projektant:</t>
  </si>
  <si>
    <t xml:space="preserve"> 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</si>
  <si>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</si>
  <si>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</si>
  <si>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</si>
  <si>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</si>
  <si>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</si>
  <si>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</si>
  <si>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</si>
  <si>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</si>
  <si>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</si>
  <si>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</si>
  <si>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</si>
  <si>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</si>
  <si>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</si>
  <si>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</si>
  <si>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</si>
  <si>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</si>
  <si>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</si>
  <si>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</si>
  <si>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</si>
  <si>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</si>
  <si>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</si>
  <si>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</si>
  <si>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</si>
  <si>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</si>
  <si>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</si>
  <si>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</si>
  <si>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</si>
  <si>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</si>
  <si>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</si>
  <si>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</si>
  <si>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</si>
  <si>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</si>
  <si>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</si>
  <si>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</si>
  <si>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</si>
  <si>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</si>
  <si>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</si>
  <si>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</si>
  <si>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</si>
  <si>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</si>
  <si>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</si>
  <si>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</si>
  <si>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</si>
  <si>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</si>
  <si>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</si>
  <si>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</si>
  <si>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</si>
  <si>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</si>
  <si>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</si>
  <si>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</si>
  <si>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</si>
  <si>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</si>
  <si>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</si>
  <si>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</si>
  <si>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</si>
  <si>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</si>
  <si>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</si>
  <si>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</si>
  <si>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</si>
  <si>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</si>
  <si>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</si>
  <si>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</si>
  <si>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</si>
  <si>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</si>
  <si>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</si>
  <si>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</si>
  <si>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</si>
  <si>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</si>
  <si>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</si>
  <si>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</si>
  <si>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</si>
  <si>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</si>
  <si>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</si>
  <si>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</si>
  <si>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</si>
  <si>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</si>
  <si>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</si>
  <si>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</si>
  <si>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</si>
  <si>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</si>
  <si>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</si>
  <si>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</si>
  <si>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</si>
  <si>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</si>
  <si>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2022 02</t>
  </si>
  <si>
    <t>4</t>
  </si>
  <si>
    <t>-1632134250</t>
  </si>
  <si>
    <t>PP</t>
  </si>
  <si>
    <t>Kosení travin a vodních rostlin po vegetačním období divokého porostu středně hustého</t>
  </si>
  <si>
    <t>Online PSC</t>
  </si>
  <si>
    <t>https://podminky.urs.cz/item/CS_URS_2022_02/111103312</t>
  </si>
  <si>
    <t>VV</t>
  </si>
  <si>
    <t>626*0,8*10/10000</t>
  </si>
  <si>
    <t>111103322</t>
  </si>
  <si>
    <t>Kosení po vegetačním období vodního rostlinstva na břehu středně hustého</t>
  </si>
  <si>
    <t>911183773</t>
  </si>
  <si>
    <t>Kosení travin a vodních rostlin po vegetačním období vodního rostlinstva na břehu středně hustého</t>
  </si>
  <si>
    <t>https://podminky.urs.cz/item/CS_URS_2022_02/111103322</t>
  </si>
  <si>
    <t>626*10*0,2/10000</t>
  </si>
  <si>
    <t>3</t>
  </si>
  <si>
    <t>111203201</t>
  </si>
  <si>
    <t>Odstranění křovin a stromů s ponecháním kořenů z plochy do 1000 m2</t>
  </si>
  <si>
    <t>m2</t>
  </si>
  <si>
    <t>901888046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</si>
  <si>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</si>
  <si>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</si>
  <si>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60</t>
  </si>
  <si>
    <t>Součet</t>
  </si>
  <si>
    <t>17</t>
  </si>
  <si>
    <t>125703301</t>
  </si>
  <si>
    <t>Čištění melioračních kanálů od naplavenin tl do 250 mm dno nezpevněné</t>
  </si>
  <si>
    <t>m3</t>
  </si>
  <si>
    <t>-599611549</t>
  </si>
  <si>
    <t>Čištění melioračních kanálů s úpravou svahu do výšky naplavené vrstvy tloušťky naplavené vrstvy do 250 mm, se dnem nezpevněným</t>
  </si>
  <si>
    <t>https://podminky.urs.cz/item/CS_URS_2022_02/125703301</t>
  </si>
  <si>
    <t>(0,7+0,7)/2*(626-526)</t>
  </si>
  <si>
    <t>(0,7+0,27)/2*(526-426)</t>
  </si>
  <si>
    <t>(0,27+0,27)/2*(426-326)</t>
  </si>
  <si>
    <t>(0,27+0,213)/2*(326-226)</t>
  </si>
  <si>
    <t>(0,213+0,5)/2*(226-150)</t>
  </si>
  <si>
    <t>(0,5+0,72)/2*(150)</t>
  </si>
  <si>
    <t>13</t>
  </si>
  <si>
    <t>162211201</t>
  </si>
  <si>
    <t>Vodorovné přemístění do 10 m nošením výkopku z horniny třídy těžitelnosti I skupiny 1 až 3</t>
  </si>
  <si>
    <t>-1066723443</t>
  </si>
  <si>
    <t>Vodorovné přemístění výkopku nebo sypaniny nošením s vyprázdněním nádoby na hromady nebo do dopravního prostředku na vzdálenost do 10 m z horniny třídy těžitelnosti I, skupiny 1 až 3</t>
  </si>
  <si>
    <t>https://podminky.urs.cz/item/CS_URS_2022_02/162211201</t>
  </si>
  <si>
    <t>(0,7+0,7)/2*10</t>
  </si>
  <si>
    <t>(0,72+0,72)/2*10</t>
  </si>
  <si>
    <t>14</t>
  </si>
  <si>
    <t>162211209</t>
  </si>
  <si>
    <t>Příplatek k vodorovnému přemístění nošením za každých dalších 10 m nošení výkopku z horniny třídy těžitelnosti I skupiny 1 až 3</t>
  </si>
  <si>
    <t>625256131</t>
  </si>
  <si>
    <t>Vodorovné přemístění výkopku nebo sypaniny nošením s vyprázdněním nádoby na hromady nebo do dopravního prostředku na vzdálenost do 10 m Příplatek za každých dalších 10 m k ceně -1201</t>
  </si>
  <si>
    <t>https://podminky.urs.cz/item/CS_URS_2022_02/162211209</t>
  </si>
  <si>
    <t>7+14+21+28+35+42+49</t>
  </si>
  <si>
    <t>7,2+14,4+21,6+28,8+36,0</t>
  </si>
  <si>
    <t>5</t>
  </si>
  <si>
    <t>181006111</t>
  </si>
  <si>
    <t>Rozprostření zemin tl vrstvy do 0,1 m schopných zúrodnění v rovině a sklonu do 1:5</t>
  </si>
  <si>
    <t>1376402913</t>
  </si>
  <si>
    <t>Rozprostření zemin schopných zúrodnění v rovině a ve sklonu do 1:5, tloušťka vrstvy do 0,10 m</t>
  </si>
  <si>
    <t>https://podminky.urs.cz/item/CS_URS_2022_02/181006111</t>
  </si>
  <si>
    <t>288,244*10</t>
  </si>
  <si>
    <t>6</t>
  </si>
  <si>
    <t>185803106</t>
  </si>
  <si>
    <t>Shrabání pokoseného divokého porostu s odvozem do 20 km</t>
  </si>
  <si>
    <t>1831466250</t>
  </si>
  <si>
    <t>Shrabání pokoseného porostu a organických naplavenin s odvozem do 20 km divokého porostu</t>
  </si>
  <si>
    <t>https://podminky.urs.cz/item/CS_URS_2022_02/185803106</t>
  </si>
  <si>
    <t>7</t>
  </si>
  <si>
    <t>185803107</t>
  </si>
  <si>
    <t>Shrabání pokoseného vodního rostlinstva z břehu i z vody s odvozem do 20 km</t>
  </si>
  <si>
    <t>-2014155173</t>
  </si>
  <si>
    <t>Shrabání pokoseného porostu a organických naplavenin s odvozem do 20 km vodního rostlinstva z břehu i z vody</t>
  </si>
  <si>
    <t>https://podminky.urs.cz/item/CS_URS_2022_02/185803107</t>
  </si>
  <si>
    <t>8</t>
  </si>
  <si>
    <t>R-001</t>
  </si>
  <si>
    <t xml:space="preserve">Ekologická likvidace veškeré neupotřeb. dřev. hmoty - z křovin a stromů D kmene do 100 mm - v souladu se zákonem o odpadech č. 541/2020 Sb.v platném znění   </t>
  </si>
  <si>
    <t>800443125</t>
  </si>
  <si>
    <t xml:space="preserve">Ekologická likvidace veškeré neupotřeb. dřev. hmoty - z křovin a stromů D kmene do 100 mm - v souladu se zákonem o odpadech č. 541/2020 Sb.v platném znění </t>
  </si>
  <si>
    <t>9</t>
  </si>
  <si>
    <t>R-029</t>
  </si>
  <si>
    <t xml:space="preserve">Vysbírání kamenů z rozprostřeného sedimentu vč. odvozu a uložení - v souladu se zákonem o odpadech č. 541/2020 Sb.v platném znění   </t>
  </si>
  <si>
    <t>-1120690477</t>
  </si>
  <si>
    <t xml:space="preserve">Vysbírání kamenů z rozprostřeného sedimentu vč. odvozu a uložení - v souladu se zákonem o odpadech č. 541/2020 Sb.v platném znění </t>
  </si>
  <si>
    <t>10</t>
  </si>
  <si>
    <t>R-030</t>
  </si>
  <si>
    <t xml:space="preserve">Vysbírání zbytků větví a kořenů z rozprostřeného sedimentu vč. odvozu a uložení - v souladu se zákonem  o odpadech č. 541/2020 Sb.v platném znění  </t>
  </si>
  <si>
    <t>1286397044</t>
  </si>
  <si>
    <t xml:space="preserve">Vysbírání zbytků větví a kořenů z rozprostřeného sedimentu vč. odvozu a uložení - v souladu se zákonem o odpadech č. 541/2020 Sb.v platném znění </t>
  </si>
  <si>
    <t>11</t>
  </si>
  <si>
    <t>R-032</t>
  </si>
  <si>
    <t xml:space="preserve">Ekologická likvidace divokého porostu - v souladu se zákonem  o odpadech č. 541/2020 Sb.v platném znění     </t>
  </si>
  <si>
    <t>593567472</t>
  </si>
  <si>
    <t xml:space="preserve">Ekologická likvidace divokého porostu - v souladu se zákonem o odpadech č. 541/2020 Sb.v platném znění </t>
  </si>
  <si>
    <t>12</t>
  </si>
  <si>
    <t>R-033</t>
  </si>
  <si>
    <t xml:space="preserve">Ekologická likvidace vodního porostu - v souladu se zákonem  o odpadech č. 541/2020 Sb.v platném znění    </t>
  </si>
  <si>
    <t>770348066</t>
  </si>
  <si>
    <t xml:space="preserve">Ekologická likvidace vodního porostu - v souladu se zákonem o odpadech č. 541/2020 Sb.v platném znění </t>
  </si>
  <si>
    <t>R-037</t>
  </si>
  <si>
    <t>Vytyčení inženýrské sítě, vč. dopravy</t>
  </si>
  <si>
    <t>ks</t>
  </si>
  <si>
    <t>871638149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</si>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</sst>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2" TargetMode="External" /><Relationship Id="rId2" Type="http://schemas.openxmlformats.org/officeDocument/2006/relationships/hyperlink" Target="https://podminky.urs.cz/item/CS_URS_2022_02/111103322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25703301" TargetMode="External" /><Relationship Id="rId5" Type="http://schemas.openxmlformats.org/officeDocument/2006/relationships/hyperlink" Target="https://podminky.urs.cz/item/CS_URS_2022_02/162211201" TargetMode="External" /><Relationship Id="rId6" Type="http://schemas.openxmlformats.org/officeDocument/2006/relationships/hyperlink" Target="https://podminky.urs.cz/item/CS_URS_2022_02/162211209" TargetMode="External" /><Relationship Id="rId7" Type="http://schemas.openxmlformats.org/officeDocument/2006/relationships/hyperlink" Target="https://podminky.urs.cz/item/CS_URS_2022_02/181006111" TargetMode="External" /><Relationship Id="rId8" Type="http://schemas.openxmlformats.org/officeDocument/2006/relationships/hyperlink" Target="https://podminky.urs.cz/item/CS_URS_2022_02/185803106" TargetMode="External" /><Relationship Id="rId9" Type="http://schemas.openxmlformats.org/officeDocument/2006/relationships/hyperlink" Target="https://podminky.urs.cz/item/CS_URS_2022_02/185803107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20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20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20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20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20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3/2022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Mikulovice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Dražkovice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13. 7. 2022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6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SPÚ-OVHS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3" t="s">
        <v>68</v>
      </c>
      <c r="BE52" s="93" t="s">
        <v>69</v>
      </c>
      <c r="BF52" s="94" t="s">
        <v>70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ROUND(AS55,2)</f>
        <v>0</v>
      </c>
      <c r="AT54" s="106">
        <f>ROUND(AT55,2)</f>
        <v>0</v>
      </c>
      <c r="AU54" s="107">
        <f>ROUND(AU55,2)</f>
        <v>0</v>
      </c>
      <c r="AV54" s="107">
        <f>ROUND(SUM(AX54:AY54),2)</f>
        <v>0</v>
      </c>
      <c r="AW54" s="108">
        <f>ROUND(AW55,5)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ROUND(BB55,2)</f>
        <v>0</v>
      </c>
      <c r="BC54" s="107">
        <f>ROUND(BC55,2)</f>
        <v>0</v>
      </c>
      <c r="BD54" s="107">
        <f>ROUND(BD55,2)</f>
        <v>0</v>
      </c>
      <c r="BE54" s="107">
        <f>ROUND(BE55,2)</f>
        <v>0</v>
      </c>
      <c r="BF54" s="109">
        <f>ROUND(BF55,2)</f>
        <v>0</v>
      </c>
      <c r="BG54" s="6"/>
      <c r="BS54" s="110" t="s">
        <v>72</v>
      </c>
      <c r="BT54" s="110" t="s">
        <v>73</v>
      </c>
      <c r="BV54" s="110" t="s">
        <v>74</v>
      </c>
      <c r="BW54" s="110" t="s">
        <v>6</v>
      </c>
      <c r="BX54" s="110" t="s">
        <v>75</v>
      </c>
      <c r="CL54" s="110" t="s">
        <v>20</v>
      </c>
    </row>
    <row r="55" spans="1:90" s="7" customFormat="1" ht="14.4" customHeight="1">
      <c r="A55" s="111" t="s">
        <v>76</v>
      </c>
      <c r="B55" s="112"/>
      <c r="C55" s="113"/>
      <c r="D55" s="114" t="s">
        <v>15</v>
      </c>
      <c r="E55" s="114"/>
      <c r="F55" s="114"/>
      <c r="G55" s="114"/>
      <c r="H55" s="114"/>
      <c r="I55" s="115"/>
      <c r="J55" s="114" t="s">
        <v>18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'3-2022 - Údržba HOZ Mikul...'!K30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77</v>
      </c>
      <c r="AR55" s="118"/>
      <c r="AS55" s="119">
        <f>'3-2022 - Údržba HOZ Mikul...'!K28</f>
        <v>0</v>
      </c>
      <c r="AT55" s="120">
        <f>'3-2022 - Údržba HOZ Mikul...'!K29</f>
        <v>0</v>
      </c>
      <c r="AU55" s="120">
        <v>0</v>
      </c>
      <c r="AV55" s="120">
        <f>ROUND(SUM(AX55:AY55),2)</f>
        <v>0</v>
      </c>
      <c r="AW55" s="121">
        <f>'3-2022 - Údržba HOZ Mikul...'!T77</f>
        <v>0</v>
      </c>
      <c r="AX55" s="120">
        <f>'3-2022 - Údržba HOZ Mikul...'!K33</f>
        <v>0</v>
      </c>
      <c r="AY55" s="120">
        <f>'3-2022 - Údržba HOZ Mikul...'!K34</f>
        <v>0</v>
      </c>
      <c r="AZ55" s="120">
        <f>'3-2022 - Údržba HOZ Mikul...'!K35</f>
        <v>0</v>
      </c>
      <c r="BA55" s="120">
        <f>'3-2022 - Údržba HOZ Mikul...'!K36</f>
        <v>0</v>
      </c>
      <c r="BB55" s="120">
        <f>'3-2022 - Údržba HOZ Mikul...'!F33</f>
        <v>0</v>
      </c>
      <c r="BC55" s="120">
        <f>'3-2022 - Údržba HOZ Mikul...'!F34</f>
        <v>0</v>
      </c>
      <c r="BD55" s="120">
        <f>'3-2022 - Údržba HOZ Mikul...'!F35</f>
        <v>0</v>
      </c>
      <c r="BE55" s="120">
        <f>'3-2022 - Údržba HOZ Mikul...'!F36</f>
        <v>0</v>
      </c>
      <c r="BF55" s="122">
        <f>'3-2022 - Údržba HOZ Mikul...'!F37</f>
        <v>0</v>
      </c>
      <c r="BG55" s="7"/>
      <c r="BT55" s="123" t="s">
        <v>78</v>
      </c>
      <c r="BU55" s="123" t="s">
        <v>79</v>
      </c>
      <c r="BV55" s="123" t="s">
        <v>74</v>
      </c>
      <c r="BW55" s="123" t="s">
        <v>6</v>
      </c>
      <c r="BX55" s="123" t="s">
        <v>75</v>
      </c>
      <c r="CL55" s="123" t="s">
        <v>20</v>
      </c>
    </row>
    <row r="56" spans="1:59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</row>
    <row r="57" spans="1:59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</sheetData>
  <sheetProtection password="CC35" sheet="1" objects="1" scenarios="1" formatColumns="0" formatRows="0"/>
  <mergeCells count="42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G2"/>
  </mergeCells>
  <hyperlinks>
    <hyperlink ref="A55" location="'3-2022 - Údržba HOZ Miku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20"/>
      <c r="AT3" s="17" t="s">
        <v>80</v>
      </c>
    </row>
    <row r="4" spans="2:46" s="1" customFormat="1" ht="24.95" customHeight="1">
      <c r="B4" s="20"/>
      <c r="D4" s="126" t="s">
        <v>81</v>
      </c>
      <c r="M4" s="20"/>
      <c r="N4" s="127" t="s">
        <v>11</v>
      </c>
      <c r="AT4" s="17" t="s">
        <v>4</v>
      </c>
    </row>
    <row r="5" spans="2:13" s="1" customFormat="1" ht="6.95" customHeight="1">
      <c r="B5" s="20"/>
      <c r="M5" s="20"/>
    </row>
    <row r="6" spans="1:31" s="2" customFormat="1" ht="12" customHeight="1">
      <c r="A6" s="38"/>
      <c r="B6" s="44"/>
      <c r="C6" s="38"/>
      <c r="D6" s="128" t="s">
        <v>17</v>
      </c>
      <c r="E6" s="38"/>
      <c r="F6" s="38"/>
      <c r="G6" s="38"/>
      <c r="H6" s="38"/>
      <c r="I6" s="38"/>
      <c r="J6" s="38"/>
      <c r="K6" s="38"/>
      <c r="L6" s="38"/>
      <c r="M6" s="129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30" t="s">
        <v>18</v>
      </c>
      <c r="F7" s="38"/>
      <c r="G7" s="38"/>
      <c r="H7" s="38"/>
      <c r="I7" s="38"/>
      <c r="J7" s="38"/>
      <c r="K7" s="38"/>
      <c r="L7" s="38"/>
      <c r="M7" s="129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38"/>
      <c r="M8" s="12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8" t="s">
        <v>19</v>
      </c>
      <c r="E9" s="38"/>
      <c r="F9" s="131" t="s">
        <v>20</v>
      </c>
      <c r="G9" s="38"/>
      <c r="H9" s="38"/>
      <c r="I9" s="128" t="s">
        <v>21</v>
      </c>
      <c r="J9" s="131" t="s">
        <v>20</v>
      </c>
      <c r="K9" s="38"/>
      <c r="L9" s="38"/>
      <c r="M9" s="12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8" t="s">
        <v>22</v>
      </c>
      <c r="E10" s="38"/>
      <c r="F10" s="131" t="s">
        <v>23</v>
      </c>
      <c r="G10" s="38"/>
      <c r="H10" s="38"/>
      <c r="I10" s="128" t="s">
        <v>24</v>
      </c>
      <c r="J10" s="132" t="str">
        <f>'Rekapitulace stavby'!AN8</f>
        <v>13. 7. 2022</v>
      </c>
      <c r="K10" s="38"/>
      <c r="L10" s="38"/>
      <c r="M10" s="12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2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26</v>
      </c>
      <c r="E12" s="38"/>
      <c r="F12" s="38"/>
      <c r="G12" s="38"/>
      <c r="H12" s="38"/>
      <c r="I12" s="128" t="s">
        <v>27</v>
      </c>
      <c r="J12" s="131" t="s">
        <v>20</v>
      </c>
      <c r="K12" s="38"/>
      <c r="L12" s="38"/>
      <c r="M12" s="12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1" t="s">
        <v>28</v>
      </c>
      <c r="F13" s="38"/>
      <c r="G13" s="38"/>
      <c r="H13" s="38"/>
      <c r="I13" s="128" t="s">
        <v>29</v>
      </c>
      <c r="J13" s="131" t="s">
        <v>20</v>
      </c>
      <c r="K13" s="38"/>
      <c r="L13" s="38"/>
      <c r="M13" s="12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2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8" t="s">
        <v>30</v>
      </c>
      <c r="E15" s="38"/>
      <c r="F15" s="38"/>
      <c r="G15" s="38"/>
      <c r="H15" s="38"/>
      <c r="I15" s="128" t="s">
        <v>27</v>
      </c>
      <c r="J15" s="33" t="str">
        <f>'Rekapitulace stavby'!AN13</f>
        <v>Vyplň údaj</v>
      </c>
      <c r="K15" s="38"/>
      <c r="L15" s="38"/>
      <c r="M15" s="12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1"/>
      <c r="G16" s="131"/>
      <c r="H16" s="131"/>
      <c r="I16" s="128" t="s">
        <v>29</v>
      </c>
      <c r="J16" s="33" t="str">
        <f>'Rekapitulace stavby'!AN14</f>
        <v>Vyplň údaj</v>
      </c>
      <c r="K16" s="38"/>
      <c r="L16" s="38"/>
      <c r="M16" s="12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2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8" t="s">
        <v>32</v>
      </c>
      <c r="E18" s="38"/>
      <c r="F18" s="38"/>
      <c r="G18" s="38"/>
      <c r="H18" s="38"/>
      <c r="I18" s="128" t="s">
        <v>27</v>
      </c>
      <c r="J18" s="131" t="str">
        <f>IF('Rekapitulace stavby'!AN16="","",'Rekapitulace stavby'!AN16)</f>
        <v/>
      </c>
      <c r="K18" s="38"/>
      <c r="L18" s="38"/>
      <c r="M18" s="12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1" t="str">
        <f>IF('Rekapitulace stavby'!E17="","",'Rekapitulace stavby'!E17)</f>
        <v xml:space="preserve"> </v>
      </c>
      <c r="F19" s="38"/>
      <c r="G19" s="38"/>
      <c r="H19" s="38"/>
      <c r="I19" s="128" t="s">
        <v>29</v>
      </c>
      <c r="J19" s="131" t="str">
        <f>IF('Rekapitulace stavby'!AN17="","",'Rekapitulace stavby'!AN17)</f>
        <v/>
      </c>
      <c r="K19" s="38"/>
      <c r="L19" s="38"/>
      <c r="M19" s="12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2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8" t="s">
        <v>34</v>
      </c>
      <c r="E21" s="38"/>
      <c r="F21" s="38"/>
      <c r="G21" s="38"/>
      <c r="H21" s="38"/>
      <c r="I21" s="128" t="s">
        <v>27</v>
      </c>
      <c r="J21" s="131" t="str">
        <f>IF('Rekapitulace stavby'!AN19="","",'Rekapitulace stavby'!AN19)</f>
        <v/>
      </c>
      <c r="K21" s="38"/>
      <c r="L21" s="38"/>
      <c r="M21" s="12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1" t="str">
        <f>IF('Rekapitulace stavby'!E20="","",'Rekapitulace stavby'!E20)</f>
        <v xml:space="preserve"> </v>
      </c>
      <c r="F22" s="38"/>
      <c r="G22" s="38"/>
      <c r="H22" s="38"/>
      <c r="I22" s="128" t="s">
        <v>29</v>
      </c>
      <c r="J22" s="131" t="str">
        <f>IF('Rekapitulace stavby'!AN20="","",'Rekapitulace stavby'!AN20)</f>
        <v/>
      </c>
      <c r="K22" s="38"/>
      <c r="L22" s="38"/>
      <c r="M22" s="12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2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8" t="s">
        <v>35</v>
      </c>
      <c r="E24" s="38"/>
      <c r="F24" s="38"/>
      <c r="G24" s="38"/>
      <c r="H24" s="38"/>
      <c r="I24" s="38"/>
      <c r="J24" s="38"/>
      <c r="K24" s="38"/>
      <c r="L24" s="38"/>
      <c r="M24" s="12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3"/>
      <c r="B25" s="134"/>
      <c r="C25" s="133"/>
      <c r="D25" s="133"/>
      <c r="E25" s="135" t="s">
        <v>36</v>
      </c>
      <c r="F25" s="135"/>
      <c r="G25" s="135"/>
      <c r="H25" s="135"/>
      <c r="I25" s="133"/>
      <c r="J25" s="133"/>
      <c r="K25" s="133"/>
      <c r="L25" s="133"/>
      <c r="M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2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7"/>
      <c r="E27" s="137"/>
      <c r="F27" s="137"/>
      <c r="G27" s="137"/>
      <c r="H27" s="137"/>
      <c r="I27" s="137"/>
      <c r="J27" s="137"/>
      <c r="K27" s="137"/>
      <c r="L27" s="137"/>
      <c r="M27" s="12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>
      <c r="A28" s="38"/>
      <c r="B28" s="44"/>
      <c r="C28" s="38"/>
      <c r="D28" s="38"/>
      <c r="E28" s="128" t="s">
        <v>82</v>
      </c>
      <c r="F28" s="38"/>
      <c r="G28" s="38"/>
      <c r="H28" s="38"/>
      <c r="I28" s="38"/>
      <c r="J28" s="38"/>
      <c r="K28" s="138">
        <f>I57</f>
        <v>0</v>
      </c>
      <c r="L28" s="38"/>
      <c r="M28" s="12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2">
      <c r="A29" s="38"/>
      <c r="B29" s="44"/>
      <c r="C29" s="38"/>
      <c r="D29" s="38"/>
      <c r="E29" s="128" t="s">
        <v>83</v>
      </c>
      <c r="F29" s="38"/>
      <c r="G29" s="38"/>
      <c r="H29" s="38"/>
      <c r="I29" s="38"/>
      <c r="J29" s="38"/>
      <c r="K29" s="138">
        <f>J57</f>
        <v>0</v>
      </c>
      <c r="L29" s="38"/>
      <c r="M29" s="12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38"/>
      <c r="K30" s="140">
        <f>ROUND(K77,2)</f>
        <v>0</v>
      </c>
      <c r="L30" s="38"/>
      <c r="M30" s="12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7"/>
      <c r="E31" s="137"/>
      <c r="F31" s="137"/>
      <c r="G31" s="137"/>
      <c r="H31" s="137"/>
      <c r="I31" s="137"/>
      <c r="J31" s="137"/>
      <c r="K31" s="137"/>
      <c r="L31" s="137"/>
      <c r="M31" s="12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38"/>
      <c r="K32" s="141" t="s">
        <v>40</v>
      </c>
      <c r="L32" s="38"/>
      <c r="M32" s="12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38">
        <f>ROUND((SUM(BE77:BE140)),2)</f>
        <v>0</v>
      </c>
      <c r="G33" s="38"/>
      <c r="H33" s="38"/>
      <c r="I33" s="143">
        <v>0.21</v>
      </c>
      <c r="J33" s="38"/>
      <c r="K33" s="138">
        <f>ROUND(((SUM(BE77:BE140))*I33),2)</f>
        <v>0</v>
      </c>
      <c r="L33" s="38"/>
      <c r="M33" s="12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38">
        <f>ROUND((SUM(BF77:BF140)),2)</f>
        <v>0</v>
      </c>
      <c r="G34" s="38"/>
      <c r="H34" s="38"/>
      <c r="I34" s="143">
        <v>0.15</v>
      </c>
      <c r="J34" s="38"/>
      <c r="K34" s="138">
        <f>ROUND(((SUM(BF77:BF140))*I34),2)</f>
        <v>0</v>
      </c>
      <c r="L34" s="38"/>
      <c r="M34" s="12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38">
        <f>ROUND((SUM(BG77:BG140)),2)</f>
        <v>0</v>
      </c>
      <c r="G35" s="38"/>
      <c r="H35" s="38"/>
      <c r="I35" s="143">
        <v>0.21</v>
      </c>
      <c r="J35" s="38"/>
      <c r="K35" s="138">
        <f>0</f>
        <v>0</v>
      </c>
      <c r="L35" s="38"/>
      <c r="M35" s="12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38">
        <f>ROUND((SUM(BH77:BH140)),2)</f>
        <v>0</v>
      </c>
      <c r="G36" s="38"/>
      <c r="H36" s="38"/>
      <c r="I36" s="143">
        <v>0.15</v>
      </c>
      <c r="J36" s="38"/>
      <c r="K36" s="138">
        <f>0</f>
        <v>0</v>
      </c>
      <c r="L36" s="38"/>
      <c r="M36" s="12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38">
        <f>ROUND((SUM(BI77:BI140)),2)</f>
        <v>0</v>
      </c>
      <c r="G37" s="38"/>
      <c r="H37" s="38"/>
      <c r="I37" s="143">
        <v>0</v>
      </c>
      <c r="J37" s="38"/>
      <c r="K37" s="138">
        <f>0</f>
        <v>0</v>
      </c>
      <c r="L37" s="38"/>
      <c r="M37" s="12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2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6"/>
      <c r="J39" s="146"/>
      <c r="K39" s="149">
        <f>SUM(K30:K37)</f>
        <v>0</v>
      </c>
      <c r="L39" s="150"/>
      <c r="M39" s="12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2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2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40"/>
      <c r="M45" s="12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2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40"/>
      <c r="E47" s="40"/>
      <c r="F47" s="40"/>
      <c r="G47" s="40"/>
      <c r="H47" s="40"/>
      <c r="I47" s="40"/>
      <c r="J47" s="40"/>
      <c r="K47" s="40"/>
      <c r="L47" s="40"/>
      <c r="M47" s="12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5.6" customHeight="1">
      <c r="A48" s="38"/>
      <c r="B48" s="39"/>
      <c r="C48" s="40"/>
      <c r="D48" s="40"/>
      <c r="E48" s="69" t="str">
        <f>E7</f>
        <v>Údržba HOZ Mikulovice</v>
      </c>
      <c r="F48" s="40"/>
      <c r="G48" s="40"/>
      <c r="H48" s="40"/>
      <c r="I48" s="40"/>
      <c r="J48" s="40"/>
      <c r="K48" s="40"/>
      <c r="L48" s="40"/>
      <c r="M48" s="12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2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2" customHeight="1">
      <c r="A50" s="38"/>
      <c r="B50" s="39"/>
      <c r="C50" s="32" t="s">
        <v>22</v>
      </c>
      <c r="D50" s="40"/>
      <c r="E50" s="40"/>
      <c r="F50" s="27" t="str">
        <f>F10</f>
        <v>Dražkovice</v>
      </c>
      <c r="G50" s="40"/>
      <c r="H50" s="40"/>
      <c r="I50" s="32" t="s">
        <v>24</v>
      </c>
      <c r="J50" s="72" t="str">
        <f>IF(J10="","",J10)</f>
        <v>13. 7. 2022</v>
      </c>
      <c r="K50" s="40"/>
      <c r="L50" s="40"/>
      <c r="M50" s="12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2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32" t="s">
        <v>26</v>
      </c>
      <c r="D52" s="40"/>
      <c r="E52" s="40"/>
      <c r="F52" s="27" t="str">
        <f>E13</f>
        <v>SPÚ-OVHS</v>
      </c>
      <c r="G52" s="40"/>
      <c r="H52" s="40"/>
      <c r="I52" s="32" t="s">
        <v>32</v>
      </c>
      <c r="J52" s="36" t="str">
        <f>E19</f>
        <v xml:space="preserve"> </v>
      </c>
      <c r="K52" s="40"/>
      <c r="L52" s="40"/>
      <c r="M52" s="12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5.6" customHeight="1">
      <c r="A53" s="38"/>
      <c r="B53" s="39"/>
      <c r="C53" s="32" t="s">
        <v>30</v>
      </c>
      <c r="D53" s="40"/>
      <c r="E53" s="40"/>
      <c r="F53" s="27" t="str">
        <f>IF(E16="","",E16)</f>
        <v>Vyplň údaj</v>
      </c>
      <c r="G53" s="40"/>
      <c r="H53" s="40"/>
      <c r="I53" s="32" t="s">
        <v>34</v>
      </c>
      <c r="J53" s="36" t="str">
        <f>E22</f>
        <v xml:space="preserve"> </v>
      </c>
      <c r="K53" s="40"/>
      <c r="L53" s="40"/>
      <c r="M53" s="12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29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9.25" customHeight="1">
      <c r="A55" s="38"/>
      <c r="B55" s="39"/>
      <c r="C55" s="155" t="s">
        <v>85</v>
      </c>
      <c r="D55" s="156"/>
      <c r="E55" s="156"/>
      <c r="F55" s="156"/>
      <c r="G55" s="156"/>
      <c r="H55" s="156"/>
      <c r="I55" s="157" t="s">
        <v>86</v>
      </c>
      <c r="J55" s="157" t="s">
        <v>87</v>
      </c>
      <c r="K55" s="157" t="s">
        <v>88</v>
      </c>
      <c r="L55" s="156"/>
      <c r="M55" s="12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29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47" s="2" customFormat="1" ht="22.8" customHeight="1">
      <c r="A57" s="38"/>
      <c r="B57" s="39"/>
      <c r="C57" s="158" t="s">
        <v>71</v>
      </c>
      <c r="D57" s="40"/>
      <c r="E57" s="40"/>
      <c r="F57" s="40"/>
      <c r="G57" s="40"/>
      <c r="H57" s="40"/>
      <c r="I57" s="102">
        <f>Q77</f>
        <v>0</v>
      </c>
      <c r="J57" s="102">
        <f>R77</f>
        <v>0</v>
      </c>
      <c r="K57" s="102">
        <f>K77</f>
        <v>0</v>
      </c>
      <c r="L57" s="40"/>
      <c r="M57" s="12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U57" s="17" t="s">
        <v>89</v>
      </c>
    </row>
    <row r="58" spans="1:31" s="9" customFormat="1" ht="24.95" customHeight="1">
      <c r="A58" s="9"/>
      <c r="B58" s="159"/>
      <c r="C58" s="160"/>
      <c r="D58" s="161" t="s">
        <v>90</v>
      </c>
      <c r="E58" s="162"/>
      <c r="F58" s="162"/>
      <c r="G58" s="162"/>
      <c r="H58" s="162"/>
      <c r="I58" s="163">
        <f>Q78</f>
        <v>0</v>
      </c>
      <c r="J58" s="163">
        <f>R78</f>
        <v>0</v>
      </c>
      <c r="K58" s="163">
        <f>K78</f>
        <v>0</v>
      </c>
      <c r="L58" s="160"/>
      <c r="M58" s="164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9">
        <f>Q79</f>
        <v>0</v>
      </c>
      <c r="J59" s="169">
        <f>R79</f>
        <v>0</v>
      </c>
      <c r="K59" s="169">
        <f>K79</f>
        <v>0</v>
      </c>
      <c r="L59" s="166"/>
      <c r="M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2" customFormat="1" ht="21.8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29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12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5" spans="1:31" s="2" customFormat="1" ht="6.95" customHeight="1">
      <c r="A65" s="38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2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24.95" customHeight="1">
      <c r="A66" s="38"/>
      <c r="B66" s="39"/>
      <c r="C66" s="23" t="s">
        <v>92</v>
      </c>
      <c r="D66" s="40"/>
      <c r="E66" s="40"/>
      <c r="F66" s="40"/>
      <c r="G66" s="40"/>
      <c r="H66" s="40"/>
      <c r="I66" s="40"/>
      <c r="J66" s="40"/>
      <c r="K66" s="40"/>
      <c r="L66" s="40"/>
      <c r="M66" s="129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29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2" customHeight="1">
      <c r="A68" s="38"/>
      <c r="B68" s="39"/>
      <c r="C68" s="32" t="s">
        <v>17</v>
      </c>
      <c r="D68" s="40"/>
      <c r="E68" s="40"/>
      <c r="F68" s="40"/>
      <c r="G68" s="40"/>
      <c r="H68" s="40"/>
      <c r="I68" s="40"/>
      <c r="J68" s="40"/>
      <c r="K68" s="40"/>
      <c r="L68" s="40"/>
      <c r="M68" s="129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5.6" customHeight="1">
      <c r="A69" s="38"/>
      <c r="B69" s="39"/>
      <c r="C69" s="40"/>
      <c r="D69" s="40"/>
      <c r="E69" s="69" t="str">
        <f>E7</f>
        <v>Údržba HOZ Mikulovice</v>
      </c>
      <c r="F69" s="40"/>
      <c r="G69" s="40"/>
      <c r="H69" s="40"/>
      <c r="I69" s="40"/>
      <c r="J69" s="40"/>
      <c r="K69" s="40"/>
      <c r="L69" s="40"/>
      <c r="M69" s="129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29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22</v>
      </c>
      <c r="D71" s="40"/>
      <c r="E71" s="40"/>
      <c r="F71" s="27" t="str">
        <f>F10</f>
        <v>Dražkovice</v>
      </c>
      <c r="G71" s="40"/>
      <c r="H71" s="40"/>
      <c r="I71" s="32" t="s">
        <v>24</v>
      </c>
      <c r="J71" s="72" t="str">
        <f>IF(J10="","",J10)</f>
        <v>13. 7. 2022</v>
      </c>
      <c r="K71" s="40"/>
      <c r="L71" s="40"/>
      <c r="M71" s="129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29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32" t="s">
        <v>26</v>
      </c>
      <c r="D73" s="40"/>
      <c r="E73" s="40"/>
      <c r="F73" s="27" t="str">
        <f>E13</f>
        <v>SPÚ-OVHS</v>
      </c>
      <c r="G73" s="40"/>
      <c r="H73" s="40"/>
      <c r="I73" s="32" t="s">
        <v>32</v>
      </c>
      <c r="J73" s="36" t="str">
        <f>E19</f>
        <v xml:space="preserve"> </v>
      </c>
      <c r="K73" s="40"/>
      <c r="L73" s="40"/>
      <c r="M73" s="129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6" customHeight="1">
      <c r="A74" s="38"/>
      <c r="B74" s="39"/>
      <c r="C74" s="32" t="s">
        <v>30</v>
      </c>
      <c r="D74" s="40"/>
      <c r="E74" s="40"/>
      <c r="F74" s="27" t="str">
        <f>IF(E16="","",E16)</f>
        <v>Vyplň údaj</v>
      </c>
      <c r="G74" s="40"/>
      <c r="H74" s="40"/>
      <c r="I74" s="32" t="s">
        <v>34</v>
      </c>
      <c r="J74" s="36" t="str">
        <f>E22</f>
        <v xml:space="preserve"> </v>
      </c>
      <c r="K74" s="40"/>
      <c r="L74" s="40"/>
      <c r="M74" s="129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0.3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2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11" customFormat="1" ht="29.25" customHeight="1">
      <c r="A76" s="171"/>
      <c r="B76" s="172"/>
      <c r="C76" s="173" t="s">
        <v>93</v>
      </c>
      <c r="D76" s="174" t="s">
        <v>56</v>
      </c>
      <c r="E76" s="174" t="s">
        <v>52</v>
      </c>
      <c r="F76" s="174" t="s">
        <v>53</v>
      </c>
      <c r="G76" s="174" t="s">
        <v>94</v>
      </c>
      <c r="H76" s="174" t="s">
        <v>95</v>
      </c>
      <c r="I76" s="174" t="s">
        <v>96</v>
      </c>
      <c r="J76" s="174" t="s">
        <v>97</v>
      </c>
      <c r="K76" s="174" t="s">
        <v>88</v>
      </c>
      <c r="L76" s="175" t="s">
        <v>98</v>
      </c>
      <c r="M76" s="176"/>
      <c r="N76" s="92" t="s">
        <v>20</v>
      </c>
      <c r="O76" s="93" t="s">
        <v>41</v>
      </c>
      <c r="P76" s="93" t="s">
        <v>99</v>
      </c>
      <c r="Q76" s="93" t="s">
        <v>100</v>
      </c>
      <c r="R76" s="93" t="s">
        <v>101</v>
      </c>
      <c r="S76" s="93" t="s">
        <v>102</v>
      </c>
      <c r="T76" s="93" t="s">
        <v>103</v>
      </c>
      <c r="U76" s="93" t="s">
        <v>104</v>
      </c>
      <c r="V76" s="93" t="s">
        <v>105</v>
      </c>
      <c r="W76" s="93" t="s">
        <v>106</v>
      </c>
      <c r="X76" s="93" t="s">
        <v>107</v>
      </c>
      <c r="Y76" s="94" t="s">
        <v>108</v>
      </c>
      <c r="Z76" s="171"/>
      <c r="AA76" s="171"/>
      <c r="AB76" s="171"/>
      <c r="AC76" s="171"/>
      <c r="AD76" s="171"/>
      <c r="AE76" s="171"/>
    </row>
    <row r="77" spans="1:63" s="2" customFormat="1" ht="22.8" customHeight="1">
      <c r="A77" s="38"/>
      <c r="B77" s="39"/>
      <c r="C77" s="99" t="s">
        <v>109</v>
      </c>
      <c r="D77" s="40"/>
      <c r="E77" s="40"/>
      <c r="F77" s="40"/>
      <c r="G77" s="40"/>
      <c r="H77" s="40"/>
      <c r="I77" s="40"/>
      <c r="J77" s="40"/>
      <c r="K77" s="177">
        <f>BK77</f>
        <v>0</v>
      </c>
      <c r="L77" s="40"/>
      <c r="M77" s="44"/>
      <c r="N77" s="95"/>
      <c r="O77" s="178"/>
      <c r="P77" s="96"/>
      <c r="Q77" s="179">
        <f>Q78</f>
        <v>0</v>
      </c>
      <c r="R77" s="179">
        <f>R78</f>
        <v>0</v>
      </c>
      <c r="S77" s="96"/>
      <c r="T77" s="180">
        <f>T78</f>
        <v>0</v>
      </c>
      <c r="U77" s="96"/>
      <c r="V77" s="180">
        <f>V78</f>
        <v>0</v>
      </c>
      <c r="W77" s="96"/>
      <c r="X77" s="180">
        <f>X78</f>
        <v>0</v>
      </c>
      <c r="Y77" s="97"/>
      <c r="Z77" s="38"/>
      <c r="AA77" s="38"/>
      <c r="AB77" s="38"/>
      <c r="AC77" s="38"/>
      <c r="AD77" s="38"/>
      <c r="AE77" s="38"/>
      <c r="AT77" s="17" t="s">
        <v>72</v>
      </c>
      <c r="AU77" s="17" t="s">
        <v>89</v>
      </c>
      <c r="BK77" s="181">
        <f>BK78</f>
        <v>0</v>
      </c>
    </row>
    <row r="78" spans="1:63" s="12" customFormat="1" ht="25.9" customHeight="1">
      <c r="A78" s="12"/>
      <c r="B78" s="182"/>
      <c r="C78" s="183"/>
      <c r="D78" s="184" t="s">
        <v>72</v>
      </c>
      <c r="E78" s="185" t="s">
        <v>110</v>
      </c>
      <c r="F78" s="185" t="s">
        <v>111</v>
      </c>
      <c r="G78" s="183"/>
      <c r="H78" s="183"/>
      <c r="I78" s="186"/>
      <c r="J78" s="186"/>
      <c r="K78" s="187">
        <f>BK78</f>
        <v>0</v>
      </c>
      <c r="L78" s="183"/>
      <c r="M78" s="188"/>
      <c r="N78" s="189"/>
      <c r="O78" s="190"/>
      <c r="P78" s="190"/>
      <c r="Q78" s="191">
        <f>Q79</f>
        <v>0</v>
      </c>
      <c r="R78" s="191">
        <f>R79</f>
        <v>0</v>
      </c>
      <c r="S78" s="190"/>
      <c r="T78" s="192">
        <f>T79</f>
        <v>0</v>
      </c>
      <c r="U78" s="190"/>
      <c r="V78" s="192">
        <f>V79</f>
        <v>0</v>
      </c>
      <c r="W78" s="190"/>
      <c r="X78" s="192">
        <f>X79</f>
        <v>0</v>
      </c>
      <c r="Y78" s="193"/>
      <c r="Z78" s="12"/>
      <c r="AA78" s="12"/>
      <c r="AB78" s="12"/>
      <c r="AC78" s="12"/>
      <c r="AD78" s="12"/>
      <c r="AE78" s="12"/>
      <c r="AR78" s="194" t="s">
        <v>78</v>
      </c>
      <c r="AT78" s="195" t="s">
        <v>72</v>
      </c>
      <c r="AU78" s="195" t="s">
        <v>73</v>
      </c>
      <c r="AY78" s="194" t="s">
        <v>112</v>
      </c>
      <c r="BK78" s="196">
        <f>BK79</f>
        <v>0</v>
      </c>
    </row>
    <row r="79" spans="1:63" s="12" customFormat="1" ht="22.8" customHeight="1">
      <c r="A79" s="12"/>
      <c r="B79" s="182"/>
      <c r="C79" s="183"/>
      <c r="D79" s="184" t="s">
        <v>72</v>
      </c>
      <c r="E79" s="197" t="s">
        <v>78</v>
      </c>
      <c r="F79" s="197" t="s">
        <v>113</v>
      </c>
      <c r="G79" s="183"/>
      <c r="H79" s="183"/>
      <c r="I79" s="186"/>
      <c r="J79" s="186"/>
      <c r="K79" s="198">
        <f>BK79</f>
        <v>0</v>
      </c>
      <c r="L79" s="183"/>
      <c r="M79" s="188"/>
      <c r="N79" s="189"/>
      <c r="O79" s="190"/>
      <c r="P79" s="190"/>
      <c r="Q79" s="191">
        <f>SUM(Q80:Q140)</f>
        <v>0</v>
      </c>
      <c r="R79" s="191">
        <f>SUM(R80:R140)</f>
        <v>0</v>
      </c>
      <c r="S79" s="190"/>
      <c r="T79" s="192">
        <f>SUM(T80:T140)</f>
        <v>0</v>
      </c>
      <c r="U79" s="190"/>
      <c r="V79" s="192">
        <f>SUM(V80:V140)</f>
        <v>0</v>
      </c>
      <c r="W79" s="190"/>
      <c r="X79" s="192">
        <f>SUM(X80:X140)</f>
        <v>0</v>
      </c>
      <c r="Y79" s="193"/>
      <c r="Z79" s="12"/>
      <c r="AA79" s="12"/>
      <c r="AB79" s="12"/>
      <c r="AC79" s="12"/>
      <c r="AD79" s="12"/>
      <c r="AE79" s="12"/>
      <c r="AR79" s="194" t="s">
        <v>78</v>
      </c>
      <c r="AT79" s="195" t="s">
        <v>72</v>
      </c>
      <c r="AU79" s="195" t="s">
        <v>78</v>
      </c>
      <c r="AY79" s="194" t="s">
        <v>112</v>
      </c>
      <c r="BK79" s="196">
        <f>SUM(BK80:BK140)</f>
        <v>0</v>
      </c>
    </row>
    <row r="80" spans="1:65" s="2" customFormat="1" ht="22.2" customHeight="1">
      <c r="A80" s="38"/>
      <c r="B80" s="39"/>
      <c r="C80" s="199" t="s">
        <v>78</v>
      </c>
      <c r="D80" s="199" t="s">
        <v>114</v>
      </c>
      <c r="E80" s="200" t="s">
        <v>115</v>
      </c>
      <c r="F80" s="201" t="s">
        <v>116</v>
      </c>
      <c r="G80" s="202" t="s">
        <v>117</v>
      </c>
      <c r="H80" s="203">
        <v>0.501</v>
      </c>
      <c r="I80" s="204"/>
      <c r="J80" s="204"/>
      <c r="K80" s="205">
        <f>ROUND(P80*H80,2)</f>
        <v>0</v>
      </c>
      <c r="L80" s="201" t="s">
        <v>118</v>
      </c>
      <c r="M80" s="44"/>
      <c r="N80" s="206" t="s">
        <v>20</v>
      </c>
      <c r="O80" s="207" t="s">
        <v>42</v>
      </c>
      <c r="P80" s="208">
        <f>I80+J80</f>
        <v>0</v>
      </c>
      <c r="Q80" s="208">
        <f>ROUND(I80*H80,2)</f>
        <v>0</v>
      </c>
      <c r="R80" s="208">
        <f>ROUND(J80*H80,2)</f>
        <v>0</v>
      </c>
      <c r="S80" s="84"/>
      <c r="T80" s="209">
        <f>S80*H80</f>
        <v>0</v>
      </c>
      <c r="U80" s="209">
        <v>0</v>
      </c>
      <c r="V80" s="209">
        <f>U80*H80</f>
        <v>0</v>
      </c>
      <c r="W80" s="209">
        <v>0</v>
      </c>
      <c r="X80" s="209">
        <f>W80*H80</f>
        <v>0</v>
      </c>
      <c r="Y80" s="210" t="s">
        <v>20</v>
      </c>
      <c r="Z80" s="38"/>
      <c r="AA80" s="38"/>
      <c r="AB80" s="38"/>
      <c r="AC80" s="38"/>
      <c r="AD80" s="38"/>
      <c r="AE80" s="38"/>
      <c r="AR80" s="211" t="s">
        <v>119</v>
      </c>
      <c r="AT80" s="211" t="s">
        <v>114</v>
      </c>
      <c r="AU80" s="211" t="s">
        <v>80</v>
      </c>
      <c r="AY80" s="17" t="s">
        <v>112</v>
      </c>
      <c r="BE80" s="212">
        <f>IF(O80="základní",K80,0)</f>
        <v>0</v>
      </c>
      <c r="BF80" s="212">
        <f>IF(O80="snížená",K80,0)</f>
        <v>0</v>
      </c>
      <c r="BG80" s="212">
        <f>IF(O80="zákl. přenesená",K80,0)</f>
        <v>0</v>
      </c>
      <c r="BH80" s="212">
        <f>IF(O80="sníž. přenesená",K80,0)</f>
        <v>0</v>
      </c>
      <c r="BI80" s="212">
        <f>IF(O80="nulová",K80,0)</f>
        <v>0</v>
      </c>
      <c r="BJ80" s="17" t="s">
        <v>78</v>
      </c>
      <c r="BK80" s="212">
        <f>ROUND(P80*H80,2)</f>
        <v>0</v>
      </c>
      <c r="BL80" s="17" t="s">
        <v>119</v>
      </c>
      <c r="BM80" s="211" t="s">
        <v>120</v>
      </c>
    </row>
    <row r="81" spans="1:47" s="2" customFormat="1" ht="12">
      <c r="A81" s="38"/>
      <c r="B81" s="39"/>
      <c r="C81" s="40"/>
      <c r="D81" s="213" t="s">
        <v>121</v>
      </c>
      <c r="E81" s="40"/>
      <c r="F81" s="214" t="s">
        <v>122</v>
      </c>
      <c r="G81" s="40"/>
      <c r="H81" s="40"/>
      <c r="I81" s="215"/>
      <c r="J81" s="215"/>
      <c r="K81" s="40"/>
      <c r="L81" s="40"/>
      <c r="M81" s="44"/>
      <c r="N81" s="216"/>
      <c r="O81" s="217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38"/>
      <c r="AA81" s="38"/>
      <c r="AB81" s="38"/>
      <c r="AC81" s="38"/>
      <c r="AD81" s="38"/>
      <c r="AE81" s="38"/>
      <c r="AT81" s="17" t="s">
        <v>121</v>
      </c>
      <c r="AU81" s="17" t="s">
        <v>80</v>
      </c>
    </row>
    <row r="82" spans="1:47" s="2" customFormat="1" ht="12">
      <c r="A82" s="38"/>
      <c r="B82" s="39"/>
      <c r="C82" s="40"/>
      <c r="D82" s="218" t="s">
        <v>123</v>
      </c>
      <c r="E82" s="40"/>
      <c r="F82" s="219" t="s">
        <v>124</v>
      </c>
      <c r="G82" s="40"/>
      <c r="H82" s="40"/>
      <c r="I82" s="215"/>
      <c r="J82" s="215"/>
      <c r="K82" s="40"/>
      <c r="L82" s="40"/>
      <c r="M82" s="44"/>
      <c r="N82" s="216"/>
      <c r="O82" s="217"/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38"/>
      <c r="AA82" s="38"/>
      <c r="AB82" s="38"/>
      <c r="AC82" s="38"/>
      <c r="AD82" s="38"/>
      <c r="AE82" s="38"/>
      <c r="AT82" s="17" t="s">
        <v>123</v>
      </c>
      <c r="AU82" s="17" t="s">
        <v>80</v>
      </c>
    </row>
    <row r="83" spans="1:51" s="13" customFormat="1" ht="12">
      <c r="A83" s="13"/>
      <c r="B83" s="220"/>
      <c r="C83" s="221"/>
      <c r="D83" s="213" t="s">
        <v>125</v>
      </c>
      <c r="E83" s="222" t="s">
        <v>20</v>
      </c>
      <c r="F83" s="223" t="s">
        <v>126</v>
      </c>
      <c r="G83" s="221"/>
      <c r="H83" s="224">
        <v>0.501</v>
      </c>
      <c r="I83" s="225"/>
      <c r="J83" s="225"/>
      <c r="K83" s="221"/>
      <c r="L83" s="221"/>
      <c r="M83" s="226"/>
      <c r="N83" s="227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9"/>
      <c r="Z83" s="13"/>
      <c r="AA83" s="13"/>
      <c r="AB83" s="13"/>
      <c r="AC83" s="13"/>
      <c r="AD83" s="13"/>
      <c r="AE83" s="13"/>
      <c r="AT83" s="230" t="s">
        <v>125</v>
      </c>
      <c r="AU83" s="230" t="s">
        <v>80</v>
      </c>
      <c r="AV83" s="13" t="s">
        <v>80</v>
      </c>
      <c r="AW83" s="13" t="s">
        <v>5</v>
      </c>
      <c r="AX83" s="13" t="s">
        <v>78</v>
      </c>
      <c r="AY83" s="230" t="s">
        <v>112</v>
      </c>
    </row>
    <row r="84" spans="1:65" s="2" customFormat="1" ht="22.2" customHeight="1">
      <c r="A84" s="38"/>
      <c r="B84" s="39"/>
      <c r="C84" s="199" t="s">
        <v>80</v>
      </c>
      <c r="D84" s="199" t="s">
        <v>114</v>
      </c>
      <c r="E84" s="200" t="s">
        <v>127</v>
      </c>
      <c r="F84" s="201" t="s">
        <v>128</v>
      </c>
      <c r="G84" s="202" t="s">
        <v>117</v>
      </c>
      <c r="H84" s="203">
        <v>0.125</v>
      </c>
      <c r="I84" s="204"/>
      <c r="J84" s="204"/>
      <c r="K84" s="205">
        <f>ROUND(P84*H84,2)</f>
        <v>0</v>
      </c>
      <c r="L84" s="201" t="s">
        <v>118</v>
      </c>
      <c r="M84" s="44"/>
      <c r="N84" s="206" t="s">
        <v>20</v>
      </c>
      <c r="O84" s="207" t="s">
        <v>42</v>
      </c>
      <c r="P84" s="208">
        <f>I84+J84</f>
        <v>0</v>
      </c>
      <c r="Q84" s="208">
        <f>ROUND(I84*H84,2)</f>
        <v>0</v>
      </c>
      <c r="R84" s="208">
        <f>ROUND(J84*H84,2)</f>
        <v>0</v>
      </c>
      <c r="S84" s="84"/>
      <c r="T84" s="209">
        <f>S84*H84</f>
        <v>0</v>
      </c>
      <c r="U84" s="209">
        <v>0</v>
      </c>
      <c r="V84" s="209">
        <f>U84*H84</f>
        <v>0</v>
      </c>
      <c r="W84" s="209">
        <v>0</v>
      </c>
      <c r="X84" s="209">
        <f>W84*H84</f>
        <v>0</v>
      </c>
      <c r="Y84" s="210" t="s">
        <v>20</v>
      </c>
      <c r="Z84" s="38"/>
      <c r="AA84" s="38"/>
      <c r="AB84" s="38"/>
      <c r="AC84" s="38"/>
      <c r="AD84" s="38"/>
      <c r="AE84" s="38"/>
      <c r="AR84" s="211" t="s">
        <v>119</v>
      </c>
      <c r="AT84" s="211" t="s">
        <v>114</v>
      </c>
      <c r="AU84" s="211" t="s">
        <v>80</v>
      </c>
      <c r="AY84" s="17" t="s">
        <v>112</v>
      </c>
      <c r="BE84" s="212">
        <f>IF(O84="základní",K84,0)</f>
        <v>0</v>
      </c>
      <c r="BF84" s="212">
        <f>IF(O84="snížená",K84,0)</f>
        <v>0</v>
      </c>
      <c r="BG84" s="212">
        <f>IF(O84="zákl. přenesená",K84,0)</f>
        <v>0</v>
      </c>
      <c r="BH84" s="212">
        <f>IF(O84="sníž. přenesená",K84,0)</f>
        <v>0</v>
      </c>
      <c r="BI84" s="212">
        <f>IF(O84="nulová",K84,0)</f>
        <v>0</v>
      </c>
      <c r="BJ84" s="17" t="s">
        <v>78</v>
      </c>
      <c r="BK84" s="212">
        <f>ROUND(P84*H84,2)</f>
        <v>0</v>
      </c>
      <c r="BL84" s="17" t="s">
        <v>119</v>
      </c>
      <c r="BM84" s="211" t="s">
        <v>129</v>
      </c>
    </row>
    <row r="85" spans="1:47" s="2" customFormat="1" ht="12">
      <c r="A85" s="38"/>
      <c r="B85" s="39"/>
      <c r="C85" s="40"/>
      <c r="D85" s="213" t="s">
        <v>121</v>
      </c>
      <c r="E85" s="40"/>
      <c r="F85" s="214" t="s">
        <v>130</v>
      </c>
      <c r="G85" s="40"/>
      <c r="H85" s="40"/>
      <c r="I85" s="215"/>
      <c r="J85" s="215"/>
      <c r="K85" s="40"/>
      <c r="L85" s="40"/>
      <c r="M85" s="44"/>
      <c r="N85" s="216"/>
      <c r="O85" s="217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38"/>
      <c r="AA85" s="38"/>
      <c r="AB85" s="38"/>
      <c r="AC85" s="38"/>
      <c r="AD85" s="38"/>
      <c r="AE85" s="38"/>
      <c r="AT85" s="17" t="s">
        <v>121</v>
      </c>
      <c r="AU85" s="17" t="s">
        <v>80</v>
      </c>
    </row>
    <row r="86" spans="1:47" s="2" customFormat="1" ht="12">
      <c r="A86" s="38"/>
      <c r="B86" s="39"/>
      <c r="C86" s="40"/>
      <c r="D86" s="218" t="s">
        <v>123</v>
      </c>
      <c r="E86" s="40"/>
      <c r="F86" s="219" t="s">
        <v>131</v>
      </c>
      <c r="G86" s="40"/>
      <c r="H86" s="40"/>
      <c r="I86" s="215"/>
      <c r="J86" s="215"/>
      <c r="K86" s="40"/>
      <c r="L86" s="40"/>
      <c r="M86" s="44"/>
      <c r="N86" s="216"/>
      <c r="O86" s="217"/>
      <c r="P86" s="84"/>
      <c r="Q86" s="84"/>
      <c r="R86" s="84"/>
      <c r="S86" s="84"/>
      <c r="T86" s="84"/>
      <c r="U86" s="84"/>
      <c r="V86" s="84"/>
      <c r="W86" s="84"/>
      <c r="X86" s="84"/>
      <c r="Y86" s="85"/>
      <c r="Z86" s="38"/>
      <c r="AA86" s="38"/>
      <c r="AB86" s="38"/>
      <c r="AC86" s="38"/>
      <c r="AD86" s="38"/>
      <c r="AE86" s="38"/>
      <c r="AT86" s="17" t="s">
        <v>123</v>
      </c>
      <c r="AU86" s="17" t="s">
        <v>80</v>
      </c>
    </row>
    <row r="87" spans="1:51" s="13" customFormat="1" ht="12">
      <c r="A87" s="13"/>
      <c r="B87" s="220"/>
      <c r="C87" s="221"/>
      <c r="D87" s="213" t="s">
        <v>125</v>
      </c>
      <c r="E87" s="222" t="s">
        <v>20</v>
      </c>
      <c r="F87" s="223" t="s">
        <v>132</v>
      </c>
      <c r="G87" s="221"/>
      <c r="H87" s="224">
        <v>0.125</v>
      </c>
      <c r="I87" s="225"/>
      <c r="J87" s="225"/>
      <c r="K87" s="221"/>
      <c r="L87" s="221"/>
      <c r="M87" s="226"/>
      <c r="N87" s="227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9"/>
      <c r="Z87" s="13"/>
      <c r="AA87" s="13"/>
      <c r="AB87" s="13"/>
      <c r="AC87" s="13"/>
      <c r="AD87" s="13"/>
      <c r="AE87" s="13"/>
      <c r="AT87" s="230" t="s">
        <v>125</v>
      </c>
      <c r="AU87" s="230" t="s">
        <v>80</v>
      </c>
      <c r="AV87" s="13" t="s">
        <v>80</v>
      </c>
      <c r="AW87" s="13" t="s">
        <v>5</v>
      </c>
      <c r="AX87" s="13" t="s">
        <v>78</v>
      </c>
      <c r="AY87" s="230" t="s">
        <v>112</v>
      </c>
    </row>
    <row r="88" spans="1:65" s="2" customFormat="1" ht="22.2" customHeight="1">
      <c r="A88" s="38"/>
      <c r="B88" s="39"/>
      <c r="C88" s="199" t="s">
        <v>133</v>
      </c>
      <c r="D88" s="199" t="s">
        <v>114</v>
      </c>
      <c r="E88" s="200" t="s">
        <v>134</v>
      </c>
      <c r="F88" s="201" t="s">
        <v>135</v>
      </c>
      <c r="G88" s="202" t="s">
        <v>136</v>
      </c>
      <c r="H88" s="203">
        <v>60</v>
      </c>
      <c r="I88" s="204"/>
      <c r="J88" s="204"/>
      <c r="K88" s="205">
        <f>ROUND(P88*H88,2)</f>
        <v>0</v>
      </c>
      <c r="L88" s="201" t="s">
        <v>118</v>
      </c>
      <c r="M88" s="44"/>
      <c r="N88" s="206" t="s">
        <v>20</v>
      </c>
      <c r="O88" s="207" t="s">
        <v>42</v>
      </c>
      <c r="P88" s="208">
        <f>I88+J88</f>
        <v>0</v>
      </c>
      <c r="Q88" s="208">
        <f>ROUND(I88*H88,2)</f>
        <v>0</v>
      </c>
      <c r="R88" s="208">
        <f>ROUND(J88*H88,2)</f>
        <v>0</v>
      </c>
      <c r="S88" s="84"/>
      <c r="T88" s="209">
        <f>S88*H88</f>
        <v>0</v>
      </c>
      <c r="U88" s="209">
        <v>0</v>
      </c>
      <c r="V88" s="209">
        <f>U88*H88</f>
        <v>0</v>
      </c>
      <c r="W88" s="209">
        <v>0</v>
      </c>
      <c r="X88" s="209">
        <f>W88*H88</f>
        <v>0</v>
      </c>
      <c r="Y88" s="210" t="s">
        <v>20</v>
      </c>
      <c r="Z88" s="38"/>
      <c r="AA88" s="38"/>
      <c r="AB88" s="38"/>
      <c r="AC88" s="38"/>
      <c r="AD88" s="38"/>
      <c r="AE88" s="38"/>
      <c r="AR88" s="211" t="s">
        <v>119</v>
      </c>
      <c r="AT88" s="211" t="s">
        <v>114</v>
      </c>
      <c r="AU88" s="211" t="s">
        <v>80</v>
      </c>
      <c r="AY88" s="17" t="s">
        <v>112</v>
      </c>
      <c r="BE88" s="212">
        <f>IF(O88="základní",K88,0)</f>
        <v>0</v>
      </c>
      <c r="BF88" s="212">
        <f>IF(O88="snížená",K88,0)</f>
        <v>0</v>
      </c>
      <c r="BG88" s="212">
        <f>IF(O88="zákl. přenesená",K88,0)</f>
        <v>0</v>
      </c>
      <c r="BH88" s="212">
        <f>IF(O88="sníž. přenesená",K88,0)</f>
        <v>0</v>
      </c>
      <c r="BI88" s="212">
        <f>IF(O88="nulová",K88,0)</f>
        <v>0</v>
      </c>
      <c r="BJ88" s="17" t="s">
        <v>78</v>
      </c>
      <c r="BK88" s="212">
        <f>ROUND(P88*H88,2)</f>
        <v>0</v>
      </c>
      <c r="BL88" s="17" t="s">
        <v>119</v>
      </c>
      <c r="BM88" s="211" t="s">
        <v>137</v>
      </c>
    </row>
    <row r="89" spans="1:47" s="2" customFormat="1" ht="12">
      <c r="A89" s="38"/>
      <c r="B89" s="39"/>
      <c r="C89" s="40"/>
      <c r="D89" s="213" t="s">
        <v>121</v>
      </c>
      <c r="E89" s="40"/>
      <c r="F89" s="214" t="s">
        <v>138</v>
      </c>
      <c r="G89" s="40"/>
      <c r="H89" s="40"/>
      <c r="I89" s="215"/>
      <c r="J89" s="215"/>
      <c r="K89" s="40"/>
      <c r="L89" s="40"/>
      <c r="M89" s="44"/>
      <c r="N89" s="216"/>
      <c r="O89" s="217"/>
      <c r="P89" s="84"/>
      <c r="Q89" s="84"/>
      <c r="R89" s="84"/>
      <c r="S89" s="84"/>
      <c r="T89" s="84"/>
      <c r="U89" s="84"/>
      <c r="V89" s="84"/>
      <c r="W89" s="84"/>
      <c r="X89" s="84"/>
      <c r="Y89" s="85"/>
      <c r="Z89" s="38"/>
      <c r="AA89" s="38"/>
      <c r="AB89" s="38"/>
      <c r="AC89" s="38"/>
      <c r="AD89" s="38"/>
      <c r="AE89" s="38"/>
      <c r="AT89" s="17" t="s">
        <v>121</v>
      </c>
      <c r="AU89" s="17" t="s">
        <v>80</v>
      </c>
    </row>
    <row r="90" spans="1:47" s="2" customFormat="1" ht="12">
      <c r="A90" s="38"/>
      <c r="B90" s="39"/>
      <c r="C90" s="40"/>
      <c r="D90" s="218" t="s">
        <v>123</v>
      </c>
      <c r="E90" s="40"/>
      <c r="F90" s="219" t="s">
        <v>139</v>
      </c>
      <c r="G90" s="40"/>
      <c r="H90" s="40"/>
      <c r="I90" s="215"/>
      <c r="J90" s="215"/>
      <c r="K90" s="40"/>
      <c r="L90" s="40"/>
      <c r="M90" s="44"/>
      <c r="N90" s="216"/>
      <c r="O90" s="217"/>
      <c r="P90" s="84"/>
      <c r="Q90" s="84"/>
      <c r="R90" s="84"/>
      <c r="S90" s="84"/>
      <c r="T90" s="84"/>
      <c r="U90" s="84"/>
      <c r="V90" s="84"/>
      <c r="W90" s="84"/>
      <c r="X90" s="84"/>
      <c r="Y90" s="85"/>
      <c r="Z90" s="38"/>
      <c r="AA90" s="38"/>
      <c r="AB90" s="38"/>
      <c r="AC90" s="38"/>
      <c r="AD90" s="38"/>
      <c r="AE90" s="38"/>
      <c r="AT90" s="17" t="s">
        <v>123</v>
      </c>
      <c r="AU90" s="17" t="s">
        <v>80</v>
      </c>
    </row>
    <row r="91" spans="1:51" s="13" customFormat="1" ht="12">
      <c r="A91" s="13"/>
      <c r="B91" s="220"/>
      <c r="C91" s="221"/>
      <c r="D91" s="213" t="s">
        <v>125</v>
      </c>
      <c r="E91" s="222" t="s">
        <v>20</v>
      </c>
      <c r="F91" s="223" t="s">
        <v>140</v>
      </c>
      <c r="G91" s="221"/>
      <c r="H91" s="224">
        <v>60</v>
      </c>
      <c r="I91" s="225"/>
      <c r="J91" s="225"/>
      <c r="K91" s="221"/>
      <c r="L91" s="221"/>
      <c r="M91" s="226"/>
      <c r="N91" s="227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9"/>
      <c r="Z91" s="13"/>
      <c r="AA91" s="13"/>
      <c r="AB91" s="13"/>
      <c r="AC91" s="13"/>
      <c r="AD91" s="13"/>
      <c r="AE91" s="13"/>
      <c r="AT91" s="230" t="s">
        <v>125</v>
      </c>
      <c r="AU91" s="230" t="s">
        <v>80</v>
      </c>
      <c r="AV91" s="13" t="s">
        <v>80</v>
      </c>
      <c r="AW91" s="13" t="s">
        <v>5</v>
      </c>
      <c r="AX91" s="13" t="s">
        <v>73</v>
      </c>
      <c r="AY91" s="230" t="s">
        <v>112</v>
      </c>
    </row>
    <row r="92" spans="1:51" s="14" customFormat="1" ht="12">
      <c r="A92" s="14"/>
      <c r="B92" s="231"/>
      <c r="C92" s="232"/>
      <c r="D92" s="213" t="s">
        <v>125</v>
      </c>
      <c r="E92" s="233" t="s">
        <v>20</v>
      </c>
      <c r="F92" s="234" t="s">
        <v>141</v>
      </c>
      <c r="G92" s="232"/>
      <c r="H92" s="235">
        <v>60</v>
      </c>
      <c r="I92" s="236"/>
      <c r="J92" s="236"/>
      <c r="K92" s="232"/>
      <c r="L92" s="232"/>
      <c r="M92" s="237"/>
      <c r="N92" s="238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40"/>
      <c r="Z92" s="14"/>
      <c r="AA92" s="14"/>
      <c r="AB92" s="14"/>
      <c r="AC92" s="14"/>
      <c r="AD92" s="14"/>
      <c r="AE92" s="14"/>
      <c r="AT92" s="241" t="s">
        <v>125</v>
      </c>
      <c r="AU92" s="241" t="s">
        <v>80</v>
      </c>
      <c r="AV92" s="14" t="s">
        <v>119</v>
      </c>
      <c r="AW92" s="14" t="s">
        <v>5</v>
      </c>
      <c r="AX92" s="14" t="s">
        <v>78</v>
      </c>
      <c r="AY92" s="241" t="s">
        <v>112</v>
      </c>
    </row>
    <row r="93" spans="1:65" s="2" customFormat="1" ht="22.2" customHeight="1">
      <c r="A93" s="38"/>
      <c r="B93" s="39"/>
      <c r="C93" s="199" t="s">
        <v>142</v>
      </c>
      <c r="D93" s="199" t="s">
        <v>114</v>
      </c>
      <c r="E93" s="200" t="s">
        <v>143</v>
      </c>
      <c r="F93" s="201" t="s">
        <v>144</v>
      </c>
      <c r="G93" s="202" t="s">
        <v>145</v>
      </c>
      <c r="H93" s="203">
        <v>288.244</v>
      </c>
      <c r="I93" s="204"/>
      <c r="J93" s="204"/>
      <c r="K93" s="205">
        <f>ROUND(P93*H93,2)</f>
        <v>0</v>
      </c>
      <c r="L93" s="201" t="s">
        <v>118</v>
      </c>
      <c r="M93" s="44"/>
      <c r="N93" s="206" t="s">
        <v>20</v>
      </c>
      <c r="O93" s="207" t="s">
        <v>42</v>
      </c>
      <c r="P93" s="208">
        <f>I93+J93</f>
        <v>0</v>
      </c>
      <c r="Q93" s="208">
        <f>ROUND(I93*H93,2)</f>
        <v>0</v>
      </c>
      <c r="R93" s="208">
        <f>ROUND(J93*H93,2)</f>
        <v>0</v>
      </c>
      <c r="S93" s="84"/>
      <c r="T93" s="209">
        <f>S93*H93</f>
        <v>0</v>
      </c>
      <c r="U93" s="209">
        <v>0</v>
      </c>
      <c r="V93" s="209">
        <f>U93*H93</f>
        <v>0</v>
      </c>
      <c r="W93" s="209">
        <v>0</v>
      </c>
      <c r="X93" s="209">
        <f>W93*H93</f>
        <v>0</v>
      </c>
      <c r="Y93" s="210" t="s">
        <v>20</v>
      </c>
      <c r="Z93" s="38"/>
      <c r="AA93" s="38"/>
      <c r="AB93" s="38"/>
      <c r="AC93" s="38"/>
      <c r="AD93" s="38"/>
      <c r="AE93" s="38"/>
      <c r="AR93" s="211" t="s">
        <v>119</v>
      </c>
      <c r="AT93" s="211" t="s">
        <v>114</v>
      </c>
      <c r="AU93" s="211" t="s">
        <v>80</v>
      </c>
      <c r="AY93" s="17" t="s">
        <v>112</v>
      </c>
      <c r="BE93" s="212">
        <f>IF(O93="základní",K93,0)</f>
        <v>0</v>
      </c>
      <c r="BF93" s="212">
        <f>IF(O93="snížená",K93,0)</f>
        <v>0</v>
      </c>
      <c r="BG93" s="212">
        <f>IF(O93="zákl. přenesená",K93,0)</f>
        <v>0</v>
      </c>
      <c r="BH93" s="212">
        <f>IF(O93="sníž. přenesená",K93,0)</f>
        <v>0</v>
      </c>
      <c r="BI93" s="212">
        <f>IF(O93="nulová",K93,0)</f>
        <v>0</v>
      </c>
      <c r="BJ93" s="17" t="s">
        <v>78</v>
      </c>
      <c r="BK93" s="212">
        <f>ROUND(P93*H93,2)</f>
        <v>0</v>
      </c>
      <c r="BL93" s="17" t="s">
        <v>119</v>
      </c>
      <c r="BM93" s="211" t="s">
        <v>146</v>
      </c>
    </row>
    <row r="94" spans="1:47" s="2" customFormat="1" ht="12">
      <c r="A94" s="38"/>
      <c r="B94" s="39"/>
      <c r="C94" s="40"/>
      <c r="D94" s="213" t="s">
        <v>121</v>
      </c>
      <c r="E94" s="40"/>
      <c r="F94" s="214" t="s">
        <v>147</v>
      </c>
      <c r="G94" s="40"/>
      <c r="H94" s="40"/>
      <c r="I94" s="215"/>
      <c r="J94" s="215"/>
      <c r="K94" s="40"/>
      <c r="L94" s="40"/>
      <c r="M94" s="44"/>
      <c r="N94" s="216"/>
      <c r="O94" s="217"/>
      <c r="P94" s="84"/>
      <c r="Q94" s="84"/>
      <c r="R94" s="84"/>
      <c r="S94" s="84"/>
      <c r="T94" s="84"/>
      <c r="U94" s="84"/>
      <c r="V94" s="84"/>
      <c r="W94" s="84"/>
      <c r="X94" s="84"/>
      <c r="Y94" s="85"/>
      <c r="Z94" s="38"/>
      <c r="AA94" s="38"/>
      <c r="AB94" s="38"/>
      <c r="AC94" s="38"/>
      <c r="AD94" s="38"/>
      <c r="AE94" s="38"/>
      <c r="AT94" s="17" t="s">
        <v>121</v>
      </c>
      <c r="AU94" s="17" t="s">
        <v>80</v>
      </c>
    </row>
    <row r="95" spans="1:47" s="2" customFormat="1" ht="12">
      <c r="A95" s="38"/>
      <c r="B95" s="39"/>
      <c r="C95" s="40"/>
      <c r="D95" s="218" t="s">
        <v>123</v>
      </c>
      <c r="E95" s="40"/>
      <c r="F95" s="219" t="s">
        <v>148</v>
      </c>
      <c r="G95" s="40"/>
      <c r="H95" s="40"/>
      <c r="I95" s="215"/>
      <c r="J95" s="215"/>
      <c r="K95" s="40"/>
      <c r="L95" s="40"/>
      <c r="M95" s="44"/>
      <c r="N95" s="216"/>
      <c r="O95" s="217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123</v>
      </c>
      <c r="AU95" s="17" t="s">
        <v>80</v>
      </c>
    </row>
    <row r="96" spans="1:51" s="13" customFormat="1" ht="12">
      <c r="A96" s="13"/>
      <c r="B96" s="220"/>
      <c r="C96" s="221"/>
      <c r="D96" s="213" t="s">
        <v>125</v>
      </c>
      <c r="E96" s="222" t="s">
        <v>20</v>
      </c>
      <c r="F96" s="223" t="s">
        <v>149</v>
      </c>
      <c r="G96" s="221"/>
      <c r="H96" s="224">
        <v>70</v>
      </c>
      <c r="I96" s="225"/>
      <c r="J96" s="225"/>
      <c r="K96" s="221"/>
      <c r="L96" s="221"/>
      <c r="M96" s="226"/>
      <c r="N96" s="227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9"/>
      <c r="Z96" s="13"/>
      <c r="AA96" s="13"/>
      <c r="AB96" s="13"/>
      <c r="AC96" s="13"/>
      <c r="AD96" s="13"/>
      <c r="AE96" s="13"/>
      <c r="AT96" s="230" t="s">
        <v>125</v>
      </c>
      <c r="AU96" s="230" t="s">
        <v>80</v>
      </c>
      <c r="AV96" s="13" t="s">
        <v>80</v>
      </c>
      <c r="AW96" s="13" t="s">
        <v>5</v>
      </c>
      <c r="AX96" s="13" t="s">
        <v>73</v>
      </c>
      <c r="AY96" s="230" t="s">
        <v>112</v>
      </c>
    </row>
    <row r="97" spans="1:51" s="13" customFormat="1" ht="12">
      <c r="A97" s="13"/>
      <c r="B97" s="220"/>
      <c r="C97" s="221"/>
      <c r="D97" s="213" t="s">
        <v>125</v>
      </c>
      <c r="E97" s="222" t="s">
        <v>20</v>
      </c>
      <c r="F97" s="223" t="s">
        <v>150</v>
      </c>
      <c r="G97" s="221"/>
      <c r="H97" s="224">
        <v>48.5</v>
      </c>
      <c r="I97" s="225"/>
      <c r="J97" s="225"/>
      <c r="K97" s="221"/>
      <c r="L97" s="221"/>
      <c r="M97" s="226"/>
      <c r="N97" s="227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9"/>
      <c r="Z97" s="13"/>
      <c r="AA97" s="13"/>
      <c r="AB97" s="13"/>
      <c r="AC97" s="13"/>
      <c r="AD97" s="13"/>
      <c r="AE97" s="13"/>
      <c r="AT97" s="230" t="s">
        <v>125</v>
      </c>
      <c r="AU97" s="230" t="s">
        <v>80</v>
      </c>
      <c r="AV97" s="13" t="s">
        <v>80</v>
      </c>
      <c r="AW97" s="13" t="s">
        <v>5</v>
      </c>
      <c r="AX97" s="13" t="s">
        <v>73</v>
      </c>
      <c r="AY97" s="230" t="s">
        <v>112</v>
      </c>
    </row>
    <row r="98" spans="1:51" s="13" customFormat="1" ht="12">
      <c r="A98" s="13"/>
      <c r="B98" s="220"/>
      <c r="C98" s="221"/>
      <c r="D98" s="213" t="s">
        <v>125</v>
      </c>
      <c r="E98" s="222" t="s">
        <v>20</v>
      </c>
      <c r="F98" s="223" t="s">
        <v>151</v>
      </c>
      <c r="G98" s="221"/>
      <c r="H98" s="224">
        <v>27</v>
      </c>
      <c r="I98" s="225"/>
      <c r="J98" s="225"/>
      <c r="K98" s="221"/>
      <c r="L98" s="221"/>
      <c r="M98" s="226"/>
      <c r="N98" s="227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9"/>
      <c r="Z98" s="13"/>
      <c r="AA98" s="13"/>
      <c r="AB98" s="13"/>
      <c r="AC98" s="13"/>
      <c r="AD98" s="13"/>
      <c r="AE98" s="13"/>
      <c r="AT98" s="230" t="s">
        <v>125</v>
      </c>
      <c r="AU98" s="230" t="s">
        <v>80</v>
      </c>
      <c r="AV98" s="13" t="s">
        <v>80</v>
      </c>
      <c r="AW98" s="13" t="s">
        <v>5</v>
      </c>
      <c r="AX98" s="13" t="s">
        <v>73</v>
      </c>
      <c r="AY98" s="230" t="s">
        <v>112</v>
      </c>
    </row>
    <row r="99" spans="1:51" s="13" customFormat="1" ht="12">
      <c r="A99" s="13"/>
      <c r="B99" s="220"/>
      <c r="C99" s="221"/>
      <c r="D99" s="213" t="s">
        <v>125</v>
      </c>
      <c r="E99" s="222" t="s">
        <v>20</v>
      </c>
      <c r="F99" s="223" t="s">
        <v>152</v>
      </c>
      <c r="G99" s="221"/>
      <c r="H99" s="224">
        <v>24.15</v>
      </c>
      <c r="I99" s="225"/>
      <c r="J99" s="225"/>
      <c r="K99" s="221"/>
      <c r="L99" s="221"/>
      <c r="M99" s="226"/>
      <c r="N99" s="227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9"/>
      <c r="Z99" s="13"/>
      <c r="AA99" s="13"/>
      <c r="AB99" s="13"/>
      <c r="AC99" s="13"/>
      <c r="AD99" s="13"/>
      <c r="AE99" s="13"/>
      <c r="AT99" s="230" t="s">
        <v>125</v>
      </c>
      <c r="AU99" s="230" t="s">
        <v>80</v>
      </c>
      <c r="AV99" s="13" t="s">
        <v>80</v>
      </c>
      <c r="AW99" s="13" t="s">
        <v>5</v>
      </c>
      <c r="AX99" s="13" t="s">
        <v>73</v>
      </c>
      <c r="AY99" s="230" t="s">
        <v>112</v>
      </c>
    </row>
    <row r="100" spans="1:51" s="13" customFormat="1" ht="12">
      <c r="A100" s="13"/>
      <c r="B100" s="220"/>
      <c r="C100" s="221"/>
      <c r="D100" s="213" t="s">
        <v>125</v>
      </c>
      <c r="E100" s="222" t="s">
        <v>20</v>
      </c>
      <c r="F100" s="223" t="s">
        <v>153</v>
      </c>
      <c r="G100" s="221"/>
      <c r="H100" s="224">
        <v>27.094</v>
      </c>
      <c r="I100" s="225"/>
      <c r="J100" s="225"/>
      <c r="K100" s="221"/>
      <c r="L100" s="221"/>
      <c r="M100" s="226"/>
      <c r="N100" s="227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9"/>
      <c r="Z100" s="13"/>
      <c r="AA100" s="13"/>
      <c r="AB100" s="13"/>
      <c r="AC100" s="13"/>
      <c r="AD100" s="13"/>
      <c r="AE100" s="13"/>
      <c r="AT100" s="230" t="s">
        <v>125</v>
      </c>
      <c r="AU100" s="230" t="s">
        <v>80</v>
      </c>
      <c r="AV100" s="13" t="s">
        <v>80</v>
      </c>
      <c r="AW100" s="13" t="s">
        <v>5</v>
      </c>
      <c r="AX100" s="13" t="s">
        <v>73</v>
      </c>
      <c r="AY100" s="230" t="s">
        <v>112</v>
      </c>
    </row>
    <row r="101" spans="1:51" s="13" customFormat="1" ht="12">
      <c r="A101" s="13"/>
      <c r="B101" s="220"/>
      <c r="C101" s="221"/>
      <c r="D101" s="213" t="s">
        <v>125</v>
      </c>
      <c r="E101" s="222" t="s">
        <v>20</v>
      </c>
      <c r="F101" s="223" t="s">
        <v>154</v>
      </c>
      <c r="G101" s="221"/>
      <c r="H101" s="224">
        <v>91.5</v>
      </c>
      <c r="I101" s="225"/>
      <c r="J101" s="225"/>
      <c r="K101" s="221"/>
      <c r="L101" s="221"/>
      <c r="M101" s="226"/>
      <c r="N101" s="227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9"/>
      <c r="Z101" s="13"/>
      <c r="AA101" s="13"/>
      <c r="AB101" s="13"/>
      <c r="AC101" s="13"/>
      <c r="AD101" s="13"/>
      <c r="AE101" s="13"/>
      <c r="AT101" s="230" t="s">
        <v>125</v>
      </c>
      <c r="AU101" s="230" t="s">
        <v>80</v>
      </c>
      <c r="AV101" s="13" t="s">
        <v>80</v>
      </c>
      <c r="AW101" s="13" t="s">
        <v>5</v>
      </c>
      <c r="AX101" s="13" t="s">
        <v>73</v>
      </c>
      <c r="AY101" s="230" t="s">
        <v>112</v>
      </c>
    </row>
    <row r="102" spans="1:51" s="14" customFormat="1" ht="12">
      <c r="A102" s="14"/>
      <c r="B102" s="231"/>
      <c r="C102" s="232"/>
      <c r="D102" s="213" t="s">
        <v>125</v>
      </c>
      <c r="E102" s="233" t="s">
        <v>20</v>
      </c>
      <c r="F102" s="234" t="s">
        <v>141</v>
      </c>
      <c r="G102" s="232"/>
      <c r="H102" s="235">
        <v>288.244</v>
      </c>
      <c r="I102" s="236"/>
      <c r="J102" s="236"/>
      <c r="K102" s="232"/>
      <c r="L102" s="232"/>
      <c r="M102" s="237"/>
      <c r="N102" s="238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40"/>
      <c r="Z102" s="14"/>
      <c r="AA102" s="14"/>
      <c r="AB102" s="14"/>
      <c r="AC102" s="14"/>
      <c r="AD102" s="14"/>
      <c r="AE102" s="14"/>
      <c r="AT102" s="241" t="s">
        <v>125</v>
      </c>
      <c r="AU102" s="241" t="s">
        <v>80</v>
      </c>
      <c r="AV102" s="14" t="s">
        <v>119</v>
      </c>
      <c r="AW102" s="14" t="s">
        <v>5</v>
      </c>
      <c r="AX102" s="14" t="s">
        <v>78</v>
      </c>
      <c r="AY102" s="241" t="s">
        <v>112</v>
      </c>
    </row>
    <row r="103" spans="1:65" s="2" customFormat="1" ht="22.2" customHeight="1">
      <c r="A103" s="38"/>
      <c r="B103" s="39"/>
      <c r="C103" s="199" t="s">
        <v>155</v>
      </c>
      <c r="D103" s="199" t="s">
        <v>114</v>
      </c>
      <c r="E103" s="200" t="s">
        <v>156</v>
      </c>
      <c r="F103" s="201" t="s">
        <v>157</v>
      </c>
      <c r="G103" s="202" t="s">
        <v>145</v>
      </c>
      <c r="H103" s="203">
        <v>14.2</v>
      </c>
      <c r="I103" s="204"/>
      <c r="J103" s="204"/>
      <c r="K103" s="205">
        <f>ROUND(P103*H103,2)</f>
        <v>0</v>
      </c>
      <c r="L103" s="201" t="s">
        <v>118</v>
      </c>
      <c r="M103" s="44"/>
      <c r="N103" s="206" t="s">
        <v>20</v>
      </c>
      <c r="O103" s="207" t="s">
        <v>42</v>
      </c>
      <c r="P103" s="208">
        <f>I103+J103</f>
        <v>0</v>
      </c>
      <c r="Q103" s="208">
        <f>ROUND(I103*H103,2)</f>
        <v>0</v>
      </c>
      <c r="R103" s="208">
        <f>ROUND(J103*H103,2)</f>
        <v>0</v>
      </c>
      <c r="S103" s="84"/>
      <c r="T103" s="209">
        <f>S103*H103</f>
        <v>0</v>
      </c>
      <c r="U103" s="209">
        <v>0</v>
      </c>
      <c r="V103" s="209">
        <f>U103*H103</f>
        <v>0</v>
      </c>
      <c r="W103" s="209">
        <v>0</v>
      </c>
      <c r="X103" s="209">
        <f>W103*H103</f>
        <v>0</v>
      </c>
      <c r="Y103" s="210" t="s">
        <v>20</v>
      </c>
      <c r="Z103" s="38"/>
      <c r="AA103" s="38"/>
      <c r="AB103" s="38"/>
      <c r="AC103" s="38"/>
      <c r="AD103" s="38"/>
      <c r="AE103" s="38"/>
      <c r="AR103" s="211" t="s">
        <v>119</v>
      </c>
      <c r="AT103" s="211" t="s">
        <v>114</v>
      </c>
      <c r="AU103" s="211" t="s">
        <v>80</v>
      </c>
      <c r="AY103" s="17" t="s">
        <v>112</v>
      </c>
      <c r="BE103" s="212">
        <f>IF(O103="základní",K103,0)</f>
        <v>0</v>
      </c>
      <c r="BF103" s="212">
        <f>IF(O103="snížená",K103,0)</f>
        <v>0</v>
      </c>
      <c r="BG103" s="212">
        <f>IF(O103="zákl. přenesená",K103,0)</f>
        <v>0</v>
      </c>
      <c r="BH103" s="212">
        <f>IF(O103="sníž. přenesená",K103,0)</f>
        <v>0</v>
      </c>
      <c r="BI103" s="212">
        <f>IF(O103="nulová",K103,0)</f>
        <v>0</v>
      </c>
      <c r="BJ103" s="17" t="s">
        <v>78</v>
      </c>
      <c r="BK103" s="212">
        <f>ROUND(P103*H103,2)</f>
        <v>0</v>
      </c>
      <c r="BL103" s="17" t="s">
        <v>119</v>
      </c>
      <c r="BM103" s="211" t="s">
        <v>158</v>
      </c>
    </row>
    <row r="104" spans="1:47" s="2" customFormat="1" ht="12">
      <c r="A104" s="38"/>
      <c r="B104" s="39"/>
      <c r="C104" s="40"/>
      <c r="D104" s="213" t="s">
        <v>121</v>
      </c>
      <c r="E104" s="40"/>
      <c r="F104" s="214" t="s">
        <v>159</v>
      </c>
      <c r="G104" s="40"/>
      <c r="H104" s="40"/>
      <c r="I104" s="215"/>
      <c r="J104" s="215"/>
      <c r="K104" s="40"/>
      <c r="L104" s="40"/>
      <c r="M104" s="44"/>
      <c r="N104" s="216"/>
      <c r="O104" s="217"/>
      <c r="P104" s="84"/>
      <c r="Q104" s="84"/>
      <c r="R104" s="84"/>
      <c r="S104" s="84"/>
      <c r="T104" s="84"/>
      <c r="U104" s="84"/>
      <c r="V104" s="84"/>
      <c r="W104" s="84"/>
      <c r="X104" s="84"/>
      <c r="Y104" s="85"/>
      <c r="Z104" s="38"/>
      <c r="AA104" s="38"/>
      <c r="AB104" s="38"/>
      <c r="AC104" s="38"/>
      <c r="AD104" s="38"/>
      <c r="AE104" s="38"/>
      <c r="AT104" s="17" t="s">
        <v>121</v>
      </c>
      <c r="AU104" s="17" t="s">
        <v>80</v>
      </c>
    </row>
    <row r="105" spans="1:47" s="2" customFormat="1" ht="12">
      <c r="A105" s="38"/>
      <c r="B105" s="39"/>
      <c r="C105" s="40"/>
      <c r="D105" s="218" t="s">
        <v>123</v>
      </c>
      <c r="E105" s="40"/>
      <c r="F105" s="219" t="s">
        <v>160</v>
      </c>
      <c r="G105" s="40"/>
      <c r="H105" s="40"/>
      <c r="I105" s="215"/>
      <c r="J105" s="215"/>
      <c r="K105" s="40"/>
      <c r="L105" s="40"/>
      <c r="M105" s="44"/>
      <c r="N105" s="216"/>
      <c r="O105" s="217"/>
      <c r="P105" s="84"/>
      <c r="Q105" s="84"/>
      <c r="R105" s="84"/>
      <c r="S105" s="84"/>
      <c r="T105" s="84"/>
      <c r="U105" s="84"/>
      <c r="V105" s="84"/>
      <c r="W105" s="84"/>
      <c r="X105" s="84"/>
      <c r="Y105" s="85"/>
      <c r="Z105" s="38"/>
      <c r="AA105" s="38"/>
      <c r="AB105" s="38"/>
      <c r="AC105" s="38"/>
      <c r="AD105" s="38"/>
      <c r="AE105" s="38"/>
      <c r="AT105" s="17" t="s">
        <v>123</v>
      </c>
      <c r="AU105" s="17" t="s">
        <v>80</v>
      </c>
    </row>
    <row r="106" spans="1:51" s="13" customFormat="1" ht="12">
      <c r="A106" s="13"/>
      <c r="B106" s="220"/>
      <c r="C106" s="221"/>
      <c r="D106" s="213" t="s">
        <v>125</v>
      </c>
      <c r="E106" s="222" t="s">
        <v>20</v>
      </c>
      <c r="F106" s="223" t="s">
        <v>161</v>
      </c>
      <c r="G106" s="221"/>
      <c r="H106" s="224">
        <v>7</v>
      </c>
      <c r="I106" s="225"/>
      <c r="J106" s="225"/>
      <c r="K106" s="221"/>
      <c r="L106" s="221"/>
      <c r="M106" s="226"/>
      <c r="N106" s="227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9"/>
      <c r="Z106" s="13"/>
      <c r="AA106" s="13"/>
      <c r="AB106" s="13"/>
      <c r="AC106" s="13"/>
      <c r="AD106" s="13"/>
      <c r="AE106" s="13"/>
      <c r="AT106" s="230" t="s">
        <v>125</v>
      </c>
      <c r="AU106" s="230" t="s">
        <v>80</v>
      </c>
      <c r="AV106" s="13" t="s">
        <v>80</v>
      </c>
      <c r="AW106" s="13" t="s">
        <v>5</v>
      </c>
      <c r="AX106" s="13" t="s">
        <v>73</v>
      </c>
      <c r="AY106" s="230" t="s">
        <v>112</v>
      </c>
    </row>
    <row r="107" spans="1:51" s="13" customFormat="1" ht="12">
      <c r="A107" s="13"/>
      <c r="B107" s="220"/>
      <c r="C107" s="221"/>
      <c r="D107" s="213" t="s">
        <v>125</v>
      </c>
      <c r="E107" s="222" t="s">
        <v>20</v>
      </c>
      <c r="F107" s="223" t="s">
        <v>162</v>
      </c>
      <c r="G107" s="221"/>
      <c r="H107" s="224">
        <v>7.2</v>
      </c>
      <c r="I107" s="225"/>
      <c r="J107" s="225"/>
      <c r="K107" s="221"/>
      <c r="L107" s="221"/>
      <c r="M107" s="226"/>
      <c r="N107" s="227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9"/>
      <c r="Z107" s="13"/>
      <c r="AA107" s="13"/>
      <c r="AB107" s="13"/>
      <c r="AC107" s="13"/>
      <c r="AD107" s="13"/>
      <c r="AE107" s="13"/>
      <c r="AT107" s="230" t="s">
        <v>125</v>
      </c>
      <c r="AU107" s="230" t="s">
        <v>80</v>
      </c>
      <c r="AV107" s="13" t="s">
        <v>80</v>
      </c>
      <c r="AW107" s="13" t="s">
        <v>5</v>
      </c>
      <c r="AX107" s="13" t="s">
        <v>73</v>
      </c>
      <c r="AY107" s="230" t="s">
        <v>112</v>
      </c>
    </row>
    <row r="108" spans="1:51" s="14" customFormat="1" ht="12">
      <c r="A108" s="14"/>
      <c r="B108" s="231"/>
      <c r="C108" s="232"/>
      <c r="D108" s="213" t="s">
        <v>125</v>
      </c>
      <c r="E108" s="233" t="s">
        <v>20</v>
      </c>
      <c r="F108" s="234" t="s">
        <v>141</v>
      </c>
      <c r="G108" s="232"/>
      <c r="H108" s="235">
        <v>14.2</v>
      </c>
      <c r="I108" s="236"/>
      <c r="J108" s="236"/>
      <c r="K108" s="232"/>
      <c r="L108" s="232"/>
      <c r="M108" s="237"/>
      <c r="N108" s="238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40"/>
      <c r="Z108" s="14"/>
      <c r="AA108" s="14"/>
      <c r="AB108" s="14"/>
      <c r="AC108" s="14"/>
      <c r="AD108" s="14"/>
      <c r="AE108" s="14"/>
      <c r="AT108" s="241" t="s">
        <v>125</v>
      </c>
      <c r="AU108" s="241" t="s">
        <v>80</v>
      </c>
      <c r="AV108" s="14" t="s">
        <v>119</v>
      </c>
      <c r="AW108" s="14" t="s">
        <v>5</v>
      </c>
      <c r="AX108" s="14" t="s">
        <v>78</v>
      </c>
      <c r="AY108" s="241" t="s">
        <v>112</v>
      </c>
    </row>
    <row r="109" spans="1:65" s="2" customFormat="1" ht="22.2" customHeight="1">
      <c r="A109" s="38"/>
      <c r="B109" s="39"/>
      <c r="C109" s="199" t="s">
        <v>163</v>
      </c>
      <c r="D109" s="199" t="s">
        <v>114</v>
      </c>
      <c r="E109" s="200" t="s">
        <v>164</v>
      </c>
      <c r="F109" s="201" t="s">
        <v>165</v>
      </c>
      <c r="G109" s="202" t="s">
        <v>145</v>
      </c>
      <c r="H109" s="203">
        <v>304</v>
      </c>
      <c r="I109" s="204"/>
      <c r="J109" s="204"/>
      <c r="K109" s="205">
        <f>ROUND(P109*H109,2)</f>
        <v>0</v>
      </c>
      <c r="L109" s="201" t="s">
        <v>118</v>
      </c>
      <c r="M109" s="44"/>
      <c r="N109" s="206" t="s">
        <v>20</v>
      </c>
      <c r="O109" s="207" t="s">
        <v>42</v>
      </c>
      <c r="P109" s="208">
        <f>I109+J109</f>
        <v>0</v>
      </c>
      <c r="Q109" s="208">
        <f>ROUND(I109*H109,2)</f>
        <v>0</v>
      </c>
      <c r="R109" s="208">
        <f>ROUND(J109*H109,2)</f>
        <v>0</v>
      </c>
      <c r="S109" s="84"/>
      <c r="T109" s="209">
        <f>S109*H109</f>
        <v>0</v>
      </c>
      <c r="U109" s="209">
        <v>0</v>
      </c>
      <c r="V109" s="209">
        <f>U109*H109</f>
        <v>0</v>
      </c>
      <c r="W109" s="209">
        <v>0</v>
      </c>
      <c r="X109" s="209">
        <f>W109*H109</f>
        <v>0</v>
      </c>
      <c r="Y109" s="210" t="s">
        <v>20</v>
      </c>
      <c r="Z109" s="38"/>
      <c r="AA109" s="38"/>
      <c r="AB109" s="38"/>
      <c r="AC109" s="38"/>
      <c r="AD109" s="38"/>
      <c r="AE109" s="38"/>
      <c r="AR109" s="211" t="s">
        <v>119</v>
      </c>
      <c r="AT109" s="211" t="s">
        <v>114</v>
      </c>
      <c r="AU109" s="211" t="s">
        <v>80</v>
      </c>
      <c r="AY109" s="17" t="s">
        <v>112</v>
      </c>
      <c r="BE109" s="212">
        <f>IF(O109="základní",K109,0)</f>
        <v>0</v>
      </c>
      <c r="BF109" s="212">
        <f>IF(O109="snížená",K109,0)</f>
        <v>0</v>
      </c>
      <c r="BG109" s="212">
        <f>IF(O109="zákl. přenesená",K109,0)</f>
        <v>0</v>
      </c>
      <c r="BH109" s="212">
        <f>IF(O109="sníž. přenesená",K109,0)</f>
        <v>0</v>
      </c>
      <c r="BI109" s="212">
        <f>IF(O109="nulová",K109,0)</f>
        <v>0</v>
      </c>
      <c r="BJ109" s="17" t="s">
        <v>78</v>
      </c>
      <c r="BK109" s="212">
        <f>ROUND(P109*H109,2)</f>
        <v>0</v>
      </c>
      <c r="BL109" s="17" t="s">
        <v>119</v>
      </c>
      <c r="BM109" s="211" t="s">
        <v>166</v>
      </c>
    </row>
    <row r="110" spans="1:47" s="2" customFormat="1" ht="12">
      <c r="A110" s="38"/>
      <c r="B110" s="39"/>
      <c r="C110" s="40"/>
      <c r="D110" s="213" t="s">
        <v>121</v>
      </c>
      <c r="E110" s="40"/>
      <c r="F110" s="214" t="s">
        <v>167</v>
      </c>
      <c r="G110" s="40"/>
      <c r="H110" s="40"/>
      <c r="I110" s="215"/>
      <c r="J110" s="215"/>
      <c r="K110" s="40"/>
      <c r="L110" s="40"/>
      <c r="M110" s="44"/>
      <c r="N110" s="216"/>
      <c r="O110" s="217"/>
      <c r="P110" s="84"/>
      <c r="Q110" s="84"/>
      <c r="R110" s="84"/>
      <c r="S110" s="84"/>
      <c r="T110" s="84"/>
      <c r="U110" s="84"/>
      <c r="V110" s="84"/>
      <c r="W110" s="84"/>
      <c r="X110" s="84"/>
      <c r="Y110" s="85"/>
      <c r="Z110" s="38"/>
      <c r="AA110" s="38"/>
      <c r="AB110" s="38"/>
      <c r="AC110" s="38"/>
      <c r="AD110" s="38"/>
      <c r="AE110" s="38"/>
      <c r="AT110" s="17" t="s">
        <v>121</v>
      </c>
      <c r="AU110" s="17" t="s">
        <v>80</v>
      </c>
    </row>
    <row r="111" spans="1:47" s="2" customFormat="1" ht="12">
      <c r="A111" s="38"/>
      <c r="B111" s="39"/>
      <c r="C111" s="40"/>
      <c r="D111" s="218" t="s">
        <v>123</v>
      </c>
      <c r="E111" s="40"/>
      <c r="F111" s="219" t="s">
        <v>168</v>
      </c>
      <c r="G111" s="40"/>
      <c r="H111" s="40"/>
      <c r="I111" s="215"/>
      <c r="J111" s="215"/>
      <c r="K111" s="40"/>
      <c r="L111" s="40"/>
      <c r="M111" s="44"/>
      <c r="N111" s="216"/>
      <c r="O111" s="217"/>
      <c r="P111" s="84"/>
      <c r="Q111" s="84"/>
      <c r="R111" s="84"/>
      <c r="S111" s="84"/>
      <c r="T111" s="84"/>
      <c r="U111" s="84"/>
      <c r="V111" s="84"/>
      <c r="W111" s="84"/>
      <c r="X111" s="84"/>
      <c r="Y111" s="85"/>
      <c r="Z111" s="38"/>
      <c r="AA111" s="38"/>
      <c r="AB111" s="38"/>
      <c r="AC111" s="38"/>
      <c r="AD111" s="38"/>
      <c r="AE111" s="38"/>
      <c r="AT111" s="17" t="s">
        <v>123</v>
      </c>
      <c r="AU111" s="17" t="s">
        <v>80</v>
      </c>
    </row>
    <row r="112" spans="1:51" s="13" customFormat="1" ht="12">
      <c r="A112" s="13"/>
      <c r="B112" s="220"/>
      <c r="C112" s="221"/>
      <c r="D112" s="213" t="s">
        <v>125</v>
      </c>
      <c r="E112" s="222" t="s">
        <v>20</v>
      </c>
      <c r="F112" s="223" t="s">
        <v>169</v>
      </c>
      <c r="G112" s="221"/>
      <c r="H112" s="224">
        <v>196</v>
      </c>
      <c r="I112" s="225"/>
      <c r="J112" s="225"/>
      <c r="K112" s="221"/>
      <c r="L112" s="221"/>
      <c r="M112" s="226"/>
      <c r="N112" s="227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9"/>
      <c r="Z112" s="13"/>
      <c r="AA112" s="13"/>
      <c r="AB112" s="13"/>
      <c r="AC112" s="13"/>
      <c r="AD112" s="13"/>
      <c r="AE112" s="13"/>
      <c r="AT112" s="230" t="s">
        <v>125</v>
      </c>
      <c r="AU112" s="230" t="s">
        <v>80</v>
      </c>
      <c r="AV112" s="13" t="s">
        <v>80</v>
      </c>
      <c r="AW112" s="13" t="s">
        <v>5</v>
      </c>
      <c r="AX112" s="13" t="s">
        <v>73</v>
      </c>
      <c r="AY112" s="230" t="s">
        <v>112</v>
      </c>
    </row>
    <row r="113" spans="1:51" s="13" customFormat="1" ht="12">
      <c r="A113" s="13"/>
      <c r="B113" s="220"/>
      <c r="C113" s="221"/>
      <c r="D113" s="213" t="s">
        <v>125</v>
      </c>
      <c r="E113" s="222" t="s">
        <v>20</v>
      </c>
      <c r="F113" s="223" t="s">
        <v>170</v>
      </c>
      <c r="G113" s="221"/>
      <c r="H113" s="224">
        <v>108</v>
      </c>
      <c r="I113" s="225"/>
      <c r="J113" s="225"/>
      <c r="K113" s="221"/>
      <c r="L113" s="221"/>
      <c r="M113" s="226"/>
      <c r="N113" s="227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9"/>
      <c r="Z113" s="13"/>
      <c r="AA113" s="13"/>
      <c r="AB113" s="13"/>
      <c r="AC113" s="13"/>
      <c r="AD113" s="13"/>
      <c r="AE113" s="13"/>
      <c r="AT113" s="230" t="s">
        <v>125</v>
      </c>
      <c r="AU113" s="230" t="s">
        <v>80</v>
      </c>
      <c r="AV113" s="13" t="s">
        <v>80</v>
      </c>
      <c r="AW113" s="13" t="s">
        <v>5</v>
      </c>
      <c r="AX113" s="13" t="s">
        <v>73</v>
      </c>
      <c r="AY113" s="230" t="s">
        <v>112</v>
      </c>
    </row>
    <row r="114" spans="1:51" s="14" customFormat="1" ht="12">
      <c r="A114" s="14"/>
      <c r="B114" s="231"/>
      <c r="C114" s="232"/>
      <c r="D114" s="213" t="s">
        <v>125</v>
      </c>
      <c r="E114" s="233" t="s">
        <v>20</v>
      </c>
      <c r="F114" s="234" t="s">
        <v>141</v>
      </c>
      <c r="G114" s="232"/>
      <c r="H114" s="235">
        <v>304</v>
      </c>
      <c r="I114" s="236"/>
      <c r="J114" s="236"/>
      <c r="K114" s="232"/>
      <c r="L114" s="232"/>
      <c r="M114" s="237"/>
      <c r="N114" s="238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40"/>
      <c r="Z114" s="14"/>
      <c r="AA114" s="14"/>
      <c r="AB114" s="14"/>
      <c r="AC114" s="14"/>
      <c r="AD114" s="14"/>
      <c r="AE114" s="14"/>
      <c r="AT114" s="241" t="s">
        <v>125</v>
      </c>
      <c r="AU114" s="241" t="s">
        <v>80</v>
      </c>
      <c r="AV114" s="14" t="s">
        <v>119</v>
      </c>
      <c r="AW114" s="14" t="s">
        <v>5</v>
      </c>
      <c r="AX114" s="14" t="s">
        <v>78</v>
      </c>
      <c r="AY114" s="241" t="s">
        <v>112</v>
      </c>
    </row>
    <row r="115" spans="1:65" s="2" customFormat="1" ht="22.2" customHeight="1">
      <c r="A115" s="38"/>
      <c r="B115" s="39"/>
      <c r="C115" s="199" t="s">
        <v>171</v>
      </c>
      <c r="D115" s="199" t="s">
        <v>114</v>
      </c>
      <c r="E115" s="200" t="s">
        <v>172</v>
      </c>
      <c r="F115" s="201" t="s">
        <v>173</v>
      </c>
      <c r="G115" s="202" t="s">
        <v>136</v>
      </c>
      <c r="H115" s="203">
        <v>2882.44</v>
      </c>
      <c r="I115" s="204"/>
      <c r="J115" s="204"/>
      <c r="K115" s="205">
        <f>ROUND(P115*H115,2)</f>
        <v>0</v>
      </c>
      <c r="L115" s="201" t="s">
        <v>118</v>
      </c>
      <c r="M115" s="44"/>
      <c r="N115" s="206" t="s">
        <v>20</v>
      </c>
      <c r="O115" s="207" t="s">
        <v>42</v>
      </c>
      <c r="P115" s="208">
        <f>I115+J115</f>
        <v>0</v>
      </c>
      <c r="Q115" s="208">
        <f>ROUND(I115*H115,2)</f>
        <v>0</v>
      </c>
      <c r="R115" s="208">
        <f>ROUND(J115*H115,2)</f>
        <v>0</v>
      </c>
      <c r="S115" s="84"/>
      <c r="T115" s="209">
        <f>S115*H115</f>
        <v>0</v>
      </c>
      <c r="U115" s="209">
        <v>0</v>
      </c>
      <c r="V115" s="209">
        <f>U115*H115</f>
        <v>0</v>
      </c>
      <c r="W115" s="209">
        <v>0</v>
      </c>
      <c r="X115" s="209">
        <f>W115*H115</f>
        <v>0</v>
      </c>
      <c r="Y115" s="210" t="s">
        <v>20</v>
      </c>
      <c r="Z115" s="38"/>
      <c r="AA115" s="38"/>
      <c r="AB115" s="38"/>
      <c r="AC115" s="38"/>
      <c r="AD115" s="38"/>
      <c r="AE115" s="38"/>
      <c r="AR115" s="211" t="s">
        <v>119</v>
      </c>
      <c r="AT115" s="211" t="s">
        <v>114</v>
      </c>
      <c r="AU115" s="211" t="s">
        <v>80</v>
      </c>
      <c r="AY115" s="17" t="s">
        <v>112</v>
      </c>
      <c r="BE115" s="212">
        <f>IF(O115="základní",K115,0)</f>
        <v>0</v>
      </c>
      <c r="BF115" s="212">
        <f>IF(O115="snížená",K115,0)</f>
        <v>0</v>
      </c>
      <c r="BG115" s="212">
        <f>IF(O115="zákl. přenesená",K115,0)</f>
        <v>0</v>
      </c>
      <c r="BH115" s="212">
        <f>IF(O115="sníž. přenesená",K115,0)</f>
        <v>0</v>
      </c>
      <c r="BI115" s="212">
        <f>IF(O115="nulová",K115,0)</f>
        <v>0</v>
      </c>
      <c r="BJ115" s="17" t="s">
        <v>78</v>
      </c>
      <c r="BK115" s="212">
        <f>ROUND(P115*H115,2)</f>
        <v>0</v>
      </c>
      <c r="BL115" s="17" t="s">
        <v>119</v>
      </c>
      <c r="BM115" s="211" t="s">
        <v>174</v>
      </c>
    </row>
    <row r="116" spans="1:47" s="2" customFormat="1" ht="12">
      <c r="A116" s="38"/>
      <c r="B116" s="39"/>
      <c r="C116" s="40"/>
      <c r="D116" s="213" t="s">
        <v>121</v>
      </c>
      <c r="E116" s="40"/>
      <c r="F116" s="214" t="s">
        <v>175</v>
      </c>
      <c r="G116" s="40"/>
      <c r="H116" s="40"/>
      <c r="I116" s="215"/>
      <c r="J116" s="215"/>
      <c r="K116" s="40"/>
      <c r="L116" s="40"/>
      <c r="M116" s="44"/>
      <c r="N116" s="216"/>
      <c r="O116" s="217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38"/>
      <c r="AA116" s="38"/>
      <c r="AB116" s="38"/>
      <c r="AC116" s="38"/>
      <c r="AD116" s="38"/>
      <c r="AE116" s="38"/>
      <c r="AT116" s="17" t="s">
        <v>121</v>
      </c>
      <c r="AU116" s="17" t="s">
        <v>80</v>
      </c>
    </row>
    <row r="117" spans="1:47" s="2" customFormat="1" ht="12">
      <c r="A117" s="38"/>
      <c r="B117" s="39"/>
      <c r="C117" s="40"/>
      <c r="D117" s="218" t="s">
        <v>123</v>
      </c>
      <c r="E117" s="40"/>
      <c r="F117" s="219" t="s">
        <v>176</v>
      </c>
      <c r="G117" s="40"/>
      <c r="H117" s="40"/>
      <c r="I117" s="215"/>
      <c r="J117" s="215"/>
      <c r="K117" s="40"/>
      <c r="L117" s="40"/>
      <c r="M117" s="44"/>
      <c r="N117" s="216"/>
      <c r="O117" s="217"/>
      <c r="P117" s="84"/>
      <c r="Q117" s="84"/>
      <c r="R117" s="84"/>
      <c r="S117" s="84"/>
      <c r="T117" s="84"/>
      <c r="U117" s="84"/>
      <c r="V117" s="84"/>
      <c r="W117" s="84"/>
      <c r="X117" s="84"/>
      <c r="Y117" s="85"/>
      <c r="Z117" s="38"/>
      <c r="AA117" s="38"/>
      <c r="AB117" s="38"/>
      <c r="AC117" s="38"/>
      <c r="AD117" s="38"/>
      <c r="AE117" s="38"/>
      <c r="AT117" s="17" t="s">
        <v>123</v>
      </c>
      <c r="AU117" s="17" t="s">
        <v>80</v>
      </c>
    </row>
    <row r="118" spans="1:51" s="13" customFormat="1" ht="12">
      <c r="A118" s="13"/>
      <c r="B118" s="220"/>
      <c r="C118" s="221"/>
      <c r="D118" s="213" t="s">
        <v>125</v>
      </c>
      <c r="E118" s="222" t="s">
        <v>20</v>
      </c>
      <c r="F118" s="223" t="s">
        <v>177</v>
      </c>
      <c r="G118" s="221"/>
      <c r="H118" s="224">
        <v>2882.44</v>
      </c>
      <c r="I118" s="225"/>
      <c r="J118" s="225"/>
      <c r="K118" s="221"/>
      <c r="L118" s="221"/>
      <c r="M118" s="226"/>
      <c r="N118" s="227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9"/>
      <c r="Z118" s="13"/>
      <c r="AA118" s="13"/>
      <c r="AB118" s="13"/>
      <c r="AC118" s="13"/>
      <c r="AD118" s="13"/>
      <c r="AE118" s="13"/>
      <c r="AT118" s="230" t="s">
        <v>125</v>
      </c>
      <c r="AU118" s="230" t="s">
        <v>80</v>
      </c>
      <c r="AV118" s="13" t="s">
        <v>80</v>
      </c>
      <c r="AW118" s="13" t="s">
        <v>5</v>
      </c>
      <c r="AX118" s="13" t="s">
        <v>78</v>
      </c>
      <c r="AY118" s="230" t="s">
        <v>112</v>
      </c>
    </row>
    <row r="119" spans="1:65" s="2" customFormat="1" ht="22.2" customHeight="1">
      <c r="A119" s="38"/>
      <c r="B119" s="39"/>
      <c r="C119" s="199" t="s">
        <v>178</v>
      </c>
      <c r="D119" s="199" t="s">
        <v>114</v>
      </c>
      <c r="E119" s="200" t="s">
        <v>179</v>
      </c>
      <c r="F119" s="201" t="s">
        <v>180</v>
      </c>
      <c r="G119" s="202" t="s">
        <v>117</v>
      </c>
      <c r="H119" s="203">
        <v>0.501</v>
      </c>
      <c r="I119" s="204"/>
      <c r="J119" s="204"/>
      <c r="K119" s="205">
        <f>ROUND(P119*H119,2)</f>
        <v>0</v>
      </c>
      <c r="L119" s="201" t="s">
        <v>118</v>
      </c>
      <c r="M119" s="44"/>
      <c r="N119" s="206" t="s">
        <v>20</v>
      </c>
      <c r="O119" s="207" t="s">
        <v>42</v>
      </c>
      <c r="P119" s="208">
        <f>I119+J119</f>
        <v>0</v>
      </c>
      <c r="Q119" s="208">
        <f>ROUND(I119*H119,2)</f>
        <v>0</v>
      </c>
      <c r="R119" s="208">
        <f>ROUND(J119*H119,2)</f>
        <v>0</v>
      </c>
      <c r="S119" s="84"/>
      <c r="T119" s="209">
        <f>S119*H119</f>
        <v>0</v>
      </c>
      <c r="U119" s="209">
        <v>0</v>
      </c>
      <c r="V119" s="209">
        <f>U119*H119</f>
        <v>0</v>
      </c>
      <c r="W119" s="209">
        <v>0</v>
      </c>
      <c r="X119" s="209">
        <f>W119*H119</f>
        <v>0</v>
      </c>
      <c r="Y119" s="210" t="s">
        <v>20</v>
      </c>
      <c r="Z119" s="38"/>
      <c r="AA119" s="38"/>
      <c r="AB119" s="38"/>
      <c r="AC119" s="38"/>
      <c r="AD119" s="38"/>
      <c r="AE119" s="38"/>
      <c r="AR119" s="211" t="s">
        <v>119</v>
      </c>
      <c r="AT119" s="211" t="s">
        <v>114</v>
      </c>
      <c r="AU119" s="211" t="s">
        <v>80</v>
      </c>
      <c r="AY119" s="17" t="s">
        <v>112</v>
      </c>
      <c r="BE119" s="212">
        <f>IF(O119="základní",K119,0)</f>
        <v>0</v>
      </c>
      <c r="BF119" s="212">
        <f>IF(O119="snížená",K119,0)</f>
        <v>0</v>
      </c>
      <c r="BG119" s="212">
        <f>IF(O119="zákl. přenesená",K119,0)</f>
        <v>0</v>
      </c>
      <c r="BH119" s="212">
        <f>IF(O119="sníž. přenesená",K119,0)</f>
        <v>0</v>
      </c>
      <c r="BI119" s="212">
        <f>IF(O119="nulová",K119,0)</f>
        <v>0</v>
      </c>
      <c r="BJ119" s="17" t="s">
        <v>78</v>
      </c>
      <c r="BK119" s="212">
        <f>ROUND(P119*H119,2)</f>
        <v>0</v>
      </c>
      <c r="BL119" s="17" t="s">
        <v>119</v>
      </c>
      <c r="BM119" s="211" t="s">
        <v>181</v>
      </c>
    </row>
    <row r="120" spans="1:47" s="2" customFormat="1" ht="12">
      <c r="A120" s="38"/>
      <c r="B120" s="39"/>
      <c r="C120" s="40"/>
      <c r="D120" s="213" t="s">
        <v>121</v>
      </c>
      <c r="E120" s="40"/>
      <c r="F120" s="214" t="s">
        <v>182</v>
      </c>
      <c r="G120" s="40"/>
      <c r="H120" s="40"/>
      <c r="I120" s="215"/>
      <c r="J120" s="215"/>
      <c r="K120" s="40"/>
      <c r="L120" s="40"/>
      <c r="M120" s="44"/>
      <c r="N120" s="216"/>
      <c r="O120" s="217"/>
      <c r="P120" s="84"/>
      <c r="Q120" s="84"/>
      <c r="R120" s="84"/>
      <c r="S120" s="84"/>
      <c r="T120" s="84"/>
      <c r="U120" s="84"/>
      <c r="V120" s="84"/>
      <c r="W120" s="84"/>
      <c r="X120" s="84"/>
      <c r="Y120" s="85"/>
      <c r="Z120" s="38"/>
      <c r="AA120" s="38"/>
      <c r="AB120" s="38"/>
      <c r="AC120" s="38"/>
      <c r="AD120" s="38"/>
      <c r="AE120" s="38"/>
      <c r="AT120" s="17" t="s">
        <v>121</v>
      </c>
      <c r="AU120" s="17" t="s">
        <v>80</v>
      </c>
    </row>
    <row r="121" spans="1:47" s="2" customFormat="1" ht="12">
      <c r="A121" s="38"/>
      <c r="B121" s="39"/>
      <c r="C121" s="40"/>
      <c r="D121" s="218" t="s">
        <v>123</v>
      </c>
      <c r="E121" s="40"/>
      <c r="F121" s="219" t="s">
        <v>183</v>
      </c>
      <c r="G121" s="40"/>
      <c r="H121" s="40"/>
      <c r="I121" s="215"/>
      <c r="J121" s="215"/>
      <c r="K121" s="40"/>
      <c r="L121" s="40"/>
      <c r="M121" s="44"/>
      <c r="N121" s="216"/>
      <c r="O121" s="217"/>
      <c r="P121" s="84"/>
      <c r="Q121" s="84"/>
      <c r="R121" s="84"/>
      <c r="S121" s="84"/>
      <c r="T121" s="84"/>
      <c r="U121" s="84"/>
      <c r="V121" s="84"/>
      <c r="W121" s="84"/>
      <c r="X121" s="84"/>
      <c r="Y121" s="85"/>
      <c r="Z121" s="38"/>
      <c r="AA121" s="38"/>
      <c r="AB121" s="38"/>
      <c r="AC121" s="38"/>
      <c r="AD121" s="38"/>
      <c r="AE121" s="38"/>
      <c r="AT121" s="17" t="s">
        <v>123</v>
      </c>
      <c r="AU121" s="17" t="s">
        <v>80</v>
      </c>
    </row>
    <row r="122" spans="1:65" s="2" customFormat="1" ht="22.2" customHeight="1">
      <c r="A122" s="38"/>
      <c r="B122" s="39"/>
      <c r="C122" s="199" t="s">
        <v>184</v>
      </c>
      <c r="D122" s="199" t="s">
        <v>114</v>
      </c>
      <c r="E122" s="200" t="s">
        <v>185</v>
      </c>
      <c r="F122" s="201" t="s">
        <v>186</v>
      </c>
      <c r="G122" s="202" t="s">
        <v>117</v>
      </c>
      <c r="H122" s="203">
        <v>0.125</v>
      </c>
      <c r="I122" s="204"/>
      <c r="J122" s="204"/>
      <c r="K122" s="205">
        <f>ROUND(P122*H122,2)</f>
        <v>0</v>
      </c>
      <c r="L122" s="201" t="s">
        <v>118</v>
      </c>
      <c r="M122" s="44"/>
      <c r="N122" s="206" t="s">
        <v>20</v>
      </c>
      <c r="O122" s="207" t="s">
        <v>42</v>
      </c>
      <c r="P122" s="208">
        <f>I122+J122</f>
        <v>0</v>
      </c>
      <c r="Q122" s="208">
        <f>ROUND(I122*H122,2)</f>
        <v>0</v>
      </c>
      <c r="R122" s="208">
        <f>ROUND(J122*H122,2)</f>
        <v>0</v>
      </c>
      <c r="S122" s="84"/>
      <c r="T122" s="209">
        <f>S122*H122</f>
        <v>0</v>
      </c>
      <c r="U122" s="209">
        <v>0</v>
      </c>
      <c r="V122" s="209">
        <f>U122*H122</f>
        <v>0</v>
      </c>
      <c r="W122" s="209">
        <v>0</v>
      </c>
      <c r="X122" s="209">
        <f>W122*H122</f>
        <v>0</v>
      </c>
      <c r="Y122" s="210" t="s">
        <v>20</v>
      </c>
      <c r="Z122" s="38"/>
      <c r="AA122" s="38"/>
      <c r="AB122" s="38"/>
      <c r="AC122" s="38"/>
      <c r="AD122" s="38"/>
      <c r="AE122" s="38"/>
      <c r="AR122" s="211" t="s">
        <v>119</v>
      </c>
      <c r="AT122" s="211" t="s">
        <v>114</v>
      </c>
      <c r="AU122" s="211" t="s">
        <v>80</v>
      </c>
      <c r="AY122" s="17" t="s">
        <v>112</v>
      </c>
      <c r="BE122" s="212">
        <f>IF(O122="základní",K122,0)</f>
        <v>0</v>
      </c>
      <c r="BF122" s="212">
        <f>IF(O122="snížená",K122,0)</f>
        <v>0</v>
      </c>
      <c r="BG122" s="212">
        <f>IF(O122="zákl. přenesená",K122,0)</f>
        <v>0</v>
      </c>
      <c r="BH122" s="212">
        <f>IF(O122="sníž. přenesená",K122,0)</f>
        <v>0</v>
      </c>
      <c r="BI122" s="212">
        <f>IF(O122="nulová",K122,0)</f>
        <v>0</v>
      </c>
      <c r="BJ122" s="17" t="s">
        <v>78</v>
      </c>
      <c r="BK122" s="212">
        <f>ROUND(P122*H122,2)</f>
        <v>0</v>
      </c>
      <c r="BL122" s="17" t="s">
        <v>119</v>
      </c>
      <c r="BM122" s="211" t="s">
        <v>187</v>
      </c>
    </row>
    <row r="123" spans="1:47" s="2" customFormat="1" ht="12">
      <c r="A123" s="38"/>
      <c r="B123" s="39"/>
      <c r="C123" s="40"/>
      <c r="D123" s="213" t="s">
        <v>121</v>
      </c>
      <c r="E123" s="40"/>
      <c r="F123" s="214" t="s">
        <v>188</v>
      </c>
      <c r="G123" s="40"/>
      <c r="H123" s="40"/>
      <c r="I123" s="215"/>
      <c r="J123" s="215"/>
      <c r="K123" s="40"/>
      <c r="L123" s="40"/>
      <c r="M123" s="44"/>
      <c r="N123" s="216"/>
      <c r="O123" s="217"/>
      <c r="P123" s="84"/>
      <c r="Q123" s="84"/>
      <c r="R123" s="84"/>
      <c r="S123" s="84"/>
      <c r="T123" s="84"/>
      <c r="U123" s="84"/>
      <c r="V123" s="84"/>
      <c r="W123" s="84"/>
      <c r="X123" s="84"/>
      <c r="Y123" s="85"/>
      <c r="Z123" s="38"/>
      <c r="AA123" s="38"/>
      <c r="AB123" s="38"/>
      <c r="AC123" s="38"/>
      <c r="AD123" s="38"/>
      <c r="AE123" s="38"/>
      <c r="AT123" s="17" t="s">
        <v>121</v>
      </c>
      <c r="AU123" s="17" t="s">
        <v>80</v>
      </c>
    </row>
    <row r="124" spans="1:47" s="2" customFormat="1" ht="12">
      <c r="A124" s="38"/>
      <c r="B124" s="39"/>
      <c r="C124" s="40"/>
      <c r="D124" s="218" t="s">
        <v>123</v>
      </c>
      <c r="E124" s="40"/>
      <c r="F124" s="219" t="s">
        <v>189</v>
      </c>
      <c r="G124" s="40"/>
      <c r="H124" s="40"/>
      <c r="I124" s="215"/>
      <c r="J124" s="215"/>
      <c r="K124" s="40"/>
      <c r="L124" s="40"/>
      <c r="M124" s="44"/>
      <c r="N124" s="216"/>
      <c r="O124" s="217"/>
      <c r="P124" s="84"/>
      <c r="Q124" s="84"/>
      <c r="R124" s="84"/>
      <c r="S124" s="84"/>
      <c r="T124" s="84"/>
      <c r="U124" s="84"/>
      <c r="V124" s="84"/>
      <c r="W124" s="84"/>
      <c r="X124" s="84"/>
      <c r="Y124" s="85"/>
      <c r="Z124" s="38"/>
      <c r="AA124" s="38"/>
      <c r="AB124" s="38"/>
      <c r="AC124" s="38"/>
      <c r="AD124" s="38"/>
      <c r="AE124" s="38"/>
      <c r="AT124" s="17" t="s">
        <v>123</v>
      </c>
      <c r="AU124" s="17" t="s">
        <v>80</v>
      </c>
    </row>
    <row r="125" spans="1:65" s="2" customFormat="1" ht="22.2" customHeight="1">
      <c r="A125" s="38"/>
      <c r="B125" s="39"/>
      <c r="C125" s="199" t="s">
        <v>190</v>
      </c>
      <c r="D125" s="199" t="s">
        <v>114</v>
      </c>
      <c r="E125" s="200" t="s">
        <v>191</v>
      </c>
      <c r="F125" s="201" t="s">
        <v>192</v>
      </c>
      <c r="G125" s="202" t="s">
        <v>136</v>
      </c>
      <c r="H125" s="203">
        <v>60</v>
      </c>
      <c r="I125" s="204"/>
      <c r="J125" s="204"/>
      <c r="K125" s="205">
        <f>ROUND(P125*H125,2)</f>
        <v>0</v>
      </c>
      <c r="L125" s="201" t="s">
        <v>20</v>
      </c>
      <c r="M125" s="44"/>
      <c r="N125" s="206" t="s">
        <v>20</v>
      </c>
      <c r="O125" s="207" t="s">
        <v>42</v>
      </c>
      <c r="P125" s="208">
        <f>I125+J125</f>
        <v>0</v>
      </c>
      <c r="Q125" s="208">
        <f>ROUND(I125*H125,2)</f>
        <v>0</v>
      </c>
      <c r="R125" s="208">
        <f>ROUND(J125*H125,2)</f>
        <v>0</v>
      </c>
      <c r="S125" s="84"/>
      <c r="T125" s="209">
        <f>S125*H125</f>
        <v>0</v>
      </c>
      <c r="U125" s="209">
        <v>0</v>
      </c>
      <c r="V125" s="209">
        <f>U125*H125</f>
        <v>0</v>
      </c>
      <c r="W125" s="209">
        <v>0</v>
      </c>
      <c r="X125" s="209">
        <f>W125*H125</f>
        <v>0</v>
      </c>
      <c r="Y125" s="210" t="s">
        <v>20</v>
      </c>
      <c r="Z125" s="38"/>
      <c r="AA125" s="38"/>
      <c r="AB125" s="38"/>
      <c r="AC125" s="38"/>
      <c r="AD125" s="38"/>
      <c r="AE125" s="38"/>
      <c r="AR125" s="211" t="s">
        <v>119</v>
      </c>
      <c r="AT125" s="211" t="s">
        <v>114</v>
      </c>
      <c r="AU125" s="211" t="s">
        <v>80</v>
      </c>
      <c r="AY125" s="17" t="s">
        <v>112</v>
      </c>
      <c r="BE125" s="212">
        <f>IF(O125="základní",K125,0)</f>
        <v>0</v>
      </c>
      <c r="BF125" s="212">
        <f>IF(O125="snížená",K125,0)</f>
        <v>0</v>
      </c>
      <c r="BG125" s="212">
        <f>IF(O125="zákl. přenesená",K125,0)</f>
        <v>0</v>
      </c>
      <c r="BH125" s="212">
        <f>IF(O125="sníž. přenesená",K125,0)</f>
        <v>0</v>
      </c>
      <c r="BI125" s="212">
        <f>IF(O125="nulová",K125,0)</f>
        <v>0</v>
      </c>
      <c r="BJ125" s="17" t="s">
        <v>78</v>
      </c>
      <c r="BK125" s="212">
        <f>ROUND(P125*H125,2)</f>
        <v>0</v>
      </c>
      <c r="BL125" s="17" t="s">
        <v>119</v>
      </c>
      <c r="BM125" s="211" t="s">
        <v>193</v>
      </c>
    </row>
    <row r="126" spans="1:47" s="2" customFormat="1" ht="12">
      <c r="A126" s="38"/>
      <c r="B126" s="39"/>
      <c r="C126" s="40"/>
      <c r="D126" s="213" t="s">
        <v>121</v>
      </c>
      <c r="E126" s="40"/>
      <c r="F126" s="214" t="s">
        <v>194</v>
      </c>
      <c r="G126" s="40"/>
      <c r="H126" s="40"/>
      <c r="I126" s="215"/>
      <c r="J126" s="215"/>
      <c r="K126" s="40"/>
      <c r="L126" s="40"/>
      <c r="M126" s="44"/>
      <c r="N126" s="216"/>
      <c r="O126" s="217"/>
      <c r="P126" s="84"/>
      <c r="Q126" s="84"/>
      <c r="R126" s="84"/>
      <c r="S126" s="84"/>
      <c r="T126" s="84"/>
      <c r="U126" s="84"/>
      <c r="V126" s="84"/>
      <c r="W126" s="84"/>
      <c r="X126" s="84"/>
      <c r="Y126" s="85"/>
      <c r="Z126" s="38"/>
      <c r="AA126" s="38"/>
      <c r="AB126" s="38"/>
      <c r="AC126" s="38"/>
      <c r="AD126" s="38"/>
      <c r="AE126" s="38"/>
      <c r="AT126" s="17" t="s">
        <v>121</v>
      </c>
      <c r="AU126" s="17" t="s">
        <v>80</v>
      </c>
    </row>
    <row r="127" spans="1:51" s="13" customFormat="1" ht="12">
      <c r="A127" s="13"/>
      <c r="B127" s="220"/>
      <c r="C127" s="221"/>
      <c r="D127" s="213" t="s">
        <v>125</v>
      </c>
      <c r="E127" s="222" t="s">
        <v>20</v>
      </c>
      <c r="F127" s="223" t="s">
        <v>140</v>
      </c>
      <c r="G127" s="221"/>
      <c r="H127" s="224">
        <v>60</v>
      </c>
      <c r="I127" s="225"/>
      <c r="J127" s="225"/>
      <c r="K127" s="221"/>
      <c r="L127" s="221"/>
      <c r="M127" s="226"/>
      <c r="N127" s="227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9"/>
      <c r="Z127" s="13"/>
      <c r="AA127" s="13"/>
      <c r="AB127" s="13"/>
      <c r="AC127" s="13"/>
      <c r="AD127" s="13"/>
      <c r="AE127" s="13"/>
      <c r="AT127" s="230" t="s">
        <v>125</v>
      </c>
      <c r="AU127" s="230" t="s">
        <v>80</v>
      </c>
      <c r="AV127" s="13" t="s">
        <v>80</v>
      </c>
      <c r="AW127" s="13" t="s">
        <v>5</v>
      </c>
      <c r="AX127" s="13" t="s">
        <v>78</v>
      </c>
      <c r="AY127" s="230" t="s">
        <v>112</v>
      </c>
    </row>
    <row r="128" spans="1:65" s="2" customFormat="1" ht="22.2" customHeight="1">
      <c r="A128" s="38"/>
      <c r="B128" s="39"/>
      <c r="C128" s="199" t="s">
        <v>195</v>
      </c>
      <c r="D128" s="199" t="s">
        <v>114</v>
      </c>
      <c r="E128" s="200" t="s">
        <v>196</v>
      </c>
      <c r="F128" s="201" t="s">
        <v>197</v>
      </c>
      <c r="G128" s="202" t="s">
        <v>136</v>
      </c>
      <c r="H128" s="203">
        <v>2882.44</v>
      </c>
      <c r="I128" s="204"/>
      <c r="J128" s="204"/>
      <c r="K128" s="205">
        <f>ROUND(P128*H128,2)</f>
        <v>0</v>
      </c>
      <c r="L128" s="201" t="s">
        <v>20</v>
      </c>
      <c r="M128" s="44"/>
      <c r="N128" s="206" t="s">
        <v>20</v>
      </c>
      <c r="O128" s="207" t="s">
        <v>42</v>
      </c>
      <c r="P128" s="208">
        <f>I128+J128</f>
        <v>0</v>
      </c>
      <c r="Q128" s="208">
        <f>ROUND(I128*H128,2)</f>
        <v>0</v>
      </c>
      <c r="R128" s="208">
        <f>ROUND(J128*H128,2)</f>
        <v>0</v>
      </c>
      <c r="S128" s="84"/>
      <c r="T128" s="209">
        <f>S128*H128</f>
        <v>0</v>
      </c>
      <c r="U128" s="209">
        <v>0</v>
      </c>
      <c r="V128" s="209">
        <f>U128*H128</f>
        <v>0</v>
      </c>
      <c r="W128" s="209">
        <v>0</v>
      </c>
      <c r="X128" s="209">
        <f>W128*H128</f>
        <v>0</v>
      </c>
      <c r="Y128" s="210" t="s">
        <v>20</v>
      </c>
      <c r="Z128" s="38"/>
      <c r="AA128" s="38"/>
      <c r="AB128" s="38"/>
      <c r="AC128" s="38"/>
      <c r="AD128" s="38"/>
      <c r="AE128" s="38"/>
      <c r="AR128" s="211" t="s">
        <v>119</v>
      </c>
      <c r="AT128" s="211" t="s">
        <v>114</v>
      </c>
      <c r="AU128" s="211" t="s">
        <v>80</v>
      </c>
      <c r="AY128" s="17" t="s">
        <v>112</v>
      </c>
      <c r="BE128" s="212">
        <f>IF(O128="základní",K128,0)</f>
        <v>0</v>
      </c>
      <c r="BF128" s="212">
        <f>IF(O128="snížená",K128,0)</f>
        <v>0</v>
      </c>
      <c r="BG128" s="212">
        <f>IF(O128="zákl. přenesená",K128,0)</f>
        <v>0</v>
      </c>
      <c r="BH128" s="212">
        <f>IF(O128="sníž. přenesená",K128,0)</f>
        <v>0</v>
      </c>
      <c r="BI128" s="212">
        <f>IF(O128="nulová",K128,0)</f>
        <v>0</v>
      </c>
      <c r="BJ128" s="17" t="s">
        <v>78</v>
      </c>
      <c r="BK128" s="212">
        <f>ROUND(P128*H128,2)</f>
        <v>0</v>
      </c>
      <c r="BL128" s="17" t="s">
        <v>119</v>
      </c>
      <c r="BM128" s="211" t="s">
        <v>198</v>
      </c>
    </row>
    <row r="129" spans="1:47" s="2" customFormat="1" ht="12">
      <c r="A129" s="38"/>
      <c r="B129" s="39"/>
      <c r="C129" s="40"/>
      <c r="D129" s="213" t="s">
        <v>121</v>
      </c>
      <c r="E129" s="40"/>
      <c r="F129" s="214" t="s">
        <v>199</v>
      </c>
      <c r="G129" s="40"/>
      <c r="H129" s="40"/>
      <c r="I129" s="215"/>
      <c r="J129" s="215"/>
      <c r="K129" s="40"/>
      <c r="L129" s="40"/>
      <c r="M129" s="44"/>
      <c r="N129" s="216"/>
      <c r="O129" s="217"/>
      <c r="P129" s="84"/>
      <c r="Q129" s="84"/>
      <c r="R129" s="84"/>
      <c r="S129" s="84"/>
      <c r="T129" s="84"/>
      <c r="U129" s="84"/>
      <c r="V129" s="84"/>
      <c r="W129" s="84"/>
      <c r="X129" s="84"/>
      <c r="Y129" s="85"/>
      <c r="Z129" s="38"/>
      <c r="AA129" s="38"/>
      <c r="AB129" s="38"/>
      <c r="AC129" s="38"/>
      <c r="AD129" s="38"/>
      <c r="AE129" s="38"/>
      <c r="AT129" s="17" t="s">
        <v>121</v>
      </c>
      <c r="AU129" s="17" t="s">
        <v>80</v>
      </c>
    </row>
    <row r="130" spans="1:51" s="13" customFormat="1" ht="12">
      <c r="A130" s="13"/>
      <c r="B130" s="220"/>
      <c r="C130" s="221"/>
      <c r="D130" s="213" t="s">
        <v>125</v>
      </c>
      <c r="E130" s="222" t="s">
        <v>20</v>
      </c>
      <c r="F130" s="223" t="s">
        <v>177</v>
      </c>
      <c r="G130" s="221"/>
      <c r="H130" s="224">
        <v>2882.44</v>
      </c>
      <c r="I130" s="225"/>
      <c r="J130" s="225"/>
      <c r="K130" s="221"/>
      <c r="L130" s="221"/>
      <c r="M130" s="226"/>
      <c r="N130" s="227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9"/>
      <c r="Z130" s="13"/>
      <c r="AA130" s="13"/>
      <c r="AB130" s="13"/>
      <c r="AC130" s="13"/>
      <c r="AD130" s="13"/>
      <c r="AE130" s="13"/>
      <c r="AT130" s="230" t="s">
        <v>125</v>
      </c>
      <c r="AU130" s="230" t="s">
        <v>80</v>
      </c>
      <c r="AV130" s="13" t="s">
        <v>80</v>
      </c>
      <c r="AW130" s="13" t="s">
        <v>5</v>
      </c>
      <c r="AX130" s="13" t="s">
        <v>73</v>
      </c>
      <c r="AY130" s="230" t="s">
        <v>112</v>
      </c>
    </row>
    <row r="131" spans="1:51" s="14" customFormat="1" ht="12">
      <c r="A131" s="14"/>
      <c r="B131" s="231"/>
      <c r="C131" s="232"/>
      <c r="D131" s="213" t="s">
        <v>125</v>
      </c>
      <c r="E131" s="233" t="s">
        <v>20</v>
      </c>
      <c r="F131" s="234" t="s">
        <v>141</v>
      </c>
      <c r="G131" s="232"/>
      <c r="H131" s="235">
        <v>2882.44</v>
      </c>
      <c r="I131" s="236"/>
      <c r="J131" s="236"/>
      <c r="K131" s="232"/>
      <c r="L131" s="232"/>
      <c r="M131" s="237"/>
      <c r="N131" s="238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40"/>
      <c r="Z131" s="14"/>
      <c r="AA131" s="14"/>
      <c r="AB131" s="14"/>
      <c r="AC131" s="14"/>
      <c r="AD131" s="14"/>
      <c r="AE131" s="14"/>
      <c r="AT131" s="241" t="s">
        <v>125</v>
      </c>
      <c r="AU131" s="241" t="s">
        <v>80</v>
      </c>
      <c r="AV131" s="14" t="s">
        <v>119</v>
      </c>
      <c r="AW131" s="14" t="s">
        <v>5</v>
      </c>
      <c r="AX131" s="14" t="s">
        <v>78</v>
      </c>
      <c r="AY131" s="241" t="s">
        <v>112</v>
      </c>
    </row>
    <row r="132" spans="1:65" s="2" customFormat="1" ht="22.2" customHeight="1">
      <c r="A132" s="38"/>
      <c r="B132" s="39"/>
      <c r="C132" s="199" t="s">
        <v>200</v>
      </c>
      <c r="D132" s="199" t="s">
        <v>114</v>
      </c>
      <c r="E132" s="200" t="s">
        <v>201</v>
      </c>
      <c r="F132" s="201" t="s">
        <v>202</v>
      </c>
      <c r="G132" s="202" t="s">
        <v>136</v>
      </c>
      <c r="H132" s="203">
        <v>2882.44</v>
      </c>
      <c r="I132" s="204"/>
      <c r="J132" s="204"/>
      <c r="K132" s="205">
        <f>ROUND(P132*H132,2)</f>
        <v>0</v>
      </c>
      <c r="L132" s="201" t="s">
        <v>20</v>
      </c>
      <c r="M132" s="44"/>
      <c r="N132" s="206" t="s">
        <v>20</v>
      </c>
      <c r="O132" s="207" t="s">
        <v>42</v>
      </c>
      <c r="P132" s="208">
        <f>I132+J132</f>
        <v>0</v>
      </c>
      <c r="Q132" s="208">
        <f>ROUND(I132*H132,2)</f>
        <v>0</v>
      </c>
      <c r="R132" s="208">
        <f>ROUND(J132*H132,2)</f>
        <v>0</v>
      </c>
      <c r="S132" s="84"/>
      <c r="T132" s="209">
        <f>S132*H132</f>
        <v>0</v>
      </c>
      <c r="U132" s="209">
        <v>0</v>
      </c>
      <c r="V132" s="209">
        <f>U132*H132</f>
        <v>0</v>
      </c>
      <c r="W132" s="209">
        <v>0</v>
      </c>
      <c r="X132" s="209">
        <f>W132*H132</f>
        <v>0</v>
      </c>
      <c r="Y132" s="210" t="s">
        <v>20</v>
      </c>
      <c r="Z132" s="38"/>
      <c r="AA132" s="38"/>
      <c r="AB132" s="38"/>
      <c r="AC132" s="38"/>
      <c r="AD132" s="38"/>
      <c r="AE132" s="38"/>
      <c r="AR132" s="211" t="s">
        <v>119</v>
      </c>
      <c r="AT132" s="211" t="s">
        <v>114</v>
      </c>
      <c r="AU132" s="211" t="s">
        <v>80</v>
      </c>
      <c r="AY132" s="17" t="s">
        <v>112</v>
      </c>
      <c r="BE132" s="212">
        <f>IF(O132="základní",K132,0)</f>
        <v>0</v>
      </c>
      <c r="BF132" s="212">
        <f>IF(O132="snížená",K132,0)</f>
        <v>0</v>
      </c>
      <c r="BG132" s="212">
        <f>IF(O132="zákl. přenesená",K132,0)</f>
        <v>0</v>
      </c>
      <c r="BH132" s="212">
        <f>IF(O132="sníž. přenesená",K132,0)</f>
        <v>0</v>
      </c>
      <c r="BI132" s="212">
        <f>IF(O132="nulová",K132,0)</f>
        <v>0</v>
      </c>
      <c r="BJ132" s="17" t="s">
        <v>78</v>
      </c>
      <c r="BK132" s="212">
        <f>ROUND(P132*H132,2)</f>
        <v>0</v>
      </c>
      <c r="BL132" s="17" t="s">
        <v>119</v>
      </c>
      <c r="BM132" s="211" t="s">
        <v>203</v>
      </c>
    </row>
    <row r="133" spans="1:47" s="2" customFormat="1" ht="12">
      <c r="A133" s="38"/>
      <c r="B133" s="39"/>
      <c r="C133" s="40"/>
      <c r="D133" s="213" t="s">
        <v>121</v>
      </c>
      <c r="E133" s="40"/>
      <c r="F133" s="214" t="s">
        <v>204</v>
      </c>
      <c r="G133" s="40"/>
      <c r="H133" s="40"/>
      <c r="I133" s="215"/>
      <c r="J133" s="215"/>
      <c r="K133" s="40"/>
      <c r="L133" s="40"/>
      <c r="M133" s="44"/>
      <c r="N133" s="216"/>
      <c r="O133" s="217"/>
      <c r="P133" s="84"/>
      <c r="Q133" s="84"/>
      <c r="R133" s="84"/>
      <c r="S133" s="84"/>
      <c r="T133" s="84"/>
      <c r="U133" s="84"/>
      <c r="V133" s="84"/>
      <c r="W133" s="84"/>
      <c r="X133" s="84"/>
      <c r="Y133" s="85"/>
      <c r="Z133" s="38"/>
      <c r="AA133" s="38"/>
      <c r="AB133" s="38"/>
      <c r="AC133" s="38"/>
      <c r="AD133" s="38"/>
      <c r="AE133" s="38"/>
      <c r="AT133" s="17" t="s">
        <v>121</v>
      </c>
      <c r="AU133" s="17" t="s">
        <v>80</v>
      </c>
    </row>
    <row r="134" spans="1:51" s="13" customFormat="1" ht="12">
      <c r="A134" s="13"/>
      <c r="B134" s="220"/>
      <c r="C134" s="221"/>
      <c r="D134" s="213" t="s">
        <v>125</v>
      </c>
      <c r="E134" s="222" t="s">
        <v>20</v>
      </c>
      <c r="F134" s="223" t="s">
        <v>177</v>
      </c>
      <c r="G134" s="221"/>
      <c r="H134" s="224">
        <v>2882.44</v>
      </c>
      <c r="I134" s="225"/>
      <c r="J134" s="225"/>
      <c r="K134" s="221"/>
      <c r="L134" s="221"/>
      <c r="M134" s="226"/>
      <c r="N134" s="227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9"/>
      <c r="Z134" s="13"/>
      <c r="AA134" s="13"/>
      <c r="AB134" s="13"/>
      <c r="AC134" s="13"/>
      <c r="AD134" s="13"/>
      <c r="AE134" s="13"/>
      <c r="AT134" s="230" t="s">
        <v>125</v>
      </c>
      <c r="AU134" s="230" t="s">
        <v>80</v>
      </c>
      <c r="AV134" s="13" t="s">
        <v>80</v>
      </c>
      <c r="AW134" s="13" t="s">
        <v>5</v>
      </c>
      <c r="AX134" s="13" t="s">
        <v>78</v>
      </c>
      <c r="AY134" s="230" t="s">
        <v>112</v>
      </c>
    </row>
    <row r="135" spans="1:65" s="2" customFormat="1" ht="19.8" customHeight="1">
      <c r="A135" s="38"/>
      <c r="B135" s="39"/>
      <c r="C135" s="199" t="s">
        <v>205</v>
      </c>
      <c r="D135" s="199" t="s">
        <v>114</v>
      </c>
      <c r="E135" s="200" t="s">
        <v>206</v>
      </c>
      <c r="F135" s="201" t="s">
        <v>207</v>
      </c>
      <c r="G135" s="202" t="s">
        <v>117</v>
      </c>
      <c r="H135" s="203">
        <v>0.501</v>
      </c>
      <c r="I135" s="204"/>
      <c r="J135" s="204"/>
      <c r="K135" s="205">
        <f>ROUND(P135*H135,2)</f>
        <v>0</v>
      </c>
      <c r="L135" s="201" t="s">
        <v>20</v>
      </c>
      <c r="M135" s="44"/>
      <c r="N135" s="206" t="s">
        <v>20</v>
      </c>
      <c r="O135" s="207" t="s">
        <v>42</v>
      </c>
      <c r="P135" s="208">
        <f>I135+J135</f>
        <v>0</v>
      </c>
      <c r="Q135" s="208">
        <f>ROUND(I135*H135,2)</f>
        <v>0</v>
      </c>
      <c r="R135" s="208">
        <f>ROUND(J135*H135,2)</f>
        <v>0</v>
      </c>
      <c r="S135" s="84"/>
      <c r="T135" s="209">
        <f>S135*H135</f>
        <v>0</v>
      </c>
      <c r="U135" s="209">
        <v>0</v>
      </c>
      <c r="V135" s="209">
        <f>U135*H135</f>
        <v>0</v>
      </c>
      <c r="W135" s="209">
        <v>0</v>
      </c>
      <c r="X135" s="209">
        <f>W135*H135</f>
        <v>0</v>
      </c>
      <c r="Y135" s="210" t="s">
        <v>20</v>
      </c>
      <c r="Z135" s="38"/>
      <c r="AA135" s="38"/>
      <c r="AB135" s="38"/>
      <c r="AC135" s="38"/>
      <c r="AD135" s="38"/>
      <c r="AE135" s="38"/>
      <c r="AR135" s="211" t="s">
        <v>119</v>
      </c>
      <c r="AT135" s="211" t="s">
        <v>114</v>
      </c>
      <c r="AU135" s="211" t="s">
        <v>80</v>
      </c>
      <c r="AY135" s="17" t="s">
        <v>112</v>
      </c>
      <c r="BE135" s="212">
        <f>IF(O135="základní",K135,0)</f>
        <v>0</v>
      </c>
      <c r="BF135" s="212">
        <f>IF(O135="snížená",K135,0)</f>
        <v>0</v>
      </c>
      <c r="BG135" s="212">
        <f>IF(O135="zákl. přenesená",K135,0)</f>
        <v>0</v>
      </c>
      <c r="BH135" s="212">
        <f>IF(O135="sníž. přenesená",K135,0)</f>
        <v>0</v>
      </c>
      <c r="BI135" s="212">
        <f>IF(O135="nulová",K135,0)</f>
        <v>0</v>
      </c>
      <c r="BJ135" s="17" t="s">
        <v>78</v>
      </c>
      <c r="BK135" s="212">
        <f>ROUND(P135*H135,2)</f>
        <v>0</v>
      </c>
      <c r="BL135" s="17" t="s">
        <v>119</v>
      </c>
      <c r="BM135" s="211" t="s">
        <v>208</v>
      </c>
    </row>
    <row r="136" spans="1:47" s="2" customFormat="1" ht="12">
      <c r="A136" s="38"/>
      <c r="B136" s="39"/>
      <c r="C136" s="40"/>
      <c r="D136" s="213" t="s">
        <v>121</v>
      </c>
      <c r="E136" s="40"/>
      <c r="F136" s="214" t="s">
        <v>209</v>
      </c>
      <c r="G136" s="40"/>
      <c r="H136" s="40"/>
      <c r="I136" s="215"/>
      <c r="J136" s="215"/>
      <c r="K136" s="40"/>
      <c r="L136" s="40"/>
      <c r="M136" s="44"/>
      <c r="N136" s="216"/>
      <c r="O136" s="217"/>
      <c r="P136" s="84"/>
      <c r="Q136" s="84"/>
      <c r="R136" s="84"/>
      <c r="S136" s="84"/>
      <c r="T136" s="84"/>
      <c r="U136" s="84"/>
      <c r="V136" s="84"/>
      <c r="W136" s="84"/>
      <c r="X136" s="84"/>
      <c r="Y136" s="85"/>
      <c r="Z136" s="38"/>
      <c r="AA136" s="38"/>
      <c r="AB136" s="38"/>
      <c r="AC136" s="38"/>
      <c r="AD136" s="38"/>
      <c r="AE136" s="38"/>
      <c r="AT136" s="17" t="s">
        <v>121</v>
      </c>
      <c r="AU136" s="17" t="s">
        <v>80</v>
      </c>
    </row>
    <row r="137" spans="1:65" s="2" customFormat="1" ht="19.8" customHeight="1">
      <c r="A137" s="38"/>
      <c r="B137" s="39"/>
      <c r="C137" s="199" t="s">
        <v>210</v>
      </c>
      <c r="D137" s="199" t="s">
        <v>114</v>
      </c>
      <c r="E137" s="200" t="s">
        <v>211</v>
      </c>
      <c r="F137" s="201" t="s">
        <v>212</v>
      </c>
      <c r="G137" s="202" t="s">
        <v>117</v>
      </c>
      <c r="H137" s="203">
        <v>0.125</v>
      </c>
      <c r="I137" s="204"/>
      <c r="J137" s="204"/>
      <c r="K137" s="205">
        <f>ROUND(P137*H137,2)</f>
        <v>0</v>
      </c>
      <c r="L137" s="201" t="s">
        <v>20</v>
      </c>
      <c r="M137" s="44"/>
      <c r="N137" s="206" t="s">
        <v>20</v>
      </c>
      <c r="O137" s="207" t="s">
        <v>42</v>
      </c>
      <c r="P137" s="208">
        <f>I137+J137</f>
        <v>0</v>
      </c>
      <c r="Q137" s="208">
        <f>ROUND(I137*H137,2)</f>
        <v>0</v>
      </c>
      <c r="R137" s="208">
        <f>ROUND(J137*H137,2)</f>
        <v>0</v>
      </c>
      <c r="S137" s="84"/>
      <c r="T137" s="209">
        <f>S137*H137</f>
        <v>0</v>
      </c>
      <c r="U137" s="209">
        <v>0</v>
      </c>
      <c r="V137" s="209">
        <f>U137*H137</f>
        <v>0</v>
      </c>
      <c r="W137" s="209">
        <v>0</v>
      </c>
      <c r="X137" s="209">
        <f>W137*H137</f>
        <v>0</v>
      </c>
      <c r="Y137" s="210" t="s">
        <v>20</v>
      </c>
      <c r="Z137" s="38"/>
      <c r="AA137" s="38"/>
      <c r="AB137" s="38"/>
      <c r="AC137" s="38"/>
      <c r="AD137" s="38"/>
      <c r="AE137" s="38"/>
      <c r="AR137" s="211" t="s">
        <v>119</v>
      </c>
      <c r="AT137" s="211" t="s">
        <v>114</v>
      </c>
      <c r="AU137" s="211" t="s">
        <v>80</v>
      </c>
      <c r="AY137" s="17" t="s">
        <v>112</v>
      </c>
      <c r="BE137" s="212">
        <f>IF(O137="základní",K137,0)</f>
        <v>0</v>
      </c>
      <c r="BF137" s="212">
        <f>IF(O137="snížená",K137,0)</f>
        <v>0</v>
      </c>
      <c r="BG137" s="212">
        <f>IF(O137="zákl. přenesená",K137,0)</f>
        <v>0</v>
      </c>
      <c r="BH137" s="212">
        <f>IF(O137="sníž. přenesená",K137,0)</f>
        <v>0</v>
      </c>
      <c r="BI137" s="212">
        <f>IF(O137="nulová",K137,0)</f>
        <v>0</v>
      </c>
      <c r="BJ137" s="17" t="s">
        <v>78</v>
      </c>
      <c r="BK137" s="212">
        <f>ROUND(P137*H137,2)</f>
        <v>0</v>
      </c>
      <c r="BL137" s="17" t="s">
        <v>119</v>
      </c>
      <c r="BM137" s="211" t="s">
        <v>213</v>
      </c>
    </row>
    <row r="138" spans="1:47" s="2" customFormat="1" ht="12">
      <c r="A138" s="38"/>
      <c r="B138" s="39"/>
      <c r="C138" s="40"/>
      <c r="D138" s="213" t="s">
        <v>121</v>
      </c>
      <c r="E138" s="40"/>
      <c r="F138" s="214" t="s">
        <v>214</v>
      </c>
      <c r="G138" s="40"/>
      <c r="H138" s="40"/>
      <c r="I138" s="215"/>
      <c r="J138" s="215"/>
      <c r="K138" s="40"/>
      <c r="L138" s="40"/>
      <c r="M138" s="44"/>
      <c r="N138" s="216"/>
      <c r="O138" s="217"/>
      <c r="P138" s="84"/>
      <c r="Q138" s="84"/>
      <c r="R138" s="84"/>
      <c r="S138" s="84"/>
      <c r="T138" s="84"/>
      <c r="U138" s="84"/>
      <c r="V138" s="84"/>
      <c r="W138" s="84"/>
      <c r="X138" s="84"/>
      <c r="Y138" s="85"/>
      <c r="Z138" s="38"/>
      <c r="AA138" s="38"/>
      <c r="AB138" s="38"/>
      <c r="AC138" s="38"/>
      <c r="AD138" s="38"/>
      <c r="AE138" s="38"/>
      <c r="AT138" s="17" t="s">
        <v>121</v>
      </c>
      <c r="AU138" s="17" t="s">
        <v>80</v>
      </c>
    </row>
    <row r="139" spans="1:65" s="2" customFormat="1" ht="14.4" customHeight="1">
      <c r="A139" s="38"/>
      <c r="B139" s="39"/>
      <c r="C139" s="199" t="s">
        <v>9</v>
      </c>
      <c r="D139" s="199" t="s">
        <v>114</v>
      </c>
      <c r="E139" s="200" t="s">
        <v>215</v>
      </c>
      <c r="F139" s="201" t="s">
        <v>216</v>
      </c>
      <c r="G139" s="202" t="s">
        <v>217</v>
      </c>
      <c r="H139" s="203">
        <v>1</v>
      </c>
      <c r="I139" s="204"/>
      <c r="J139" s="204"/>
      <c r="K139" s="205">
        <f>ROUND(P139*H139,2)</f>
        <v>0</v>
      </c>
      <c r="L139" s="201" t="s">
        <v>20</v>
      </c>
      <c r="M139" s="44"/>
      <c r="N139" s="206" t="s">
        <v>20</v>
      </c>
      <c r="O139" s="207" t="s">
        <v>42</v>
      </c>
      <c r="P139" s="208">
        <f>I139+J139</f>
        <v>0</v>
      </c>
      <c r="Q139" s="208">
        <f>ROUND(I139*H139,2)</f>
        <v>0</v>
      </c>
      <c r="R139" s="208">
        <f>ROUND(J139*H139,2)</f>
        <v>0</v>
      </c>
      <c r="S139" s="84"/>
      <c r="T139" s="209">
        <f>S139*H139</f>
        <v>0</v>
      </c>
      <c r="U139" s="209">
        <v>0</v>
      </c>
      <c r="V139" s="209">
        <f>U139*H139</f>
        <v>0</v>
      </c>
      <c r="W139" s="209">
        <v>0</v>
      </c>
      <c r="X139" s="209">
        <f>W139*H139</f>
        <v>0</v>
      </c>
      <c r="Y139" s="210" t="s">
        <v>20</v>
      </c>
      <c r="Z139" s="38"/>
      <c r="AA139" s="38"/>
      <c r="AB139" s="38"/>
      <c r="AC139" s="38"/>
      <c r="AD139" s="38"/>
      <c r="AE139" s="38"/>
      <c r="AR139" s="211" t="s">
        <v>119</v>
      </c>
      <c r="AT139" s="211" t="s">
        <v>114</v>
      </c>
      <c r="AU139" s="211" t="s">
        <v>80</v>
      </c>
      <c r="AY139" s="17" t="s">
        <v>112</v>
      </c>
      <c r="BE139" s="212">
        <f>IF(O139="základní",K139,0)</f>
        <v>0</v>
      </c>
      <c r="BF139" s="212">
        <f>IF(O139="snížená",K139,0)</f>
        <v>0</v>
      </c>
      <c r="BG139" s="212">
        <f>IF(O139="zákl. přenesená",K139,0)</f>
        <v>0</v>
      </c>
      <c r="BH139" s="212">
        <f>IF(O139="sníž. přenesená",K139,0)</f>
        <v>0</v>
      </c>
      <c r="BI139" s="212">
        <f>IF(O139="nulová",K139,0)</f>
        <v>0</v>
      </c>
      <c r="BJ139" s="17" t="s">
        <v>78</v>
      </c>
      <c r="BK139" s="212">
        <f>ROUND(P139*H139,2)</f>
        <v>0</v>
      </c>
      <c r="BL139" s="17" t="s">
        <v>119</v>
      </c>
      <c r="BM139" s="211" t="s">
        <v>218</v>
      </c>
    </row>
    <row r="140" spans="1:47" s="2" customFormat="1" ht="12">
      <c r="A140" s="38"/>
      <c r="B140" s="39"/>
      <c r="C140" s="40"/>
      <c r="D140" s="213" t="s">
        <v>121</v>
      </c>
      <c r="E140" s="40"/>
      <c r="F140" s="214" t="s">
        <v>216</v>
      </c>
      <c r="G140" s="40"/>
      <c r="H140" s="40"/>
      <c r="I140" s="215"/>
      <c r="J140" s="215"/>
      <c r="K140" s="40"/>
      <c r="L140" s="40"/>
      <c r="M140" s="44"/>
      <c r="N140" s="242"/>
      <c r="O140" s="243"/>
      <c r="P140" s="244"/>
      <c r="Q140" s="244"/>
      <c r="R140" s="244"/>
      <c r="S140" s="244"/>
      <c r="T140" s="244"/>
      <c r="U140" s="244"/>
      <c r="V140" s="244"/>
      <c r="W140" s="244"/>
      <c r="X140" s="244"/>
      <c r="Y140" s="245"/>
      <c r="Z140" s="38"/>
      <c r="AA140" s="38"/>
      <c r="AB140" s="38"/>
      <c r="AC140" s="38"/>
      <c r="AD140" s="38"/>
      <c r="AE140" s="38"/>
      <c r="AT140" s="17" t="s">
        <v>121</v>
      </c>
      <c r="AU140" s="17" t="s">
        <v>80</v>
      </c>
    </row>
    <row r="141" spans="1:31" s="2" customFormat="1" ht="6.95" customHeight="1">
      <c r="A141" s="38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44"/>
      <c r="N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76:L140"/>
  <mergeCells count="6">
    <mergeCell ref="E7:H7"/>
    <mergeCell ref="E16:H16"/>
    <mergeCell ref="E25:H25"/>
    <mergeCell ref="E48:H48"/>
    <mergeCell ref="E69:H69"/>
    <mergeCell ref="M2:Z2"/>
  </mergeCells>
  <hyperlinks>
    <hyperlink ref="F82" r:id="rId1" display="https://podminky.urs.cz/item/CS_URS_2022_02/111103312"/>
    <hyperlink ref="F86" r:id="rId2" display="https://podminky.urs.cz/item/CS_URS_2022_02/111103322"/>
    <hyperlink ref="F90" r:id="rId3" display="https://podminky.urs.cz/item/CS_URS_2022_02/111203201"/>
    <hyperlink ref="F95" r:id="rId4" display="https://podminky.urs.cz/item/CS_URS_2022_02/125703301"/>
    <hyperlink ref="F105" r:id="rId5" display="https://podminky.urs.cz/item/CS_URS_2022_02/162211201"/>
    <hyperlink ref="F111" r:id="rId6" display="https://podminky.urs.cz/item/CS_URS_2022_02/162211209"/>
    <hyperlink ref="F117" r:id="rId7" display="https://podminky.urs.cz/item/CS_URS_2022_02/181006111"/>
    <hyperlink ref="F121" r:id="rId8" display="https://podminky.urs.cz/item/CS_URS_2022_02/185803106"/>
    <hyperlink ref="F124" r:id="rId9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251" t="s">
        <v>219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220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221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222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223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224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225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226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227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228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229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77</v>
      </c>
      <c r="F18" s="257" t="s">
        <v>230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231</v>
      </c>
      <c r="F19" s="257" t="s">
        <v>232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233</v>
      </c>
      <c r="F20" s="257" t="s">
        <v>234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235</v>
      </c>
      <c r="F21" s="257" t="s">
        <v>236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237</v>
      </c>
      <c r="F22" s="257" t="s">
        <v>238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239</v>
      </c>
      <c r="F23" s="257" t="s">
        <v>240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241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242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243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244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245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246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247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248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249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93</v>
      </c>
      <c r="F36" s="257"/>
      <c r="G36" s="257" t="s">
        <v>250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251</v>
      </c>
      <c r="F37" s="257"/>
      <c r="G37" s="257" t="s">
        <v>252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52</v>
      </c>
      <c r="F38" s="257"/>
      <c r="G38" s="257" t="s">
        <v>253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53</v>
      </c>
      <c r="F39" s="257"/>
      <c r="G39" s="257" t="s">
        <v>254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94</v>
      </c>
      <c r="F40" s="257"/>
      <c r="G40" s="257" t="s">
        <v>255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95</v>
      </c>
      <c r="F41" s="257"/>
      <c r="G41" s="257" t="s">
        <v>256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257</v>
      </c>
      <c r="F42" s="257"/>
      <c r="G42" s="257" t="s">
        <v>258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259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260</v>
      </c>
      <c r="F44" s="257"/>
      <c r="G44" s="257" t="s">
        <v>261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98</v>
      </c>
      <c r="F45" s="257"/>
      <c r="G45" s="257" t="s">
        <v>262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263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264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265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266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267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268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269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270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271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272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273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274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275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276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277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278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279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280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281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282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283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284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285</v>
      </c>
      <c r="D76" s="275"/>
      <c r="E76" s="275"/>
      <c r="F76" s="275" t="s">
        <v>286</v>
      </c>
      <c r="G76" s="276"/>
      <c r="H76" s="275" t="s">
        <v>53</v>
      </c>
      <c r="I76" s="275" t="s">
        <v>56</v>
      </c>
      <c r="J76" s="275" t="s">
        <v>287</v>
      </c>
      <c r="K76" s="274"/>
    </row>
    <row r="77" spans="2:11" s="1" customFormat="1" ht="17.25" customHeight="1">
      <c r="B77" s="272"/>
      <c r="C77" s="277" t="s">
        <v>288</v>
      </c>
      <c r="D77" s="277"/>
      <c r="E77" s="277"/>
      <c r="F77" s="278" t="s">
        <v>289</v>
      </c>
      <c r="G77" s="279"/>
      <c r="H77" s="277"/>
      <c r="I77" s="277"/>
      <c r="J77" s="277" t="s">
        <v>290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52</v>
      </c>
      <c r="D79" s="282"/>
      <c r="E79" s="282"/>
      <c r="F79" s="283" t="s">
        <v>291</v>
      </c>
      <c r="G79" s="284"/>
      <c r="H79" s="260" t="s">
        <v>292</v>
      </c>
      <c r="I79" s="260" t="s">
        <v>293</v>
      </c>
      <c r="J79" s="260">
        <v>20</v>
      </c>
      <c r="K79" s="274"/>
    </row>
    <row r="80" spans="2:11" s="1" customFormat="1" ht="15" customHeight="1">
      <c r="B80" s="272"/>
      <c r="C80" s="260" t="s">
        <v>294</v>
      </c>
      <c r="D80" s="260"/>
      <c r="E80" s="260"/>
      <c r="F80" s="283" t="s">
        <v>291</v>
      </c>
      <c r="G80" s="284"/>
      <c r="H80" s="260" t="s">
        <v>295</v>
      </c>
      <c r="I80" s="260" t="s">
        <v>293</v>
      </c>
      <c r="J80" s="260">
        <v>120</v>
      </c>
      <c r="K80" s="274"/>
    </row>
    <row r="81" spans="2:11" s="1" customFormat="1" ht="15" customHeight="1">
      <c r="B81" s="285"/>
      <c r="C81" s="260" t="s">
        <v>296</v>
      </c>
      <c r="D81" s="260"/>
      <c r="E81" s="260"/>
      <c r="F81" s="283" t="s">
        <v>297</v>
      </c>
      <c r="G81" s="284"/>
      <c r="H81" s="260" t="s">
        <v>298</v>
      </c>
      <c r="I81" s="260" t="s">
        <v>293</v>
      </c>
      <c r="J81" s="260">
        <v>50</v>
      </c>
      <c r="K81" s="274"/>
    </row>
    <row r="82" spans="2:11" s="1" customFormat="1" ht="15" customHeight="1">
      <c r="B82" s="285"/>
      <c r="C82" s="260" t="s">
        <v>299</v>
      </c>
      <c r="D82" s="260"/>
      <c r="E82" s="260"/>
      <c r="F82" s="283" t="s">
        <v>291</v>
      </c>
      <c r="G82" s="284"/>
      <c r="H82" s="260" t="s">
        <v>300</v>
      </c>
      <c r="I82" s="260" t="s">
        <v>301</v>
      </c>
      <c r="J82" s="260"/>
      <c r="K82" s="274"/>
    </row>
    <row r="83" spans="2:11" s="1" customFormat="1" ht="15" customHeight="1">
      <c r="B83" s="285"/>
      <c r="C83" s="286" t="s">
        <v>302</v>
      </c>
      <c r="D83" s="286"/>
      <c r="E83" s="286"/>
      <c r="F83" s="287" t="s">
        <v>297</v>
      </c>
      <c r="G83" s="286"/>
      <c r="H83" s="286" t="s">
        <v>303</v>
      </c>
      <c r="I83" s="286" t="s">
        <v>293</v>
      </c>
      <c r="J83" s="286">
        <v>15</v>
      </c>
      <c r="K83" s="274"/>
    </row>
    <row r="84" spans="2:11" s="1" customFormat="1" ht="15" customHeight="1">
      <c r="B84" s="285"/>
      <c r="C84" s="286" t="s">
        <v>304</v>
      </c>
      <c r="D84" s="286"/>
      <c r="E84" s="286"/>
      <c r="F84" s="287" t="s">
        <v>297</v>
      </c>
      <c r="G84" s="286"/>
      <c r="H84" s="286" t="s">
        <v>305</v>
      </c>
      <c r="I84" s="286" t="s">
        <v>293</v>
      </c>
      <c r="J84" s="286">
        <v>15</v>
      </c>
      <c r="K84" s="274"/>
    </row>
    <row r="85" spans="2:11" s="1" customFormat="1" ht="15" customHeight="1">
      <c r="B85" s="285"/>
      <c r="C85" s="286" t="s">
        <v>306</v>
      </c>
      <c r="D85" s="286"/>
      <c r="E85" s="286"/>
      <c r="F85" s="287" t="s">
        <v>297</v>
      </c>
      <c r="G85" s="286"/>
      <c r="H85" s="286" t="s">
        <v>307</v>
      </c>
      <c r="I85" s="286" t="s">
        <v>293</v>
      </c>
      <c r="J85" s="286">
        <v>20</v>
      </c>
      <c r="K85" s="274"/>
    </row>
    <row r="86" spans="2:11" s="1" customFormat="1" ht="15" customHeight="1">
      <c r="B86" s="285"/>
      <c r="C86" s="286" t="s">
        <v>308</v>
      </c>
      <c r="D86" s="286"/>
      <c r="E86" s="286"/>
      <c r="F86" s="287" t="s">
        <v>297</v>
      </c>
      <c r="G86" s="286"/>
      <c r="H86" s="286" t="s">
        <v>309</v>
      </c>
      <c r="I86" s="286" t="s">
        <v>293</v>
      </c>
      <c r="J86" s="286">
        <v>20</v>
      </c>
      <c r="K86" s="274"/>
    </row>
    <row r="87" spans="2:11" s="1" customFormat="1" ht="15" customHeight="1">
      <c r="B87" s="285"/>
      <c r="C87" s="260" t="s">
        <v>310</v>
      </c>
      <c r="D87" s="260"/>
      <c r="E87" s="260"/>
      <c r="F87" s="283" t="s">
        <v>297</v>
      </c>
      <c r="G87" s="284"/>
      <c r="H87" s="260" t="s">
        <v>311</v>
      </c>
      <c r="I87" s="260" t="s">
        <v>293</v>
      </c>
      <c r="J87" s="260">
        <v>50</v>
      </c>
      <c r="K87" s="274"/>
    </row>
    <row r="88" spans="2:11" s="1" customFormat="1" ht="15" customHeight="1">
      <c r="B88" s="285"/>
      <c r="C88" s="260" t="s">
        <v>312</v>
      </c>
      <c r="D88" s="260"/>
      <c r="E88" s="260"/>
      <c r="F88" s="283" t="s">
        <v>297</v>
      </c>
      <c r="G88" s="284"/>
      <c r="H88" s="260" t="s">
        <v>313</v>
      </c>
      <c r="I88" s="260" t="s">
        <v>293</v>
      </c>
      <c r="J88" s="260">
        <v>20</v>
      </c>
      <c r="K88" s="274"/>
    </row>
    <row r="89" spans="2:11" s="1" customFormat="1" ht="15" customHeight="1">
      <c r="B89" s="285"/>
      <c r="C89" s="260" t="s">
        <v>314</v>
      </c>
      <c r="D89" s="260"/>
      <c r="E89" s="260"/>
      <c r="F89" s="283" t="s">
        <v>297</v>
      </c>
      <c r="G89" s="284"/>
      <c r="H89" s="260" t="s">
        <v>315</v>
      </c>
      <c r="I89" s="260" t="s">
        <v>293</v>
      </c>
      <c r="J89" s="260">
        <v>20</v>
      </c>
      <c r="K89" s="274"/>
    </row>
    <row r="90" spans="2:11" s="1" customFormat="1" ht="15" customHeight="1">
      <c r="B90" s="285"/>
      <c r="C90" s="260" t="s">
        <v>316</v>
      </c>
      <c r="D90" s="260"/>
      <c r="E90" s="260"/>
      <c r="F90" s="283" t="s">
        <v>297</v>
      </c>
      <c r="G90" s="284"/>
      <c r="H90" s="260" t="s">
        <v>317</v>
      </c>
      <c r="I90" s="260" t="s">
        <v>293</v>
      </c>
      <c r="J90" s="260">
        <v>50</v>
      </c>
      <c r="K90" s="274"/>
    </row>
    <row r="91" spans="2:11" s="1" customFormat="1" ht="15" customHeight="1">
      <c r="B91" s="285"/>
      <c r="C91" s="260" t="s">
        <v>318</v>
      </c>
      <c r="D91" s="260"/>
      <c r="E91" s="260"/>
      <c r="F91" s="283" t="s">
        <v>297</v>
      </c>
      <c r="G91" s="284"/>
      <c r="H91" s="260" t="s">
        <v>318</v>
      </c>
      <c r="I91" s="260" t="s">
        <v>293</v>
      </c>
      <c r="J91" s="260">
        <v>50</v>
      </c>
      <c r="K91" s="274"/>
    </row>
    <row r="92" spans="2:11" s="1" customFormat="1" ht="15" customHeight="1">
      <c r="B92" s="285"/>
      <c r="C92" s="260" t="s">
        <v>319</v>
      </c>
      <c r="D92" s="260"/>
      <c r="E92" s="260"/>
      <c r="F92" s="283" t="s">
        <v>297</v>
      </c>
      <c r="G92" s="284"/>
      <c r="H92" s="260" t="s">
        <v>320</v>
      </c>
      <c r="I92" s="260" t="s">
        <v>293</v>
      </c>
      <c r="J92" s="260">
        <v>255</v>
      </c>
      <c r="K92" s="274"/>
    </row>
    <row r="93" spans="2:11" s="1" customFormat="1" ht="15" customHeight="1">
      <c r="B93" s="285"/>
      <c r="C93" s="260" t="s">
        <v>321</v>
      </c>
      <c r="D93" s="260"/>
      <c r="E93" s="260"/>
      <c r="F93" s="283" t="s">
        <v>291</v>
      </c>
      <c r="G93" s="284"/>
      <c r="H93" s="260" t="s">
        <v>322</v>
      </c>
      <c r="I93" s="260" t="s">
        <v>323</v>
      </c>
      <c r="J93" s="260"/>
      <c r="K93" s="274"/>
    </row>
    <row r="94" spans="2:11" s="1" customFormat="1" ht="15" customHeight="1">
      <c r="B94" s="285"/>
      <c r="C94" s="260" t="s">
        <v>324</v>
      </c>
      <c r="D94" s="260"/>
      <c r="E94" s="260"/>
      <c r="F94" s="283" t="s">
        <v>291</v>
      </c>
      <c r="G94" s="284"/>
      <c r="H94" s="260" t="s">
        <v>325</v>
      </c>
      <c r="I94" s="260" t="s">
        <v>326</v>
      </c>
      <c r="J94" s="260"/>
      <c r="K94" s="274"/>
    </row>
    <row r="95" spans="2:11" s="1" customFormat="1" ht="15" customHeight="1">
      <c r="B95" s="285"/>
      <c r="C95" s="260" t="s">
        <v>327</v>
      </c>
      <c r="D95" s="260"/>
      <c r="E95" s="260"/>
      <c r="F95" s="283" t="s">
        <v>291</v>
      </c>
      <c r="G95" s="284"/>
      <c r="H95" s="260" t="s">
        <v>327</v>
      </c>
      <c r="I95" s="260" t="s">
        <v>326</v>
      </c>
      <c r="J95" s="260"/>
      <c r="K95" s="274"/>
    </row>
    <row r="96" spans="2:11" s="1" customFormat="1" ht="15" customHeight="1">
      <c r="B96" s="285"/>
      <c r="C96" s="260" t="s">
        <v>37</v>
      </c>
      <c r="D96" s="260"/>
      <c r="E96" s="260"/>
      <c r="F96" s="283" t="s">
        <v>291</v>
      </c>
      <c r="G96" s="284"/>
      <c r="H96" s="260" t="s">
        <v>328</v>
      </c>
      <c r="I96" s="260" t="s">
        <v>326</v>
      </c>
      <c r="J96" s="260"/>
      <c r="K96" s="274"/>
    </row>
    <row r="97" spans="2:11" s="1" customFormat="1" ht="15" customHeight="1">
      <c r="B97" s="285"/>
      <c r="C97" s="260" t="s">
        <v>47</v>
      </c>
      <c r="D97" s="260"/>
      <c r="E97" s="260"/>
      <c r="F97" s="283" t="s">
        <v>291</v>
      </c>
      <c r="G97" s="284"/>
      <c r="H97" s="260" t="s">
        <v>329</v>
      </c>
      <c r="I97" s="260" t="s">
        <v>326</v>
      </c>
      <c r="J97" s="260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330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285</v>
      </c>
      <c r="D103" s="275"/>
      <c r="E103" s="275"/>
      <c r="F103" s="275" t="s">
        <v>286</v>
      </c>
      <c r="G103" s="276"/>
      <c r="H103" s="275" t="s">
        <v>53</v>
      </c>
      <c r="I103" s="275" t="s">
        <v>56</v>
      </c>
      <c r="J103" s="275" t="s">
        <v>287</v>
      </c>
      <c r="K103" s="274"/>
    </row>
    <row r="104" spans="2:11" s="1" customFormat="1" ht="17.25" customHeight="1">
      <c r="B104" s="272"/>
      <c r="C104" s="277" t="s">
        <v>288</v>
      </c>
      <c r="D104" s="277"/>
      <c r="E104" s="277"/>
      <c r="F104" s="278" t="s">
        <v>289</v>
      </c>
      <c r="G104" s="279"/>
      <c r="H104" s="277"/>
      <c r="I104" s="277"/>
      <c r="J104" s="277" t="s">
        <v>290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2"/>
      <c r="C106" s="260" t="s">
        <v>52</v>
      </c>
      <c r="D106" s="282"/>
      <c r="E106" s="282"/>
      <c r="F106" s="283" t="s">
        <v>291</v>
      </c>
      <c r="G106" s="260"/>
      <c r="H106" s="260" t="s">
        <v>331</v>
      </c>
      <c r="I106" s="260" t="s">
        <v>293</v>
      </c>
      <c r="J106" s="260">
        <v>20</v>
      </c>
      <c r="K106" s="274"/>
    </row>
    <row r="107" spans="2:11" s="1" customFormat="1" ht="15" customHeight="1">
      <c r="B107" s="272"/>
      <c r="C107" s="260" t="s">
        <v>294</v>
      </c>
      <c r="D107" s="260"/>
      <c r="E107" s="260"/>
      <c r="F107" s="283" t="s">
        <v>291</v>
      </c>
      <c r="G107" s="260"/>
      <c r="H107" s="260" t="s">
        <v>331</v>
      </c>
      <c r="I107" s="260" t="s">
        <v>293</v>
      </c>
      <c r="J107" s="260">
        <v>120</v>
      </c>
      <c r="K107" s="274"/>
    </row>
    <row r="108" spans="2:11" s="1" customFormat="1" ht="15" customHeight="1">
      <c r="B108" s="285"/>
      <c r="C108" s="260" t="s">
        <v>296</v>
      </c>
      <c r="D108" s="260"/>
      <c r="E108" s="260"/>
      <c r="F108" s="283" t="s">
        <v>297</v>
      </c>
      <c r="G108" s="260"/>
      <c r="H108" s="260" t="s">
        <v>331</v>
      </c>
      <c r="I108" s="260" t="s">
        <v>293</v>
      </c>
      <c r="J108" s="260">
        <v>50</v>
      </c>
      <c r="K108" s="274"/>
    </row>
    <row r="109" spans="2:11" s="1" customFormat="1" ht="15" customHeight="1">
      <c r="B109" s="285"/>
      <c r="C109" s="260" t="s">
        <v>299</v>
      </c>
      <c r="D109" s="260"/>
      <c r="E109" s="260"/>
      <c r="F109" s="283" t="s">
        <v>291</v>
      </c>
      <c r="G109" s="260"/>
      <c r="H109" s="260" t="s">
        <v>331</v>
      </c>
      <c r="I109" s="260" t="s">
        <v>301</v>
      </c>
      <c r="J109" s="260"/>
      <c r="K109" s="274"/>
    </row>
    <row r="110" spans="2:11" s="1" customFormat="1" ht="15" customHeight="1">
      <c r="B110" s="285"/>
      <c r="C110" s="260" t="s">
        <v>310</v>
      </c>
      <c r="D110" s="260"/>
      <c r="E110" s="260"/>
      <c r="F110" s="283" t="s">
        <v>297</v>
      </c>
      <c r="G110" s="260"/>
      <c r="H110" s="260" t="s">
        <v>331</v>
      </c>
      <c r="I110" s="260" t="s">
        <v>293</v>
      </c>
      <c r="J110" s="260">
        <v>50</v>
      </c>
      <c r="K110" s="274"/>
    </row>
    <row r="111" spans="2:11" s="1" customFormat="1" ht="15" customHeight="1">
      <c r="B111" s="285"/>
      <c r="C111" s="260" t="s">
        <v>318</v>
      </c>
      <c r="D111" s="260"/>
      <c r="E111" s="260"/>
      <c r="F111" s="283" t="s">
        <v>297</v>
      </c>
      <c r="G111" s="260"/>
      <c r="H111" s="260" t="s">
        <v>331</v>
      </c>
      <c r="I111" s="260" t="s">
        <v>293</v>
      </c>
      <c r="J111" s="260">
        <v>50</v>
      </c>
      <c r="K111" s="274"/>
    </row>
    <row r="112" spans="2:11" s="1" customFormat="1" ht="15" customHeight="1">
      <c r="B112" s="285"/>
      <c r="C112" s="260" t="s">
        <v>316</v>
      </c>
      <c r="D112" s="260"/>
      <c r="E112" s="260"/>
      <c r="F112" s="283" t="s">
        <v>297</v>
      </c>
      <c r="G112" s="260"/>
      <c r="H112" s="260" t="s">
        <v>331</v>
      </c>
      <c r="I112" s="260" t="s">
        <v>293</v>
      </c>
      <c r="J112" s="260">
        <v>50</v>
      </c>
      <c r="K112" s="274"/>
    </row>
    <row r="113" spans="2:11" s="1" customFormat="1" ht="15" customHeight="1">
      <c r="B113" s="285"/>
      <c r="C113" s="260" t="s">
        <v>52</v>
      </c>
      <c r="D113" s="260"/>
      <c r="E113" s="260"/>
      <c r="F113" s="283" t="s">
        <v>291</v>
      </c>
      <c r="G113" s="260"/>
      <c r="H113" s="260" t="s">
        <v>332</v>
      </c>
      <c r="I113" s="260" t="s">
        <v>293</v>
      </c>
      <c r="J113" s="260">
        <v>20</v>
      </c>
      <c r="K113" s="274"/>
    </row>
    <row r="114" spans="2:11" s="1" customFormat="1" ht="15" customHeight="1">
      <c r="B114" s="285"/>
      <c r="C114" s="260" t="s">
        <v>333</v>
      </c>
      <c r="D114" s="260"/>
      <c r="E114" s="260"/>
      <c r="F114" s="283" t="s">
        <v>291</v>
      </c>
      <c r="G114" s="260"/>
      <c r="H114" s="260" t="s">
        <v>334</v>
      </c>
      <c r="I114" s="260" t="s">
        <v>293</v>
      </c>
      <c r="J114" s="260">
        <v>120</v>
      </c>
      <c r="K114" s="274"/>
    </row>
    <row r="115" spans="2:11" s="1" customFormat="1" ht="15" customHeight="1">
      <c r="B115" s="285"/>
      <c r="C115" s="260" t="s">
        <v>37</v>
      </c>
      <c r="D115" s="260"/>
      <c r="E115" s="260"/>
      <c r="F115" s="283" t="s">
        <v>291</v>
      </c>
      <c r="G115" s="260"/>
      <c r="H115" s="260" t="s">
        <v>335</v>
      </c>
      <c r="I115" s="260" t="s">
        <v>326</v>
      </c>
      <c r="J115" s="260"/>
      <c r="K115" s="274"/>
    </row>
    <row r="116" spans="2:11" s="1" customFormat="1" ht="15" customHeight="1">
      <c r="B116" s="285"/>
      <c r="C116" s="260" t="s">
        <v>47</v>
      </c>
      <c r="D116" s="260"/>
      <c r="E116" s="260"/>
      <c r="F116" s="283" t="s">
        <v>291</v>
      </c>
      <c r="G116" s="260"/>
      <c r="H116" s="260" t="s">
        <v>336</v>
      </c>
      <c r="I116" s="260" t="s">
        <v>326</v>
      </c>
      <c r="J116" s="260"/>
      <c r="K116" s="274"/>
    </row>
    <row r="117" spans="2:11" s="1" customFormat="1" ht="15" customHeight="1">
      <c r="B117" s="285"/>
      <c r="C117" s="260" t="s">
        <v>56</v>
      </c>
      <c r="D117" s="260"/>
      <c r="E117" s="260"/>
      <c r="F117" s="283" t="s">
        <v>291</v>
      </c>
      <c r="G117" s="260"/>
      <c r="H117" s="260" t="s">
        <v>337</v>
      </c>
      <c r="I117" s="260" t="s">
        <v>338</v>
      </c>
      <c r="J117" s="260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251" t="s">
        <v>339</v>
      </c>
      <c r="D122" s="251"/>
      <c r="E122" s="251"/>
      <c r="F122" s="251"/>
      <c r="G122" s="251"/>
      <c r="H122" s="251"/>
      <c r="I122" s="251"/>
      <c r="J122" s="251"/>
      <c r="K122" s="302"/>
    </row>
    <row r="123" spans="2:11" s="1" customFormat="1" ht="17.25" customHeight="1">
      <c r="B123" s="303"/>
      <c r="C123" s="275" t="s">
        <v>285</v>
      </c>
      <c r="D123" s="275"/>
      <c r="E123" s="275"/>
      <c r="F123" s="275" t="s">
        <v>286</v>
      </c>
      <c r="G123" s="276"/>
      <c r="H123" s="275" t="s">
        <v>53</v>
      </c>
      <c r="I123" s="275" t="s">
        <v>56</v>
      </c>
      <c r="J123" s="275" t="s">
        <v>287</v>
      </c>
      <c r="K123" s="304"/>
    </row>
    <row r="124" spans="2:11" s="1" customFormat="1" ht="17.25" customHeight="1">
      <c r="B124" s="303"/>
      <c r="C124" s="277" t="s">
        <v>288</v>
      </c>
      <c r="D124" s="277"/>
      <c r="E124" s="277"/>
      <c r="F124" s="278" t="s">
        <v>289</v>
      </c>
      <c r="G124" s="279"/>
      <c r="H124" s="277"/>
      <c r="I124" s="277"/>
      <c r="J124" s="277" t="s">
        <v>290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0" t="s">
        <v>294</v>
      </c>
      <c r="D126" s="282"/>
      <c r="E126" s="282"/>
      <c r="F126" s="283" t="s">
        <v>291</v>
      </c>
      <c r="G126" s="260"/>
      <c r="H126" s="260" t="s">
        <v>331</v>
      </c>
      <c r="I126" s="260" t="s">
        <v>293</v>
      </c>
      <c r="J126" s="260">
        <v>120</v>
      </c>
      <c r="K126" s="308"/>
    </row>
    <row r="127" spans="2:11" s="1" customFormat="1" ht="15" customHeight="1">
      <c r="B127" s="305"/>
      <c r="C127" s="260" t="s">
        <v>340</v>
      </c>
      <c r="D127" s="260"/>
      <c r="E127" s="260"/>
      <c r="F127" s="283" t="s">
        <v>291</v>
      </c>
      <c r="G127" s="260"/>
      <c r="H127" s="260" t="s">
        <v>341</v>
      </c>
      <c r="I127" s="260" t="s">
        <v>293</v>
      </c>
      <c r="J127" s="260" t="s">
        <v>342</v>
      </c>
      <c r="K127" s="308"/>
    </row>
    <row r="128" spans="2:11" s="1" customFormat="1" ht="15" customHeight="1">
      <c r="B128" s="305"/>
      <c r="C128" s="260" t="s">
        <v>239</v>
      </c>
      <c r="D128" s="260"/>
      <c r="E128" s="260"/>
      <c r="F128" s="283" t="s">
        <v>291</v>
      </c>
      <c r="G128" s="260"/>
      <c r="H128" s="260" t="s">
        <v>343</v>
      </c>
      <c r="I128" s="260" t="s">
        <v>293</v>
      </c>
      <c r="J128" s="260" t="s">
        <v>342</v>
      </c>
      <c r="K128" s="308"/>
    </row>
    <row r="129" spans="2:11" s="1" customFormat="1" ht="15" customHeight="1">
      <c r="B129" s="305"/>
      <c r="C129" s="260" t="s">
        <v>302</v>
      </c>
      <c r="D129" s="260"/>
      <c r="E129" s="260"/>
      <c r="F129" s="283" t="s">
        <v>297</v>
      </c>
      <c r="G129" s="260"/>
      <c r="H129" s="260" t="s">
        <v>303</v>
      </c>
      <c r="I129" s="260" t="s">
        <v>293</v>
      </c>
      <c r="J129" s="260">
        <v>15</v>
      </c>
      <c r="K129" s="308"/>
    </row>
    <row r="130" spans="2:11" s="1" customFormat="1" ht="15" customHeight="1">
      <c r="B130" s="305"/>
      <c r="C130" s="286" t="s">
        <v>304</v>
      </c>
      <c r="D130" s="286"/>
      <c r="E130" s="286"/>
      <c r="F130" s="287" t="s">
        <v>297</v>
      </c>
      <c r="G130" s="286"/>
      <c r="H130" s="286" t="s">
        <v>305</v>
      </c>
      <c r="I130" s="286" t="s">
        <v>293</v>
      </c>
      <c r="J130" s="286">
        <v>15</v>
      </c>
      <c r="K130" s="308"/>
    </row>
    <row r="131" spans="2:11" s="1" customFormat="1" ht="15" customHeight="1">
      <c r="B131" s="305"/>
      <c r="C131" s="286" t="s">
        <v>306</v>
      </c>
      <c r="D131" s="286"/>
      <c r="E131" s="286"/>
      <c r="F131" s="287" t="s">
        <v>297</v>
      </c>
      <c r="G131" s="286"/>
      <c r="H131" s="286" t="s">
        <v>307</v>
      </c>
      <c r="I131" s="286" t="s">
        <v>293</v>
      </c>
      <c r="J131" s="286">
        <v>20</v>
      </c>
      <c r="K131" s="308"/>
    </row>
    <row r="132" spans="2:11" s="1" customFormat="1" ht="15" customHeight="1">
      <c r="B132" s="305"/>
      <c r="C132" s="286" t="s">
        <v>308</v>
      </c>
      <c r="D132" s="286"/>
      <c r="E132" s="286"/>
      <c r="F132" s="287" t="s">
        <v>297</v>
      </c>
      <c r="G132" s="286"/>
      <c r="H132" s="286" t="s">
        <v>309</v>
      </c>
      <c r="I132" s="286" t="s">
        <v>293</v>
      </c>
      <c r="J132" s="286">
        <v>20</v>
      </c>
      <c r="K132" s="308"/>
    </row>
    <row r="133" spans="2:11" s="1" customFormat="1" ht="15" customHeight="1">
      <c r="B133" s="305"/>
      <c r="C133" s="260" t="s">
        <v>296</v>
      </c>
      <c r="D133" s="260"/>
      <c r="E133" s="260"/>
      <c r="F133" s="283" t="s">
        <v>297</v>
      </c>
      <c r="G133" s="260"/>
      <c r="H133" s="260" t="s">
        <v>331</v>
      </c>
      <c r="I133" s="260" t="s">
        <v>293</v>
      </c>
      <c r="J133" s="260">
        <v>50</v>
      </c>
      <c r="K133" s="308"/>
    </row>
    <row r="134" spans="2:11" s="1" customFormat="1" ht="15" customHeight="1">
      <c r="B134" s="305"/>
      <c r="C134" s="260" t="s">
        <v>310</v>
      </c>
      <c r="D134" s="260"/>
      <c r="E134" s="260"/>
      <c r="F134" s="283" t="s">
        <v>297</v>
      </c>
      <c r="G134" s="260"/>
      <c r="H134" s="260" t="s">
        <v>331</v>
      </c>
      <c r="I134" s="260" t="s">
        <v>293</v>
      </c>
      <c r="J134" s="260">
        <v>50</v>
      </c>
      <c r="K134" s="308"/>
    </row>
    <row r="135" spans="2:11" s="1" customFormat="1" ht="15" customHeight="1">
      <c r="B135" s="305"/>
      <c r="C135" s="260" t="s">
        <v>316</v>
      </c>
      <c r="D135" s="260"/>
      <c r="E135" s="260"/>
      <c r="F135" s="283" t="s">
        <v>297</v>
      </c>
      <c r="G135" s="260"/>
      <c r="H135" s="260" t="s">
        <v>331</v>
      </c>
      <c r="I135" s="260" t="s">
        <v>293</v>
      </c>
      <c r="J135" s="260">
        <v>50</v>
      </c>
      <c r="K135" s="308"/>
    </row>
    <row r="136" spans="2:11" s="1" customFormat="1" ht="15" customHeight="1">
      <c r="B136" s="305"/>
      <c r="C136" s="260" t="s">
        <v>318</v>
      </c>
      <c r="D136" s="260"/>
      <c r="E136" s="260"/>
      <c r="F136" s="283" t="s">
        <v>297</v>
      </c>
      <c r="G136" s="260"/>
      <c r="H136" s="260" t="s">
        <v>331</v>
      </c>
      <c r="I136" s="260" t="s">
        <v>293</v>
      </c>
      <c r="J136" s="260">
        <v>50</v>
      </c>
      <c r="K136" s="308"/>
    </row>
    <row r="137" spans="2:11" s="1" customFormat="1" ht="15" customHeight="1">
      <c r="B137" s="305"/>
      <c r="C137" s="260" t="s">
        <v>319</v>
      </c>
      <c r="D137" s="260"/>
      <c r="E137" s="260"/>
      <c r="F137" s="283" t="s">
        <v>297</v>
      </c>
      <c r="G137" s="260"/>
      <c r="H137" s="260" t="s">
        <v>344</v>
      </c>
      <c r="I137" s="260" t="s">
        <v>293</v>
      </c>
      <c r="J137" s="260">
        <v>255</v>
      </c>
      <c r="K137" s="308"/>
    </row>
    <row r="138" spans="2:11" s="1" customFormat="1" ht="15" customHeight="1">
      <c r="B138" s="305"/>
      <c r="C138" s="260" t="s">
        <v>321</v>
      </c>
      <c r="D138" s="260"/>
      <c r="E138" s="260"/>
      <c r="F138" s="283" t="s">
        <v>291</v>
      </c>
      <c r="G138" s="260"/>
      <c r="H138" s="260" t="s">
        <v>345</v>
      </c>
      <c r="I138" s="260" t="s">
        <v>323</v>
      </c>
      <c r="J138" s="260"/>
      <c r="K138" s="308"/>
    </row>
    <row r="139" spans="2:11" s="1" customFormat="1" ht="15" customHeight="1">
      <c r="B139" s="305"/>
      <c r="C139" s="260" t="s">
        <v>324</v>
      </c>
      <c r="D139" s="260"/>
      <c r="E139" s="260"/>
      <c r="F139" s="283" t="s">
        <v>291</v>
      </c>
      <c r="G139" s="260"/>
      <c r="H139" s="260" t="s">
        <v>346</v>
      </c>
      <c r="I139" s="260" t="s">
        <v>326</v>
      </c>
      <c r="J139" s="260"/>
      <c r="K139" s="308"/>
    </row>
    <row r="140" spans="2:11" s="1" customFormat="1" ht="15" customHeight="1">
      <c r="B140" s="305"/>
      <c r="C140" s="260" t="s">
        <v>327</v>
      </c>
      <c r="D140" s="260"/>
      <c r="E140" s="260"/>
      <c r="F140" s="283" t="s">
        <v>291</v>
      </c>
      <c r="G140" s="260"/>
      <c r="H140" s="260" t="s">
        <v>327</v>
      </c>
      <c r="I140" s="260" t="s">
        <v>326</v>
      </c>
      <c r="J140" s="260"/>
      <c r="K140" s="308"/>
    </row>
    <row r="141" spans="2:11" s="1" customFormat="1" ht="15" customHeight="1">
      <c r="B141" s="305"/>
      <c r="C141" s="260" t="s">
        <v>37</v>
      </c>
      <c r="D141" s="260"/>
      <c r="E141" s="260"/>
      <c r="F141" s="283" t="s">
        <v>291</v>
      </c>
      <c r="G141" s="260"/>
      <c r="H141" s="260" t="s">
        <v>347</v>
      </c>
      <c r="I141" s="260" t="s">
        <v>326</v>
      </c>
      <c r="J141" s="260"/>
      <c r="K141" s="308"/>
    </row>
    <row r="142" spans="2:11" s="1" customFormat="1" ht="15" customHeight="1">
      <c r="B142" s="305"/>
      <c r="C142" s="260" t="s">
        <v>348</v>
      </c>
      <c r="D142" s="260"/>
      <c r="E142" s="260"/>
      <c r="F142" s="283" t="s">
        <v>291</v>
      </c>
      <c r="G142" s="260"/>
      <c r="H142" s="260" t="s">
        <v>349</v>
      </c>
      <c r="I142" s="260" t="s">
        <v>326</v>
      </c>
      <c r="J142" s="260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350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285</v>
      </c>
      <c r="D148" s="275"/>
      <c r="E148" s="275"/>
      <c r="F148" s="275" t="s">
        <v>286</v>
      </c>
      <c r="G148" s="276"/>
      <c r="H148" s="275" t="s">
        <v>53</v>
      </c>
      <c r="I148" s="275" t="s">
        <v>56</v>
      </c>
      <c r="J148" s="275" t="s">
        <v>287</v>
      </c>
      <c r="K148" s="274"/>
    </row>
    <row r="149" spans="2:11" s="1" customFormat="1" ht="17.25" customHeight="1">
      <c r="B149" s="272"/>
      <c r="C149" s="277" t="s">
        <v>288</v>
      </c>
      <c r="D149" s="277"/>
      <c r="E149" s="277"/>
      <c r="F149" s="278" t="s">
        <v>289</v>
      </c>
      <c r="G149" s="279"/>
      <c r="H149" s="277"/>
      <c r="I149" s="277"/>
      <c r="J149" s="277" t="s">
        <v>290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294</v>
      </c>
      <c r="D151" s="260"/>
      <c r="E151" s="260"/>
      <c r="F151" s="313" t="s">
        <v>291</v>
      </c>
      <c r="G151" s="260"/>
      <c r="H151" s="312" t="s">
        <v>331</v>
      </c>
      <c r="I151" s="312" t="s">
        <v>293</v>
      </c>
      <c r="J151" s="312">
        <v>120</v>
      </c>
      <c r="K151" s="308"/>
    </row>
    <row r="152" spans="2:11" s="1" customFormat="1" ht="15" customHeight="1">
      <c r="B152" s="285"/>
      <c r="C152" s="312" t="s">
        <v>340</v>
      </c>
      <c r="D152" s="260"/>
      <c r="E152" s="260"/>
      <c r="F152" s="313" t="s">
        <v>291</v>
      </c>
      <c r="G152" s="260"/>
      <c r="H152" s="312" t="s">
        <v>351</v>
      </c>
      <c r="I152" s="312" t="s">
        <v>293</v>
      </c>
      <c r="J152" s="312" t="s">
        <v>342</v>
      </c>
      <c r="K152" s="308"/>
    </row>
    <row r="153" spans="2:11" s="1" customFormat="1" ht="15" customHeight="1">
      <c r="B153" s="285"/>
      <c r="C153" s="312" t="s">
        <v>239</v>
      </c>
      <c r="D153" s="260"/>
      <c r="E153" s="260"/>
      <c r="F153" s="313" t="s">
        <v>291</v>
      </c>
      <c r="G153" s="260"/>
      <c r="H153" s="312" t="s">
        <v>352</v>
      </c>
      <c r="I153" s="312" t="s">
        <v>293</v>
      </c>
      <c r="J153" s="312" t="s">
        <v>342</v>
      </c>
      <c r="K153" s="308"/>
    </row>
    <row r="154" spans="2:11" s="1" customFormat="1" ht="15" customHeight="1">
      <c r="B154" s="285"/>
      <c r="C154" s="312" t="s">
        <v>296</v>
      </c>
      <c r="D154" s="260"/>
      <c r="E154" s="260"/>
      <c r="F154" s="313" t="s">
        <v>297</v>
      </c>
      <c r="G154" s="260"/>
      <c r="H154" s="312" t="s">
        <v>331</v>
      </c>
      <c r="I154" s="312" t="s">
        <v>293</v>
      </c>
      <c r="J154" s="312">
        <v>50</v>
      </c>
      <c r="K154" s="308"/>
    </row>
    <row r="155" spans="2:11" s="1" customFormat="1" ht="15" customHeight="1">
      <c r="B155" s="285"/>
      <c r="C155" s="312" t="s">
        <v>299</v>
      </c>
      <c r="D155" s="260"/>
      <c r="E155" s="260"/>
      <c r="F155" s="313" t="s">
        <v>291</v>
      </c>
      <c r="G155" s="260"/>
      <c r="H155" s="312" t="s">
        <v>331</v>
      </c>
      <c r="I155" s="312" t="s">
        <v>301</v>
      </c>
      <c r="J155" s="312"/>
      <c r="K155" s="308"/>
    </row>
    <row r="156" spans="2:11" s="1" customFormat="1" ht="15" customHeight="1">
      <c r="B156" s="285"/>
      <c r="C156" s="312" t="s">
        <v>310</v>
      </c>
      <c r="D156" s="260"/>
      <c r="E156" s="260"/>
      <c r="F156" s="313" t="s">
        <v>297</v>
      </c>
      <c r="G156" s="260"/>
      <c r="H156" s="312" t="s">
        <v>331</v>
      </c>
      <c r="I156" s="312" t="s">
        <v>293</v>
      </c>
      <c r="J156" s="312">
        <v>50</v>
      </c>
      <c r="K156" s="308"/>
    </row>
    <row r="157" spans="2:11" s="1" customFormat="1" ht="15" customHeight="1">
      <c r="B157" s="285"/>
      <c r="C157" s="312" t="s">
        <v>318</v>
      </c>
      <c r="D157" s="260"/>
      <c r="E157" s="260"/>
      <c r="F157" s="313" t="s">
        <v>297</v>
      </c>
      <c r="G157" s="260"/>
      <c r="H157" s="312" t="s">
        <v>331</v>
      </c>
      <c r="I157" s="312" t="s">
        <v>293</v>
      </c>
      <c r="J157" s="312">
        <v>50</v>
      </c>
      <c r="K157" s="308"/>
    </row>
    <row r="158" spans="2:11" s="1" customFormat="1" ht="15" customHeight="1">
      <c r="B158" s="285"/>
      <c r="C158" s="312" t="s">
        <v>316</v>
      </c>
      <c r="D158" s="260"/>
      <c r="E158" s="260"/>
      <c r="F158" s="313" t="s">
        <v>297</v>
      </c>
      <c r="G158" s="260"/>
      <c r="H158" s="312" t="s">
        <v>331</v>
      </c>
      <c r="I158" s="312" t="s">
        <v>293</v>
      </c>
      <c r="J158" s="312">
        <v>50</v>
      </c>
      <c r="K158" s="308"/>
    </row>
    <row r="159" spans="2:11" s="1" customFormat="1" ht="15" customHeight="1">
      <c r="B159" s="285"/>
      <c r="C159" s="312" t="s">
        <v>85</v>
      </c>
      <c r="D159" s="260"/>
      <c r="E159" s="260"/>
      <c r="F159" s="313" t="s">
        <v>291</v>
      </c>
      <c r="G159" s="260"/>
      <c r="H159" s="312" t="s">
        <v>353</v>
      </c>
      <c r="I159" s="312" t="s">
        <v>293</v>
      </c>
      <c r="J159" s="312" t="s">
        <v>354</v>
      </c>
      <c r="K159" s="308"/>
    </row>
    <row r="160" spans="2:11" s="1" customFormat="1" ht="15" customHeight="1">
      <c r="B160" s="285"/>
      <c r="C160" s="312" t="s">
        <v>355</v>
      </c>
      <c r="D160" s="260"/>
      <c r="E160" s="260"/>
      <c r="F160" s="313" t="s">
        <v>291</v>
      </c>
      <c r="G160" s="260"/>
      <c r="H160" s="312" t="s">
        <v>356</v>
      </c>
      <c r="I160" s="312" t="s">
        <v>326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357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285</v>
      </c>
      <c r="D166" s="275"/>
      <c r="E166" s="275"/>
      <c r="F166" s="275" t="s">
        <v>286</v>
      </c>
      <c r="G166" s="317"/>
      <c r="H166" s="318" t="s">
        <v>53</v>
      </c>
      <c r="I166" s="318" t="s">
        <v>56</v>
      </c>
      <c r="J166" s="275" t="s">
        <v>287</v>
      </c>
      <c r="K166" s="252"/>
    </row>
    <row r="167" spans="2:11" s="1" customFormat="1" ht="17.25" customHeight="1">
      <c r="B167" s="253"/>
      <c r="C167" s="277" t="s">
        <v>288</v>
      </c>
      <c r="D167" s="277"/>
      <c r="E167" s="277"/>
      <c r="F167" s="278" t="s">
        <v>289</v>
      </c>
      <c r="G167" s="319"/>
      <c r="H167" s="320"/>
      <c r="I167" s="320"/>
      <c r="J167" s="277" t="s">
        <v>290</v>
      </c>
      <c r="K167" s="255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0" t="s">
        <v>294</v>
      </c>
      <c r="D169" s="260"/>
      <c r="E169" s="260"/>
      <c r="F169" s="283" t="s">
        <v>291</v>
      </c>
      <c r="G169" s="260"/>
      <c r="H169" s="260" t="s">
        <v>331</v>
      </c>
      <c r="I169" s="260" t="s">
        <v>293</v>
      </c>
      <c r="J169" s="260">
        <v>120</v>
      </c>
      <c r="K169" s="308"/>
    </row>
    <row r="170" spans="2:11" s="1" customFormat="1" ht="15" customHeight="1">
      <c r="B170" s="285"/>
      <c r="C170" s="260" t="s">
        <v>340</v>
      </c>
      <c r="D170" s="260"/>
      <c r="E170" s="260"/>
      <c r="F170" s="283" t="s">
        <v>291</v>
      </c>
      <c r="G170" s="260"/>
      <c r="H170" s="260" t="s">
        <v>341</v>
      </c>
      <c r="I170" s="260" t="s">
        <v>293</v>
      </c>
      <c r="J170" s="260" t="s">
        <v>342</v>
      </c>
      <c r="K170" s="308"/>
    </row>
    <row r="171" spans="2:11" s="1" customFormat="1" ht="15" customHeight="1">
      <c r="B171" s="285"/>
      <c r="C171" s="260" t="s">
        <v>239</v>
      </c>
      <c r="D171" s="260"/>
      <c r="E171" s="260"/>
      <c r="F171" s="283" t="s">
        <v>291</v>
      </c>
      <c r="G171" s="260"/>
      <c r="H171" s="260" t="s">
        <v>358</v>
      </c>
      <c r="I171" s="260" t="s">
        <v>293</v>
      </c>
      <c r="J171" s="260" t="s">
        <v>342</v>
      </c>
      <c r="K171" s="308"/>
    </row>
    <row r="172" spans="2:11" s="1" customFormat="1" ht="15" customHeight="1">
      <c r="B172" s="285"/>
      <c r="C172" s="260" t="s">
        <v>296</v>
      </c>
      <c r="D172" s="260"/>
      <c r="E172" s="260"/>
      <c r="F172" s="283" t="s">
        <v>297</v>
      </c>
      <c r="G172" s="260"/>
      <c r="H172" s="260" t="s">
        <v>358</v>
      </c>
      <c r="I172" s="260" t="s">
        <v>293</v>
      </c>
      <c r="J172" s="260">
        <v>50</v>
      </c>
      <c r="K172" s="308"/>
    </row>
    <row r="173" spans="2:11" s="1" customFormat="1" ht="15" customHeight="1">
      <c r="B173" s="285"/>
      <c r="C173" s="260" t="s">
        <v>299</v>
      </c>
      <c r="D173" s="260"/>
      <c r="E173" s="260"/>
      <c r="F173" s="283" t="s">
        <v>291</v>
      </c>
      <c r="G173" s="260"/>
      <c r="H173" s="260" t="s">
        <v>358</v>
      </c>
      <c r="I173" s="260" t="s">
        <v>301</v>
      </c>
      <c r="J173" s="260"/>
      <c r="K173" s="308"/>
    </row>
    <row r="174" spans="2:11" s="1" customFormat="1" ht="15" customHeight="1">
      <c r="B174" s="285"/>
      <c r="C174" s="260" t="s">
        <v>310</v>
      </c>
      <c r="D174" s="260"/>
      <c r="E174" s="260"/>
      <c r="F174" s="283" t="s">
        <v>297</v>
      </c>
      <c r="G174" s="260"/>
      <c r="H174" s="260" t="s">
        <v>358</v>
      </c>
      <c r="I174" s="260" t="s">
        <v>293</v>
      </c>
      <c r="J174" s="260">
        <v>50</v>
      </c>
      <c r="K174" s="308"/>
    </row>
    <row r="175" spans="2:11" s="1" customFormat="1" ht="15" customHeight="1">
      <c r="B175" s="285"/>
      <c r="C175" s="260" t="s">
        <v>318</v>
      </c>
      <c r="D175" s="260"/>
      <c r="E175" s="260"/>
      <c r="F175" s="283" t="s">
        <v>297</v>
      </c>
      <c r="G175" s="260"/>
      <c r="H175" s="260" t="s">
        <v>358</v>
      </c>
      <c r="I175" s="260" t="s">
        <v>293</v>
      </c>
      <c r="J175" s="260">
        <v>50</v>
      </c>
      <c r="K175" s="308"/>
    </row>
    <row r="176" spans="2:11" s="1" customFormat="1" ht="15" customHeight="1">
      <c r="B176" s="285"/>
      <c r="C176" s="260" t="s">
        <v>316</v>
      </c>
      <c r="D176" s="260"/>
      <c r="E176" s="260"/>
      <c r="F176" s="283" t="s">
        <v>297</v>
      </c>
      <c r="G176" s="260"/>
      <c r="H176" s="260" t="s">
        <v>358</v>
      </c>
      <c r="I176" s="260" t="s">
        <v>293</v>
      </c>
      <c r="J176" s="260">
        <v>50</v>
      </c>
      <c r="K176" s="308"/>
    </row>
    <row r="177" spans="2:11" s="1" customFormat="1" ht="15" customHeight="1">
      <c r="B177" s="285"/>
      <c r="C177" s="260" t="s">
        <v>93</v>
      </c>
      <c r="D177" s="260"/>
      <c r="E177" s="260"/>
      <c r="F177" s="283" t="s">
        <v>291</v>
      </c>
      <c r="G177" s="260"/>
      <c r="H177" s="260" t="s">
        <v>359</v>
      </c>
      <c r="I177" s="260" t="s">
        <v>360</v>
      </c>
      <c r="J177" s="260"/>
      <c r="K177" s="308"/>
    </row>
    <row r="178" spans="2:11" s="1" customFormat="1" ht="15" customHeight="1">
      <c r="B178" s="285"/>
      <c r="C178" s="260" t="s">
        <v>56</v>
      </c>
      <c r="D178" s="260"/>
      <c r="E178" s="260"/>
      <c r="F178" s="283" t="s">
        <v>291</v>
      </c>
      <c r="G178" s="260"/>
      <c r="H178" s="260" t="s">
        <v>361</v>
      </c>
      <c r="I178" s="260" t="s">
        <v>362</v>
      </c>
      <c r="J178" s="260">
        <v>1</v>
      </c>
      <c r="K178" s="308"/>
    </row>
    <row r="179" spans="2:11" s="1" customFormat="1" ht="15" customHeight="1">
      <c r="B179" s="285"/>
      <c r="C179" s="260" t="s">
        <v>52</v>
      </c>
      <c r="D179" s="260"/>
      <c r="E179" s="260"/>
      <c r="F179" s="283" t="s">
        <v>291</v>
      </c>
      <c r="G179" s="260"/>
      <c r="H179" s="260" t="s">
        <v>363</v>
      </c>
      <c r="I179" s="260" t="s">
        <v>293</v>
      </c>
      <c r="J179" s="260">
        <v>20</v>
      </c>
      <c r="K179" s="308"/>
    </row>
    <row r="180" spans="2:11" s="1" customFormat="1" ht="15" customHeight="1">
      <c r="B180" s="285"/>
      <c r="C180" s="260" t="s">
        <v>53</v>
      </c>
      <c r="D180" s="260"/>
      <c r="E180" s="260"/>
      <c r="F180" s="283" t="s">
        <v>291</v>
      </c>
      <c r="G180" s="260"/>
      <c r="H180" s="260" t="s">
        <v>364</v>
      </c>
      <c r="I180" s="260" t="s">
        <v>293</v>
      </c>
      <c r="J180" s="260">
        <v>255</v>
      </c>
      <c r="K180" s="308"/>
    </row>
    <row r="181" spans="2:11" s="1" customFormat="1" ht="15" customHeight="1">
      <c r="B181" s="285"/>
      <c r="C181" s="260" t="s">
        <v>94</v>
      </c>
      <c r="D181" s="260"/>
      <c r="E181" s="260"/>
      <c r="F181" s="283" t="s">
        <v>291</v>
      </c>
      <c r="G181" s="260"/>
      <c r="H181" s="260" t="s">
        <v>255</v>
      </c>
      <c r="I181" s="260" t="s">
        <v>293</v>
      </c>
      <c r="J181" s="260">
        <v>10</v>
      </c>
      <c r="K181" s="308"/>
    </row>
    <row r="182" spans="2:11" s="1" customFormat="1" ht="15" customHeight="1">
      <c r="B182" s="285"/>
      <c r="C182" s="260" t="s">
        <v>95</v>
      </c>
      <c r="D182" s="260"/>
      <c r="E182" s="260"/>
      <c r="F182" s="283" t="s">
        <v>291</v>
      </c>
      <c r="G182" s="260"/>
      <c r="H182" s="260" t="s">
        <v>365</v>
      </c>
      <c r="I182" s="260" t="s">
        <v>326</v>
      </c>
      <c r="J182" s="260"/>
      <c r="K182" s="308"/>
    </row>
    <row r="183" spans="2:11" s="1" customFormat="1" ht="15" customHeight="1">
      <c r="B183" s="285"/>
      <c r="C183" s="260" t="s">
        <v>366</v>
      </c>
      <c r="D183" s="260"/>
      <c r="E183" s="260"/>
      <c r="F183" s="283" t="s">
        <v>291</v>
      </c>
      <c r="G183" s="260"/>
      <c r="H183" s="260" t="s">
        <v>367</v>
      </c>
      <c r="I183" s="260" t="s">
        <v>326</v>
      </c>
      <c r="J183" s="260"/>
      <c r="K183" s="308"/>
    </row>
    <row r="184" spans="2:11" s="1" customFormat="1" ht="15" customHeight="1">
      <c r="B184" s="285"/>
      <c r="C184" s="260" t="s">
        <v>355</v>
      </c>
      <c r="D184" s="260"/>
      <c r="E184" s="260"/>
      <c r="F184" s="283" t="s">
        <v>291</v>
      </c>
      <c r="G184" s="260"/>
      <c r="H184" s="260" t="s">
        <v>368</v>
      </c>
      <c r="I184" s="260" t="s">
        <v>326</v>
      </c>
      <c r="J184" s="260"/>
      <c r="K184" s="308"/>
    </row>
    <row r="185" spans="2:11" s="1" customFormat="1" ht="15" customHeight="1">
      <c r="B185" s="285"/>
      <c r="C185" s="260" t="s">
        <v>98</v>
      </c>
      <c r="D185" s="260"/>
      <c r="E185" s="260"/>
      <c r="F185" s="283" t="s">
        <v>297</v>
      </c>
      <c r="G185" s="260"/>
      <c r="H185" s="260" t="s">
        <v>369</v>
      </c>
      <c r="I185" s="260" t="s">
        <v>293</v>
      </c>
      <c r="J185" s="260">
        <v>50</v>
      </c>
      <c r="K185" s="308"/>
    </row>
    <row r="186" spans="2:11" s="1" customFormat="1" ht="15" customHeight="1">
      <c r="B186" s="285"/>
      <c r="C186" s="260" t="s">
        <v>370</v>
      </c>
      <c r="D186" s="260"/>
      <c r="E186" s="260"/>
      <c r="F186" s="283" t="s">
        <v>297</v>
      </c>
      <c r="G186" s="260"/>
      <c r="H186" s="260" t="s">
        <v>371</v>
      </c>
      <c r="I186" s="260" t="s">
        <v>372</v>
      </c>
      <c r="J186" s="260"/>
      <c r="K186" s="308"/>
    </row>
    <row r="187" spans="2:11" s="1" customFormat="1" ht="15" customHeight="1">
      <c r="B187" s="285"/>
      <c r="C187" s="260" t="s">
        <v>373</v>
      </c>
      <c r="D187" s="260"/>
      <c r="E187" s="260"/>
      <c r="F187" s="283" t="s">
        <v>297</v>
      </c>
      <c r="G187" s="260"/>
      <c r="H187" s="260" t="s">
        <v>374</v>
      </c>
      <c r="I187" s="260" t="s">
        <v>372</v>
      </c>
      <c r="J187" s="260"/>
      <c r="K187" s="308"/>
    </row>
    <row r="188" spans="2:11" s="1" customFormat="1" ht="15" customHeight="1">
      <c r="B188" s="285"/>
      <c r="C188" s="260" t="s">
        <v>375</v>
      </c>
      <c r="D188" s="260"/>
      <c r="E188" s="260"/>
      <c r="F188" s="283" t="s">
        <v>297</v>
      </c>
      <c r="G188" s="260"/>
      <c r="H188" s="260" t="s">
        <v>376</v>
      </c>
      <c r="I188" s="260" t="s">
        <v>372</v>
      </c>
      <c r="J188" s="260"/>
      <c r="K188" s="308"/>
    </row>
    <row r="189" spans="2:11" s="1" customFormat="1" ht="15" customHeight="1">
      <c r="B189" s="285"/>
      <c r="C189" s="321" t="s">
        <v>377</v>
      </c>
      <c r="D189" s="260"/>
      <c r="E189" s="260"/>
      <c r="F189" s="283" t="s">
        <v>297</v>
      </c>
      <c r="G189" s="260"/>
      <c r="H189" s="260" t="s">
        <v>378</v>
      </c>
      <c r="I189" s="260" t="s">
        <v>379</v>
      </c>
      <c r="J189" s="322" t="s">
        <v>380</v>
      </c>
      <c r="K189" s="308"/>
    </row>
    <row r="190" spans="2:11" s="1" customFormat="1" ht="15" customHeight="1">
      <c r="B190" s="285"/>
      <c r="C190" s="321" t="s">
        <v>41</v>
      </c>
      <c r="D190" s="260"/>
      <c r="E190" s="260"/>
      <c r="F190" s="283" t="s">
        <v>291</v>
      </c>
      <c r="G190" s="260"/>
      <c r="H190" s="257" t="s">
        <v>381</v>
      </c>
      <c r="I190" s="260" t="s">
        <v>382</v>
      </c>
      <c r="J190" s="260"/>
      <c r="K190" s="308"/>
    </row>
    <row r="191" spans="2:11" s="1" customFormat="1" ht="15" customHeight="1">
      <c r="B191" s="285"/>
      <c r="C191" s="321" t="s">
        <v>383</v>
      </c>
      <c r="D191" s="260"/>
      <c r="E191" s="260"/>
      <c r="F191" s="283" t="s">
        <v>291</v>
      </c>
      <c r="G191" s="260"/>
      <c r="H191" s="260" t="s">
        <v>384</v>
      </c>
      <c r="I191" s="260" t="s">
        <v>326</v>
      </c>
      <c r="J191" s="260"/>
      <c r="K191" s="308"/>
    </row>
    <row r="192" spans="2:11" s="1" customFormat="1" ht="15" customHeight="1">
      <c r="B192" s="285"/>
      <c r="C192" s="321" t="s">
        <v>385</v>
      </c>
      <c r="D192" s="260"/>
      <c r="E192" s="260"/>
      <c r="F192" s="283" t="s">
        <v>291</v>
      </c>
      <c r="G192" s="260"/>
      <c r="H192" s="260" t="s">
        <v>386</v>
      </c>
      <c r="I192" s="260" t="s">
        <v>326</v>
      </c>
      <c r="J192" s="260"/>
      <c r="K192" s="308"/>
    </row>
    <row r="193" spans="2:11" s="1" customFormat="1" ht="15" customHeight="1">
      <c r="B193" s="285"/>
      <c r="C193" s="321" t="s">
        <v>387</v>
      </c>
      <c r="D193" s="260"/>
      <c r="E193" s="260"/>
      <c r="F193" s="283" t="s">
        <v>297</v>
      </c>
      <c r="G193" s="260"/>
      <c r="H193" s="260" t="s">
        <v>388</v>
      </c>
      <c r="I193" s="260" t="s">
        <v>326</v>
      </c>
      <c r="J193" s="260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2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389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24" t="s">
        <v>390</v>
      </c>
      <c r="D200" s="324"/>
      <c r="E200" s="324"/>
      <c r="F200" s="324" t="s">
        <v>391</v>
      </c>
      <c r="G200" s="325"/>
      <c r="H200" s="324" t="s">
        <v>392</v>
      </c>
      <c r="I200" s="324"/>
      <c r="J200" s="324"/>
      <c r="K200" s="252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0" t="s">
        <v>382</v>
      </c>
      <c r="D202" s="260"/>
      <c r="E202" s="260"/>
      <c r="F202" s="283" t="s">
        <v>42</v>
      </c>
      <c r="G202" s="260"/>
      <c r="H202" s="260" t="s">
        <v>393</v>
      </c>
      <c r="I202" s="260"/>
      <c r="J202" s="260"/>
      <c r="K202" s="308"/>
    </row>
    <row r="203" spans="2:11" s="1" customFormat="1" ht="15" customHeight="1">
      <c r="B203" s="285"/>
      <c r="C203" s="260"/>
      <c r="D203" s="260"/>
      <c r="E203" s="260"/>
      <c r="F203" s="283" t="s">
        <v>43</v>
      </c>
      <c r="G203" s="260"/>
      <c r="H203" s="260" t="s">
        <v>394</v>
      </c>
      <c r="I203" s="260"/>
      <c r="J203" s="260"/>
      <c r="K203" s="308"/>
    </row>
    <row r="204" spans="2:11" s="1" customFormat="1" ht="15" customHeight="1">
      <c r="B204" s="285"/>
      <c r="C204" s="260"/>
      <c r="D204" s="260"/>
      <c r="E204" s="260"/>
      <c r="F204" s="283" t="s">
        <v>46</v>
      </c>
      <c r="G204" s="260"/>
      <c r="H204" s="260" t="s">
        <v>395</v>
      </c>
      <c r="I204" s="260"/>
      <c r="J204" s="260"/>
      <c r="K204" s="308"/>
    </row>
    <row r="205" spans="2:11" s="1" customFormat="1" ht="15" customHeight="1">
      <c r="B205" s="285"/>
      <c r="C205" s="260"/>
      <c r="D205" s="260"/>
      <c r="E205" s="260"/>
      <c r="F205" s="283" t="s">
        <v>44</v>
      </c>
      <c r="G205" s="260"/>
      <c r="H205" s="260" t="s">
        <v>396</v>
      </c>
      <c r="I205" s="260"/>
      <c r="J205" s="260"/>
      <c r="K205" s="308"/>
    </row>
    <row r="206" spans="2:11" s="1" customFormat="1" ht="15" customHeight="1">
      <c r="B206" s="285"/>
      <c r="C206" s="260"/>
      <c r="D206" s="260"/>
      <c r="E206" s="260"/>
      <c r="F206" s="283" t="s">
        <v>45</v>
      </c>
      <c r="G206" s="260"/>
      <c r="H206" s="260" t="s">
        <v>397</v>
      </c>
      <c r="I206" s="260"/>
      <c r="J206" s="260"/>
      <c r="K206" s="308"/>
    </row>
    <row r="207" spans="2:11" s="1" customFormat="1" ht="15" customHeight="1">
      <c r="B207" s="285"/>
      <c r="C207" s="260"/>
      <c r="D207" s="260"/>
      <c r="E207" s="260"/>
      <c r="F207" s="283"/>
      <c r="G207" s="260"/>
      <c r="H207" s="260"/>
      <c r="I207" s="260"/>
      <c r="J207" s="260"/>
      <c r="K207" s="308"/>
    </row>
    <row r="208" spans="2:11" s="1" customFormat="1" ht="15" customHeight="1">
      <c r="B208" s="285"/>
      <c r="C208" s="260" t="s">
        <v>338</v>
      </c>
      <c r="D208" s="260"/>
      <c r="E208" s="260"/>
      <c r="F208" s="283" t="s">
        <v>77</v>
      </c>
      <c r="G208" s="260"/>
      <c r="H208" s="260" t="s">
        <v>398</v>
      </c>
      <c r="I208" s="260"/>
      <c r="J208" s="260"/>
      <c r="K208" s="308"/>
    </row>
    <row r="209" spans="2:11" s="1" customFormat="1" ht="15" customHeight="1">
      <c r="B209" s="285"/>
      <c r="C209" s="260"/>
      <c r="D209" s="260"/>
      <c r="E209" s="260"/>
      <c r="F209" s="283" t="s">
        <v>233</v>
      </c>
      <c r="G209" s="260"/>
      <c r="H209" s="260" t="s">
        <v>234</v>
      </c>
      <c r="I209" s="260"/>
      <c r="J209" s="260"/>
      <c r="K209" s="308"/>
    </row>
    <row r="210" spans="2:11" s="1" customFormat="1" ht="15" customHeight="1">
      <c r="B210" s="285"/>
      <c r="C210" s="260"/>
      <c r="D210" s="260"/>
      <c r="E210" s="260"/>
      <c r="F210" s="283" t="s">
        <v>231</v>
      </c>
      <c r="G210" s="260"/>
      <c r="H210" s="260" t="s">
        <v>399</v>
      </c>
      <c r="I210" s="260"/>
      <c r="J210" s="260"/>
      <c r="K210" s="308"/>
    </row>
    <row r="211" spans="2:11" s="1" customFormat="1" ht="15" customHeight="1">
      <c r="B211" s="326"/>
      <c r="C211" s="260"/>
      <c r="D211" s="260"/>
      <c r="E211" s="260"/>
      <c r="F211" s="283" t="s">
        <v>235</v>
      </c>
      <c r="G211" s="321"/>
      <c r="H211" s="312" t="s">
        <v>236</v>
      </c>
      <c r="I211" s="312"/>
      <c r="J211" s="312"/>
      <c r="K211" s="327"/>
    </row>
    <row r="212" spans="2:11" s="1" customFormat="1" ht="15" customHeight="1">
      <c r="B212" s="326"/>
      <c r="C212" s="260"/>
      <c r="D212" s="260"/>
      <c r="E212" s="260"/>
      <c r="F212" s="283" t="s">
        <v>237</v>
      </c>
      <c r="G212" s="321"/>
      <c r="H212" s="312" t="s">
        <v>400</v>
      </c>
      <c r="I212" s="312"/>
      <c r="J212" s="312"/>
      <c r="K212" s="327"/>
    </row>
    <row r="213" spans="2:11" s="1" customFormat="1" ht="15" customHeight="1">
      <c r="B213" s="326"/>
      <c r="C213" s="260"/>
      <c r="D213" s="260"/>
      <c r="E213" s="260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0" t="s">
        <v>362</v>
      </c>
      <c r="D214" s="260"/>
      <c r="E214" s="260"/>
      <c r="F214" s="283">
        <v>1</v>
      </c>
      <c r="G214" s="321"/>
      <c r="H214" s="312" t="s">
        <v>401</v>
      </c>
      <c r="I214" s="312"/>
      <c r="J214" s="312"/>
      <c r="K214" s="327"/>
    </row>
    <row r="215" spans="2:11" s="1" customFormat="1" ht="15" customHeight="1">
      <c r="B215" s="326"/>
      <c r="C215" s="260"/>
      <c r="D215" s="260"/>
      <c r="E215" s="260"/>
      <c r="F215" s="283">
        <v>2</v>
      </c>
      <c r="G215" s="321"/>
      <c r="H215" s="312" t="s">
        <v>402</v>
      </c>
      <c r="I215" s="312"/>
      <c r="J215" s="312"/>
      <c r="K215" s="327"/>
    </row>
    <row r="216" spans="2:11" s="1" customFormat="1" ht="15" customHeight="1">
      <c r="B216" s="326"/>
      <c r="C216" s="260"/>
      <c r="D216" s="260"/>
      <c r="E216" s="260"/>
      <c r="F216" s="283">
        <v>3</v>
      </c>
      <c r="G216" s="321"/>
      <c r="H216" s="312" t="s">
        <v>403</v>
      </c>
      <c r="I216" s="312"/>
      <c r="J216" s="312"/>
      <c r="K216" s="327"/>
    </row>
    <row r="217" spans="2:11" s="1" customFormat="1" ht="15" customHeight="1">
      <c r="B217" s="326"/>
      <c r="C217" s="260"/>
      <c r="D217" s="260"/>
      <c r="E217" s="260"/>
      <c r="F217" s="283">
        <v>4</v>
      </c>
      <c r="G217" s="321"/>
      <c r="H217" s="312" t="s">
        <v>404</v>
      </c>
      <c r="I217" s="312"/>
      <c r="J217" s="31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Doleček Ivo Ing.</dc:creator>
  <cp:keywords/>
  <dc:description/>
  <cp:lastModifiedBy>Doleček Ivo Ing.</cp:lastModifiedBy>
  <dcterms:created xsi:type="dcterms:W3CDTF">2022-09-29T06:27:46Z</dcterms:created>
  <dcterms:modified xsi:type="dcterms:W3CDTF">2022-09-29T06:27:48Z</dcterms:modified>
  <cp:category/>
  <cp:version/>
  <cp:contentType/>
  <cp:contentStatus/>
</cp:coreProperties>
</file>