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48 - Údržba HOZ Střelice ..." sheetId="2" r:id="rId2"/>
    <sheet name="Pokyny pro vyplnění" sheetId="3" r:id="rId3"/>
  </sheets>
  <definedNames>
    <definedName name="_xlnm._FilterDatabase" localSheetId="1" hidden="1">'48 - Údržba HOZ Střelice ...'!$C$76:$K$138</definedName>
    <definedName name="_xlnm.Print_Area" localSheetId="1">'48 - Údržba HOZ Střelice ...'!$C$4:$J$37,'48 - Údržba HOZ Střelice ...'!$C$43:$J$60,'48 - Údržba HOZ Střelice ...'!$C$66:$K$138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'48 - Údržba HOZ Střelice ...'!$76:$76</definedName>
  </definedNames>
  <calcPr calcId="191029"/>
  <extLst/>
</workbook>
</file>

<file path=xl/sharedStrings.xml><?xml version="1.0" encoding="utf-8"?>
<sst xmlns="http://schemas.openxmlformats.org/spreadsheetml/2006/main" count="1211" uniqueCount="376">
  <si>
    <t>Export Komplet</t>
  </si>
  <si>
    <t>VZ</t>
  </si>
  <si>
    <t>2.0</t>
  </si>
  <si>
    <t>ZAMOK</t>
  </si>
  <si>
    <t>False</t>
  </si>
  <si>
    <t>{25c36758-040b-45d0-9f8e-cdb4a6c3ec4c}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</si>
  <si>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</si>
  <si>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</si>
  <si>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</si>
  <si>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</si>
  <si>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</si>
  <si>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</si>
  <si>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</si>
  <si>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</si>
  <si>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</si>
  <si>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</si>
  <si>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</si>
  <si>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Střelice II. etapa</t>
  </si>
  <si>
    <t>KSO:</t>
  </si>
  <si>
    <t/>
  </si>
  <si>
    <t>CC-CZ:</t>
  </si>
  <si>
    <t>Místo:</t>
  </si>
  <si>
    <t>Střelice u Litovle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</si>
  <si>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</si>
  <si>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</si>
  <si>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</si>
  <si>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</si>
  <si>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</si>
  <si>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</si>
  <si>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</si>
  <si>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</si>
  <si>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</si>
  <si>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</si>
  <si>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</si>
  <si>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</si>
  <si>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</si>
  <si>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</si>
  <si>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</si>
  <si>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</si>
  <si>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</si>
  <si>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</si>
  <si>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</si>
  <si>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</si>
  <si>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</si>
  <si>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</si>
  <si>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</si>
  <si>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</si>
  <si>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</si>
  <si>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</si>
  <si>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</si>
  <si>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</si>
  <si>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</si>
  <si>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</si>
  <si>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</si>
  <si>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</si>
  <si>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</si>
  <si>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</si>
  <si>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</si>
  <si>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</si>
  <si>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</si>
  <si>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</si>
  <si>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</si>
  <si>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</si>
  <si>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</si>
  <si>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</si>
  <si>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</si>
  <si>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</si>
  <si>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</si>
  <si>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</si>
  <si>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</si>
  <si>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</si>
  <si>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</si>
  <si>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</si>
  <si>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</si>
  <si>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</si>
  <si>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</si>
  <si>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</si>
  <si>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</si>
  <si>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</si>
  <si>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</si>
  <si>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</si>
  <si>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</si>
  <si>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</si>
  <si>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</si>
  <si>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</si>
  <si>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</si>
  <si>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</si>
  <si>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</si>
  <si>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</si>
  <si>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</si>
  <si>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</si>
  <si>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</si>
  <si>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</si>
  <si>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</si>
  <si>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</si>
  <si>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</si>
  <si>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</si>
  <si>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</si>
  <si>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</si>
  <si>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</si>
  <si>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</si>
  <si>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</si>
  <si>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</si>
  <si>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</si>
  <si>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</si>
  <si>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</si>
  <si>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</si>
  <si>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2022 02</t>
  </si>
  <si>
    <t>4</t>
  </si>
  <si>
    <t>-660870124</t>
  </si>
  <si>
    <t>PP</t>
  </si>
  <si>
    <t>Kosení travin a vodních rostlin po vegetačním období divokého porostu hustého</t>
  </si>
  <si>
    <t>Online PSC</t>
  </si>
  <si>
    <t>https://podminky.urs.cz/item/CS_URS_2022_02/111103313</t>
  </si>
  <si>
    <t>VV</t>
  </si>
  <si>
    <t>625*4/10000</t>
  </si>
  <si>
    <t>185803106</t>
  </si>
  <si>
    <t>Shrabání pokoseného divokého porostu s odvozem do 20 km</t>
  </si>
  <si>
    <t>-1948956564</t>
  </si>
  <si>
    <t>Shrabání pokoseného porostu a organických naplavenin s odvozem do 20 km divokého porostu</t>
  </si>
  <si>
    <t>https://podminky.urs.cz/item/CS_URS_2022_02/185803106</t>
  </si>
  <si>
    <t>9</t>
  </si>
  <si>
    <t>R-032</t>
  </si>
  <si>
    <t xml:space="preserve">Ekologická likvidace divokého porostu - v souladu se zákonem  o odpadech č. 541/2020 Sb.v platném znění </t>
  </si>
  <si>
    <t>SPÚ, OVHS</t>
  </si>
  <si>
    <t>512</t>
  </si>
  <si>
    <t>150230855</t>
  </si>
  <si>
    <t xml:space="preserve">Ekologická likvidace divokého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</si>
  <si>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</si>
  <si>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hnijiště apod., položka neřeší vodorovné přemístění porostu
</t>
  </si>
  <si>
    <t>5</t>
  </si>
  <si>
    <t>111203202</t>
  </si>
  <si>
    <t>Odstranění křovin a stromů s ponecháním kořenů z plochy přes 1000 do 10000 m2</t>
  </si>
  <si>
    <t>m2</t>
  </si>
  <si>
    <t>-211025809</t>
  </si>
  <si>
    <t>Odstranění křovin a stromů s ponecháním kořenů průměru kmene do 100 mm, při jakémkoliv sklonu terénu mimo LTM, při celkové ploše přes 1 000 do 10 000 m2</t>
  </si>
  <si>
    <t>https://podminky.urs.cz/item/CS_URS_2022_02/111203202</t>
  </si>
  <si>
    <t>45*4</t>
  </si>
  <si>
    <t>50*4</t>
  </si>
  <si>
    <t>70*4</t>
  </si>
  <si>
    <t>25*4</t>
  </si>
  <si>
    <t>40*4</t>
  </si>
  <si>
    <t>Součet</t>
  </si>
  <si>
    <t>6</t>
  </si>
  <si>
    <t>R-001</t>
  </si>
  <si>
    <t xml:space="preserve">Ekologická likvidace veškeré neupotřeb. dřev. hmoty - z křovin a stromů D kmene do 100 mm - v souladu se zákonem o odpadech č. 541/2020 Sb.v platném znění   </t>
  </si>
  <si>
    <t>-1247269147</t>
  </si>
  <si>
    <t xml:space="preserve">Ekologická likvidace veškeré neupotřeb. dřev. hmoty - z křovin a stromů D kmene do 100 mm - v souladu se zákonem o odpadech č. 541/2020 Sb.v platném znění </t>
  </si>
  <si>
    <t>Poznámka k položce:
Likvidace dřevní hmoty se použije v případě když nelze pálit (např. štěpkováním, drcením, pálením na místě k tomu určeném a pod)</t>
  </si>
  <si>
    <t>3</t>
  </si>
  <si>
    <t>125703301</t>
  </si>
  <si>
    <t>Čištění melioračních kanálů od naplavenin tl do 250 mm dno nezpevněné</t>
  </si>
  <si>
    <t>m3</t>
  </si>
  <si>
    <t>610253493</t>
  </si>
  <si>
    <t>Čištění melioračních kanálů s úpravou svahu do výšky naplavené vrstvy tloušťky naplavené vrstvy do 250 mm, se dnem nezpevněným</t>
  </si>
  <si>
    <t>https://podminky.urs.cz/item/CS_URS_2022_02/125703301</t>
  </si>
  <si>
    <t>(0,8+1,3)*0,25/2*400</t>
  </si>
  <si>
    <t>182251101</t>
  </si>
  <si>
    <t>Svahování násypů strojně</t>
  </si>
  <si>
    <t>-869231121</t>
  </si>
  <si>
    <t>Svahování trvalých svahů do projektovaných profilů strojně s potřebným přemístěním výkopku při svahování násypů v jakékoliv hornině</t>
  </si>
  <si>
    <t>https://podminky.urs.cz/item/CS_URS_2022_02/182251101</t>
  </si>
  <si>
    <t>400*2</t>
  </si>
  <si>
    <t>10</t>
  </si>
  <si>
    <t>181951111</t>
  </si>
  <si>
    <t>Úprava pláně v hornině třídy těžitelnosti I skupiny 1 až 3 bez zhutnění strojně</t>
  </si>
  <si>
    <t>1958789115</t>
  </si>
  <si>
    <t>Úprava pláně vyrovnáním výškových rozdílů strojně v hornině třídy těžitelnosti I, skupiny 1 až 3 bez zhutnění</t>
  </si>
  <si>
    <t>https://podminky.urs.cz/item/CS_URS_2022_02/181951111</t>
  </si>
  <si>
    <t>1,5*400</t>
  </si>
  <si>
    <t>N00</t>
  </si>
  <si>
    <t>Nepojmenované práce</t>
  </si>
  <si>
    <t>N01</t>
  </si>
  <si>
    <t>Nepojmenovaný díl</t>
  </si>
  <si>
    <t>7</t>
  </si>
  <si>
    <t>R-027</t>
  </si>
  <si>
    <t>Odstranění napadaných stromů, větví stromů a keřů do D 200 mm v profilu HOZ, včetně ekologické likvidace v souladu se zákonem o odpadech č.  541/2020 Sb. v platném znění</t>
  </si>
  <si>
    <t>-1160163449</t>
  </si>
  <si>
    <t>Odstranění napadaných stromů, větví stromů a keřů do D 200 mm v profilu HOZ, včetně ekologické likvidace v souladu se zákonem o odpadech č. 541/2020 Sb. v platném znění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</si>
  <si>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</si>
  <si>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15*2</t>
  </si>
  <si>
    <t>8*2</t>
  </si>
  <si>
    <t>7*2</t>
  </si>
  <si>
    <t>8</t>
  </si>
  <si>
    <t>R-028</t>
  </si>
  <si>
    <t>Odstranění napadaných stromů, větví stromů a keřů nad D 200 mm v profilu HOZ, včetně ekologické likvidace v souladu se zákonem o odpadech č.541/2020 Sb. v platném znění</t>
  </si>
  <si>
    <t>533093503</t>
  </si>
  <si>
    <t xml:space="preserve">Poznámka k položce:
oložka zahrnuje vytažení stromu Ø nad 200 mm a keřů na vrchní hranu HOZ, kmen, větve stromu a keře budou zlikvidovány (např. štěpkováním, drcením, pálením na místě k tomu určeném a pod)
</t>
  </si>
  <si>
    <t>5*2</t>
  </si>
  <si>
    <t>6*3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</si>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</sst>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313" TargetMode="External" /><Relationship Id="rId2" Type="http://schemas.openxmlformats.org/officeDocument/2006/relationships/hyperlink" Target="https://podminky.urs.cz/item/CS_URS_2022_02/185803106" TargetMode="External" /><Relationship Id="rId3" Type="http://schemas.openxmlformats.org/officeDocument/2006/relationships/hyperlink" Target="https://podminky.urs.cz/item/CS_URS_2022_02/111203202" TargetMode="External" /><Relationship Id="rId4" Type="http://schemas.openxmlformats.org/officeDocument/2006/relationships/hyperlink" Target="https://podminky.urs.cz/item/CS_URS_2022_02/125703301" TargetMode="External" /><Relationship Id="rId5" Type="http://schemas.openxmlformats.org/officeDocument/2006/relationships/hyperlink" Target="https://podminky.urs.cz/item/CS_URS_2022_02/182251101" TargetMode="External" /><Relationship Id="rId6" Type="http://schemas.openxmlformats.org/officeDocument/2006/relationships/hyperlink" Target="https://podminky.urs.cz/item/CS_URS_2022_02/181951111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8" t="s">
        <v>14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2"/>
      <c r="AQ5" s="22"/>
      <c r="AR5" s="20"/>
      <c r="BE5" s="29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0" t="s">
        <v>17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2"/>
      <c r="AQ6" s="22"/>
      <c r="AR6" s="20"/>
      <c r="BE6" s="29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296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29</v>
      </c>
      <c r="AO8" s="22"/>
      <c r="AP8" s="22"/>
      <c r="AQ8" s="22"/>
      <c r="AR8" s="20"/>
      <c r="BE8" s="29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19</v>
      </c>
      <c r="AO10" s="22"/>
      <c r="AP10" s="22"/>
      <c r="AQ10" s="22"/>
      <c r="AR10" s="20"/>
      <c r="BE10" s="29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29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6"/>
      <c r="BS13" s="17" t="s">
        <v>6</v>
      </c>
    </row>
    <row r="14" spans="2:71" ht="12.75">
      <c r="B14" s="21"/>
      <c r="C14" s="22"/>
      <c r="D14" s="22"/>
      <c r="E14" s="301" t="s">
        <v>29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19</v>
      </c>
      <c r="AO16" s="22"/>
      <c r="AP16" s="22"/>
      <c r="AQ16" s="22"/>
      <c r="AR16" s="20"/>
      <c r="BE16" s="296"/>
      <c r="BS16" s="17" t="s">
        <v>4</v>
      </c>
    </row>
    <row r="17" spans="2:71" s="1" customFormat="1" ht="18.4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296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6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19</v>
      </c>
      <c r="AO19" s="22"/>
      <c r="AP19" s="22"/>
      <c r="AQ19" s="22"/>
      <c r="AR19" s="20"/>
      <c r="BE19" s="296"/>
      <c r="BS19" s="17" t="s">
        <v>6</v>
      </c>
    </row>
    <row r="20" spans="2:71" s="1" customFormat="1" ht="18.4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296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6"/>
    </row>
    <row r="22" spans="2:57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6"/>
    </row>
    <row r="23" spans="2:57" s="1" customFormat="1" ht="48" customHeight="1">
      <c r="B23" s="21"/>
      <c r="C23" s="22"/>
      <c r="D23" s="22"/>
      <c r="E23" s="303" t="s">
        <v>34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2"/>
      <c r="AP23" s="22"/>
      <c r="AQ23" s="22"/>
      <c r="AR23" s="20"/>
      <c r="BE23" s="29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6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4">
        <f>ROUND(AG54,2)</f>
        <v>0</v>
      </c>
      <c r="AL26" s="305"/>
      <c r="AM26" s="305"/>
      <c r="AN26" s="305"/>
      <c r="AO26" s="305"/>
      <c r="AP26" s="36"/>
      <c r="AQ26" s="36"/>
      <c r="AR26" s="39"/>
      <c r="BE26" s="29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6" t="s">
        <v>36</v>
      </c>
      <c r="M28" s="306"/>
      <c r="N28" s="306"/>
      <c r="O28" s="306"/>
      <c r="P28" s="306"/>
      <c r="Q28" s="36"/>
      <c r="R28" s="36"/>
      <c r="S28" s="36"/>
      <c r="T28" s="36"/>
      <c r="U28" s="36"/>
      <c r="V28" s="36"/>
      <c r="W28" s="306" t="s">
        <v>37</v>
      </c>
      <c r="X28" s="306"/>
      <c r="Y28" s="306"/>
      <c r="Z28" s="306"/>
      <c r="AA28" s="306"/>
      <c r="AB28" s="306"/>
      <c r="AC28" s="306"/>
      <c r="AD28" s="306"/>
      <c r="AE28" s="306"/>
      <c r="AF28" s="36"/>
      <c r="AG28" s="36"/>
      <c r="AH28" s="36"/>
      <c r="AI28" s="36"/>
      <c r="AJ28" s="36"/>
      <c r="AK28" s="306" t="s">
        <v>38</v>
      </c>
      <c r="AL28" s="306"/>
      <c r="AM28" s="306"/>
      <c r="AN28" s="306"/>
      <c r="AO28" s="306"/>
      <c r="AP28" s="36"/>
      <c r="AQ28" s="36"/>
      <c r="AR28" s="39"/>
      <c r="BE28" s="296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309">
        <v>0.21</v>
      </c>
      <c r="M29" s="308"/>
      <c r="N29" s="308"/>
      <c r="O29" s="308"/>
      <c r="P29" s="308"/>
      <c r="Q29" s="41"/>
      <c r="R29" s="41"/>
      <c r="S29" s="41"/>
      <c r="T29" s="41"/>
      <c r="U29" s="41"/>
      <c r="V29" s="41"/>
      <c r="W29" s="307">
        <f>ROUND(AZ54,2)</f>
        <v>0</v>
      </c>
      <c r="X29" s="308"/>
      <c r="Y29" s="308"/>
      <c r="Z29" s="308"/>
      <c r="AA29" s="308"/>
      <c r="AB29" s="308"/>
      <c r="AC29" s="308"/>
      <c r="AD29" s="308"/>
      <c r="AE29" s="308"/>
      <c r="AF29" s="41"/>
      <c r="AG29" s="41"/>
      <c r="AH29" s="41"/>
      <c r="AI29" s="41"/>
      <c r="AJ29" s="41"/>
      <c r="AK29" s="307">
        <f>ROUND(AV54,2)</f>
        <v>0</v>
      </c>
      <c r="AL29" s="308"/>
      <c r="AM29" s="308"/>
      <c r="AN29" s="308"/>
      <c r="AO29" s="308"/>
      <c r="AP29" s="41"/>
      <c r="AQ29" s="41"/>
      <c r="AR29" s="42"/>
      <c r="BE29" s="297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309">
        <v>0.15</v>
      </c>
      <c r="M30" s="308"/>
      <c r="N30" s="308"/>
      <c r="O30" s="308"/>
      <c r="P30" s="308"/>
      <c r="Q30" s="41"/>
      <c r="R30" s="41"/>
      <c r="S30" s="41"/>
      <c r="T30" s="41"/>
      <c r="U30" s="41"/>
      <c r="V30" s="41"/>
      <c r="W30" s="307">
        <f>ROUND(BA54,2)</f>
        <v>0</v>
      </c>
      <c r="X30" s="308"/>
      <c r="Y30" s="308"/>
      <c r="Z30" s="308"/>
      <c r="AA30" s="308"/>
      <c r="AB30" s="308"/>
      <c r="AC30" s="308"/>
      <c r="AD30" s="308"/>
      <c r="AE30" s="308"/>
      <c r="AF30" s="41"/>
      <c r="AG30" s="41"/>
      <c r="AH30" s="41"/>
      <c r="AI30" s="41"/>
      <c r="AJ30" s="41"/>
      <c r="AK30" s="307">
        <f>ROUND(AW54,2)</f>
        <v>0</v>
      </c>
      <c r="AL30" s="308"/>
      <c r="AM30" s="308"/>
      <c r="AN30" s="308"/>
      <c r="AO30" s="308"/>
      <c r="AP30" s="41"/>
      <c r="AQ30" s="41"/>
      <c r="AR30" s="42"/>
      <c r="BE30" s="297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309">
        <v>0.21</v>
      </c>
      <c r="M31" s="308"/>
      <c r="N31" s="308"/>
      <c r="O31" s="308"/>
      <c r="P31" s="308"/>
      <c r="Q31" s="41"/>
      <c r="R31" s="41"/>
      <c r="S31" s="41"/>
      <c r="T31" s="41"/>
      <c r="U31" s="41"/>
      <c r="V31" s="41"/>
      <c r="W31" s="307">
        <f>ROUND(BB54,2)</f>
        <v>0</v>
      </c>
      <c r="X31" s="308"/>
      <c r="Y31" s="308"/>
      <c r="Z31" s="308"/>
      <c r="AA31" s="308"/>
      <c r="AB31" s="308"/>
      <c r="AC31" s="308"/>
      <c r="AD31" s="308"/>
      <c r="AE31" s="308"/>
      <c r="AF31" s="41"/>
      <c r="AG31" s="41"/>
      <c r="AH31" s="41"/>
      <c r="AI31" s="41"/>
      <c r="AJ31" s="41"/>
      <c r="AK31" s="307">
        <v>0</v>
      </c>
      <c r="AL31" s="308"/>
      <c r="AM31" s="308"/>
      <c r="AN31" s="308"/>
      <c r="AO31" s="308"/>
      <c r="AP31" s="41"/>
      <c r="AQ31" s="41"/>
      <c r="AR31" s="42"/>
      <c r="BE31" s="297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309">
        <v>0.15</v>
      </c>
      <c r="M32" s="308"/>
      <c r="N32" s="308"/>
      <c r="O32" s="308"/>
      <c r="P32" s="308"/>
      <c r="Q32" s="41"/>
      <c r="R32" s="41"/>
      <c r="S32" s="41"/>
      <c r="T32" s="41"/>
      <c r="U32" s="41"/>
      <c r="V32" s="41"/>
      <c r="W32" s="307">
        <f>ROUND(BC54,2)</f>
        <v>0</v>
      </c>
      <c r="X32" s="308"/>
      <c r="Y32" s="308"/>
      <c r="Z32" s="308"/>
      <c r="AA32" s="308"/>
      <c r="AB32" s="308"/>
      <c r="AC32" s="308"/>
      <c r="AD32" s="308"/>
      <c r="AE32" s="308"/>
      <c r="AF32" s="41"/>
      <c r="AG32" s="41"/>
      <c r="AH32" s="41"/>
      <c r="AI32" s="41"/>
      <c r="AJ32" s="41"/>
      <c r="AK32" s="307">
        <v>0</v>
      </c>
      <c r="AL32" s="308"/>
      <c r="AM32" s="308"/>
      <c r="AN32" s="308"/>
      <c r="AO32" s="308"/>
      <c r="AP32" s="41"/>
      <c r="AQ32" s="41"/>
      <c r="AR32" s="42"/>
      <c r="BE32" s="297"/>
    </row>
    <row r="33" spans="2:44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309">
        <v>0</v>
      </c>
      <c r="M33" s="308"/>
      <c r="N33" s="308"/>
      <c r="O33" s="308"/>
      <c r="P33" s="308"/>
      <c r="Q33" s="41"/>
      <c r="R33" s="41"/>
      <c r="S33" s="41"/>
      <c r="T33" s="41"/>
      <c r="U33" s="41"/>
      <c r="V33" s="41"/>
      <c r="W33" s="307">
        <f>ROUND(BD54,2)</f>
        <v>0</v>
      </c>
      <c r="X33" s="308"/>
      <c r="Y33" s="308"/>
      <c r="Z33" s="308"/>
      <c r="AA33" s="308"/>
      <c r="AB33" s="308"/>
      <c r="AC33" s="308"/>
      <c r="AD33" s="308"/>
      <c r="AE33" s="308"/>
      <c r="AF33" s="41"/>
      <c r="AG33" s="41"/>
      <c r="AH33" s="41"/>
      <c r="AI33" s="41"/>
      <c r="AJ33" s="41"/>
      <c r="AK33" s="307">
        <v>0</v>
      </c>
      <c r="AL33" s="308"/>
      <c r="AM33" s="308"/>
      <c r="AN33" s="308"/>
      <c r="AO33" s="308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310" t="s">
        <v>47</v>
      </c>
      <c r="Y35" s="311"/>
      <c r="Z35" s="311"/>
      <c r="AA35" s="311"/>
      <c r="AB35" s="311"/>
      <c r="AC35" s="45"/>
      <c r="AD35" s="45"/>
      <c r="AE35" s="45"/>
      <c r="AF35" s="45"/>
      <c r="AG35" s="45"/>
      <c r="AH35" s="45"/>
      <c r="AI35" s="45"/>
      <c r="AJ35" s="45"/>
      <c r="AK35" s="312">
        <f>SUM(AK26:AK33)</f>
        <v>0</v>
      </c>
      <c r="AL35" s="311"/>
      <c r="AM35" s="311"/>
      <c r="AN35" s="311"/>
      <c r="AO35" s="31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48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48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4" t="str">
        <f>K6</f>
        <v>Údržba HOZ Střelice II. etapa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Střelice u Litovle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6" t="str">
        <f>IF(AN8="","",AN8)</f>
        <v>Vyplň údaj</v>
      </c>
      <c r="AN47" s="316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6" customHeight="1">
      <c r="A49" s="34"/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30</v>
      </c>
      <c r="AJ49" s="36"/>
      <c r="AK49" s="36"/>
      <c r="AL49" s="36"/>
      <c r="AM49" s="317" t="str">
        <f>IF(E17="","",E17)</f>
        <v>Státní pozemkový úřad</v>
      </c>
      <c r="AN49" s="318"/>
      <c r="AO49" s="318"/>
      <c r="AP49" s="318"/>
      <c r="AQ49" s="36"/>
      <c r="AR49" s="39"/>
      <c r="AS49" s="319" t="s">
        <v>49</v>
      </c>
      <c r="AT49" s="320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6" customHeight="1">
      <c r="A50" s="34"/>
      <c r="B50" s="35"/>
      <c r="C50" s="29" t="s">
        <v>28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32</v>
      </c>
      <c r="AJ50" s="36"/>
      <c r="AK50" s="36"/>
      <c r="AL50" s="36"/>
      <c r="AM50" s="317" t="str">
        <f>IF(E20="","",E20)</f>
        <v>Státní pozemkový úřad</v>
      </c>
      <c r="AN50" s="318"/>
      <c r="AO50" s="318"/>
      <c r="AP50" s="318"/>
      <c r="AQ50" s="36"/>
      <c r="AR50" s="39"/>
      <c r="AS50" s="321"/>
      <c r="AT50" s="322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3"/>
      <c r="AT51" s="32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5" t="s">
        <v>50</v>
      </c>
      <c r="D52" s="326"/>
      <c r="E52" s="326"/>
      <c r="F52" s="326"/>
      <c r="G52" s="326"/>
      <c r="H52" s="66"/>
      <c r="I52" s="327" t="s">
        <v>51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52</v>
      </c>
      <c r="AH52" s="326"/>
      <c r="AI52" s="326"/>
      <c r="AJ52" s="326"/>
      <c r="AK52" s="326"/>
      <c r="AL52" s="326"/>
      <c r="AM52" s="326"/>
      <c r="AN52" s="327" t="s">
        <v>53</v>
      </c>
      <c r="AO52" s="326"/>
      <c r="AP52" s="326"/>
      <c r="AQ52" s="67" t="s">
        <v>54</v>
      </c>
      <c r="AR52" s="39"/>
      <c r="AS52" s="68" t="s">
        <v>55</v>
      </c>
      <c r="AT52" s="69" t="s">
        <v>56</v>
      </c>
      <c r="AU52" s="69" t="s">
        <v>57</v>
      </c>
      <c r="AV52" s="69" t="s">
        <v>58</v>
      </c>
      <c r="AW52" s="69" t="s">
        <v>59</v>
      </c>
      <c r="AX52" s="69" t="s">
        <v>60</v>
      </c>
      <c r="AY52" s="69" t="s">
        <v>61</v>
      </c>
      <c r="AZ52" s="69" t="s">
        <v>62</v>
      </c>
      <c r="BA52" s="69" t="s">
        <v>63</v>
      </c>
      <c r="BB52" s="69" t="s">
        <v>64</v>
      </c>
      <c r="BC52" s="69" t="s">
        <v>65</v>
      </c>
      <c r="BD52" s="70" t="s">
        <v>66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67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68</v>
      </c>
      <c r="BT54" s="84" t="s">
        <v>69</v>
      </c>
      <c r="BV54" s="84" t="s">
        <v>70</v>
      </c>
      <c r="BW54" s="84" t="s">
        <v>5</v>
      </c>
      <c r="BX54" s="84" t="s">
        <v>71</v>
      </c>
      <c r="CL54" s="84" t="s">
        <v>19</v>
      </c>
    </row>
    <row r="55" spans="1:90" s="7" customFormat="1" ht="14.45" customHeight="1">
      <c r="A55" s="85" t="s">
        <v>72</v>
      </c>
      <c r="B55" s="86"/>
      <c r="C55" s="87"/>
      <c r="D55" s="331" t="s">
        <v>14</v>
      </c>
      <c r="E55" s="331"/>
      <c r="F55" s="331"/>
      <c r="G55" s="331"/>
      <c r="H55" s="331"/>
      <c r="I55" s="88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'48 - Údržba HOZ Střelice 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9" t="s">
        <v>73</v>
      </c>
      <c r="AR55" s="90"/>
      <c r="AS55" s="91">
        <v>0</v>
      </c>
      <c r="AT55" s="92">
        <f>ROUND(SUM(AV55:AW55),2)</f>
        <v>0</v>
      </c>
      <c r="AU55" s="93">
        <f>'48 - Údržba HOZ Střelice ...'!P77</f>
        <v>0</v>
      </c>
      <c r="AV55" s="92">
        <f>'48 - Údržba HOZ Střelice ...'!J31</f>
        <v>0</v>
      </c>
      <c r="AW55" s="92">
        <f>'48 - Údržba HOZ Střelice ...'!J32</f>
        <v>0</v>
      </c>
      <c r="AX55" s="92">
        <f>'48 - Údržba HOZ Střelice ...'!J33</f>
        <v>0</v>
      </c>
      <c r="AY55" s="92">
        <f>'48 - Údržba HOZ Střelice ...'!J34</f>
        <v>0</v>
      </c>
      <c r="AZ55" s="92">
        <f>'48 - Údržba HOZ Střelice ...'!F31</f>
        <v>0</v>
      </c>
      <c r="BA55" s="92">
        <f>'48 - Údržba HOZ Střelice ...'!F32</f>
        <v>0</v>
      </c>
      <c r="BB55" s="92">
        <f>'48 - Údržba HOZ Střelice ...'!F33</f>
        <v>0</v>
      </c>
      <c r="BC55" s="92">
        <f>'48 - Údržba HOZ Střelice ...'!F34</f>
        <v>0</v>
      </c>
      <c r="BD55" s="94">
        <f>'48 - Údržba HOZ Střelice ...'!F35</f>
        <v>0</v>
      </c>
      <c r="BT55" s="95" t="s">
        <v>74</v>
      </c>
      <c r="BU55" s="95" t="s">
        <v>75</v>
      </c>
      <c r="BV55" s="95" t="s">
        <v>70</v>
      </c>
      <c r="BW55" s="95" t="s">
        <v>5</v>
      </c>
      <c r="BX55" s="95" t="s">
        <v>71</v>
      </c>
      <c r="CL55" s="95" t="s">
        <v>19</v>
      </c>
    </row>
    <row r="56" spans="1:57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V8VgEdEFrBuxTQu1hZn58ci0hJQZVd7uKfutM72dJfi7MLFLOQ8iQ6JZiGQInpc6hSMlH/n9jswJEb/Z9MWxdQ==" saltValue="qDmyoq1XrYGZTaLtGg2+acvR0ItJ0/HApqFfEHLL6Vquk0930f+zR+LlpATnPTCEHl2ymJZRrtgM3D/KEiLUM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48 - Údržba HOZ Střeli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7" t="s">
        <v>5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76</v>
      </c>
    </row>
    <row r="4" spans="2:46" s="1" customFormat="1" ht="24.95" customHeight="1">
      <c r="B4" s="20"/>
      <c r="D4" s="98" t="s">
        <v>77</v>
      </c>
      <c r="L4" s="20"/>
      <c r="M4" s="99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5.6" customHeight="1">
      <c r="A7" s="34"/>
      <c r="B7" s="39"/>
      <c r="C7" s="34"/>
      <c r="D7" s="34"/>
      <c r="E7" s="335" t="s">
        <v>17</v>
      </c>
      <c r="F7" s="336"/>
      <c r="G7" s="336"/>
      <c r="H7" s="336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Vyplň údaj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0" t="s">
        <v>24</v>
      </c>
      <c r="E12" s="34"/>
      <c r="F12" s="34"/>
      <c r="G12" s="34"/>
      <c r="H12" s="34"/>
      <c r="I12" s="100" t="s">
        <v>25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2" t="s">
        <v>26</v>
      </c>
      <c r="F13" s="34"/>
      <c r="G13" s="34"/>
      <c r="H13" s="34"/>
      <c r="I13" s="100" t="s">
        <v>27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0" t="s">
        <v>28</v>
      </c>
      <c r="E15" s="34"/>
      <c r="F15" s="34"/>
      <c r="G15" s="34"/>
      <c r="H15" s="34"/>
      <c r="I15" s="100" t="s">
        <v>25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37" t="str">
        <f>'Rekapitulace stavby'!E14</f>
        <v>Vyplň údaj</v>
      </c>
      <c r="F16" s="338"/>
      <c r="G16" s="338"/>
      <c r="H16" s="338"/>
      <c r="I16" s="100" t="s">
        <v>27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30</v>
      </c>
      <c r="E18" s="34"/>
      <c r="F18" s="34"/>
      <c r="G18" s="34"/>
      <c r="H18" s="34"/>
      <c r="I18" s="100" t="s">
        <v>25</v>
      </c>
      <c r="J18" s="102" t="s">
        <v>19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26</v>
      </c>
      <c r="F19" s="34"/>
      <c r="G19" s="34"/>
      <c r="H19" s="34"/>
      <c r="I19" s="100" t="s">
        <v>27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32</v>
      </c>
      <c r="E21" s="34"/>
      <c r="F21" s="34"/>
      <c r="G21" s="34"/>
      <c r="H21" s="34"/>
      <c r="I21" s="100" t="s">
        <v>25</v>
      </c>
      <c r="J21" s="102" t="s">
        <v>19</v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">
        <v>26</v>
      </c>
      <c r="F22" s="34"/>
      <c r="G22" s="34"/>
      <c r="H22" s="34"/>
      <c r="I22" s="100" t="s">
        <v>27</v>
      </c>
      <c r="J22" s="102" t="s">
        <v>19</v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33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8" customHeight="1">
      <c r="A25" s="104"/>
      <c r="B25" s="105"/>
      <c r="C25" s="104"/>
      <c r="D25" s="104"/>
      <c r="E25" s="339" t="s">
        <v>34</v>
      </c>
      <c r="F25" s="339"/>
      <c r="G25" s="339"/>
      <c r="H25" s="339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35</v>
      </c>
      <c r="E28" s="34"/>
      <c r="F28" s="34"/>
      <c r="G28" s="34"/>
      <c r="H28" s="34"/>
      <c r="I28" s="34"/>
      <c r="J28" s="109">
        <f>ROUND(J77,2)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37</v>
      </c>
      <c r="G30" s="34"/>
      <c r="H30" s="34"/>
      <c r="I30" s="110" t="s">
        <v>36</v>
      </c>
      <c r="J30" s="110" t="s">
        <v>38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39</v>
      </c>
      <c r="E31" s="100" t="s">
        <v>40</v>
      </c>
      <c r="F31" s="112">
        <f>ROUND((SUM(BE77:BE138)),2)</f>
        <v>0</v>
      </c>
      <c r="G31" s="34"/>
      <c r="H31" s="34"/>
      <c r="I31" s="113">
        <v>0.21</v>
      </c>
      <c r="J31" s="112">
        <f>ROUND(((SUM(BE77:BE138))*I31),2)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41</v>
      </c>
      <c r="F32" s="112">
        <f>ROUND((SUM(BF77:BF138)),2)</f>
        <v>0</v>
      </c>
      <c r="G32" s="34"/>
      <c r="H32" s="34"/>
      <c r="I32" s="113">
        <v>0.15</v>
      </c>
      <c r="J32" s="112">
        <f>ROUND(((SUM(BF77:BF138))*I32),2)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0" t="s">
        <v>42</v>
      </c>
      <c r="F33" s="112">
        <f>ROUND((SUM(BG77:BG138)),2)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0" t="s">
        <v>43</v>
      </c>
      <c r="F34" s="112">
        <f>ROUND((SUM(BH77:BH138)),2)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0" t="s">
        <v>44</v>
      </c>
      <c r="F35" s="112">
        <f>ROUND((SUM(BI77:BI138)),2)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45</v>
      </c>
      <c r="E37" s="116"/>
      <c r="F37" s="116"/>
      <c r="G37" s="117" t="s">
        <v>46</v>
      </c>
      <c r="H37" s="118" t="s">
        <v>47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78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5.6" customHeight="1">
      <c r="A46" s="34"/>
      <c r="B46" s="35"/>
      <c r="C46" s="36"/>
      <c r="D46" s="36"/>
      <c r="E46" s="314" t="str">
        <f>E7</f>
        <v>Údržba HOZ Střelice II. etapa</v>
      </c>
      <c r="F46" s="340"/>
      <c r="G46" s="340"/>
      <c r="H46" s="340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Střelice u Litovle</v>
      </c>
      <c r="G48" s="36"/>
      <c r="H48" s="36"/>
      <c r="I48" s="29" t="s">
        <v>23</v>
      </c>
      <c r="J48" s="59" t="str">
        <f>IF(J10="","",J10)</f>
        <v>Vyplň údaj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26.45" customHeight="1">
      <c r="A50" s="34"/>
      <c r="B50" s="35"/>
      <c r="C50" s="29" t="s">
        <v>24</v>
      </c>
      <c r="D50" s="36"/>
      <c r="E50" s="36"/>
      <c r="F50" s="27" t="str">
        <f>E13</f>
        <v>Státní pozemkový úřad</v>
      </c>
      <c r="G50" s="36"/>
      <c r="H50" s="36"/>
      <c r="I50" s="29" t="s">
        <v>30</v>
      </c>
      <c r="J50" s="32" t="str">
        <f>E19</f>
        <v>Státní pozemkový úřad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26.45" customHeight="1">
      <c r="A51" s="34"/>
      <c r="B51" s="35"/>
      <c r="C51" s="29" t="s">
        <v>28</v>
      </c>
      <c r="D51" s="36"/>
      <c r="E51" s="36"/>
      <c r="F51" s="27" t="str">
        <f>IF(E16="","",E16)</f>
        <v>Vyplň údaj</v>
      </c>
      <c r="G51" s="36"/>
      <c r="H51" s="36"/>
      <c r="I51" s="29" t="s">
        <v>32</v>
      </c>
      <c r="J51" s="32" t="str">
        <f>E22</f>
        <v>Státní pozemkový úřad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25" t="s">
        <v>79</v>
      </c>
      <c r="D53" s="126"/>
      <c r="E53" s="126"/>
      <c r="F53" s="126"/>
      <c r="G53" s="126"/>
      <c r="H53" s="126"/>
      <c r="I53" s="126"/>
      <c r="J53" s="127" t="s">
        <v>80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67</v>
      </c>
      <c r="D55" s="36"/>
      <c r="E55" s="36"/>
      <c r="F55" s="36"/>
      <c r="G55" s="36"/>
      <c r="H55" s="36"/>
      <c r="I55" s="36"/>
      <c r="J55" s="77">
        <f>J77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81</v>
      </c>
    </row>
    <row r="56" spans="2:12" s="9" customFormat="1" ht="24.95" customHeight="1">
      <c r="B56" s="129"/>
      <c r="C56" s="130"/>
      <c r="D56" s="131" t="s">
        <v>82</v>
      </c>
      <c r="E56" s="132"/>
      <c r="F56" s="132"/>
      <c r="G56" s="132"/>
      <c r="H56" s="132"/>
      <c r="I56" s="132"/>
      <c r="J56" s="133">
        <f>J78</f>
        <v>0</v>
      </c>
      <c r="K56" s="130"/>
      <c r="L56" s="134"/>
    </row>
    <row r="57" spans="2:12" s="10" customFormat="1" ht="19.9" customHeight="1">
      <c r="B57" s="135"/>
      <c r="C57" s="136"/>
      <c r="D57" s="137" t="s">
        <v>83</v>
      </c>
      <c r="E57" s="138"/>
      <c r="F57" s="138"/>
      <c r="G57" s="138"/>
      <c r="H57" s="138"/>
      <c r="I57" s="138"/>
      <c r="J57" s="139">
        <f>J79</f>
        <v>0</v>
      </c>
      <c r="K57" s="136"/>
      <c r="L57" s="140"/>
    </row>
    <row r="58" spans="2:12" s="9" customFormat="1" ht="24.95" customHeight="1">
      <c r="B58" s="129"/>
      <c r="C58" s="130"/>
      <c r="D58" s="131" t="s">
        <v>84</v>
      </c>
      <c r="E58" s="132"/>
      <c r="F58" s="132"/>
      <c r="G58" s="132"/>
      <c r="H58" s="132"/>
      <c r="I58" s="132"/>
      <c r="J58" s="133">
        <f>J124</f>
        <v>0</v>
      </c>
      <c r="K58" s="130"/>
      <c r="L58" s="134"/>
    </row>
    <row r="59" spans="2:12" s="10" customFormat="1" ht="19.9" customHeight="1">
      <c r="B59" s="135"/>
      <c r="C59" s="136"/>
      <c r="D59" s="137" t="s">
        <v>85</v>
      </c>
      <c r="E59" s="138"/>
      <c r="F59" s="138"/>
      <c r="G59" s="138"/>
      <c r="H59" s="138"/>
      <c r="I59" s="138"/>
      <c r="J59" s="139">
        <f>J125</f>
        <v>0</v>
      </c>
      <c r="K59" s="136"/>
      <c r="L59" s="140"/>
    </row>
    <row r="60" spans="1:31" s="2" customFormat="1" ht="21.75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101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</row>
    <row r="61" spans="1:31" s="2" customFormat="1" ht="6.95" customHeight="1">
      <c r="A61" s="34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10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5" spans="1:31" s="2" customFormat="1" ht="6.95" customHeight="1">
      <c r="A65" s="34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24.95" customHeight="1">
      <c r="A66" s="34"/>
      <c r="B66" s="35"/>
      <c r="C66" s="23" t="s">
        <v>86</v>
      </c>
      <c r="D66" s="36"/>
      <c r="E66" s="36"/>
      <c r="F66" s="36"/>
      <c r="G66" s="36"/>
      <c r="H66" s="36"/>
      <c r="I66" s="36"/>
      <c r="J66" s="36"/>
      <c r="K66" s="36"/>
      <c r="L66" s="10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12" customHeight="1">
      <c r="A68" s="34"/>
      <c r="B68" s="35"/>
      <c r="C68" s="29" t="s">
        <v>16</v>
      </c>
      <c r="D68" s="36"/>
      <c r="E68" s="36"/>
      <c r="F68" s="36"/>
      <c r="G68" s="36"/>
      <c r="H68" s="36"/>
      <c r="I68" s="36"/>
      <c r="J68" s="36"/>
      <c r="K68" s="36"/>
      <c r="L68" s="10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5.6" customHeight="1">
      <c r="A69" s="34"/>
      <c r="B69" s="35"/>
      <c r="C69" s="36"/>
      <c r="D69" s="36"/>
      <c r="E69" s="314" t="str">
        <f>E7</f>
        <v>Údržba HOZ Střelice II. etapa</v>
      </c>
      <c r="F69" s="340"/>
      <c r="G69" s="340"/>
      <c r="H69" s="340"/>
      <c r="I69" s="36"/>
      <c r="J69" s="36"/>
      <c r="K69" s="36"/>
      <c r="L69" s="10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10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21</v>
      </c>
      <c r="D71" s="36"/>
      <c r="E71" s="36"/>
      <c r="F71" s="27" t="str">
        <f>F10</f>
        <v>Střelice u Litovle</v>
      </c>
      <c r="G71" s="36"/>
      <c r="H71" s="36"/>
      <c r="I71" s="29" t="s">
        <v>23</v>
      </c>
      <c r="J71" s="59" t="str">
        <f>IF(J10="","",J10)</f>
        <v>Vyplň údaj</v>
      </c>
      <c r="K71" s="36"/>
      <c r="L71" s="10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6.45" customHeight="1">
      <c r="A73" s="34"/>
      <c r="B73" s="35"/>
      <c r="C73" s="29" t="s">
        <v>24</v>
      </c>
      <c r="D73" s="36"/>
      <c r="E73" s="36"/>
      <c r="F73" s="27" t="str">
        <f>E13</f>
        <v>Státní pozemkový úřad</v>
      </c>
      <c r="G73" s="36"/>
      <c r="H73" s="36"/>
      <c r="I73" s="29" t="s">
        <v>30</v>
      </c>
      <c r="J73" s="32" t="str">
        <f>E19</f>
        <v>Státní pozemkový úřad</v>
      </c>
      <c r="K73" s="36"/>
      <c r="L73" s="10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6.45" customHeight="1">
      <c r="A74" s="34"/>
      <c r="B74" s="35"/>
      <c r="C74" s="29" t="s">
        <v>28</v>
      </c>
      <c r="D74" s="36"/>
      <c r="E74" s="36"/>
      <c r="F74" s="27" t="str">
        <f>IF(E16="","",E16)</f>
        <v>Vyplň údaj</v>
      </c>
      <c r="G74" s="36"/>
      <c r="H74" s="36"/>
      <c r="I74" s="29" t="s">
        <v>32</v>
      </c>
      <c r="J74" s="32" t="str">
        <f>E22</f>
        <v>Státní pozemkový úřad</v>
      </c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0.3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11" customFormat="1" ht="29.25" customHeight="1">
      <c r="A76" s="141"/>
      <c r="B76" s="142"/>
      <c r="C76" s="143" t="s">
        <v>87</v>
      </c>
      <c r="D76" s="144" t="s">
        <v>54</v>
      </c>
      <c r="E76" s="144" t="s">
        <v>50</v>
      </c>
      <c r="F76" s="144" t="s">
        <v>51</v>
      </c>
      <c r="G76" s="144" t="s">
        <v>88</v>
      </c>
      <c r="H76" s="144" t="s">
        <v>89</v>
      </c>
      <c r="I76" s="144" t="s">
        <v>90</v>
      </c>
      <c r="J76" s="144" t="s">
        <v>80</v>
      </c>
      <c r="K76" s="145" t="s">
        <v>91</v>
      </c>
      <c r="L76" s="146"/>
      <c r="M76" s="68" t="s">
        <v>19</v>
      </c>
      <c r="N76" s="69" t="s">
        <v>39</v>
      </c>
      <c r="O76" s="69" t="s">
        <v>92</v>
      </c>
      <c r="P76" s="69" t="s">
        <v>93</v>
      </c>
      <c r="Q76" s="69" t="s">
        <v>94</v>
      </c>
      <c r="R76" s="69" t="s">
        <v>95</v>
      </c>
      <c r="S76" s="69" t="s">
        <v>96</v>
      </c>
      <c r="T76" s="70" t="s">
        <v>97</v>
      </c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</row>
    <row r="77" spans="1:63" s="2" customFormat="1" ht="22.9" customHeight="1">
      <c r="A77" s="34"/>
      <c r="B77" s="35"/>
      <c r="C77" s="75" t="s">
        <v>98</v>
      </c>
      <c r="D77" s="36"/>
      <c r="E77" s="36"/>
      <c r="F77" s="36"/>
      <c r="G77" s="36"/>
      <c r="H77" s="36"/>
      <c r="I77" s="36"/>
      <c r="J77" s="147">
        <f>BK77</f>
        <v>0</v>
      </c>
      <c r="K77" s="36"/>
      <c r="L77" s="39"/>
      <c r="M77" s="71"/>
      <c r="N77" s="148"/>
      <c r="O77" s="72"/>
      <c r="P77" s="149">
        <f>P78+P124</f>
        <v>0</v>
      </c>
      <c r="Q77" s="72"/>
      <c r="R77" s="149">
        <f>R78+R124</f>
        <v>0</v>
      </c>
      <c r="S77" s="72"/>
      <c r="T77" s="150">
        <f>T78+T124</f>
        <v>0</v>
      </c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T77" s="17" t="s">
        <v>68</v>
      </c>
      <c r="AU77" s="17" t="s">
        <v>81</v>
      </c>
      <c r="BK77" s="151">
        <f>BK78+BK124</f>
        <v>0</v>
      </c>
    </row>
    <row r="78" spans="2:63" s="12" customFormat="1" ht="25.9" customHeight="1">
      <c r="B78" s="152"/>
      <c r="C78" s="153"/>
      <c r="D78" s="154" t="s">
        <v>68</v>
      </c>
      <c r="E78" s="155" t="s">
        <v>99</v>
      </c>
      <c r="F78" s="155" t="s">
        <v>100</v>
      </c>
      <c r="G78" s="153"/>
      <c r="H78" s="153"/>
      <c r="I78" s="156"/>
      <c r="J78" s="157">
        <f>BK78</f>
        <v>0</v>
      </c>
      <c r="K78" s="153"/>
      <c r="L78" s="158"/>
      <c r="M78" s="159"/>
      <c r="N78" s="160"/>
      <c r="O78" s="160"/>
      <c r="P78" s="161">
        <f>P79</f>
        <v>0</v>
      </c>
      <c r="Q78" s="160"/>
      <c r="R78" s="161">
        <f>R79</f>
        <v>0</v>
      </c>
      <c r="S78" s="160"/>
      <c r="T78" s="162">
        <f>T79</f>
        <v>0</v>
      </c>
      <c r="AR78" s="163" t="s">
        <v>74</v>
      </c>
      <c r="AT78" s="164" t="s">
        <v>68</v>
      </c>
      <c r="AU78" s="164" t="s">
        <v>69</v>
      </c>
      <c r="AY78" s="163" t="s">
        <v>101</v>
      </c>
      <c r="BK78" s="165">
        <f>BK79</f>
        <v>0</v>
      </c>
    </row>
    <row r="79" spans="2:63" s="12" customFormat="1" ht="22.9" customHeight="1">
      <c r="B79" s="152"/>
      <c r="C79" s="153"/>
      <c r="D79" s="154" t="s">
        <v>68</v>
      </c>
      <c r="E79" s="166" t="s">
        <v>74</v>
      </c>
      <c r="F79" s="166" t="s">
        <v>102</v>
      </c>
      <c r="G79" s="153"/>
      <c r="H79" s="153"/>
      <c r="I79" s="156"/>
      <c r="J79" s="167">
        <f>BK79</f>
        <v>0</v>
      </c>
      <c r="K79" s="153"/>
      <c r="L79" s="158"/>
      <c r="M79" s="159"/>
      <c r="N79" s="160"/>
      <c r="O79" s="160"/>
      <c r="P79" s="161">
        <f>SUM(P80:P123)</f>
        <v>0</v>
      </c>
      <c r="Q79" s="160"/>
      <c r="R79" s="161">
        <f>SUM(R80:R123)</f>
        <v>0</v>
      </c>
      <c r="S79" s="160"/>
      <c r="T79" s="162">
        <f>SUM(T80:T123)</f>
        <v>0</v>
      </c>
      <c r="AR79" s="163" t="s">
        <v>74</v>
      </c>
      <c r="AT79" s="164" t="s">
        <v>68</v>
      </c>
      <c r="AU79" s="164" t="s">
        <v>74</v>
      </c>
      <c r="AY79" s="163" t="s">
        <v>101</v>
      </c>
      <c r="BK79" s="165">
        <f>SUM(BK80:BK123)</f>
        <v>0</v>
      </c>
    </row>
    <row r="80" spans="1:65" s="2" customFormat="1" ht="14.45" customHeight="1">
      <c r="A80" s="34"/>
      <c r="B80" s="35"/>
      <c r="C80" s="168" t="s">
        <v>74</v>
      </c>
      <c r="D80" s="168" t="s">
        <v>103</v>
      </c>
      <c r="E80" s="169" t="s">
        <v>104</v>
      </c>
      <c r="F80" s="170" t="s">
        <v>105</v>
      </c>
      <c r="G80" s="171" t="s">
        <v>106</v>
      </c>
      <c r="H80" s="172">
        <v>0.25</v>
      </c>
      <c r="I80" s="173"/>
      <c r="J80" s="174">
        <f>ROUND(I80*H80,2)</f>
        <v>0</v>
      </c>
      <c r="K80" s="170" t="s">
        <v>107</v>
      </c>
      <c r="L80" s="39"/>
      <c r="M80" s="175" t="s">
        <v>19</v>
      </c>
      <c r="N80" s="176" t="s">
        <v>40</v>
      </c>
      <c r="O80" s="64"/>
      <c r="P80" s="177">
        <f>O80*H80</f>
        <v>0</v>
      </c>
      <c r="Q80" s="177">
        <v>0</v>
      </c>
      <c r="R80" s="177">
        <f>Q80*H80</f>
        <v>0</v>
      </c>
      <c r="S80" s="177">
        <v>0</v>
      </c>
      <c r="T80" s="178">
        <f>S80*H80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R80" s="179" t="s">
        <v>108</v>
      </c>
      <c r="AT80" s="179" t="s">
        <v>103</v>
      </c>
      <c r="AU80" s="179" t="s">
        <v>76</v>
      </c>
      <c r="AY80" s="17" t="s">
        <v>101</v>
      </c>
      <c r="BE80" s="180">
        <f>IF(N80="základní",J80,0)</f>
        <v>0</v>
      </c>
      <c r="BF80" s="180">
        <f>IF(N80="snížená",J80,0)</f>
        <v>0</v>
      </c>
      <c r="BG80" s="180">
        <f>IF(N80="zákl. přenesená",J80,0)</f>
        <v>0</v>
      </c>
      <c r="BH80" s="180">
        <f>IF(N80="sníž. přenesená",J80,0)</f>
        <v>0</v>
      </c>
      <c r="BI80" s="180">
        <f>IF(N80="nulová",J80,0)</f>
        <v>0</v>
      </c>
      <c r="BJ80" s="17" t="s">
        <v>74</v>
      </c>
      <c r="BK80" s="180">
        <f>ROUND(I80*H80,2)</f>
        <v>0</v>
      </c>
      <c r="BL80" s="17" t="s">
        <v>108</v>
      </c>
      <c r="BM80" s="179" t="s">
        <v>109</v>
      </c>
    </row>
    <row r="81" spans="1:47" s="2" customFormat="1" ht="11.25">
      <c r="A81" s="34"/>
      <c r="B81" s="35"/>
      <c r="C81" s="36"/>
      <c r="D81" s="181" t="s">
        <v>110</v>
      </c>
      <c r="E81" s="36"/>
      <c r="F81" s="182" t="s">
        <v>111</v>
      </c>
      <c r="G81" s="36"/>
      <c r="H81" s="36"/>
      <c r="I81" s="183"/>
      <c r="J81" s="36"/>
      <c r="K81" s="36"/>
      <c r="L81" s="39"/>
      <c r="M81" s="184"/>
      <c r="N81" s="185"/>
      <c r="O81" s="64"/>
      <c r="P81" s="64"/>
      <c r="Q81" s="64"/>
      <c r="R81" s="64"/>
      <c r="S81" s="64"/>
      <c r="T81" s="65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110</v>
      </c>
      <c r="AU81" s="17" t="s">
        <v>76</v>
      </c>
    </row>
    <row r="82" spans="1:47" s="2" customFormat="1" ht="11.25">
      <c r="A82" s="34"/>
      <c r="B82" s="35"/>
      <c r="C82" s="36"/>
      <c r="D82" s="186" t="s">
        <v>112</v>
      </c>
      <c r="E82" s="36"/>
      <c r="F82" s="187" t="s">
        <v>113</v>
      </c>
      <c r="G82" s="36"/>
      <c r="H82" s="36"/>
      <c r="I82" s="183"/>
      <c r="J82" s="36"/>
      <c r="K82" s="36"/>
      <c r="L82" s="39"/>
      <c r="M82" s="184"/>
      <c r="N82" s="185"/>
      <c r="O82" s="64"/>
      <c r="P82" s="64"/>
      <c r="Q82" s="64"/>
      <c r="R82" s="64"/>
      <c r="S82" s="64"/>
      <c r="T82" s="65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112</v>
      </c>
      <c r="AU82" s="17" t="s">
        <v>76</v>
      </c>
    </row>
    <row r="83" spans="2:51" s="13" customFormat="1" ht="11.25">
      <c r="B83" s="188"/>
      <c r="C83" s="189"/>
      <c r="D83" s="181" t="s">
        <v>114</v>
      </c>
      <c r="E83" s="190" t="s">
        <v>19</v>
      </c>
      <c r="F83" s="191" t="s">
        <v>115</v>
      </c>
      <c r="G83" s="189"/>
      <c r="H83" s="192">
        <v>0.25</v>
      </c>
      <c r="I83" s="193"/>
      <c r="J83" s="189"/>
      <c r="K83" s="189"/>
      <c r="L83" s="194"/>
      <c r="M83" s="195"/>
      <c r="N83" s="196"/>
      <c r="O83" s="196"/>
      <c r="P83" s="196"/>
      <c r="Q83" s="196"/>
      <c r="R83" s="196"/>
      <c r="S83" s="196"/>
      <c r="T83" s="197"/>
      <c r="AT83" s="198" t="s">
        <v>114</v>
      </c>
      <c r="AU83" s="198" t="s">
        <v>76</v>
      </c>
      <c r="AV83" s="13" t="s">
        <v>76</v>
      </c>
      <c r="AW83" s="13" t="s">
        <v>31</v>
      </c>
      <c r="AX83" s="13" t="s">
        <v>74</v>
      </c>
      <c r="AY83" s="198" t="s">
        <v>101</v>
      </c>
    </row>
    <row r="84" spans="1:65" s="2" customFormat="1" ht="14.45" customHeight="1">
      <c r="A84" s="34"/>
      <c r="B84" s="35"/>
      <c r="C84" s="168" t="s">
        <v>76</v>
      </c>
      <c r="D84" s="168" t="s">
        <v>103</v>
      </c>
      <c r="E84" s="169" t="s">
        <v>116</v>
      </c>
      <c r="F84" s="170" t="s">
        <v>117</v>
      </c>
      <c r="G84" s="171" t="s">
        <v>106</v>
      </c>
      <c r="H84" s="172">
        <v>0.25</v>
      </c>
      <c r="I84" s="173"/>
      <c r="J84" s="174">
        <f>ROUND(I84*H84,2)</f>
        <v>0</v>
      </c>
      <c r="K84" s="170" t="s">
        <v>107</v>
      </c>
      <c r="L84" s="39"/>
      <c r="M84" s="175" t="s">
        <v>19</v>
      </c>
      <c r="N84" s="176" t="s">
        <v>40</v>
      </c>
      <c r="O84" s="64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79" t="s">
        <v>108</v>
      </c>
      <c r="AT84" s="179" t="s">
        <v>103</v>
      </c>
      <c r="AU84" s="179" t="s">
        <v>76</v>
      </c>
      <c r="AY84" s="17" t="s">
        <v>101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7" t="s">
        <v>74</v>
      </c>
      <c r="BK84" s="180">
        <f>ROUND(I84*H84,2)</f>
        <v>0</v>
      </c>
      <c r="BL84" s="17" t="s">
        <v>108</v>
      </c>
      <c r="BM84" s="179" t="s">
        <v>118</v>
      </c>
    </row>
    <row r="85" spans="1:47" s="2" customFormat="1" ht="11.25">
      <c r="A85" s="34"/>
      <c r="B85" s="35"/>
      <c r="C85" s="36"/>
      <c r="D85" s="181" t="s">
        <v>110</v>
      </c>
      <c r="E85" s="36"/>
      <c r="F85" s="182" t="s">
        <v>119</v>
      </c>
      <c r="G85" s="36"/>
      <c r="H85" s="36"/>
      <c r="I85" s="183"/>
      <c r="J85" s="36"/>
      <c r="K85" s="36"/>
      <c r="L85" s="39"/>
      <c r="M85" s="184"/>
      <c r="N85" s="185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110</v>
      </c>
      <c r="AU85" s="17" t="s">
        <v>76</v>
      </c>
    </row>
    <row r="86" spans="1:47" s="2" customFormat="1" ht="11.25">
      <c r="A86" s="34"/>
      <c r="B86" s="35"/>
      <c r="C86" s="36"/>
      <c r="D86" s="186" t="s">
        <v>112</v>
      </c>
      <c r="E86" s="36"/>
      <c r="F86" s="187" t="s">
        <v>120</v>
      </c>
      <c r="G86" s="36"/>
      <c r="H86" s="36"/>
      <c r="I86" s="183"/>
      <c r="J86" s="36"/>
      <c r="K86" s="36"/>
      <c r="L86" s="39"/>
      <c r="M86" s="184"/>
      <c r="N86" s="185"/>
      <c r="O86" s="64"/>
      <c r="P86" s="64"/>
      <c r="Q86" s="64"/>
      <c r="R86" s="64"/>
      <c r="S86" s="64"/>
      <c r="T86" s="65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112</v>
      </c>
      <c r="AU86" s="17" t="s">
        <v>76</v>
      </c>
    </row>
    <row r="87" spans="2:51" s="13" customFormat="1" ht="11.25">
      <c r="B87" s="188"/>
      <c r="C87" s="189"/>
      <c r="D87" s="181" t="s">
        <v>114</v>
      </c>
      <c r="E87" s="190" t="s">
        <v>19</v>
      </c>
      <c r="F87" s="191" t="s">
        <v>115</v>
      </c>
      <c r="G87" s="189"/>
      <c r="H87" s="192">
        <v>0.25</v>
      </c>
      <c r="I87" s="193"/>
      <c r="J87" s="189"/>
      <c r="K87" s="189"/>
      <c r="L87" s="194"/>
      <c r="M87" s="195"/>
      <c r="N87" s="196"/>
      <c r="O87" s="196"/>
      <c r="P87" s="196"/>
      <c r="Q87" s="196"/>
      <c r="R87" s="196"/>
      <c r="S87" s="196"/>
      <c r="T87" s="197"/>
      <c r="AT87" s="198" t="s">
        <v>114</v>
      </c>
      <c r="AU87" s="198" t="s">
        <v>76</v>
      </c>
      <c r="AV87" s="13" t="s">
        <v>76</v>
      </c>
      <c r="AW87" s="13" t="s">
        <v>31</v>
      </c>
      <c r="AX87" s="13" t="s">
        <v>74</v>
      </c>
      <c r="AY87" s="198" t="s">
        <v>101</v>
      </c>
    </row>
    <row r="88" spans="1:65" s="2" customFormat="1" ht="19.9" customHeight="1">
      <c r="A88" s="34"/>
      <c r="B88" s="35"/>
      <c r="C88" s="168" t="s">
        <v>121</v>
      </c>
      <c r="D88" s="168" t="s">
        <v>103</v>
      </c>
      <c r="E88" s="169" t="s">
        <v>122</v>
      </c>
      <c r="F88" s="170" t="s">
        <v>123</v>
      </c>
      <c r="G88" s="171" t="s">
        <v>106</v>
      </c>
      <c r="H88" s="172">
        <v>0.25</v>
      </c>
      <c r="I88" s="173"/>
      <c r="J88" s="174">
        <f>ROUND(I88*H88,2)</f>
        <v>0</v>
      </c>
      <c r="K88" s="170" t="s">
        <v>124</v>
      </c>
      <c r="L88" s="39"/>
      <c r="M88" s="175" t="s">
        <v>19</v>
      </c>
      <c r="N88" s="176" t="s">
        <v>40</v>
      </c>
      <c r="O88" s="64"/>
      <c r="P88" s="177">
        <f>O88*H88</f>
        <v>0</v>
      </c>
      <c r="Q88" s="177">
        <v>0</v>
      </c>
      <c r="R88" s="177">
        <f>Q88*H88</f>
        <v>0</v>
      </c>
      <c r="S88" s="177">
        <v>0</v>
      </c>
      <c r="T88" s="178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79" t="s">
        <v>125</v>
      </c>
      <c r="AT88" s="179" t="s">
        <v>103</v>
      </c>
      <c r="AU88" s="179" t="s">
        <v>76</v>
      </c>
      <c r="AY88" s="17" t="s">
        <v>101</v>
      </c>
      <c r="BE88" s="180">
        <f>IF(N88="základní",J88,0)</f>
        <v>0</v>
      </c>
      <c r="BF88" s="180">
        <f>IF(N88="snížená",J88,0)</f>
        <v>0</v>
      </c>
      <c r="BG88" s="180">
        <f>IF(N88="zákl. přenesená",J88,0)</f>
        <v>0</v>
      </c>
      <c r="BH88" s="180">
        <f>IF(N88="sníž. přenesená",J88,0)</f>
        <v>0</v>
      </c>
      <c r="BI88" s="180">
        <f>IF(N88="nulová",J88,0)</f>
        <v>0</v>
      </c>
      <c r="BJ88" s="17" t="s">
        <v>74</v>
      </c>
      <c r="BK88" s="180">
        <f>ROUND(I88*H88,2)</f>
        <v>0</v>
      </c>
      <c r="BL88" s="17" t="s">
        <v>125</v>
      </c>
      <c r="BM88" s="179" t="s">
        <v>126</v>
      </c>
    </row>
    <row r="89" spans="1:47" s="2" customFormat="1" ht="11.25">
      <c r="A89" s="34"/>
      <c r="B89" s="35"/>
      <c r="C89" s="36"/>
      <c r="D89" s="181" t="s">
        <v>110</v>
      </c>
      <c r="E89" s="36"/>
      <c r="F89" s="182" t="s">
        <v>127</v>
      </c>
      <c r="G89" s="36"/>
      <c r="H89" s="36"/>
      <c r="I89" s="183"/>
      <c r="J89" s="36"/>
      <c r="K89" s="36"/>
      <c r="L89" s="39"/>
      <c r="M89" s="184"/>
      <c r="N89" s="185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110</v>
      </c>
      <c r="AU89" s="17" t="s">
        <v>76</v>
      </c>
    </row>
    <row r="90" spans="1:47" s="2" customFormat="1" ht="48.75">
      <c r="A90" s="34"/>
      <c r="B90" s="35"/>
      <c r="C90" s="36"/>
      <c r="D90" s="181" t="s">
        <v>128</v>
      </c>
      <c r="E90" s="36"/>
      <c r="F90" s="199" t="s">
        <v>129</v>
      </c>
      <c r="G90" s="36"/>
      <c r="H90" s="36"/>
      <c r="I90" s="183"/>
      <c r="J90" s="36"/>
      <c r="K90" s="36"/>
      <c r="L90" s="39"/>
      <c r="M90" s="184"/>
      <c r="N90" s="185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128</v>
      </c>
      <c r="AU90" s="17" t="s">
        <v>76</v>
      </c>
    </row>
    <row r="91" spans="2:51" s="13" customFormat="1" ht="11.25">
      <c r="B91" s="188"/>
      <c r="C91" s="189"/>
      <c r="D91" s="181" t="s">
        <v>114</v>
      </c>
      <c r="E91" s="190" t="s">
        <v>19</v>
      </c>
      <c r="F91" s="191" t="s">
        <v>115</v>
      </c>
      <c r="G91" s="189"/>
      <c r="H91" s="192">
        <v>0.25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114</v>
      </c>
      <c r="AU91" s="198" t="s">
        <v>76</v>
      </c>
      <c r="AV91" s="13" t="s">
        <v>76</v>
      </c>
      <c r="AW91" s="13" t="s">
        <v>31</v>
      </c>
      <c r="AX91" s="13" t="s">
        <v>74</v>
      </c>
      <c r="AY91" s="198" t="s">
        <v>101</v>
      </c>
    </row>
    <row r="92" spans="1:65" s="2" customFormat="1" ht="14.45" customHeight="1">
      <c r="A92" s="34"/>
      <c r="B92" s="35"/>
      <c r="C92" s="168" t="s">
        <v>130</v>
      </c>
      <c r="D92" s="168" t="s">
        <v>103</v>
      </c>
      <c r="E92" s="169" t="s">
        <v>131</v>
      </c>
      <c r="F92" s="170" t="s">
        <v>132</v>
      </c>
      <c r="G92" s="171" t="s">
        <v>133</v>
      </c>
      <c r="H92" s="172">
        <v>1120</v>
      </c>
      <c r="I92" s="173"/>
      <c r="J92" s="174">
        <f>ROUND(I92*H92,2)</f>
        <v>0</v>
      </c>
      <c r="K92" s="170" t="s">
        <v>107</v>
      </c>
      <c r="L92" s="39"/>
      <c r="M92" s="175" t="s">
        <v>19</v>
      </c>
      <c r="N92" s="176" t="s">
        <v>40</v>
      </c>
      <c r="O92" s="64"/>
      <c r="P92" s="177">
        <f>O92*H92</f>
        <v>0</v>
      </c>
      <c r="Q92" s="177">
        <v>0</v>
      </c>
      <c r="R92" s="177">
        <f>Q92*H92</f>
        <v>0</v>
      </c>
      <c r="S92" s="177">
        <v>0</v>
      </c>
      <c r="T92" s="178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79" t="s">
        <v>108</v>
      </c>
      <c r="AT92" s="179" t="s">
        <v>103</v>
      </c>
      <c r="AU92" s="179" t="s">
        <v>76</v>
      </c>
      <c r="AY92" s="17" t="s">
        <v>101</v>
      </c>
      <c r="BE92" s="180">
        <f>IF(N92="základní",J92,0)</f>
        <v>0</v>
      </c>
      <c r="BF92" s="180">
        <f>IF(N92="snížená",J92,0)</f>
        <v>0</v>
      </c>
      <c r="BG92" s="180">
        <f>IF(N92="zákl. přenesená",J92,0)</f>
        <v>0</v>
      </c>
      <c r="BH92" s="180">
        <f>IF(N92="sníž. přenesená",J92,0)</f>
        <v>0</v>
      </c>
      <c r="BI92" s="180">
        <f>IF(N92="nulová",J92,0)</f>
        <v>0</v>
      </c>
      <c r="BJ92" s="17" t="s">
        <v>74</v>
      </c>
      <c r="BK92" s="180">
        <f>ROUND(I92*H92,2)</f>
        <v>0</v>
      </c>
      <c r="BL92" s="17" t="s">
        <v>108</v>
      </c>
      <c r="BM92" s="179" t="s">
        <v>134</v>
      </c>
    </row>
    <row r="93" spans="1:47" s="2" customFormat="1" ht="19.5">
      <c r="A93" s="34"/>
      <c r="B93" s="35"/>
      <c r="C93" s="36"/>
      <c r="D93" s="181" t="s">
        <v>110</v>
      </c>
      <c r="E93" s="36"/>
      <c r="F93" s="182" t="s">
        <v>135</v>
      </c>
      <c r="G93" s="36"/>
      <c r="H93" s="36"/>
      <c r="I93" s="183"/>
      <c r="J93" s="36"/>
      <c r="K93" s="36"/>
      <c r="L93" s="39"/>
      <c r="M93" s="184"/>
      <c r="N93" s="185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110</v>
      </c>
      <c r="AU93" s="17" t="s">
        <v>76</v>
      </c>
    </row>
    <row r="94" spans="1:47" s="2" customFormat="1" ht="11.25">
      <c r="A94" s="34"/>
      <c r="B94" s="35"/>
      <c r="C94" s="36"/>
      <c r="D94" s="186" t="s">
        <v>112</v>
      </c>
      <c r="E94" s="36"/>
      <c r="F94" s="187" t="s">
        <v>136</v>
      </c>
      <c r="G94" s="36"/>
      <c r="H94" s="36"/>
      <c r="I94" s="183"/>
      <c r="J94" s="36"/>
      <c r="K94" s="36"/>
      <c r="L94" s="39"/>
      <c r="M94" s="184"/>
      <c r="N94" s="185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112</v>
      </c>
      <c r="AU94" s="17" t="s">
        <v>76</v>
      </c>
    </row>
    <row r="95" spans="2:51" s="13" customFormat="1" ht="11.25">
      <c r="B95" s="188"/>
      <c r="C95" s="189"/>
      <c r="D95" s="181" t="s">
        <v>114</v>
      </c>
      <c r="E95" s="190" t="s">
        <v>19</v>
      </c>
      <c r="F95" s="191" t="s">
        <v>137</v>
      </c>
      <c r="G95" s="189"/>
      <c r="H95" s="192">
        <v>180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114</v>
      </c>
      <c r="AU95" s="198" t="s">
        <v>76</v>
      </c>
      <c r="AV95" s="13" t="s">
        <v>76</v>
      </c>
      <c r="AW95" s="13" t="s">
        <v>31</v>
      </c>
      <c r="AX95" s="13" t="s">
        <v>69</v>
      </c>
      <c r="AY95" s="198" t="s">
        <v>101</v>
      </c>
    </row>
    <row r="96" spans="2:51" s="13" customFormat="1" ht="11.25">
      <c r="B96" s="188"/>
      <c r="C96" s="189"/>
      <c r="D96" s="181" t="s">
        <v>114</v>
      </c>
      <c r="E96" s="190" t="s">
        <v>19</v>
      </c>
      <c r="F96" s="191" t="s">
        <v>138</v>
      </c>
      <c r="G96" s="189"/>
      <c r="H96" s="192">
        <v>200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114</v>
      </c>
      <c r="AU96" s="198" t="s">
        <v>76</v>
      </c>
      <c r="AV96" s="13" t="s">
        <v>76</v>
      </c>
      <c r="AW96" s="13" t="s">
        <v>31</v>
      </c>
      <c r="AX96" s="13" t="s">
        <v>69</v>
      </c>
      <c r="AY96" s="198" t="s">
        <v>101</v>
      </c>
    </row>
    <row r="97" spans="2:51" s="13" customFormat="1" ht="11.25">
      <c r="B97" s="188"/>
      <c r="C97" s="189"/>
      <c r="D97" s="181" t="s">
        <v>114</v>
      </c>
      <c r="E97" s="190" t="s">
        <v>19</v>
      </c>
      <c r="F97" s="191" t="s">
        <v>139</v>
      </c>
      <c r="G97" s="189"/>
      <c r="H97" s="192">
        <v>280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114</v>
      </c>
      <c r="AU97" s="198" t="s">
        <v>76</v>
      </c>
      <c r="AV97" s="13" t="s">
        <v>76</v>
      </c>
      <c r="AW97" s="13" t="s">
        <v>31</v>
      </c>
      <c r="AX97" s="13" t="s">
        <v>69</v>
      </c>
      <c r="AY97" s="198" t="s">
        <v>101</v>
      </c>
    </row>
    <row r="98" spans="2:51" s="13" customFormat="1" ht="11.25">
      <c r="B98" s="188"/>
      <c r="C98" s="189"/>
      <c r="D98" s="181" t="s">
        <v>114</v>
      </c>
      <c r="E98" s="190" t="s">
        <v>19</v>
      </c>
      <c r="F98" s="191" t="s">
        <v>138</v>
      </c>
      <c r="G98" s="189"/>
      <c r="H98" s="192">
        <v>200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114</v>
      </c>
      <c r="AU98" s="198" t="s">
        <v>76</v>
      </c>
      <c r="AV98" s="13" t="s">
        <v>76</v>
      </c>
      <c r="AW98" s="13" t="s">
        <v>31</v>
      </c>
      <c r="AX98" s="13" t="s">
        <v>69</v>
      </c>
      <c r="AY98" s="198" t="s">
        <v>101</v>
      </c>
    </row>
    <row r="99" spans="2:51" s="13" customFormat="1" ht="11.25">
      <c r="B99" s="188"/>
      <c r="C99" s="189"/>
      <c r="D99" s="181" t="s">
        <v>114</v>
      </c>
      <c r="E99" s="190" t="s">
        <v>19</v>
      </c>
      <c r="F99" s="191" t="s">
        <v>140</v>
      </c>
      <c r="G99" s="189"/>
      <c r="H99" s="192">
        <v>100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114</v>
      </c>
      <c r="AU99" s="198" t="s">
        <v>76</v>
      </c>
      <c r="AV99" s="13" t="s">
        <v>76</v>
      </c>
      <c r="AW99" s="13" t="s">
        <v>31</v>
      </c>
      <c r="AX99" s="13" t="s">
        <v>69</v>
      </c>
      <c r="AY99" s="198" t="s">
        <v>101</v>
      </c>
    </row>
    <row r="100" spans="2:51" s="13" customFormat="1" ht="11.25">
      <c r="B100" s="188"/>
      <c r="C100" s="189"/>
      <c r="D100" s="181" t="s">
        <v>114</v>
      </c>
      <c r="E100" s="190" t="s">
        <v>19</v>
      </c>
      <c r="F100" s="191" t="s">
        <v>141</v>
      </c>
      <c r="G100" s="189"/>
      <c r="H100" s="192">
        <v>160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114</v>
      </c>
      <c r="AU100" s="198" t="s">
        <v>76</v>
      </c>
      <c r="AV100" s="13" t="s">
        <v>76</v>
      </c>
      <c r="AW100" s="13" t="s">
        <v>31</v>
      </c>
      <c r="AX100" s="13" t="s">
        <v>69</v>
      </c>
      <c r="AY100" s="198" t="s">
        <v>101</v>
      </c>
    </row>
    <row r="101" spans="2:51" s="14" customFormat="1" ht="11.25">
      <c r="B101" s="200"/>
      <c r="C101" s="201"/>
      <c r="D101" s="181" t="s">
        <v>114</v>
      </c>
      <c r="E101" s="202" t="s">
        <v>19</v>
      </c>
      <c r="F101" s="203" t="s">
        <v>142</v>
      </c>
      <c r="G101" s="201"/>
      <c r="H101" s="204">
        <v>1120</v>
      </c>
      <c r="I101" s="205"/>
      <c r="J101" s="201"/>
      <c r="K101" s="201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114</v>
      </c>
      <c r="AU101" s="210" t="s">
        <v>76</v>
      </c>
      <c r="AV101" s="14" t="s">
        <v>108</v>
      </c>
      <c r="AW101" s="14" t="s">
        <v>31</v>
      </c>
      <c r="AX101" s="14" t="s">
        <v>74</v>
      </c>
      <c r="AY101" s="210" t="s">
        <v>101</v>
      </c>
    </row>
    <row r="102" spans="1:65" s="2" customFormat="1" ht="22.15" customHeight="1">
      <c r="A102" s="34"/>
      <c r="B102" s="35"/>
      <c r="C102" s="168" t="s">
        <v>143</v>
      </c>
      <c r="D102" s="168" t="s">
        <v>103</v>
      </c>
      <c r="E102" s="169" t="s">
        <v>144</v>
      </c>
      <c r="F102" s="170" t="s">
        <v>145</v>
      </c>
      <c r="G102" s="171" t="s">
        <v>133</v>
      </c>
      <c r="H102" s="172">
        <v>1120</v>
      </c>
      <c r="I102" s="173"/>
      <c r="J102" s="174">
        <f>ROUND(I102*H102,2)</f>
        <v>0</v>
      </c>
      <c r="K102" s="170" t="s">
        <v>124</v>
      </c>
      <c r="L102" s="39"/>
      <c r="M102" s="175" t="s">
        <v>19</v>
      </c>
      <c r="N102" s="176" t="s">
        <v>40</v>
      </c>
      <c r="O102" s="64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125</v>
      </c>
      <c r="AT102" s="179" t="s">
        <v>103</v>
      </c>
      <c r="AU102" s="179" t="s">
        <v>76</v>
      </c>
      <c r="AY102" s="17" t="s">
        <v>101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74</v>
      </c>
      <c r="BK102" s="180">
        <f>ROUND(I102*H102,2)</f>
        <v>0</v>
      </c>
      <c r="BL102" s="17" t="s">
        <v>125</v>
      </c>
      <c r="BM102" s="179" t="s">
        <v>146</v>
      </c>
    </row>
    <row r="103" spans="1:47" s="2" customFormat="1" ht="19.5">
      <c r="A103" s="34"/>
      <c r="B103" s="35"/>
      <c r="C103" s="36"/>
      <c r="D103" s="181" t="s">
        <v>110</v>
      </c>
      <c r="E103" s="36"/>
      <c r="F103" s="182" t="s">
        <v>147</v>
      </c>
      <c r="G103" s="36"/>
      <c r="H103" s="36"/>
      <c r="I103" s="183"/>
      <c r="J103" s="36"/>
      <c r="K103" s="36"/>
      <c r="L103" s="39"/>
      <c r="M103" s="184"/>
      <c r="N103" s="185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110</v>
      </c>
      <c r="AU103" s="17" t="s">
        <v>76</v>
      </c>
    </row>
    <row r="104" spans="1:47" s="2" customFormat="1" ht="19.5">
      <c r="A104" s="34"/>
      <c r="B104" s="35"/>
      <c r="C104" s="36"/>
      <c r="D104" s="181" t="s">
        <v>128</v>
      </c>
      <c r="E104" s="36"/>
      <c r="F104" s="199" t="s">
        <v>148</v>
      </c>
      <c r="G104" s="36"/>
      <c r="H104" s="36"/>
      <c r="I104" s="183"/>
      <c r="J104" s="36"/>
      <c r="K104" s="36"/>
      <c r="L104" s="39"/>
      <c r="M104" s="184"/>
      <c r="N104" s="185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128</v>
      </c>
      <c r="AU104" s="17" t="s">
        <v>76</v>
      </c>
    </row>
    <row r="105" spans="2:51" s="13" customFormat="1" ht="11.25">
      <c r="B105" s="188"/>
      <c r="C105" s="189"/>
      <c r="D105" s="181" t="s">
        <v>114</v>
      </c>
      <c r="E105" s="190" t="s">
        <v>19</v>
      </c>
      <c r="F105" s="191" t="s">
        <v>137</v>
      </c>
      <c r="G105" s="189"/>
      <c r="H105" s="192">
        <v>180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114</v>
      </c>
      <c r="AU105" s="198" t="s">
        <v>76</v>
      </c>
      <c r="AV105" s="13" t="s">
        <v>76</v>
      </c>
      <c r="AW105" s="13" t="s">
        <v>31</v>
      </c>
      <c r="AX105" s="13" t="s">
        <v>69</v>
      </c>
      <c r="AY105" s="198" t="s">
        <v>101</v>
      </c>
    </row>
    <row r="106" spans="2:51" s="13" customFormat="1" ht="11.25">
      <c r="B106" s="188"/>
      <c r="C106" s="189"/>
      <c r="D106" s="181" t="s">
        <v>114</v>
      </c>
      <c r="E106" s="190" t="s">
        <v>19</v>
      </c>
      <c r="F106" s="191" t="s">
        <v>138</v>
      </c>
      <c r="G106" s="189"/>
      <c r="H106" s="192">
        <v>200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114</v>
      </c>
      <c r="AU106" s="198" t="s">
        <v>76</v>
      </c>
      <c r="AV106" s="13" t="s">
        <v>76</v>
      </c>
      <c r="AW106" s="13" t="s">
        <v>31</v>
      </c>
      <c r="AX106" s="13" t="s">
        <v>69</v>
      </c>
      <c r="AY106" s="198" t="s">
        <v>101</v>
      </c>
    </row>
    <row r="107" spans="2:51" s="13" customFormat="1" ht="11.25">
      <c r="B107" s="188"/>
      <c r="C107" s="189"/>
      <c r="D107" s="181" t="s">
        <v>114</v>
      </c>
      <c r="E107" s="190" t="s">
        <v>19</v>
      </c>
      <c r="F107" s="191" t="s">
        <v>139</v>
      </c>
      <c r="G107" s="189"/>
      <c r="H107" s="192">
        <v>280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114</v>
      </c>
      <c r="AU107" s="198" t="s">
        <v>76</v>
      </c>
      <c r="AV107" s="13" t="s">
        <v>76</v>
      </c>
      <c r="AW107" s="13" t="s">
        <v>31</v>
      </c>
      <c r="AX107" s="13" t="s">
        <v>69</v>
      </c>
      <c r="AY107" s="198" t="s">
        <v>101</v>
      </c>
    </row>
    <row r="108" spans="2:51" s="13" customFormat="1" ht="11.25">
      <c r="B108" s="188"/>
      <c r="C108" s="189"/>
      <c r="D108" s="181" t="s">
        <v>114</v>
      </c>
      <c r="E108" s="190" t="s">
        <v>19</v>
      </c>
      <c r="F108" s="191" t="s">
        <v>138</v>
      </c>
      <c r="G108" s="189"/>
      <c r="H108" s="192">
        <v>200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114</v>
      </c>
      <c r="AU108" s="198" t="s">
        <v>76</v>
      </c>
      <c r="AV108" s="13" t="s">
        <v>76</v>
      </c>
      <c r="AW108" s="13" t="s">
        <v>31</v>
      </c>
      <c r="AX108" s="13" t="s">
        <v>69</v>
      </c>
      <c r="AY108" s="198" t="s">
        <v>101</v>
      </c>
    </row>
    <row r="109" spans="2:51" s="13" customFormat="1" ht="11.25">
      <c r="B109" s="188"/>
      <c r="C109" s="189"/>
      <c r="D109" s="181" t="s">
        <v>114</v>
      </c>
      <c r="E109" s="190" t="s">
        <v>19</v>
      </c>
      <c r="F109" s="191" t="s">
        <v>140</v>
      </c>
      <c r="G109" s="189"/>
      <c r="H109" s="192">
        <v>100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114</v>
      </c>
      <c r="AU109" s="198" t="s">
        <v>76</v>
      </c>
      <c r="AV109" s="13" t="s">
        <v>76</v>
      </c>
      <c r="AW109" s="13" t="s">
        <v>31</v>
      </c>
      <c r="AX109" s="13" t="s">
        <v>69</v>
      </c>
      <c r="AY109" s="198" t="s">
        <v>101</v>
      </c>
    </row>
    <row r="110" spans="2:51" s="13" customFormat="1" ht="11.25">
      <c r="B110" s="188"/>
      <c r="C110" s="189"/>
      <c r="D110" s="181" t="s">
        <v>114</v>
      </c>
      <c r="E110" s="190" t="s">
        <v>19</v>
      </c>
      <c r="F110" s="191" t="s">
        <v>141</v>
      </c>
      <c r="G110" s="189"/>
      <c r="H110" s="192">
        <v>160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114</v>
      </c>
      <c r="AU110" s="198" t="s">
        <v>76</v>
      </c>
      <c r="AV110" s="13" t="s">
        <v>76</v>
      </c>
      <c r="AW110" s="13" t="s">
        <v>31</v>
      </c>
      <c r="AX110" s="13" t="s">
        <v>69</v>
      </c>
      <c r="AY110" s="198" t="s">
        <v>101</v>
      </c>
    </row>
    <row r="111" spans="2:51" s="14" customFormat="1" ht="11.25">
      <c r="B111" s="200"/>
      <c r="C111" s="201"/>
      <c r="D111" s="181" t="s">
        <v>114</v>
      </c>
      <c r="E111" s="202" t="s">
        <v>19</v>
      </c>
      <c r="F111" s="203" t="s">
        <v>142</v>
      </c>
      <c r="G111" s="201"/>
      <c r="H111" s="204">
        <v>1120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114</v>
      </c>
      <c r="AU111" s="210" t="s">
        <v>76</v>
      </c>
      <c r="AV111" s="14" t="s">
        <v>108</v>
      </c>
      <c r="AW111" s="14" t="s">
        <v>31</v>
      </c>
      <c r="AX111" s="14" t="s">
        <v>74</v>
      </c>
      <c r="AY111" s="210" t="s">
        <v>101</v>
      </c>
    </row>
    <row r="112" spans="1:65" s="2" customFormat="1" ht="14.45" customHeight="1">
      <c r="A112" s="34"/>
      <c r="B112" s="35"/>
      <c r="C112" s="168" t="s">
        <v>149</v>
      </c>
      <c r="D112" s="168" t="s">
        <v>103</v>
      </c>
      <c r="E112" s="169" t="s">
        <v>150</v>
      </c>
      <c r="F112" s="170" t="s">
        <v>151</v>
      </c>
      <c r="G112" s="171" t="s">
        <v>152</v>
      </c>
      <c r="H112" s="172">
        <v>105</v>
      </c>
      <c r="I112" s="173"/>
      <c r="J112" s="174">
        <f>ROUND(I112*H112,2)</f>
        <v>0</v>
      </c>
      <c r="K112" s="170" t="s">
        <v>107</v>
      </c>
      <c r="L112" s="39"/>
      <c r="M112" s="175" t="s">
        <v>19</v>
      </c>
      <c r="N112" s="176" t="s">
        <v>40</v>
      </c>
      <c r="O112" s="64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9" t="s">
        <v>108</v>
      </c>
      <c r="AT112" s="179" t="s">
        <v>103</v>
      </c>
      <c r="AU112" s="179" t="s">
        <v>76</v>
      </c>
      <c r="AY112" s="17" t="s">
        <v>101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7" t="s">
        <v>74</v>
      </c>
      <c r="BK112" s="180">
        <f>ROUND(I112*H112,2)</f>
        <v>0</v>
      </c>
      <c r="BL112" s="17" t="s">
        <v>108</v>
      </c>
      <c r="BM112" s="179" t="s">
        <v>153</v>
      </c>
    </row>
    <row r="113" spans="1:47" s="2" customFormat="1" ht="11.25">
      <c r="A113" s="34"/>
      <c r="B113" s="35"/>
      <c r="C113" s="36"/>
      <c r="D113" s="181" t="s">
        <v>110</v>
      </c>
      <c r="E113" s="36"/>
      <c r="F113" s="182" t="s">
        <v>154</v>
      </c>
      <c r="G113" s="36"/>
      <c r="H113" s="36"/>
      <c r="I113" s="183"/>
      <c r="J113" s="36"/>
      <c r="K113" s="36"/>
      <c r="L113" s="39"/>
      <c r="M113" s="184"/>
      <c r="N113" s="185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110</v>
      </c>
      <c r="AU113" s="17" t="s">
        <v>76</v>
      </c>
    </row>
    <row r="114" spans="1:47" s="2" customFormat="1" ht="11.25">
      <c r="A114" s="34"/>
      <c r="B114" s="35"/>
      <c r="C114" s="36"/>
      <c r="D114" s="186" t="s">
        <v>112</v>
      </c>
      <c r="E114" s="36"/>
      <c r="F114" s="187" t="s">
        <v>155</v>
      </c>
      <c r="G114" s="36"/>
      <c r="H114" s="36"/>
      <c r="I114" s="183"/>
      <c r="J114" s="36"/>
      <c r="K114" s="36"/>
      <c r="L114" s="39"/>
      <c r="M114" s="184"/>
      <c r="N114" s="185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112</v>
      </c>
      <c r="AU114" s="17" t="s">
        <v>76</v>
      </c>
    </row>
    <row r="115" spans="2:51" s="13" customFormat="1" ht="11.25">
      <c r="B115" s="188"/>
      <c r="C115" s="189"/>
      <c r="D115" s="181" t="s">
        <v>114</v>
      </c>
      <c r="E115" s="190" t="s">
        <v>19</v>
      </c>
      <c r="F115" s="191" t="s">
        <v>156</v>
      </c>
      <c r="G115" s="189"/>
      <c r="H115" s="192">
        <v>105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114</v>
      </c>
      <c r="AU115" s="198" t="s">
        <v>76</v>
      </c>
      <c r="AV115" s="13" t="s">
        <v>76</v>
      </c>
      <c r="AW115" s="13" t="s">
        <v>31</v>
      </c>
      <c r="AX115" s="13" t="s">
        <v>74</v>
      </c>
      <c r="AY115" s="198" t="s">
        <v>101</v>
      </c>
    </row>
    <row r="116" spans="1:65" s="2" customFormat="1" ht="14.45" customHeight="1">
      <c r="A116" s="34"/>
      <c r="B116" s="35"/>
      <c r="C116" s="168" t="s">
        <v>108</v>
      </c>
      <c r="D116" s="168" t="s">
        <v>103</v>
      </c>
      <c r="E116" s="169" t="s">
        <v>157</v>
      </c>
      <c r="F116" s="170" t="s">
        <v>158</v>
      </c>
      <c r="G116" s="171" t="s">
        <v>133</v>
      </c>
      <c r="H116" s="172">
        <v>800</v>
      </c>
      <c r="I116" s="173"/>
      <c r="J116" s="174">
        <f>ROUND(I116*H116,2)</f>
        <v>0</v>
      </c>
      <c r="K116" s="170" t="s">
        <v>107</v>
      </c>
      <c r="L116" s="39"/>
      <c r="M116" s="175" t="s">
        <v>19</v>
      </c>
      <c r="N116" s="176" t="s">
        <v>40</v>
      </c>
      <c r="O116" s="64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108</v>
      </c>
      <c r="AT116" s="179" t="s">
        <v>103</v>
      </c>
      <c r="AU116" s="179" t="s">
        <v>76</v>
      </c>
      <c r="AY116" s="17" t="s">
        <v>101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74</v>
      </c>
      <c r="BK116" s="180">
        <f>ROUND(I116*H116,2)</f>
        <v>0</v>
      </c>
      <c r="BL116" s="17" t="s">
        <v>108</v>
      </c>
      <c r="BM116" s="179" t="s">
        <v>159</v>
      </c>
    </row>
    <row r="117" spans="1:47" s="2" customFormat="1" ht="11.25">
      <c r="A117" s="34"/>
      <c r="B117" s="35"/>
      <c r="C117" s="36"/>
      <c r="D117" s="181" t="s">
        <v>110</v>
      </c>
      <c r="E117" s="36"/>
      <c r="F117" s="182" t="s">
        <v>160</v>
      </c>
      <c r="G117" s="36"/>
      <c r="H117" s="36"/>
      <c r="I117" s="183"/>
      <c r="J117" s="36"/>
      <c r="K117" s="36"/>
      <c r="L117" s="39"/>
      <c r="M117" s="184"/>
      <c r="N117" s="185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110</v>
      </c>
      <c r="AU117" s="17" t="s">
        <v>76</v>
      </c>
    </row>
    <row r="118" spans="1:47" s="2" customFormat="1" ht="11.25">
      <c r="A118" s="34"/>
      <c r="B118" s="35"/>
      <c r="C118" s="36"/>
      <c r="D118" s="186" t="s">
        <v>112</v>
      </c>
      <c r="E118" s="36"/>
      <c r="F118" s="187" t="s">
        <v>161</v>
      </c>
      <c r="G118" s="36"/>
      <c r="H118" s="36"/>
      <c r="I118" s="183"/>
      <c r="J118" s="36"/>
      <c r="K118" s="36"/>
      <c r="L118" s="39"/>
      <c r="M118" s="184"/>
      <c r="N118" s="185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112</v>
      </c>
      <c r="AU118" s="17" t="s">
        <v>76</v>
      </c>
    </row>
    <row r="119" spans="2:51" s="13" customFormat="1" ht="11.25">
      <c r="B119" s="188"/>
      <c r="C119" s="189"/>
      <c r="D119" s="181" t="s">
        <v>114</v>
      </c>
      <c r="E119" s="190" t="s">
        <v>19</v>
      </c>
      <c r="F119" s="191" t="s">
        <v>162</v>
      </c>
      <c r="G119" s="189"/>
      <c r="H119" s="192">
        <v>800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114</v>
      </c>
      <c r="AU119" s="198" t="s">
        <v>76</v>
      </c>
      <c r="AV119" s="13" t="s">
        <v>76</v>
      </c>
      <c r="AW119" s="13" t="s">
        <v>31</v>
      </c>
      <c r="AX119" s="13" t="s">
        <v>74</v>
      </c>
      <c r="AY119" s="198" t="s">
        <v>101</v>
      </c>
    </row>
    <row r="120" spans="1:65" s="2" customFormat="1" ht="14.45" customHeight="1">
      <c r="A120" s="34"/>
      <c r="B120" s="35"/>
      <c r="C120" s="168" t="s">
        <v>163</v>
      </c>
      <c r="D120" s="168" t="s">
        <v>103</v>
      </c>
      <c r="E120" s="169" t="s">
        <v>164</v>
      </c>
      <c r="F120" s="170" t="s">
        <v>165</v>
      </c>
      <c r="G120" s="171" t="s">
        <v>133</v>
      </c>
      <c r="H120" s="172">
        <v>600</v>
      </c>
      <c r="I120" s="173"/>
      <c r="J120" s="174">
        <f>ROUND(I120*H120,2)</f>
        <v>0</v>
      </c>
      <c r="K120" s="170" t="s">
        <v>107</v>
      </c>
      <c r="L120" s="39"/>
      <c r="M120" s="175" t="s">
        <v>19</v>
      </c>
      <c r="N120" s="176" t="s">
        <v>40</v>
      </c>
      <c r="O120" s="64"/>
      <c r="P120" s="177">
        <f>O120*H120</f>
        <v>0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108</v>
      </c>
      <c r="AT120" s="179" t="s">
        <v>103</v>
      </c>
      <c r="AU120" s="179" t="s">
        <v>76</v>
      </c>
      <c r="AY120" s="17" t="s">
        <v>101</v>
      </c>
      <c r="BE120" s="180">
        <f>IF(N120="základní",J120,0)</f>
        <v>0</v>
      </c>
      <c r="BF120" s="180">
        <f>IF(N120="snížená",J120,0)</f>
        <v>0</v>
      </c>
      <c r="BG120" s="180">
        <f>IF(N120="zákl. přenesená",J120,0)</f>
        <v>0</v>
      </c>
      <c r="BH120" s="180">
        <f>IF(N120="sníž. přenesená",J120,0)</f>
        <v>0</v>
      </c>
      <c r="BI120" s="180">
        <f>IF(N120="nulová",J120,0)</f>
        <v>0</v>
      </c>
      <c r="BJ120" s="17" t="s">
        <v>74</v>
      </c>
      <c r="BK120" s="180">
        <f>ROUND(I120*H120,2)</f>
        <v>0</v>
      </c>
      <c r="BL120" s="17" t="s">
        <v>108</v>
      </c>
      <c r="BM120" s="179" t="s">
        <v>166</v>
      </c>
    </row>
    <row r="121" spans="1:47" s="2" customFormat="1" ht="11.25">
      <c r="A121" s="34"/>
      <c r="B121" s="35"/>
      <c r="C121" s="36"/>
      <c r="D121" s="181" t="s">
        <v>110</v>
      </c>
      <c r="E121" s="36"/>
      <c r="F121" s="182" t="s">
        <v>167</v>
      </c>
      <c r="G121" s="36"/>
      <c r="H121" s="36"/>
      <c r="I121" s="183"/>
      <c r="J121" s="36"/>
      <c r="K121" s="36"/>
      <c r="L121" s="39"/>
      <c r="M121" s="184"/>
      <c r="N121" s="185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110</v>
      </c>
      <c r="AU121" s="17" t="s">
        <v>76</v>
      </c>
    </row>
    <row r="122" spans="1:47" s="2" customFormat="1" ht="11.25">
      <c r="A122" s="34"/>
      <c r="B122" s="35"/>
      <c r="C122" s="36"/>
      <c r="D122" s="186" t="s">
        <v>112</v>
      </c>
      <c r="E122" s="36"/>
      <c r="F122" s="187" t="s">
        <v>168</v>
      </c>
      <c r="G122" s="36"/>
      <c r="H122" s="36"/>
      <c r="I122" s="183"/>
      <c r="J122" s="36"/>
      <c r="K122" s="36"/>
      <c r="L122" s="39"/>
      <c r="M122" s="184"/>
      <c r="N122" s="185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112</v>
      </c>
      <c r="AU122" s="17" t="s">
        <v>76</v>
      </c>
    </row>
    <row r="123" spans="2:51" s="13" customFormat="1" ht="11.25">
      <c r="B123" s="188"/>
      <c r="C123" s="189"/>
      <c r="D123" s="181" t="s">
        <v>114</v>
      </c>
      <c r="E123" s="190" t="s">
        <v>19</v>
      </c>
      <c r="F123" s="191" t="s">
        <v>169</v>
      </c>
      <c r="G123" s="189"/>
      <c r="H123" s="192">
        <v>600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114</v>
      </c>
      <c r="AU123" s="198" t="s">
        <v>76</v>
      </c>
      <c r="AV123" s="13" t="s">
        <v>76</v>
      </c>
      <c r="AW123" s="13" t="s">
        <v>31</v>
      </c>
      <c r="AX123" s="13" t="s">
        <v>74</v>
      </c>
      <c r="AY123" s="198" t="s">
        <v>101</v>
      </c>
    </row>
    <row r="124" spans="2:63" s="12" customFormat="1" ht="25.9" customHeight="1">
      <c r="B124" s="152"/>
      <c r="C124" s="153"/>
      <c r="D124" s="154" t="s">
        <v>68</v>
      </c>
      <c r="E124" s="155" t="s">
        <v>170</v>
      </c>
      <c r="F124" s="155" t="s">
        <v>171</v>
      </c>
      <c r="G124" s="153"/>
      <c r="H124" s="153"/>
      <c r="I124" s="156"/>
      <c r="J124" s="157">
        <f>BK124</f>
        <v>0</v>
      </c>
      <c r="K124" s="153"/>
      <c r="L124" s="158"/>
      <c r="M124" s="159"/>
      <c r="N124" s="160"/>
      <c r="O124" s="160"/>
      <c r="P124" s="161">
        <f>P125</f>
        <v>0</v>
      </c>
      <c r="Q124" s="160"/>
      <c r="R124" s="161">
        <f>R125</f>
        <v>0</v>
      </c>
      <c r="S124" s="160"/>
      <c r="T124" s="162">
        <f>T125</f>
        <v>0</v>
      </c>
      <c r="AR124" s="163" t="s">
        <v>108</v>
      </c>
      <c r="AT124" s="164" t="s">
        <v>68</v>
      </c>
      <c r="AU124" s="164" t="s">
        <v>69</v>
      </c>
      <c r="AY124" s="163" t="s">
        <v>101</v>
      </c>
      <c r="BK124" s="165">
        <f>BK125</f>
        <v>0</v>
      </c>
    </row>
    <row r="125" spans="2:63" s="12" customFormat="1" ht="22.9" customHeight="1">
      <c r="B125" s="152"/>
      <c r="C125" s="153"/>
      <c r="D125" s="154" t="s">
        <v>68</v>
      </c>
      <c r="E125" s="166" t="s">
        <v>172</v>
      </c>
      <c r="F125" s="166" t="s">
        <v>173</v>
      </c>
      <c r="G125" s="153"/>
      <c r="H125" s="153"/>
      <c r="I125" s="156"/>
      <c r="J125" s="167">
        <f>BK125</f>
        <v>0</v>
      </c>
      <c r="K125" s="153"/>
      <c r="L125" s="158"/>
      <c r="M125" s="159"/>
      <c r="N125" s="160"/>
      <c r="O125" s="160"/>
      <c r="P125" s="161">
        <f>SUM(P126:P138)</f>
        <v>0</v>
      </c>
      <c r="Q125" s="160"/>
      <c r="R125" s="161">
        <f>SUM(R126:R138)</f>
        <v>0</v>
      </c>
      <c r="S125" s="160"/>
      <c r="T125" s="162">
        <f>SUM(T126:T138)</f>
        <v>0</v>
      </c>
      <c r="AR125" s="163" t="s">
        <v>108</v>
      </c>
      <c r="AT125" s="164" t="s">
        <v>68</v>
      </c>
      <c r="AU125" s="164" t="s">
        <v>74</v>
      </c>
      <c r="AY125" s="163" t="s">
        <v>101</v>
      </c>
      <c r="BK125" s="165">
        <f>SUM(BK126:BK138)</f>
        <v>0</v>
      </c>
    </row>
    <row r="126" spans="1:65" s="2" customFormat="1" ht="22.15" customHeight="1">
      <c r="A126" s="34"/>
      <c r="B126" s="35"/>
      <c r="C126" s="168" t="s">
        <v>174</v>
      </c>
      <c r="D126" s="168" t="s">
        <v>103</v>
      </c>
      <c r="E126" s="169" t="s">
        <v>175</v>
      </c>
      <c r="F126" s="170" t="s">
        <v>176</v>
      </c>
      <c r="G126" s="171" t="s">
        <v>133</v>
      </c>
      <c r="H126" s="172">
        <v>60</v>
      </c>
      <c r="I126" s="173"/>
      <c r="J126" s="174">
        <f>ROUND(I126*H126,2)</f>
        <v>0</v>
      </c>
      <c r="K126" s="170" t="s">
        <v>124</v>
      </c>
      <c r="L126" s="39"/>
      <c r="M126" s="175" t="s">
        <v>19</v>
      </c>
      <c r="N126" s="176" t="s">
        <v>40</v>
      </c>
      <c r="O126" s="64"/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125</v>
      </c>
      <c r="AT126" s="179" t="s">
        <v>103</v>
      </c>
      <c r="AU126" s="179" t="s">
        <v>76</v>
      </c>
      <c r="AY126" s="17" t="s">
        <v>101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7" t="s">
        <v>74</v>
      </c>
      <c r="BK126" s="180">
        <f>ROUND(I126*H126,2)</f>
        <v>0</v>
      </c>
      <c r="BL126" s="17" t="s">
        <v>125</v>
      </c>
      <c r="BM126" s="179" t="s">
        <v>177</v>
      </c>
    </row>
    <row r="127" spans="1:47" s="2" customFormat="1" ht="19.5">
      <c r="A127" s="34"/>
      <c r="B127" s="35"/>
      <c r="C127" s="36"/>
      <c r="D127" s="181" t="s">
        <v>110</v>
      </c>
      <c r="E127" s="36"/>
      <c r="F127" s="182" t="s">
        <v>178</v>
      </c>
      <c r="G127" s="36"/>
      <c r="H127" s="36"/>
      <c r="I127" s="183"/>
      <c r="J127" s="36"/>
      <c r="K127" s="36"/>
      <c r="L127" s="39"/>
      <c r="M127" s="184"/>
      <c r="N127" s="185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110</v>
      </c>
      <c r="AU127" s="17" t="s">
        <v>76</v>
      </c>
    </row>
    <row r="128" spans="1:47" s="2" customFormat="1" ht="39">
      <c r="A128" s="34"/>
      <c r="B128" s="35"/>
      <c r="C128" s="36"/>
      <c r="D128" s="181" t="s">
        <v>128</v>
      </c>
      <c r="E128" s="36"/>
      <c r="F128" s="199" t="s">
        <v>179</v>
      </c>
      <c r="G128" s="36"/>
      <c r="H128" s="36"/>
      <c r="I128" s="183"/>
      <c r="J128" s="36"/>
      <c r="K128" s="36"/>
      <c r="L128" s="39"/>
      <c r="M128" s="184"/>
      <c r="N128" s="185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128</v>
      </c>
      <c r="AU128" s="17" t="s">
        <v>76</v>
      </c>
    </row>
    <row r="129" spans="2:51" s="13" customFormat="1" ht="11.25">
      <c r="B129" s="188"/>
      <c r="C129" s="189"/>
      <c r="D129" s="181" t="s">
        <v>114</v>
      </c>
      <c r="E129" s="190" t="s">
        <v>19</v>
      </c>
      <c r="F129" s="191" t="s">
        <v>180</v>
      </c>
      <c r="G129" s="189"/>
      <c r="H129" s="192">
        <v>30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114</v>
      </c>
      <c r="AU129" s="198" t="s">
        <v>76</v>
      </c>
      <c r="AV129" s="13" t="s">
        <v>76</v>
      </c>
      <c r="AW129" s="13" t="s">
        <v>31</v>
      </c>
      <c r="AX129" s="13" t="s">
        <v>69</v>
      </c>
      <c r="AY129" s="198" t="s">
        <v>101</v>
      </c>
    </row>
    <row r="130" spans="2:51" s="13" customFormat="1" ht="11.25">
      <c r="B130" s="188"/>
      <c r="C130" s="189"/>
      <c r="D130" s="181" t="s">
        <v>114</v>
      </c>
      <c r="E130" s="190" t="s">
        <v>19</v>
      </c>
      <c r="F130" s="191" t="s">
        <v>181</v>
      </c>
      <c r="G130" s="189"/>
      <c r="H130" s="192">
        <v>16</v>
      </c>
      <c r="I130" s="193"/>
      <c r="J130" s="189"/>
      <c r="K130" s="189"/>
      <c r="L130" s="194"/>
      <c r="M130" s="195"/>
      <c r="N130" s="196"/>
      <c r="O130" s="196"/>
      <c r="P130" s="196"/>
      <c r="Q130" s="196"/>
      <c r="R130" s="196"/>
      <c r="S130" s="196"/>
      <c r="T130" s="197"/>
      <c r="AT130" s="198" t="s">
        <v>114</v>
      </c>
      <c r="AU130" s="198" t="s">
        <v>76</v>
      </c>
      <c r="AV130" s="13" t="s">
        <v>76</v>
      </c>
      <c r="AW130" s="13" t="s">
        <v>31</v>
      </c>
      <c r="AX130" s="13" t="s">
        <v>69</v>
      </c>
      <c r="AY130" s="198" t="s">
        <v>101</v>
      </c>
    </row>
    <row r="131" spans="2:51" s="13" customFormat="1" ht="11.25">
      <c r="B131" s="188"/>
      <c r="C131" s="189"/>
      <c r="D131" s="181" t="s">
        <v>114</v>
      </c>
      <c r="E131" s="190" t="s">
        <v>19</v>
      </c>
      <c r="F131" s="191" t="s">
        <v>182</v>
      </c>
      <c r="G131" s="189"/>
      <c r="H131" s="192">
        <v>14</v>
      </c>
      <c r="I131" s="193"/>
      <c r="J131" s="189"/>
      <c r="K131" s="189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114</v>
      </c>
      <c r="AU131" s="198" t="s">
        <v>76</v>
      </c>
      <c r="AV131" s="13" t="s">
        <v>76</v>
      </c>
      <c r="AW131" s="13" t="s">
        <v>31</v>
      </c>
      <c r="AX131" s="13" t="s">
        <v>69</v>
      </c>
      <c r="AY131" s="198" t="s">
        <v>101</v>
      </c>
    </row>
    <row r="132" spans="2:51" s="14" customFormat="1" ht="11.25">
      <c r="B132" s="200"/>
      <c r="C132" s="201"/>
      <c r="D132" s="181" t="s">
        <v>114</v>
      </c>
      <c r="E132" s="202" t="s">
        <v>19</v>
      </c>
      <c r="F132" s="203" t="s">
        <v>142</v>
      </c>
      <c r="G132" s="201"/>
      <c r="H132" s="204">
        <v>60</v>
      </c>
      <c r="I132" s="205"/>
      <c r="J132" s="201"/>
      <c r="K132" s="201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114</v>
      </c>
      <c r="AU132" s="210" t="s">
        <v>76</v>
      </c>
      <c r="AV132" s="14" t="s">
        <v>108</v>
      </c>
      <c r="AW132" s="14" t="s">
        <v>31</v>
      </c>
      <c r="AX132" s="14" t="s">
        <v>74</v>
      </c>
      <c r="AY132" s="210" t="s">
        <v>101</v>
      </c>
    </row>
    <row r="133" spans="1:65" s="2" customFormat="1" ht="22.15" customHeight="1">
      <c r="A133" s="34"/>
      <c r="B133" s="35"/>
      <c r="C133" s="168" t="s">
        <v>183</v>
      </c>
      <c r="D133" s="168" t="s">
        <v>103</v>
      </c>
      <c r="E133" s="169" t="s">
        <v>184</v>
      </c>
      <c r="F133" s="170" t="s">
        <v>185</v>
      </c>
      <c r="G133" s="171" t="s">
        <v>133</v>
      </c>
      <c r="H133" s="172">
        <v>28</v>
      </c>
      <c r="I133" s="173"/>
      <c r="J133" s="174">
        <f>ROUND(I133*H133,2)</f>
        <v>0</v>
      </c>
      <c r="K133" s="170" t="s">
        <v>124</v>
      </c>
      <c r="L133" s="39"/>
      <c r="M133" s="175" t="s">
        <v>19</v>
      </c>
      <c r="N133" s="176" t="s">
        <v>40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125</v>
      </c>
      <c r="AT133" s="179" t="s">
        <v>103</v>
      </c>
      <c r="AU133" s="179" t="s">
        <v>76</v>
      </c>
      <c r="AY133" s="17" t="s">
        <v>101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74</v>
      </c>
      <c r="BK133" s="180">
        <f>ROUND(I133*H133,2)</f>
        <v>0</v>
      </c>
      <c r="BL133" s="17" t="s">
        <v>125</v>
      </c>
      <c r="BM133" s="179" t="s">
        <v>186</v>
      </c>
    </row>
    <row r="134" spans="1:47" s="2" customFormat="1" ht="19.5">
      <c r="A134" s="34"/>
      <c r="B134" s="35"/>
      <c r="C134" s="36"/>
      <c r="D134" s="181" t="s">
        <v>110</v>
      </c>
      <c r="E134" s="36"/>
      <c r="F134" s="182" t="s">
        <v>185</v>
      </c>
      <c r="G134" s="36"/>
      <c r="H134" s="36"/>
      <c r="I134" s="183"/>
      <c r="J134" s="36"/>
      <c r="K134" s="36"/>
      <c r="L134" s="39"/>
      <c r="M134" s="184"/>
      <c r="N134" s="185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110</v>
      </c>
      <c r="AU134" s="17" t="s">
        <v>76</v>
      </c>
    </row>
    <row r="135" spans="1:47" s="2" customFormat="1" ht="39">
      <c r="A135" s="34"/>
      <c r="B135" s="35"/>
      <c r="C135" s="36"/>
      <c r="D135" s="181" t="s">
        <v>128</v>
      </c>
      <c r="E135" s="36"/>
      <c r="F135" s="199" t="s">
        <v>187</v>
      </c>
      <c r="G135" s="36"/>
      <c r="H135" s="36"/>
      <c r="I135" s="183"/>
      <c r="J135" s="36"/>
      <c r="K135" s="36"/>
      <c r="L135" s="39"/>
      <c r="M135" s="184"/>
      <c r="N135" s="185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128</v>
      </c>
      <c r="AU135" s="17" t="s">
        <v>76</v>
      </c>
    </row>
    <row r="136" spans="2:51" s="13" customFormat="1" ht="11.25">
      <c r="B136" s="188"/>
      <c r="C136" s="189"/>
      <c r="D136" s="181" t="s">
        <v>114</v>
      </c>
      <c r="E136" s="190" t="s">
        <v>19</v>
      </c>
      <c r="F136" s="191" t="s">
        <v>188</v>
      </c>
      <c r="G136" s="189"/>
      <c r="H136" s="192">
        <v>10</v>
      </c>
      <c r="I136" s="193"/>
      <c r="J136" s="189"/>
      <c r="K136" s="189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114</v>
      </c>
      <c r="AU136" s="198" t="s">
        <v>76</v>
      </c>
      <c r="AV136" s="13" t="s">
        <v>76</v>
      </c>
      <c r="AW136" s="13" t="s">
        <v>31</v>
      </c>
      <c r="AX136" s="13" t="s">
        <v>69</v>
      </c>
      <c r="AY136" s="198" t="s">
        <v>101</v>
      </c>
    </row>
    <row r="137" spans="2:51" s="13" customFormat="1" ht="11.25">
      <c r="B137" s="188"/>
      <c r="C137" s="189"/>
      <c r="D137" s="181" t="s">
        <v>114</v>
      </c>
      <c r="E137" s="190" t="s">
        <v>19</v>
      </c>
      <c r="F137" s="191" t="s">
        <v>189</v>
      </c>
      <c r="G137" s="189"/>
      <c r="H137" s="192">
        <v>18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114</v>
      </c>
      <c r="AU137" s="198" t="s">
        <v>76</v>
      </c>
      <c r="AV137" s="13" t="s">
        <v>76</v>
      </c>
      <c r="AW137" s="13" t="s">
        <v>31</v>
      </c>
      <c r="AX137" s="13" t="s">
        <v>69</v>
      </c>
      <c r="AY137" s="198" t="s">
        <v>101</v>
      </c>
    </row>
    <row r="138" spans="2:51" s="14" customFormat="1" ht="11.25">
      <c r="B138" s="200"/>
      <c r="C138" s="201"/>
      <c r="D138" s="181" t="s">
        <v>114</v>
      </c>
      <c r="E138" s="202" t="s">
        <v>19</v>
      </c>
      <c r="F138" s="203" t="s">
        <v>142</v>
      </c>
      <c r="G138" s="201"/>
      <c r="H138" s="204">
        <v>28</v>
      </c>
      <c r="I138" s="205"/>
      <c r="J138" s="201"/>
      <c r="K138" s="201"/>
      <c r="L138" s="206"/>
      <c r="M138" s="211"/>
      <c r="N138" s="212"/>
      <c r="O138" s="212"/>
      <c r="P138" s="212"/>
      <c r="Q138" s="212"/>
      <c r="R138" s="212"/>
      <c r="S138" s="212"/>
      <c r="T138" s="213"/>
      <c r="AT138" s="210" t="s">
        <v>114</v>
      </c>
      <c r="AU138" s="210" t="s">
        <v>76</v>
      </c>
      <c r="AV138" s="14" t="s">
        <v>108</v>
      </c>
      <c r="AW138" s="14" t="s">
        <v>31</v>
      </c>
      <c r="AX138" s="14" t="s">
        <v>74</v>
      </c>
      <c r="AY138" s="210" t="s">
        <v>101</v>
      </c>
    </row>
    <row r="139" spans="1:31" s="2" customFormat="1" ht="6.95" customHeight="1">
      <c r="A139" s="34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9NOLECsMEAAyDDqckQaurVbNLl4RK3DCGwecNalLkXP16LClY22/4s2DVDimpSkUCEogwohyKUs6AVpRsG2FTA==" saltValue="QzRChm0rfBpQ88NpVqqS+K83k88IFZmAqzQ6co+C30672EwBbLDEHh8GXT46iaW44742GnY3fdL9hPqktaUKjg==" spinCount="100000" sheet="1" objects="1" scenarios="1" formatColumns="0" formatRows="0" autoFilter="0"/>
  <autoFilter ref="C76:K138"/>
  <mergeCells count="6">
    <mergeCell ref="L2:V2"/>
    <mergeCell ref="E7:H7"/>
    <mergeCell ref="E16:H16"/>
    <mergeCell ref="E25:H25"/>
    <mergeCell ref="E46:H46"/>
    <mergeCell ref="E69:H69"/>
  </mergeCells>
  <hyperlinks>
    <hyperlink ref="F82" r:id="rId1" display="https://podminky.urs.cz/item/CS_URS_2022_02/111103313"/>
    <hyperlink ref="F86" r:id="rId2" display="https://podminky.urs.cz/item/CS_URS_2022_02/185803106"/>
    <hyperlink ref="F94" r:id="rId3" display="https://podminky.urs.cz/item/CS_URS_2022_02/111203202"/>
    <hyperlink ref="F114" r:id="rId4" display="https://podminky.urs.cz/item/CS_URS_2022_02/125703301"/>
    <hyperlink ref="F118" r:id="rId5" display="https://podminky.urs.cz/item/CS_URS_2022_02/182251101"/>
    <hyperlink ref="F122" r:id="rId6" display="https://podminky.urs.cz/item/CS_URS_2022_02/1819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4" customWidth="1"/>
    <col min="2" max="2" width="1.7109375" style="214" customWidth="1"/>
    <col min="3" max="4" width="5.00390625" style="214" customWidth="1"/>
    <col min="5" max="5" width="11.7109375" style="214" customWidth="1"/>
    <col min="6" max="6" width="9.140625" style="214" customWidth="1"/>
    <col min="7" max="7" width="5.00390625" style="214" customWidth="1"/>
    <col min="8" max="8" width="77.8515625" style="214" customWidth="1"/>
    <col min="9" max="10" width="20.00390625" style="214" customWidth="1"/>
    <col min="11" max="11" width="1.7109375" style="214" customWidth="1"/>
  </cols>
  <sheetData>
    <row r="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5" customFormat="1" ht="45" customHeight="1">
      <c r="B3" s="218"/>
      <c r="C3" s="342" t="s">
        <v>190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191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192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193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194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195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196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197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198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199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200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73</v>
      </c>
      <c r="F18" s="346" t="s">
        <v>201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202</v>
      </c>
      <c r="F19" s="346" t="s">
        <v>203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204</v>
      </c>
      <c r="F20" s="346" t="s">
        <v>205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206</v>
      </c>
      <c r="F21" s="346" t="s">
        <v>207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208</v>
      </c>
      <c r="F22" s="346" t="s">
        <v>209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210</v>
      </c>
      <c r="F23" s="346" t="s">
        <v>211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212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213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214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215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216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217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218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219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220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87</v>
      </c>
      <c r="F36" s="223"/>
      <c r="G36" s="346" t="s">
        <v>221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222</v>
      </c>
      <c r="F37" s="223"/>
      <c r="G37" s="346" t="s">
        <v>223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50</v>
      </c>
      <c r="F38" s="223"/>
      <c r="G38" s="346" t="s">
        <v>224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51</v>
      </c>
      <c r="F39" s="223"/>
      <c r="G39" s="346" t="s">
        <v>225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88</v>
      </c>
      <c r="F40" s="223"/>
      <c r="G40" s="346" t="s">
        <v>226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89</v>
      </c>
      <c r="F41" s="223"/>
      <c r="G41" s="346" t="s">
        <v>227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228</v>
      </c>
      <c r="F42" s="223"/>
      <c r="G42" s="346" t="s">
        <v>229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230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231</v>
      </c>
      <c r="F44" s="223"/>
      <c r="G44" s="346" t="s">
        <v>232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91</v>
      </c>
      <c r="F45" s="223"/>
      <c r="G45" s="346" t="s">
        <v>233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234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235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236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237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238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239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240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241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242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243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244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245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246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247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248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249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250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251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252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253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254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255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256</v>
      </c>
      <c r="D76" s="239"/>
      <c r="E76" s="239"/>
      <c r="F76" s="239" t="s">
        <v>257</v>
      </c>
      <c r="G76" s="240"/>
      <c r="H76" s="239" t="s">
        <v>51</v>
      </c>
      <c r="I76" s="239" t="s">
        <v>54</v>
      </c>
      <c r="J76" s="239" t="s">
        <v>258</v>
      </c>
      <c r="K76" s="238"/>
    </row>
    <row r="77" spans="2:11" s="1" customFormat="1" ht="17.25" customHeight="1">
      <c r="B77" s="237"/>
      <c r="C77" s="241" t="s">
        <v>259</v>
      </c>
      <c r="D77" s="241"/>
      <c r="E77" s="241"/>
      <c r="F77" s="242" t="s">
        <v>260</v>
      </c>
      <c r="G77" s="243"/>
      <c r="H77" s="241"/>
      <c r="I77" s="241"/>
      <c r="J77" s="241" t="s">
        <v>261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50</v>
      </c>
      <c r="D79" s="246"/>
      <c r="E79" s="246"/>
      <c r="F79" s="247" t="s">
        <v>262</v>
      </c>
      <c r="G79" s="248"/>
      <c r="H79" s="226" t="s">
        <v>263</v>
      </c>
      <c r="I79" s="226" t="s">
        <v>264</v>
      </c>
      <c r="J79" s="226">
        <v>20</v>
      </c>
      <c r="K79" s="238"/>
    </row>
    <row r="80" spans="2:11" s="1" customFormat="1" ht="15" customHeight="1">
      <c r="B80" s="237"/>
      <c r="C80" s="226" t="s">
        <v>265</v>
      </c>
      <c r="D80" s="226"/>
      <c r="E80" s="226"/>
      <c r="F80" s="247" t="s">
        <v>262</v>
      </c>
      <c r="G80" s="248"/>
      <c r="H80" s="226" t="s">
        <v>266</v>
      </c>
      <c r="I80" s="226" t="s">
        <v>264</v>
      </c>
      <c r="J80" s="226">
        <v>120</v>
      </c>
      <c r="K80" s="238"/>
    </row>
    <row r="81" spans="2:11" s="1" customFormat="1" ht="15" customHeight="1">
      <c r="B81" s="249"/>
      <c r="C81" s="226" t="s">
        <v>267</v>
      </c>
      <c r="D81" s="226"/>
      <c r="E81" s="226"/>
      <c r="F81" s="247" t="s">
        <v>268</v>
      </c>
      <c r="G81" s="248"/>
      <c r="H81" s="226" t="s">
        <v>269</v>
      </c>
      <c r="I81" s="226" t="s">
        <v>264</v>
      </c>
      <c r="J81" s="226">
        <v>50</v>
      </c>
      <c r="K81" s="238"/>
    </row>
    <row r="82" spans="2:11" s="1" customFormat="1" ht="15" customHeight="1">
      <c r="B82" s="249"/>
      <c r="C82" s="226" t="s">
        <v>270</v>
      </c>
      <c r="D82" s="226"/>
      <c r="E82" s="226"/>
      <c r="F82" s="247" t="s">
        <v>262</v>
      </c>
      <c r="G82" s="248"/>
      <c r="H82" s="226" t="s">
        <v>271</v>
      </c>
      <c r="I82" s="226" t="s">
        <v>272</v>
      </c>
      <c r="J82" s="226"/>
      <c r="K82" s="238"/>
    </row>
    <row r="83" spans="2:11" s="1" customFormat="1" ht="15" customHeight="1">
      <c r="B83" s="249"/>
      <c r="C83" s="250" t="s">
        <v>273</v>
      </c>
      <c r="D83" s="250"/>
      <c r="E83" s="250"/>
      <c r="F83" s="251" t="s">
        <v>268</v>
      </c>
      <c r="G83" s="250"/>
      <c r="H83" s="250" t="s">
        <v>274</v>
      </c>
      <c r="I83" s="250" t="s">
        <v>264</v>
      </c>
      <c r="J83" s="250">
        <v>15</v>
      </c>
      <c r="K83" s="238"/>
    </row>
    <row r="84" spans="2:11" s="1" customFormat="1" ht="15" customHeight="1">
      <c r="B84" s="249"/>
      <c r="C84" s="250" t="s">
        <v>275</v>
      </c>
      <c r="D84" s="250"/>
      <c r="E84" s="250"/>
      <c r="F84" s="251" t="s">
        <v>268</v>
      </c>
      <c r="G84" s="250"/>
      <c r="H84" s="250" t="s">
        <v>276</v>
      </c>
      <c r="I84" s="250" t="s">
        <v>264</v>
      </c>
      <c r="J84" s="250">
        <v>15</v>
      </c>
      <c r="K84" s="238"/>
    </row>
    <row r="85" spans="2:11" s="1" customFormat="1" ht="15" customHeight="1">
      <c r="B85" s="249"/>
      <c r="C85" s="250" t="s">
        <v>277</v>
      </c>
      <c r="D85" s="250"/>
      <c r="E85" s="250"/>
      <c r="F85" s="251" t="s">
        <v>268</v>
      </c>
      <c r="G85" s="250"/>
      <c r="H85" s="250" t="s">
        <v>278</v>
      </c>
      <c r="I85" s="250" t="s">
        <v>264</v>
      </c>
      <c r="J85" s="250">
        <v>20</v>
      </c>
      <c r="K85" s="238"/>
    </row>
    <row r="86" spans="2:11" s="1" customFormat="1" ht="15" customHeight="1">
      <c r="B86" s="249"/>
      <c r="C86" s="250" t="s">
        <v>279</v>
      </c>
      <c r="D86" s="250"/>
      <c r="E86" s="250"/>
      <c r="F86" s="251" t="s">
        <v>268</v>
      </c>
      <c r="G86" s="250"/>
      <c r="H86" s="250" t="s">
        <v>280</v>
      </c>
      <c r="I86" s="250" t="s">
        <v>264</v>
      </c>
      <c r="J86" s="250">
        <v>20</v>
      </c>
      <c r="K86" s="238"/>
    </row>
    <row r="87" spans="2:11" s="1" customFormat="1" ht="15" customHeight="1">
      <c r="B87" s="249"/>
      <c r="C87" s="226" t="s">
        <v>281</v>
      </c>
      <c r="D87" s="226"/>
      <c r="E87" s="226"/>
      <c r="F87" s="247" t="s">
        <v>268</v>
      </c>
      <c r="G87" s="248"/>
      <c r="H87" s="226" t="s">
        <v>282</v>
      </c>
      <c r="I87" s="226" t="s">
        <v>264</v>
      </c>
      <c r="J87" s="226">
        <v>50</v>
      </c>
      <c r="K87" s="238"/>
    </row>
    <row r="88" spans="2:11" s="1" customFormat="1" ht="15" customHeight="1">
      <c r="B88" s="249"/>
      <c r="C88" s="226" t="s">
        <v>283</v>
      </c>
      <c r="D88" s="226"/>
      <c r="E88" s="226"/>
      <c r="F88" s="247" t="s">
        <v>268</v>
      </c>
      <c r="G88" s="248"/>
      <c r="H88" s="226" t="s">
        <v>284</v>
      </c>
      <c r="I88" s="226" t="s">
        <v>264</v>
      </c>
      <c r="J88" s="226">
        <v>20</v>
      </c>
      <c r="K88" s="238"/>
    </row>
    <row r="89" spans="2:11" s="1" customFormat="1" ht="15" customHeight="1">
      <c r="B89" s="249"/>
      <c r="C89" s="226" t="s">
        <v>285</v>
      </c>
      <c r="D89" s="226"/>
      <c r="E89" s="226"/>
      <c r="F89" s="247" t="s">
        <v>268</v>
      </c>
      <c r="G89" s="248"/>
      <c r="H89" s="226" t="s">
        <v>286</v>
      </c>
      <c r="I89" s="226" t="s">
        <v>264</v>
      </c>
      <c r="J89" s="226">
        <v>20</v>
      </c>
      <c r="K89" s="238"/>
    </row>
    <row r="90" spans="2:11" s="1" customFormat="1" ht="15" customHeight="1">
      <c r="B90" s="249"/>
      <c r="C90" s="226" t="s">
        <v>287</v>
      </c>
      <c r="D90" s="226"/>
      <c r="E90" s="226"/>
      <c r="F90" s="247" t="s">
        <v>268</v>
      </c>
      <c r="G90" s="248"/>
      <c r="H90" s="226" t="s">
        <v>288</v>
      </c>
      <c r="I90" s="226" t="s">
        <v>264</v>
      </c>
      <c r="J90" s="226">
        <v>50</v>
      </c>
      <c r="K90" s="238"/>
    </row>
    <row r="91" spans="2:11" s="1" customFormat="1" ht="15" customHeight="1">
      <c r="B91" s="249"/>
      <c r="C91" s="226" t="s">
        <v>289</v>
      </c>
      <c r="D91" s="226"/>
      <c r="E91" s="226"/>
      <c r="F91" s="247" t="s">
        <v>268</v>
      </c>
      <c r="G91" s="248"/>
      <c r="H91" s="226" t="s">
        <v>289</v>
      </c>
      <c r="I91" s="226" t="s">
        <v>264</v>
      </c>
      <c r="J91" s="226">
        <v>50</v>
      </c>
      <c r="K91" s="238"/>
    </row>
    <row r="92" spans="2:11" s="1" customFormat="1" ht="15" customHeight="1">
      <c r="B92" s="249"/>
      <c r="C92" s="226" t="s">
        <v>290</v>
      </c>
      <c r="D92" s="226"/>
      <c r="E92" s="226"/>
      <c r="F92" s="247" t="s">
        <v>268</v>
      </c>
      <c r="G92" s="248"/>
      <c r="H92" s="226" t="s">
        <v>291</v>
      </c>
      <c r="I92" s="226" t="s">
        <v>264</v>
      </c>
      <c r="J92" s="226">
        <v>255</v>
      </c>
      <c r="K92" s="238"/>
    </row>
    <row r="93" spans="2:11" s="1" customFormat="1" ht="15" customHeight="1">
      <c r="B93" s="249"/>
      <c r="C93" s="226" t="s">
        <v>292</v>
      </c>
      <c r="D93" s="226"/>
      <c r="E93" s="226"/>
      <c r="F93" s="247" t="s">
        <v>262</v>
      </c>
      <c r="G93" s="248"/>
      <c r="H93" s="226" t="s">
        <v>293</v>
      </c>
      <c r="I93" s="226" t="s">
        <v>294</v>
      </c>
      <c r="J93" s="226"/>
      <c r="K93" s="238"/>
    </row>
    <row r="94" spans="2:11" s="1" customFormat="1" ht="15" customHeight="1">
      <c r="B94" s="249"/>
      <c r="C94" s="226" t="s">
        <v>295</v>
      </c>
      <c r="D94" s="226"/>
      <c r="E94" s="226"/>
      <c r="F94" s="247" t="s">
        <v>262</v>
      </c>
      <c r="G94" s="248"/>
      <c r="H94" s="226" t="s">
        <v>296</v>
      </c>
      <c r="I94" s="226" t="s">
        <v>297</v>
      </c>
      <c r="J94" s="226"/>
      <c r="K94" s="238"/>
    </row>
    <row r="95" spans="2:11" s="1" customFormat="1" ht="15" customHeight="1">
      <c r="B95" s="249"/>
      <c r="C95" s="226" t="s">
        <v>298</v>
      </c>
      <c r="D95" s="226"/>
      <c r="E95" s="226"/>
      <c r="F95" s="247" t="s">
        <v>262</v>
      </c>
      <c r="G95" s="248"/>
      <c r="H95" s="226" t="s">
        <v>298</v>
      </c>
      <c r="I95" s="226" t="s">
        <v>297</v>
      </c>
      <c r="J95" s="226"/>
      <c r="K95" s="238"/>
    </row>
    <row r="96" spans="2:11" s="1" customFormat="1" ht="15" customHeight="1">
      <c r="B96" s="249"/>
      <c r="C96" s="226" t="s">
        <v>35</v>
      </c>
      <c r="D96" s="226"/>
      <c r="E96" s="226"/>
      <c r="F96" s="247" t="s">
        <v>262</v>
      </c>
      <c r="G96" s="248"/>
      <c r="H96" s="226" t="s">
        <v>299</v>
      </c>
      <c r="I96" s="226" t="s">
        <v>297</v>
      </c>
      <c r="J96" s="226"/>
      <c r="K96" s="238"/>
    </row>
    <row r="97" spans="2:11" s="1" customFormat="1" ht="15" customHeight="1">
      <c r="B97" s="249"/>
      <c r="C97" s="226" t="s">
        <v>45</v>
      </c>
      <c r="D97" s="226"/>
      <c r="E97" s="226"/>
      <c r="F97" s="247" t="s">
        <v>262</v>
      </c>
      <c r="G97" s="248"/>
      <c r="H97" s="226" t="s">
        <v>300</v>
      </c>
      <c r="I97" s="226" t="s">
        <v>297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301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256</v>
      </c>
      <c r="D103" s="239"/>
      <c r="E103" s="239"/>
      <c r="F103" s="239" t="s">
        <v>257</v>
      </c>
      <c r="G103" s="240"/>
      <c r="H103" s="239" t="s">
        <v>51</v>
      </c>
      <c r="I103" s="239" t="s">
        <v>54</v>
      </c>
      <c r="J103" s="239" t="s">
        <v>258</v>
      </c>
      <c r="K103" s="238"/>
    </row>
    <row r="104" spans="2:11" s="1" customFormat="1" ht="17.25" customHeight="1">
      <c r="B104" s="237"/>
      <c r="C104" s="241" t="s">
        <v>259</v>
      </c>
      <c r="D104" s="241"/>
      <c r="E104" s="241"/>
      <c r="F104" s="242" t="s">
        <v>260</v>
      </c>
      <c r="G104" s="243"/>
      <c r="H104" s="241"/>
      <c r="I104" s="241"/>
      <c r="J104" s="241" t="s">
        <v>261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50</v>
      </c>
      <c r="D106" s="246"/>
      <c r="E106" s="246"/>
      <c r="F106" s="247" t="s">
        <v>262</v>
      </c>
      <c r="G106" s="226"/>
      <c r="H106" s="226" t="s">
        <v>302</v>
      </c>
      <c r="I106" s="226" t="s">
        <v>264</v>
      </c>
      <c r="J106" s="226">
        <v>20</v>
      </c>
      <c r="K106" s="238"/>
    </row>
    <row r="107" spans="2:11" s="1" customFormat="1" ht="15" customHeight="1">
      <c r="B107" s="237"/>
      <c r="C107" s="226" t="s">
        <v>265</v>
      </c>
      <c r="D107" s="226"/>
      <c r="E107" s="226"/>
      <c r="F107" s="247" t="s">
        <v>262</v>
      </c>
      <c r="G107" s="226"/>
      <c r="H107" s="226" t="s">
        <v>302</v>
      </c>
      <c r="I107" s="226" t="s">
        <v>264</v>
      </c>
      <c r="J107" s="226">
        <v>120</v>
      </c>
      <c r="K107" s="238"/>
    </row>
    <row r="108" spans="2:11" s="1" customFormat="1" ht="15" customHeight="1">
      <c r="B108" s="249"/>
      <c r="C108" s="226" t="s">
        <v>267</v>
      </c>
      <c r="D108" s="226"/>
      <c r="E108" s="226"/>
      <c r="F108" s="247" t="s">
        <v>268</v>
      </c>
      <c r="G108" s="226"/>
      <c r="H108" s="226" t="s">
        <v>302</v>
      </c>
      <c r="I108" s="226" t="s">
        <v>264</v>
      </c>
      <c r="J108" s="226">
        <v>50</v>
      </c>
      <c r="K108" s="238"/>
    </row>
    <row r="109" spans="2:11" s="1" customFormat="1" ht="15" customHeight="1">
      <c r="B109" s="249"/>
      <c r="C109" s="226" t="s">
        <v>270</v>
      </c>
      <c r="D109" s="226"/>
      <c r="E109" s="226"/>
      <c r="F109" s="247" t="s">
        <v>262</v>
      </c>
      <c r="G109" s="226"/>
      <c r="H109" s="226" t="s">
        <v>302</v>
      </c>
      <c r="I109" s="226" t="s">
        <v>272</v>
      </c>
      <c r="J109" s="226"/>
      <c r="K109" s="238"/>
    </row>
    <row r="110" spans="2:11" s="1" customFormat="1" ht="15" customHeight="1">
      <c r="B110" s="249"/>
      <c r="C110" s="226" t="s">
        <v>281</v>
      </c>
      <c r="D110" s="226"/>
      <c r="E110" s="226"/>
      <c r="F110" s="247" t="s">
        <v>268</v>
      </c>
      <c r="G110" s="226"/>
      <c r="H110" s="226" t="s">
        <v>302</v>
      </c>
      <c r="I110" s="226" t="s">
        <v>264</v>
      </c>
      <c r="J110" s="226">
        <v>50</v>
      </c>
      <c r="K110" s="238"/>
    </row>
    <row r="111" spans="2:11" s="1" customFormat="1" ht="15" customHeight="1">
      <c r="B111" s="249"/>
      <c r="C111" s="226" t="s">
        <v>289</v>
      </c>
      <c r="D111" s="226"/>
      <c r="E111" s="226"/>
      <c r="F111" s="247" t="s">
        <v>268</v>
      </c>
      <c r="G111" s="226"/>
      <c r="H111" s="226" t="s">
        <v>302</v>
      </c>
      <c r="I111" s="226" t="s">
        <v>264</v>
      </c>
      <c r="J111" s="226">
        <v>50</v>
      </c>
      <c r="K111" s="238"/>
    </row>
    <row r="112" spans="2:11" s="1" customFormat="1" ht="15" customHeight="1">
      <c r="B112" s="249"/>
      <c r="C112" s="226" t="s">
        <v>287</v>
      </c>
      <c r="D112" s="226"/>
      <c r="E112" s="226"/>
      <c r="F112" s="247" t="s">
        <v>268</v>
      </c>
      <c r="G112" s="226"/>
      <c r="H112" s="226" t="s">
        <v>302</v>
      </c>
      <c r="I112" s="226" t="s">
        <v>264</v>
      </c>
      <c r="J112" s="226">
        <v>50</v>
      </c>
      <c r="K112" s="238"/>
    </row>
    <row r="113" spans="2:11" s="1" customFormat="1" ht="15" customHeight="1">
      <c r="B113" s="249"/>
      <c r="C113" s="226" t="s">
        <v>50</v>
      </c>
      <c r="D113" s="226"/>
      <c r="E113" s="226"/>
      <c r="F113" s="247" t="s">
        <v>262</v>
      </c>
      <c r="G113" s="226"/>
      <c r="H113" s="226" t="s">
        <v>303</v>
      </c>
      <c r="I113" s="226" t="s">
        <v>264</v>
      </c>
      <c r="J113" s="226">
        <v>20</v>
      </c>
      <c r="K113" s="238"/>
    </row>
    <row r="114" spans="2:11" s="1" customFormat="1" ht="15" customHeight="1">
      <c r="B114" s="249"/>
      <c r="C114" s="226" t="s">
        <v>304</v>
      </c>
      <c r="D114" s="226"/>
      <c r="E114" s="226"/>
      <c r="F114" s="247" t="s">
        <v>262</v>
      </c>
      <c r="G114" s="226"/>
      <c r="H114" s="226" t="s">
        <v>305</v>
      </c>
      <c r="I114" s="226" t="s">
        <v>264</v>
      </c>
      <c r="J114" s="226">
        <v>120</v>
      </c>
      <c r="K114" s="238"/>
    </row>
    <row r="115" spans="2:11" s="1" customFormat="1" ht="15" customHeight="1">
      <c r="B115" s="249"/>
      <c r="C115" s="226" t="s">
        <v>35</v>
      </c>
      <c r="D115" s="226"/>
      <c r="E115" s="226"/>
      <c r="F115" s="247" t="s">
        <v>262</v>
      </c>
      <c r="G115" s="226"/>
      <c r="H115" s="226" t="s">
        <v>306</v>
      </c>
      <c r="I115" s="226" t="s">
        <v>297</v>
      </c>
      <c r="J115" s="226"/>
      <c r="K115" s="238"/>
    </row>
    <row r="116" spans="2:11" s="1" customFormat="1" ht="15" customHeight="1">
      <c r="B116" s="249"/>
      <c r="C116" s="226" t="s">
        <v>45</v>
      </c>
      <c r="D116" s="226"/>
      <c r="E116" s="226"/>
      <c r="F116" s="247" t="s">
        <v>262</v>
      </c>
      <c r="G116" s="226"/>
      <c r="H116" s="226" t="s">
        <v>307</v>
      </c>
      <c r="I116" s="226" t="s">
        <v>297</v>
      </c>
      <c r="J116" s="226"/>
      <c r="K116" s="238"/>
    </row>
    <row r="117" spans="2:11" s="1" customFormat="1" ht="15" customHeight="1">
      <c r="B117" s="249"/>
      <c r="C117" s="226" t="s">
        <v>54</v>
      </c>
      <c r="D117" s="226"/>
      <c r="E117" s="226"/>
      <c r="F117" s="247" t="s">
        <v>262</v>
      </c>
      <c r="G117" s="226"/>
      <c r="H117" s="226" t="s">
        <v>308</v>
      </c>
      <c r="I117" s="226" t="s">
        <v>309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310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256</v>
      </c>
      <c r="D123" s="239"/>
      <c r="E123" s="239"/>
      <c r="F123" s="239" t="s">
        <v>257</v>
      </c>
      <c r="G123" s="240"/>
      <c r="H123" s="239" t="s">
        <v>51</v>
      </c>
      <c r="I123" s="239" t="s">
        <v>54</v>
      </c>
      <c r="J123" s="239" t="s">
        <v>258</v>
      </c>
      <c r="K123" s="268"/>
    </row>
    <row r="124" spans="2:11" s="1" customFormat="1" ht="17.25" customHeight="1">
      <c r="B124" s="267"/>
      <c r="C124" s="241" t="s">
        <v>259</v>
      </c>
      <c r="D124" s="241"/>
      <c r="E124" s="241"/>
      <c r="F124" s="242" t="s">
        <v>260</v>
      </c>
      <c r="G124" s="243"/>
      <c r="H124" s="241"/>
      <c r="I124" s="241"/>
      <c r="J124" s="241" t="s">
        <v>261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265</v>
      </c>
      <c r="D126" s="246"/>
      <c r="E126" s="246"/>
      <c r="F126" s="247" t="s">
        <v>262</v>
      </c>
      <c r="G126" s="226"/>
      <c r="H126" s="226" t="s">
        <v>302</v>
      </c>
      <c r="I126" s="226" t="s">
        <v>264</v>
      </c>
      <c r="J126" s="226">
        <v>120</v>
      </c>
      <c r="K126" s="272"/>
    </row>
    <row r="127" spans="2:11" s="1" customFormat="1" ht="15" customHeight="1">
      <c r="B127" s="269"/>
      <c r="C127" s="226" t="s">
        <v>311</v>
      </c>
      <c r="D127" s="226"/>
      <c r="E127" s="226"/>
      <c r="F127" s="247" t="s">
        <v>262</v>
      </c>
      <c r="G127" s="226"/>
      <c r="H127" s="226" t="s">
        <v>312</v>
      </c>
      <c r="I127" s="226" t="s">
        <v>264</v>
      </c>
      <c r="J127" s="226" t="s">
        <v>313</v>
      </c>
      <c r="K127" s="272"/>
    </row>
    <row r="128" spans="2:11" s="1" customFormat="1" ht="15" customHeight="1">
      <c r="B128" s="269"/>
      <c r="C128" s="226" t="s">
        <v>210</v>
      </c>
      <c r="D128" s="226"/>
      <c r="E128" s="226"/>
      <c r="F128" s="247" t="s">
        <v>262</v>
      </c>
      <c r="G128" s="226"/>
      <c r="H128" s="226" t="s">
        <v>314</v>
      </c>
      <c r="I128" s="226" t="s">
        <v>264</v>
      </c>
      <c r="J128" s="226" t="s">
        <v>313</v>
      </c>
      <c r="K128" s="272"/>
    </row>
    <row r="129" spans="2:11" s="1" customFormat="1" ht="15" customHeight="1">
      <c r="B129" s="269"/>
      <c r="C129" s="226" t="s">
        <v>273</v>
      </c>
      <c r="D129" s="226"/>
      <c r="E129" s="226"/>
      <c r="F129" s="247" t="s">
        <v>268</v>
      </c>
      <c r="G129" s="226"/>
      <c r="H129" s="226" t="s">
        <v>274</v>
      </c>
      <c r="I129" s="226" t="s">
        <v>264</v>
      </c>
      <c r="J129" s="226">
        <v>15</v>
      </c>
      <c r="K129" s="272"/>
    </row>
    <row r="130" spans="2:11" s="1" customFormat="1" ht="15" customHeight="1">
      <c r="B130" s="269"/>
      <c r="C130" s="250" t="s">
        <v>275</v>
      </c>
      <c r="D130" s="250"/>
      <c r="E130" s="250"/>
      <c r="F130" s="251" t="s">
        <v>268</v>
      </c>
      <c r="G130" s="250"/>
      <c r="H130" s="250" t="s">
        <v>276</v>
      </c>
      <c r="I130" s="250" t="s">
        <v>264</v>
      </c>
      <c r="J130" s="250">
        <v>15</v>
      </c>
      <c r="K130" s="272"/>
    </row>
    <row r="131" spans="2:11" s="1" customFormat="1" ht="15" customHeight="1">
      <c r="B131" s="269"/>
      <c r="C131" s="250" t="s">
        <v>277</v>
      </c>
      <c r="D131" s="250"/>
      <c r="E131" s="250"/>
      <c r="F131" s="251" t="s">
        <v>268</v>
      </c>
      <c r="G131" s="250"/>
      <c r="H131" s="250" t="s">
        <v>278</v>
      </c>
      <c r="I131" s="250" t="s">
        <v>264</v>
      </c>
      <c r="J131" s="250">
        <v>20</v>
      </c>
      <c r="K131" s="272"/>
    </row>
    <row r="132" spans="2:11" s="1" customFormat="1" ht="15" customHeight="1">
      <c r="B132" s="269"/>
      <c r="C132" s="250" t="s">
        <v>279</v>
      </c>
      <c r="D132" s="250"/>
      <c r="E132" s="250"/>
      <c r="F132" s="251" t="s">
        <v>268</v>
      </c>
      <c r="G132" s="250"/>
      <c r="H132" s="250" t="s">
        <v>280</v>
      </c>
      <c r="I132" s="250" t="s">
        <v>264</v>
      </c>
      <c r="J132" s="250">
        <v>20</v>
      </c>
      <c r="K132" s="272"/>
    </row>
    <row r="133" spans="2:11" s="1" customFormat="1" ht="15" customHeight="1">
      <c r="B133" s="269"/>
      <c r="C133" s="226" t="s">
        <v>267</v>
      </c>
      <c r="D133" s="226"/>
      <c r="E133" s="226"/>
      <c r="F133" s="247" t="s">
        <v>268</v>
      </c>
      <c r="G133" s="226"/>
      <c r="H133" s="226" t="s">
        <v>302</v>
      </c>
      <c r="I133" s="226" t="s">
        <v>264</v>
      </c>
      <c r="J133" s="226">
        <v>50</v>
      </c>
      <c r="K133" s="272"/>
    </row>
    <row r="134" spans="2:11" s="1" customFormat="1" ht="15" customHeight="1">
      <c r="B134" s="269"/>
      <c r="C134" s="226" t="s">
        <v>281</v>
      </c>
      <c r="D134" s="226"/>
      <c r="E134" s="226"/>
      <c r="F134" s="247" t="s">
        <v>268</v>
      </c>
      <c r="G134" s="226"/>
      <c r="H134" s="226" t="s">
        <v>302</v>
      </c>
      <c r="I134" s="226" t="s">
        <v>264</v>
      </c>
      <c r="J134" s="226">
        <v>50</v>
      </c>
      <c r="K134" s="272"/>
    </row>
    <row r="135" spans="2:11" s="1" customFormat="1" ht="15" customHeight="1">
      <c r="B135" s="269"/>
      <c r="C135" s="226" t="s">
        <v>287</v>
      </c>
      <c r="D135" s="226"/>
      <c r="E135" s="226"/>
      <c r="F135" s="247" t="s">
        <v>268</v>
      </c>
      <c r="G135" s="226"/>
      <c r="H135" s="226" t="s">
        <v>302</v>
      </c>
      <c r="I135" s="226" t="s">
        <v>264</v>
      </c>
      <c r="J135" s="226">
        <v>50</v>
      </c>
      <c r="K135" s="272"/>
    </row>
    <row r="136" spans="2:11" s="1" customFormat="1" ht="15" customHeight="1">
      <c r="B136" s="269"/>
      <c r="C136" s="226" t="s">
        <v>289</v>
      </c>
      <c r="D136" s="226"/>
      <c r="E136" s="226"/>
      <c r="F136" s="247" t="s">
        <v>268</v>
      </c>
      <c r="G136" s="226"/>
      <c r="H136" s="226" t="s">
        <v>302</v>
      </c>
      <c r="I136" s="226" t="s">
        <v>264</v>
      </c>
      <c r="J136" s="226">
        <v>50</v>
      </c>
      <c r="K136" s="272"/>
    </row>
    <row r="137" spans="2:11" s="1" customFormat="1" ht="15" customHeight="1">
      <c r="B137" s="269"/>
      <c r="C137" s="226" t="s">
        <v>290</v>
      </c>
      <c r="D137" s="226"/>
      <c r="E137" s="226"/>
      <c r="F137" s="247" t="s">
        <v>268</v>
      </c>
      <c r="G137" s="226"/>
      <c r="H137" s="226" t="s">
        <v>315</v>
      </c>
      <c r="I137" s="226" t="s">
        <v>264</v>
      </c>
      <c r="J137" s="226">
        <v>255</v>
      </c>
      <c r="K137" s="272"/>
    </row>
    <row r="138" spans="2:11" s="1" customFormat="1" ht="15" customHeight="1">
      <c r="B138" s="269"/>
      <c r="C138" s="226" t="s">
        <v>292</v>
      </c>
      <c r="D138" s="226"/>
      <c r="E138" s="226"/>
      <c r="F138" s="247" t="s">
        <v>262</v>
      </c>
      <c r="G138" s="226"/>
      <c r="H138" s="226" t="s">
        <v>316</v>
      </c>
      <c r="I138" s="226" t="s">
        <v>294</v>
      </c>
      <c r="J138" s="226"/>
      <c r="K138" s="272"/>
    </row>
    <row r="139" spans="2:11" s="1" customFormat="1" ht="15" customHeight="1">
      <c r="B139" s="269"/>
      <c r="C139" s="226" t="s">
        <v>295</v>
      </c>
      <c r="D139" s="226"/>
      <c r="E139" s="226"/>
      <c r="F139" s="247" t="s">
        <v>262</v>
      </c>
      <c r="G139" s="226"/>
      <c r="H139" s="226" t="s">
        <v>317</v>
      </c>
      <c r="I139" s="226" t="s">
        <v>297</v>
      </c>
      <c r="J139" s="226"/>
      <c r="K139" s="272"/>
    </row>
    <row r="140" spans="2:11" s="1" customFormat="1" ht="15" customHeight="1">
      <c r="B140" s="269"/>
      <c r="C140" s="226" t="s">
        <v>298</v>
      </c>
      <c r="D140" s="226"/>
      <c r="E140" s="226"/>
      <c r="F140" s="247" t="s">
        <v>262</v>
      </c>
      <c r="G140" s="226"/>
      <c r="H140" s="226" t="s">
        <v>298</v>
      </c>
      <c r="I140" s="226" t="s">
        <v>297</v>
      </c>
      <c r="J140" s="226"/>
      <c r="K140" s="272"/>
    </row>
    <row r="141" spans="2:11" s="1" customFormat="1" ht="15" customHeight="1">
      <c r="B141" s="269"/>
      <c r="C141" s="226" t="s">
        <v>35</v>
      </c>
      <c r="D141" s="226"/>
      <c r="E141" s="226"/>
      <c r="F141" s="247" t="s">
        <v>262</v>
      </c>
      <c r="G141" s="226"/>
      <c r="H141" s="226" t="s">
        <v>318</v>
      </c>
      <c r="I141" s="226" t="s">
        <v>297</v>
      </c>
      <c r="J141" s="226"/>
      <c r="K141" s="272"/>
    </row>
    <row r="142" spans="2:11" s="1" customFormat="1" ht="15" customHeight="1">
      <c r="B142" s="269"/>
      <c r="C142" s="226" t="s">
        <v>319</v>
      </c>
      <c r="D142" s="226"/>
      <c r="E142" s="226"/>
      <c r="F142" s="247" t="s">
        <v>262</v>
      </c>
      <c r="G142" s="226"/>
      <c r="H142" s="226" t="s">
        <v>320</v>
      </c>
      <c r="I142" s="226" t="s">
        <v>297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321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256</v>
      </c>
      <c r="D148" s="239"/>
      <c r="E148" s="239"/>
      <c r="F148" s="239" t="s">
        <v>257</v>
      </c>
      <c r="G148" s="240"/>
      <c r="H148" s="239" t="s">
        <v>51</v>
      </c>
      <c r="I148" s="239" t="s">
        <v>54</v>
      </c>
      <c r="J148" s="239" t="s">
        <v>258</v>
      </c>
      <c r="K148" s="238"/>
    </row>
    <row r="149" spans="2:11" s="1" customFormat="1" ht="17.25" customHeight="1">
      <c r="B149" s="237"/>
      <c r="C149" s="241" t="s">
        <v>259</v>
      </c>
      <c r="D149" s="241"/>
      <c r="E149" s="241"/>
      <c r="F149" s="242" t="s">
        <v>260</v>
      </c>
      <c r="G149" s="243"/>
      <c r="H149" s="241"/>
      <c r="I149" s="241"/>
      <c r="J149" s="241" t="s">
        <v>261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265</v>
      </c>
      <c r="D151" s="226"/>
      <c r="E151" s="226"/>
      <c r="F151" s="277" t="s">
        <v>262</v>
      </c>
      <c r="G151" s="226"/>
      <c r="H151" s="276" t="s">
        <v>302</v>
      </c>
      <c r="I151" s="276" t="s">
        <v>264</v>
      </c>
      <c r="J151" s="276">
        <v>120</v>
      </c>
      <c r="K151" s="272"/>
    </row>
    <row r="152" spans="2:11" s="1" customFormat="1" ht="15" customHeight="1">
      <c r="B152" s="249"/>
      <c r="C152" s="276" t="s">
        <v>311</v>
      </c>
      <c r="D152" s="226"/>
      <c r="E152" s="226"/>
      <c r="F152" s="277" t="s">
        <v>262</v>
      </c>
      <c r="G152" s="226"/>
      <c r="H152" s="276" t="s">
        <v>322</v>
      </c>
      <c r="I152" s="276" t="s">
        <v>264</v>
      </c>
      <c r="J152" s="276" t="s">
        <v>313</v>
      </c>
      <c r="K152" s="272"/>
    </row>
    <row r="153" spans="2:11" s="1" customFormat="1" ht="15" customHeight="1">
      <c r="B153" s="249"/>
      <c r="C153" s="276" t="s">
        <v>210</v>
      </c>
      <c r="D153" s="226"/>
      <c r="E153" s="226"/>
      <c r="F153" s="277" t="s">
        <v>262</v>
      </c>
      <c r="G153" s="226"/>
      <c r="H153" s="276" t="s">
        <v>323</v>
      </c>
      <c r="I153" s="276" t="s">
        <v>264</v>
      </c>
      <c r="J153" s="276" t="s">
        <v>313</v>
      </c>
      <c r="K153" s="272"/>
    </row>
    <row r="154" spans="2:11" s="1" customFormat="1" ht="15" customHeight="1">
      <c r="B154" s="249"/>
      <c r="C154" s="276" t="s">
        <v>267</v>
      </c>
      <c r="D154" s="226"/>
      <c r="E154" s="226"/>
      <c r="F154" s="277" t="s">
        <v>268</v>
      </c>
      <c r="G154" s="226"/>
      <c r="H154" s="276" t="s">
        <v>302</v>
      </c>
      <c r="I154" s="276" t="s">
        <v>264</v>
      </c>
      <c r="J154" s="276">
        <v>50</v>
      </c>
      <c r="K154" s="272"/>
    </row>
    <row r="155" spans="2:11" s="1" customFormat="1" ht="15" customHeight="1">
      <c r="B155" s="249"/>
      <c r="C155" s="276" t="s">
        <v>270</v>
      </c>
      <c r="D155" s="226"/>
      <c r="E155" s="226"/>
      <c r="F155" s="277" t="s">
        <v>262</v>
      </c>
      <c r="G155" s="226"/>
      <c r="H155" s="276" t="s">
        <v>302</v>
      </c>
      <c r="I155" s="276" t="s">
        <v>272</v>
      </c>
      <c r="J155" s="276"/>
      <c r="K155" s="272"/>
    </row>
    <row r="156" spans="2:11" s="1" customFormat="1" ht="15" customHeight="1">
      <c r="B156" s="249"/>
      <c r="C156" s="276" t="s">
        <v>281</v>
      </c>
      <c r="D156" s="226"/>
      <c r="E156" s="226"/>
      <c r="F156" s="277" t="s">
        <v>268</v>
      </c>
      <c r="G156" s="226"/>
      <c r="H156" s="276" t="s">
        <v>302</v>
      </c>
      <c r="I156" s="276" t="s">
        <v>264</v>
      </c>
      <c r="J156" s="276">
        <v>50</v>
      </c>
      <c r="K156" s="272"/>
    </row>
    <row r="157" spans="2:11" s="1" customFormat="1" ht="15" customHeight="1">
      <c r="B157" s="249"/>
      <c r="C157" s="276" t="s">
        <v>289</v>
      </c>
      <c r="D157" s="226"/>
      <c r="E157" s="226"/>
      <c r="F157" s="277" t="s">
        <v>268</v>
      </c>
      <c r="G157" s="226"/>
      <c r="H157" s="276" t="s">
        <v>302</v>
      </c>
      <c r="I157" s="276" t="s">
        <v>264</v>
      </c>
      <c r="J157" s="276">
        <v>50</v>
      </c>
      <c r="K157" s="272"/>
    </row>
    <row r="158" spans="2:11" s="1" customFormat="1" ht="15" customHeight="1">
      <c r="B158" s="249"/>
      <c r="C158" s="276" t="s">
        <v>287</v>
      </c>
      <c r="D158" s="226"/>
      <c r="E158" s="226"/>
      <c r="F158" s="277" t="s">
        <v>268</v>
      </c>
      <c r="G158" s="226"/>
      <c r="H158" s="276" t="s">
        <v>302</v>
      </c>
      <c r="I158" s="276" t="s">
        <v>264</v>
      </c>
      <c r="J158" s="276">
        <v>50</v>
      </c>
      <c r="K158" s="272"/>
    </row>
    <row r="159" spans="2:11" s="1" customFormat="1" ht="15" customHeight="1">
      <c r="B159" s="249"/>
      <c r="C159" s="276" t="s">
        <v>79</v>
      </c>
      <c r="D159" s="226"/>
      <c r="E159" s="226"/>
      <c r="F159" s="277" t="s">
        <v>262</v>
      </c>
      <c r="G159" s="226"/>
      <c r="H159" s="276" t="s">
        <v>324</v>
      </c>
      <c r="I159" s="276" t="s">
        <v>264</v>
      </c>
      <c r="J159" s="276" t="s">
        <v>325</v>
      </c>
      <c r="K159" s="272"/>
    </row>
    <row r="160" spans="2:11" s="1" customFormat="1" ht="15" customHeight="1">
      <c r="B160" s="249"/>
      <c r="C160" s="276" t="s">
        <v>326</v>
      </c>
      <c r="D160" s="226"/>
      <c r="E160" s="226"/>
      <c r="F160" s="277" t="s">
        <v>262</v>
      </c>
      <c r="G160" s="226"/>
      <c r="H160" s="276" t="s">
        <v>327</v>
      </c>
      <c r="I160" s="276" t="s">
        <v>297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328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256</v>
      </c>
      <c r="D166" s="239"/>
      <c r="E166" s="239"/>
      <c r="F166" s="239" t="s">
        <v>257</v>
      </c>
      <c r="G166" s="281"/>
      <c r="H166" s="282" t="s">
        <v>51</v>
      </c>
      <c r="I166" s="282" t="s">
        <v>54</v>
      </c>
      <c r="J166" s="239" t="s">
        <v>258</v>
      </c>
      <c r="K166" s="219"/>
    </row>
    <row r="167" spans="2:11" s="1" customFormat="1" ht="17.25" customHeight="1">
      <c r="B167" s="220"/>
      <c r="C167" s="241" t="s">
        <v>259</v>
      </c>
      <c r="D167" s="241"/>
      <c r="E167" s="241"/>
      <c r="F167" s="242" t="s">
        <v>260</v>
      </c>
      <c r="G167" s="283"/>
      <c r="H167" s="284"/>
      <c r="I167" s="284"/>
      <c r="J167" s="241" t="s">
        <v>261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265</v>
      </c>
      <c r="D169" s="226"/>
      <c r="E169" s="226"/>
      <c r="F169" s="247" t="s">
        <v>262</v>
      </c>
      <c r="G169" s="226"/>
      <c r="H169" s="226" t="s">
        <v>302</v>
      </c>
      <c r="I169" s="226" t="s">
        <v>264</v>
      </c>
      <c r="J169" s="226">
        <v>120</v>
      </c>
      <c r="K169" s="272"/>
    </row>
    <row r="170" spans="2:11" s="1" customFormat="1" ht="15" customHeight="1">
      <c r="B170" s="249"/>
      <c r="C170" s="226" t="s">
        <v>311</v>
      </c>
      <c r="D170" s="226"/>
      <c r="E170" s="226"/>
      <c r="F170" s="247" t="s">
        <v>262</v>
      </c>
      <c r="G170" s="226"/>
      <c r="H170" s="226" t="s">
        <v>312</v>
      </c>
      <c r="I170" s="226" t="s">
        <v>264</v>
      </c>
      <c r="J170" s="226" t="s">
        <v>313</v>
      </c>
      <c r="K170" s="272"/>
    </row>
    <row r="171" spans="2:11" s="1" customFormat="1" ht="15" customHeight="1">
      <c r="B171" s="249"/>
      <c r="C171" s="226" t="s">
        <v>210</v>
      </c>
      <c r="D171" s="226"/>
      <c r="E171" s="226"/>
      <c r="F171" s="247" t="s">
        <v>262</v>
      </c>
      <c r="G171" s="226"/>
      <c r="H171" s="226" t="s">
        <v>329</v>
      </c>
      <c r="I171" s="226" t="s">
        <v>264</v>
      </c>
      <c r="J171" s="226" t="s">
        <v>313</v>
      </c>
      <c r="K171" s="272"/>
    </row>
    <row r="172" spans="2:11" s="1" customFormat="1" ht="15" customHeight="1">
      <c r="B172" s="249"/>
      <c r="C172" s="226" t="s">
        <v>267</v>
      </c>
      <c r="D172" s="226"/>
      <c r="E172" s="226"/>
      <c r="F172" s="247" t="s">
        <v>268</v>
      </c>
      <c r="G172" s="226"/>
      <c r="H172" s="226" t="s">
        <v>329</v>
      </c>
      <c r="I172" s="226" t="s">
        <v>264</v>
      </c>
      <c r="J172" s="226">
        <v>50</v>
      </c>
      <c r="K172" s="272"/>
    </row>
    <row r="173" spans="2:11" s="1" customFormat="1" ht="15" customHeight="1">
      <c r="B173" s="249"/>
      <c r="C173" s="226" t="s">
        <v>270</v>
      </c>
      <c r="D173" s="226"/>
      <c r="E173" s="226"/>
      <c r="F173" s="247" t="s">
        <v>262</v>
      </c>
      <c r="G173" s="226"/>
      <c r="H173" s="226" t="s">
        <v>329</v>
      </c>
      <c r="I173" s="226" t="s">
        <v>272</v>
      </c>
      <c r="J173" s="226"/>
      <c r="K173" s="272"/>
    </row>
    <row r="174" spans="2:11" s="1" customFormat="1" ht="15" customHeight="1">
      <c r="B174" s="249"/>
      <c r="C174" s="226" t="s">
        <v>281</v>
      </c>
      <c r="D174" s="226"/>
      <c r="E174" s="226"/>
      <c r="F174" s="247" t="s">
        <v>268</v>
      </c>
      <c r="G174" s="226"/>
      <c r="H174" s="226" t="s">
        <v>329</v>
      </c>
      <c r="I174" s="226" t="s">
        <v>264</v>
      </c>
      <c r="J174" s="226">
        <v>50</v>
      </c>
      <c r="K174" s="272"/>
    </row>
    <row r="175" spans="2:11" s="1" customFormat="1" ht="15" customHeight="1">
      <c r="B175" s="249"/>
      <c r="C175" s="226" t="s">
        <v>289</v>
      </c>
      <c r="D175" s="226"/>
      <c r="E175" s="226"/>
      <c r="F175" s="247" t="s">
        <v>268</v>
      </c>
      <c r="G175" s="226"/>
      <c r="H175" s="226" t="s">
        <v>329</v>
      </c>
      <c r="I175" s="226" t="s">
        <v>264</v>
      </c>
      <c r="J175" s="226">
        <v>50</v>
      </c>
      <c r="K175" s="272"/>
    </row>
    <row r="176" spans="2:11" s="1" customFormat="1" ht="15" customHeight="1">
      <c r="B176" s="249"/>
      <c r="C176" s="226" t="s">
        <v>287</v>
      </c>
      <c r="D176" s="226"/>
      <c r="E176" s="226"/>
      <c r="F176" s="247" t="s">
        <v>268</v>
      </c>
      <c r="G176" s="226"/>
      <c r="H176" s="226" t="s">
        <v>329</v>
      </c>
      <c r="I176" s="226" t="s">
        <v>264</v>
      </c>
      <c r="J176" s="226">
        <v>50</v>
      </c>
      <c r="K176" s="272"/>
    </row>
    <row r="177" spans="2:11" s="1" customFormat="1" ht="15" customHeight="1">
      <c r="B177" s="249"/>
      <c r="C177" s="226" t="s">
        <v>87</v>
      </c>
      <c r="D177" s="226"/>
      <c r="E177" s="226"/>
      <c r="F177" s="247" t="s">
        <v>262</v>
      </c>
      <c r="G177" s="226"/>
      <c r="H177" s="226" t="s">
        <v>330</v>
      </c>
      <c r="I177" s="226" t="s">
        <v>331</v>
      </c>
      <c r="J177" s="226"/>
      <c r="K177" s="272"/>
    </row>
    <row r="178" spans="2:11" s="1" customFormat="1" ht="15" customHeight="1">
      <c r="B178" s="249"/>
      <c r="C178" s="226" t="s">
        <v>54</v>
      </c>
      <c r="D178" s="226"/>
      <c r="E178" s="226"/>
      <c r="F178" s="247" t="s">
        <v>262</v>
      </c>
      <c r="G178" s="226"/>
      <c r="H178" s="226" t="s">
        <v>332</v>
      </c>
      <c r="I178" s="226" t="s">
        <v>333</v>
      </c>
      <c r="J178" s="226">
        <v>1</v>
      </c>
      <c r="K178" s="272"/>
    </row>
    <row r="179" spans="2:11" s="1" customFormat="1" ht="15" customHeight="1">
      <c r="B179" s="249"/>
      <c r="C179" s="226" t="s">
        <v>50</v>
      </c>
      <c r="D179" s="226"/>
      <c r="E179" s="226"/>
      <c r="F179" s="247" t="s">
        <v>262</v>
      </c>
      <c r="G179" s="226"/>
      <c r="H179" s="226" t="s">
        <v>334</v>
      </c>
      <c r="I179" s="226" t="s">
        <v>264</v>
      </c>
      <c r="J179" s="226">
        <v>20</v>
      </c>
      <c r="K179" s="272"/>
    </row>
    <row r="180" spans="2:11" s="1" customFormat="1" ht="15" customHeight="1">
      <c r="B180" s="249"/>
      <c r="C180" s="226" t="s">
        <v>51</v>
      </c>
      <c r="D180" s="226"/>
      <c r="E180" s="226"/>
      <c r="F180" s="247" t="s">
        <v>262</v>
      </c>
      <c r="G180" s="226"/>
      <c r="H180" s="226" t="s">
        <v>335</v>
      </c>
      <c r="I180" s="226" t="s">
        <v>264</v>
      </c>
      <c r="J180" s="226">
        <v>255</v>
      </c>
      <c r="K180" s="272"/>
    </row>
    <row r="181" spans="2:11" s="1" customFormat="1" ht="15" customHeight="1">
      <c r="B181" s="249"/>
      <c r="C181" s="226" t="s">
        <v>88</v>
      </c>
      <c r="D181" s="226"/>
      <c r="E181" s="226"/>
      <c r="F181" s="247" t="s">
        <v>262</v>
      </c>
      <c r="G181" s="226"/>
      <c r="H181" s="226" t="s">
        <v>226</v>
      </c>
      <c r="I181" s="226" t="s">
        <v>264</v>
      </c>
      <c r="J181" s="226">
        <v>10</v>
      </c>
      <c r="K181" s="272"/>
    </row>
    <row r="182" spans="2:11" s="1" customFormat="1" ht="15" customHeight="1">
      <c r="B182" s="249"/>
      <c r="C182" s="226" t="s">
        <v>89</v>
      </c>
      <c r="D182" s="226"/>
      <c r="E182" s="226"/>
      <c r="F182" s="247" t="s">
        <v>262</v>
      </c>
      <c r="G182" s="226"/>
      <c r="H182" s="226" t="s">
        <v>336</v>
      </c>
      <c r="I182" s="226" t="s">
        <v>297</v>
      </c>
      <c r="J182" s="226"/>
      <c r="K182" s="272"/>
    </row>
    <row r="183" spans="2:11" s="1" customFormat="1" ht="15" customHeight="1">
      <c r="B183" s="249"/>
      <c r="C183" s="226" t="s">
        <v>337</v>
      </c>
      <c r="D183" s="226"/>
      <c r="E183" s="226"/>
      <c r="F183" s="247" t="s">
        <v>262</v>
      </c>
      <c r="G183" s="226"/>
      <c r="H183" s="226" t="s">
        <v>338</v>
      </c>
      <c r="I183" s="226" t="s">
        <v>297</v>
      </c>
      <c r="J183" s="226"/>
      <c r="K183" s="272"/>
    </row>
    <row r="184" spans="2:11" s="1" customFormat="1" ht="15" customHeight="1">
      <c r="B184" s="249"/>
      <c r="C184" s="226" t="s">
        <v>326</v>
      </c>
      <c r="D184" s="226"/>
      <c r="E184" s="226"/>
      <c r="F184" s="247" t="s">
        <v>262</v>
      </c>
      <c r="G184" s="226"/>
      <c r="H184" s="226" t="s">
        <v>339</v>
      </c>
      <c r="I184" s="226" t="s">
        <v>297</v>
      </c>
      <c r="J184" s="226"/>
      <c r="K184" s="272"/>
    </row>
    <row r="185" spans="2:11" s="1" customFormat="1" ht="15" customHeight="1">
      <c r="B185" s="249"/>
      <c r="C185" s="226" t="s">
        <v>91</v>
      </c>
      <c r="D185" s="226"/>
      <c r="E185" s="226"/>
      <c r="F185" s="247" t="s">
        <v>268</v>
      </c>
      <c r="G185" s="226"/>
      <c r="H185" s="226" t="s">
        <v>340</v>
      </c>
      <c r="I185" s="226" t="s">
        <v>264</v>
      </c>
      <c r="J185" s="226">
        <v>50</v>
      </c>
      <c r="K185" s="272"/>
    </row>
    <row r="186" spans="2:11" s="1" customFormat="1" ht="15" customHeight="1">
      <c r="B186" s="249"/>
      <c r="C186" s="226" t="s">
        <v>341</v>
      </c>
      <c r="D186" s="226"/>
      <c r="E186" s="226"/>
      <c r="F186" s="247" t="s">
        <v>268</v>
      </c>
      <c r="G186" s="226"/>
      <c r="H186" s="226" t="s">
        <v>342</v>
      </c>
      <c r="I186" s="226" t="s">
        <v>343</v>
      </c>
      <c r="J186" s="226"/>
      <c r="K186" s="272"/>
    </row>
    <row r="187" spans="2:11" s="1" customFormat="1" ht="15" customHeight="1">
      <c r="B187" s="249"/>
      <c r="C187" s="226" t="s">
        <v>344</v>
      </c>
      <c r="D187" s="226"/>
      <c r="E187" s="226"/>
      <c r="F187" s="247" t="s">
        <v>268</v>
      </c>
      <c r="G187" s="226"/>
      <c r="H187" s="226" t="s">
        <v>345</v>
      </c>
      <c r="I187" s="226" t="s">
        <v>343</v>
      </c>
      <c r="J187" s="226"/>
      <c r="K187" s="272"/>
    </row>
    <row r="188" spans="2:11" s="1" customFormat="1" ht="15" customHeight="1">
      <c r="B188" s="249"/>
      <c r="C188" s="226" t="s">
        <v>346</v>
      </c>
      <c r="D188" s="226"/>
      <c r="E188" s="226"/>
      <c r="F188" s="247" t="s">
        <v>268</v>
      </c>
      <c r="G188" s="226"/>
      <c r="H188" s="226" t="s">
        <v>347</v>
      </c>
      <c r="I188" s="226" t="s">
        <v>343</v>
      </c>
      <c r="J188" s="226"/>
      <c r="K188" s="272"/>
    </row>
    <row r="189" spans="2:11" s="1" customFormat="1" ht="15" customHeight="1">
      <c r="B189" s="249"/>
      <c r="C189" s="285" t="s">
        <v>348</v>
      </c>
      <c r="D189" s="226"/>
      <c r="E189" s="226"/>
      <c r="F189" s="247" t="s">
        <v>268</v>
      </c>
      <c r="G189" s="226"/>
      <c r="H189" s="226" t="s">
        <v>349</v>
      </c>
      <c r="I189" s="226" t="s">
        <v>350</v>
      </c>
      <c r="J189" s="286" t="s">
        <v>351</v>
      </c>
      <c r="K189" s="272"/>
    </row>
    <row r="190" spans="2:11" s="1" customFormat="1" ht="15" customHeight="1">
      <c r="B190" s="249"/>
      <c r="C190" s="285" t="s">
        <v>39</v>
      </c>
      <c r="D190" s="226"/>
      <c r="E190" s="226"/>
      <c r="F190" s="247" t="s">
        <v>262</v>
      </c>
      <c r="G190" s="226"/>
      <c r="H190" s="223" t="s">
        <v>352</v>
      </c>
      <c r="I190" s="226" t="s">
        <v>353</v>
      </c>
      <c r="J190" s="226"/>
      <c r="K190" s="272"/>
    </row>
    <row r="191" spans="2:11" s="1" customFormat="1" ht="15" customHeight="1">
      <c r="B191" s="249"/>
      <c r="C191" s="285" t="s">
        <v>354</v>
      </c>
      <c r="D191" s="226"/>
      <c r="E191" s="226"/>
      <c r="F191" s="247" t="s">
        <v>262</v>
      </c>
      <c r="G191" s="226"/>
      <c r="H191" s="226" t="s">
        <v>355</v>
      </c>
      <c r="I191" s="226" t="s">
        <v>297</v>
      </c>
      <c r="J191" s="226"/>
      <c r="K191" s="272"/>
    </row>
    <row r="192" spans="2:11" s="1" customFormat="1" ht="15" customHeight="1">
      <c r="B192" s="249"/>
      <c r="C192" s="285" t="s">
        <v>356</v>
      </c>
      <c r="D192" s="226"/>
      <c r="E192" s="226"/>
      <c r="F192" s="247" t="s">
        <v>262</v>
      </c>
      <c r="G192" s="226"/>
      <c r="H192" s="226" t="s">
        <v>357</v>
      </c>
      <c r="I192" s="226" t="s">
        <v>297</v>
      </c>
      <c r="J192" s="226"/>
      <c r="K192" s="272"/>
    </row>
    <row r="193" spans="2:11" s="1" customFormat="1" ht="15" customHeight="1">
      <c r="B193" s="249"/>
      <c r="C193" s="285" t="s">
        <v>358</v>
      </c>
      <c r="D193" s="226"/>
      <c r="E193" s="226"/>
      <c r="F193" s="247" t="s">
        <v>268</v>
      </c>
      <c r="G193" s="226"/>
      <c r="H193" s="226" t="s">
        <v>359</v>
      </c>
      <c r="I193" s="226" t="s">
        <v>297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360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361</v>
      </c>
      <c r="D200" s="288"/>
      <c r="E200" s="288"/>
      <c r="F200" s="288" t="s">
        <v>362</v>
      </c>
      <c r="G200" s="289"/>
      <c r="H200" s="343" t="s">
        <v>363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353</v>
      </c>
      <c r="D202" s="226"/>
      <c r="E202" s="226"/>
      <c r="F202" s="247" t="s">
        <v>40</v>
      </c>
      <c r="G202" s="226"/>
      <c r="H202" s="344" t="s">
        <v>364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41</v>
      </c>
      <c r="G203" s="226"/>
      <c r="H203" s="344" t="s">
        <v>365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44</v>
      </c>
      <c r="G204" s="226"/>
      <c r="H204" s="344" t="s">
        <v>366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42</v>
      </c>
      <c r="G205" s="226"/>
      <c r="H205" s="344" t="s">
        <v>367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43</v>
      </c>
      <c r="G206" s="226"/>
      <c r="H206" s="344" t="s">
        <v>368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309</v>
      </c>
      <c r="D208" s="226"/>
      <c r="E208" s="226"/>
      <c r="F208" s="247" t="s">
        <v>73</v>
      </c>
      <c r="G208" s="226"/>
      <c r="H208" s="344" t="s">
        <v>369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204</v>
      </c>
      <c r="G209" s="226"/>
      <c r="H209" s="344" t="s">
        <v>205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202</v>
      </c>
      <c r="G210" s="226"/>
      <c r="H210" s="344" t="s">
        <v>370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206</v>
      </c>
      <c r="G211" s="285"/>
      <c r="H211" s="345" t="s">
        <v>207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208</v>
      </c>
      <c r="G212" s="285"/>
      <c r="H212" s="345" t="s">
        <v>371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333</v>
      </c>
      <c r="D214" s="226"/>
      <c r="E214" s="226"/>
      <c r="F214" s="247">
        <v>1</v>
      </c>
      <c r="G214" s="285"/>
      <c r="H214" s="345" t="s">
        <v>372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373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374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375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2022-09-27T10:11:21Z</dcterms:created>
  <dcterms:modified xsi:type="dcterms:W3CDTF">2022-10-10T08:39:56Z</dcterms:modified>
  <cp:category/>
  <cp:version/>
  <cp:contentType/>
  <cp:contentStatus/>
</cp:coreProperties>
</file>