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6-2022 - Údržba HOZ Sta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'006-2022 - Údržba HOZ Sta...'!$C$88:$K$243</definedName>
    <definedName name="_xlnm.Print_Area" localSheetId="1">'006-2022 - Údržba HOZ Sta...'!$C$4:$J$39,'006-2022 - Údržba HOZ Sta...'!$C$45:$J$70,'006-2022 - Údržba HOZ Sta...'!$C$76:$K$243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'006-2022 - Údržba HOZ Sta...'!$88:$88</definedName>
  </definedNames>
  <calcPr fullCalcOnLoad="1"/>
</workbook>
</file>

<file path=xl/sharedStrings.xml><?xml version="1.0" encoding="utf-8"?>
<sst xmlns="http://schemas.openxmlformats.org/spreadsheetml/2006/main" count="1977" uniqueCount="510">
  <si>
    <t>Export Komplet</t>
  </si>
  <si>
    <t>VZ</t>
  </si>
  <si>
    <t>2.0</t>
  </si>
  <si>
    <t>ZAMOK</t>
  </si>
  <si>
    <t>False</t>
  </si>
  <si>
    <t>{48d0de87-fe4b-4b53-b810-4635935f5200}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</si>
  <si>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</si>
  <si>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</si>
  <si>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</si>
  <si>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</si>
  <si>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</si>
  <si>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</si>
  <si>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</si>
  <si>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</si>
  <si>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006/2022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</si>
  <si>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</si>
  <si>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</si>
  <si>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Starý Kolín</t>
  </si>
  <si>
    <t>KSO:</t>
  </si>
  <si>
    <t/>
  </si>
  <si>
    <t>CC-CZ:</t>
  </si>
  <si>
    <t>Místo:</t>
  </si>
  <si>
    <t>Starý Kolín</t>
  </si>
  <si>
    <t>Datum:</t>
  </si>
  <si>
    <t>5. 9. 2022</t>
  </si>
  <si>
    <t>Zadavatel:</t>
  </si>
  <si>
    <t>IČ:</t>
  </si>
  <si>
    <t>SPÚ OVHS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</si>
  <si>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</si>
  <si>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</si>
  <si>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</si>
  <si>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</si>
  <si>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</si>
  <si>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</si>
  <si>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</si>
  <si>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Bc. Roman Vachek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</si>
  <si>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</si>
  <si>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</si>
  <si>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</si>
  <si>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</si>
  <si>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</si>
  <si>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</si>
  <si>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</si>
  <si>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</si>
  <si>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</si>
  <si>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</si>
  <si>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</si>
  <si>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</si>
  <si>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</si>
  <si>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</si>
  <si>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</si>
  <si>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</si>
  <si>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</si>
  <si>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</si>
  <si>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</si>
  <si>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</si>
  <si>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</si>
  <si>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</si>
  <si>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</si>
  <si>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</si>
  <si>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</si>
  <si>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</si>
  <si>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</si>
  <si>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</si>
  <si>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</si>
  <si>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</si>
  <si>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</si>
  <si>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</si>
  <si>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</si>
  <si>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</si>
  <si>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</si>
  <si>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</si>
  <si>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</si>
  <si>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</si>
  <si>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</si>
  <si>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</si>
  <si>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</si>
  <si>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</si>
  <si>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</si>
  <si>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{1c920f01-df2a-4f5d-88c3-3f9cc405c84d}</t>
  </si>
  <si>
    <t>2</t>
  </si>
  <si>
    <t>KRYCÍ LIST SOUPISU PRACÍ</t>
  </si>
  <si>
    <t>Objekt:</t>
  </si>
  <si>
    <t>006/2022 - Údržba HOZ Starý Kolín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</si>
  <si>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</si>
  <si>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</si>
  <si>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</si>
  <si>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</si>
  <si>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</si>
  <si>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</si>
  <si>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</si>
  <si>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</si>
  <si>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</si>
  <si>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</si>
  <si>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997 - Přesun sutě</t>
  </si>
  <si>
    <t xml:space="preserve">    998 - Přesun hmot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</si>
  <si>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</si>
  <si>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</si>
  <si>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</si>
  <si>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</si>
  <si>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</si>
  <si>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</si>
  <si>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</si>
  <si>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</si>
  <si>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</si>
  <si>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</si>
  <si>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</si>
  <si>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</si>
  <si>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</si>
  <si>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</si>
  <si>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</si>
  <si>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</si>
  <si>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</si>
  <si>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</si>
  <si>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</si>
  <si>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</si>
  <si>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</si>
  <si>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průměrný přítok do 500 l/min</t>
  </si>
  <si>
    <t>hod</t>
  </si>
  <si>
    <t>CS ÚRS 2022 02</t>
  </si>
  <si>
    <t>4</t>
  </si>
  <si>
    <t>185534072</t>
  </si>
  <si>
    <t>PP</t>
  </si>
  <si>
    <t>Čerpání vody na dopravní výšku do 10 m s uvažovaným průměrným přítokem do 500 l/min</t>
  </si>
  <si>
    <t>Online PSC</t>
  </si>
  <si>
    <t>https://podminky.urs.cz/item/CS_URS_2022_02/115101201</t>
  </si>
  <si>
    <t>121151103</t>
  </si>
  <si>
    <t>Sejmutí ornice plochy do 100 m2 tl vrstvy do 200 mm strojně</t>
  </si>
  <si>
    <t>m2</t>
  </si>
  <si>
    <t>2054207725</t>
  </si>
  <si>
    <t>Sejmutí ornice strojně při souvislé ploše do 100 m2, tl. vrstvy do 200 mm</t>
  </si>
  <si>
    <t>https://podminky.urs.cz/item/CS_URS_2022_02/121151103</t>
  </si>
  <si>
    <t>VV</t>
  </si>
  <si>
    <t>1,6*5</t>
  </si>
  <si>
    <t>1,6*4</t>
  </si>
  <si>
    <t>Součet</t>
  </si>
  <si>
    <t>3</t>
  </si>
  <si>
    <t>122251501</t>
  </si>
  <si>
    <t>Odkopávky a prokopávky zapažené v hornině třídy těžitelnosti I skupiny 3 objem do 20 m3 strojně</t>
  </si>
  <si>
    <t>m3</t>
  </si>
  <si>
    <t>-530456541</t>
  </si>
  <si>
    <t>Odkopávky a prokopávky zapažené strojně v hornině třídy těžitelnosti I skupiny 3 do 20 m3</t>
  </si>
  <si>
    <t>https://podminky.urs.cz/item/CS_URS_2022_02/122251501</t>
  </si>
  <si>
    <t>((1,15*1,6)-(3,14*0,375*0,375))*5</t>
  </si>
  <si>
    <t>((1,15*1,6)-(3,14*0,375*0,375))*4</t>
  </si>
  <si>
    <t>132254202</t>
  </si>
  <si>
    <t>Hloubení zapažených rýh š do 2000 mm v hornině třídy těžitelnosti I skupiny 3 objem do 50 m3</t>
  </si>
  <si>
    <t>1334671386</t>
  </si>
  <si>
    <t>Hloubení zapažených rýh šířky přes 800 do 2 000 mm strojně s urovnáním dna do předepsaného profilu a spádu v hornině třídy těžitelnosti I skupiny 3 přes 20 do 50 m3</t>
  </si>
  <si>
    <t>https://podminky.urs.cz/item/CS_URS_2022_02/132254202</t>
  </si>
  <si>
    <t>1,6*5*1,95</t>
  </si>
  <si>
    <t>1,6*4*1,95</t>
  </si>
  <si>
    <t>6</t>
  </si>
  <si>
    <t>151101301</t>
  </si>
  <si>
    <t>Zřízení rozepření stěn při pažení příložném hl do 4 m</t>
  </si>
  <si>
    <t>-573336274</t>
  </si>
  <si>
    <t>Zřízení rozepření zapažených stěn výkopů s potřebným přepažováním při pažení příložném, hloubky do 4 m</t>
  </si>
  <si>
    <t>https://podminky.urs.cz/item/CS_URS_2022_02/151101301</t>
  </si>
  <si>
    <t>1,6*5*3,3</t>
  </si>
  <si>
    <t>1,6*4*3,3</t>
  </si>
  <si>
    <t>8</t>
  </si>
  <si>
    <t>151101311</t>
  </si>
  <si>
    <t>Odstranění rozepření stěn při pažení příložném hl do 4 m</t>
  </si>
  <si>
    <t>1485554439</t>
  </si>
  <si>
    <t>Odstranění rozepření stěn výkopů s uložením materiálu na vzdálenost do 3 m od okraje výkopu pažení příložného, hloubky do 4 m</t>
  </si>
  <si>
    <t>https://podminky.urs.cz/item/CS_URS_2022_02/151101311</t>
  </si>
  <si>
    <t>5</t>
  </si>
  <si>
    <t>151102201</t>
  </si>
  <si>
    <t>Zřízení příložného pažení stěn do 30 m2 výkopu hl do 4 m pro překopy inženýrských sítí</t>
  </si>
  <si>
    <t>224725365</t>
  </si>
  <si>
    <t>Zřízení pažení stěn výkopu bez rozepření nebo vzepření při překopech inženýrských sítí plochy do 30 m2 příložné, hloubky do 4 m</t>
  </si>
  <si>
    <t>https://podminky.urs.cz/item/CS_URS_2022_02/151102201</t>
  </si>
  <si>
    <t>7</t>
  </si>
  <si>
    <t>151102211</t>
  </si>
  <si>
    <t>Odstranění příložného pažení stěn do 30 m2 hl do 4 m při překopech inženýrských sítí</t>
  </si>
  <si>
    <t>1943992899</t>
  </si>
  <si>
    <t>Odstranění pažení stěn výkopu bez rozepření nebo vzepření při překopech inženýrských sítí plochy do 30 m2 s uložením pažin na vzdálenost do 3 m od okraje výkopu příložné, hloubky do 4 m</t>
  </si>
  <si>
    <t>https://podminky.urs.cz/item/CS_URS_2022_02/151102211</t>
  </si>
  <si>
    <t>10</t>
  </si>
  <si>
    <t>174151101</t>
  </si>
  <si>
    <t>Zásyp jam, šachet rýh nebo kolem objektů sypaninou se zhutněním</t>
  </si>
  <si>
    <t>132040759</t>
  </si>
  <si>
    <t>Zásyp sypaninou z jakékoliv horniny strojně s uložením výkopku ve vrstvách se zhutněním jam, šachet, rýh nebo kolem objektů v těchto vykopávkách</t>
  </si>
  <si>
    <t>https://podminky.urs.cz/item/CS_URS_2022_02/174151101</t>
  </si>
  <si>
    <t>1,95*1,6*5</t>
  </si>
  <si>
    <t>1,95*1,6*4</t>
  </si>
  <si>
    <t>9</t>
  </si>
  <si>
    <t>175151101</t>
  </si>
  <si>
    <t>Obsypání potrubí strojně sypaninou bez prohození, uloženou do 3 m</t>
  </si>
  <si>
    <t>-404051108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</si>
  <si>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</si>
  <si>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https://podminky.urs.cz/item/CS_URS_2022_02/175151101</t>
  </si>
  <si>
    <t>((0,95*1,6)-(3,14*0,375*0,375))*5</t>
  </si>
  <si>
    <t>((0,95*1,6)-(3,14*0,375*0,375))*4</t>
  </si>
  <si>
    <t>11</t>
  </si>
  <si>
    <t>181351003</t>
  </si>
  <si>
    <t>Rozprostření ornice tl vrstvy do 200 mm pl do 100 m2 v rovině nebo ve svahu do 1:5 strojně</t>
  </si>
  <si>
    <t>-607325276</t>
  </si>
  <si>
    <t>Rozprostření a urovnání ornice v rovině nebo ve svahu sklonu do 1:5 strojně při souvislé ploše do 100 m2, tl. vrstvy do 200 mm</t>
  </si>
  <si>
    <t>https://podminky.urs.cz/item/CS_URS_2022_02/181351003</t>
  </si>
  <si>
    <t>Zakládání</t>
  </si>
  <si>
    <t>12</t>
  </si>
  <si>
    <t>213141131</t>
  </si>
  <si>
    <t>Zřízení vrstvy z geotextilie ve sklonu přes 1:2 do 1:1 š do 3 m</t>
  </si>
  <si>
    <t>-731644436</t>
  </si>
  <si>
    <t>Zřízení vrstvy z geotextilie filtrační, separační, odvodňovací, ochranné, výztužné nebo protierozní ve sklonu přes 1:2 do 1:1, šířky do 3 m</t>
  </si>
  <si>
    <t>https://podminky.urs.cz/item/CS_URS_2022_02/213141131</t>
  </si>
  <si>
    <t>((2*3,14*0,375+0,4)*1)*2</t>
  </si>
  <si>
    <t>Svislé a kompletní konstrukce</t>
  </si>
  <si>
    <t>31</t>
  </si>
  <si>
    <t>359901212</t>
  </si>
  <si>
    <t>Monitoring stoky jakékoli výšky na stávající kanalizaci</t>
  </si>
  <si>
    <t>m</t>
  </si>
  <si>
    <t>-487251040</t>
  </si>
  <si>
    <t>Monitoring stok (kamerový systém) jakékoli výšky stávající kanalizace</t>
  </si>
  <si>
    <t>https://podminky.urs.cz/item/CS_URS_2022_02/359901212</t>
  </si>
  <si>
    <t>Vodorovné konstrukce</t>
  </si>
  <si>
    <t>13</t>
  </si>
  <si>
    <t>451595111</t>
  </si>
  <si>
    <t>Lože pod potrubí otevřený výkop z prohozeného výkopku</t>
  </si>
  <si>
    <t>1901991489</t>
  </si>
  <si>
    <t>Lože pod potrubí, stoky a drobné objekty v otevřeném výkopu z prohozeného výkopku</t>
  </si>
  <si>
    <t>https://podminky.urs.cz/item/CS_URS_2022_02/451595111</t>
  </si>
  <si>
    <t>(1,6*0,2*5)-(1*1,6*0,2*2)</t>
  </si>
  <si>
    <t>(1,6*0,2*4)-(1*1,6*0,2*2)</t>
  </si>
  <si>
    <t>14</t>
  </si>
  <si>
    <t>452312131</t>
  </si>
  <si>
    <t>Sedlové lože z betonu prostého tř. C 12/15 otevřený výkop</t>
  </si>
  <si>
    <t>1290894731</t>
  </si>
  <si>
    <t>Podkladní a zajišťovací konstrukce z betonu prostého v otevřeném výkopu sedlové lože pod potrubí z betonu tř. C 12/15</t>
  </si>
  <si>
    <t>https://podminky.urs.cz/item/CS_URS_2022_02/452312131</t>
  </si>
  <si>
    <t>1*1,6*0,2*2</t>
  </si>
  <si>
    <t>M</t>
  </si>
  <si>
    <t>69311012</t>
  </si>
  <si>
    <t>geotextilie tkaná PES 150S/50kN/m</t>
  </si>
  <si>
    <t>-1086700946</t>
  </si>
  <si>
    <t>16</t>
  </si>
  <si>
    <t>59222001</t>
  </si>
  <si>
    <t>trouba ŽB hrdlová DN 600</t>
  </si>
  <si>
    <t>1593139434</t>
  </si>
  <si>
    <t>Trubní vedení</t>
  </si>
  <si>
    <t>18</t>
  </si>
  <si>
    <t>811447111</t>
  </si>
  <si>
    <t>Kladení netěsněného potrubí z trub betonových DN 600</t>
  </si>
  <si>
    <t>-781246669</t>
  </si>
  <si>
    <t>Kladení netěsněného potrubí z trub betonových do DN 600</t>
  </si>
  <si>
    <t>https://podminky.urs.cz/item/CS_URS_2022_02/811447111</t>
  </si>
  <si>
    <t>19</t>
  </si>
  <si>
    <t>820441113</t>
  </si>
  <si>
    <t>Přeseknutí železobetonové trouby DN přes 400 do 600 mm</t>
  </si>
  <si>
    <t>kus</t>
  </si>
  <si>
    <t>648293076</t>
  </si>
  <si>
    <t>Přeseknutí železobetonové trouby v rovině kolmé nebo skloněné k ose trouby, se začištěním DN přes 400 do 600 mm</t>
  </si>
  <si>
    <t>https://podminky.urs.cz/item/CS_URS_2022_02/820441113</t>
  </si>
  <si>
    <t>17</t>
  </si>
  <si>
    <t>820441811</t>
  </si>
  <si>
    <t>Bourání stávajícího potrubí ze ŽB DN přes 400 do 600</t>
  </si>
  <si>
    <t>-871870288</t>
  </si>
  <si>
    <t>Bourání stávajícího potrubí ze železobetonu v otevřeném výkopu DN přes 400 do 600</t>
  </si>
  <si>
    <t>https://podminky.urs.cz/item/CS_URS_2022_02/820441811</t>
  </si>
  <si>
    <t>20</t>
  </si>
  <si>
    <t>894414211</t>
  </si>
  <si>
    <t>Osazení betonových nebo železobetonových dílců pro šachty desek zákrytových</t>
  </si>
  <si>
    <t>1529019217</t>
  </si>
  <si>
    <t>https://podminky.urs.cz/item/CS_URS_2022_02/894414211</t>
  </si>
  <si>
    <t>899623141</t>
  </si>
  <si>
    <t>Obetonování potrubí nebo zdiva stok betonem prostým tř. C 12/15 v otevřeném výkopu</t>
  </si>
  <si>
    <t>-1610563667</t>
  </si>
  <si>
    <t>Obetonování potrubí nebo zdiva stok betonem prostým v otevřeném výkopu, betonem tř. C 12/15</t>
  </si>
  <si>
    <t>https://podminky.urs.cz/item/CS_URS_2022_02/899623141</t>
  </si>
  <si>
    <t>((2*3,14*0,525)-(2*3,14*0,375)*1)*2</t>
  </si>
  <si>
    <t>997</t>
  </si>
  <si>
    <t>Přesun sutě</t>
  </si>
  <si>
    <t>22</t>
  </si>
  <si>
    <t>997321211</t>
  </si>
  <si>
    <t>Svislá doprava suti a vybouraných hmot v do 4 m</t>
  </si>
  <si>
    <t>t</t>
  </si>
  <si>
    <t>998527398</t>
  </si>
  <si>
    <t>Svislá doprava suti a vybouraných hmot s naložením do dopravního zařízení a s vyprázdněním dopravního zařízení na hromadu nebo do dopravního prostředku na výšku do 4 m</t>
  </si>
  <si>
    <t>https://podminky.urs.cz/item/CS_URS_2022_02/997321211</t>
  </si>
  <si>
    <t>23</t>
  </si>
  <si>
    <t>997321511</t>
  </si>
  <si>
    <t>Vodorovná doprava suti a vybouraných hmot po suchu do 1 km</t>
  </si>
  <si>
    <t>204890190</t>
  </si>
  <si>
    <t>Vodorovná doprava suti a vybouraných hmot bez naložení, s vyložením a hrubým urovnáním po suchu, na vzdálenost do 1 km</t>
  </si>
  <si>
    <t>https://podminky.urs.cz/item/CS_URS_2022_02/997321511</t>
  </si>
  <si>
    <t>24</t>
  </si>
  <si>
    <t>997321519</t>
  </si>
  <si>
    <t>Příplatek ZKD 1 km vodorovné dopravy suti a vybouraných hmot po suchu</t>
  </si>
  <si>
    <t>920886063</t>
  </si>
  <si>
    <t>Vodorovná doprava suti a vybouraných hmot bez naložení, s vyložením a hrubým urovnáním po suchu, na vzdálenost Příplatek k cenám za každý další i započatý 1 km přes 1 km</t>
  </si>
  <si>
    <t>https://podminky.urs.cz/item/CS_URS_2022_02/997321519</t>
  </si>
  <si>
    <t>21*3,36</t>
  </si>
  <si>
    <t>25</t>
  </si>
  <si>
    <t>R-997013601</t>
  </si>
  <si>
    <t>Poplatek za uložení na skládce (skládkovné) stavebního odpadu betonového kód odpadu 17 01 01</t>
  </si>
  <si>
    <t>-1867615042</t>
  </si>
  <si>
    <t>Poplatek za uložení stavebního odpadu na skládce (skládkovné) z prostého betonu zatříděného do Katalogu odpadů pod kódem 17 01 01</t>
  </si>
  <si>
    <t>https://podminky.urs.cz/item/CS_URS_2022_02/R-997013601</t>
  </si>
  <si>
    <t>998</t>
  </si>
  <si>
    <t>Přesun hmot</t>
  </si>
  <si>
    <t>26</t>
  </si>
  <si>
    <t>998318011</t>
  </si>
  <si>
    <t>Přesun hmot pro meliorační kanály</t>
  </si>
  <si>
    <t>-1923395124</t>
  </si>
  <si>
    <t>Přesun hmot pro meliorační kanály dopravní vzdálenost do 1 000 m</t>
  </si>
  <si>
    <t>https://podminky.urs.cz/item/CS_URS_2022_02/998318011</t>
  </si>
  <si>
    <t>N00</t>
  </si>
  <si>
    <t>Nepojmenované práce</t>
  </si>
  <si>
    <t>N01</t>
  </si>
  <si>
    <t>Nepojmenovaný díl</t>
  </si>
  <si>
    <t>27</t>
  </si>
  <si>
    <t>R-046</t>
  </si>
  <si>
    <t xml:space="preserve">Čištění potrubí strojně tlakovou vodou přes D 500 do D 1000 mm při tl. nánosu přes 50% do 75% DN, včetně zajištění potřebné technologické vody potřebné k rozplavení </t>
  </si>
  <si>
    <t>512</t>
  </si>
  <si>
    <t>-201216927</t>
  </si>
  <si>
    <t>P</t>
  </si>
  <si>
    <t>Poznámka k položce:
rozplavení sedimentů tlakovou vodou pro následné odsátí kombinovaným vozem</t>
  </si>
  <si>
    <t>29</t>
  </si>
  <si>
    <t>R-051</t>
  </si>
  <si>
    <t xml:space="preserve">Odsátí rozplavených sedimentů včetně jeho ekologické likvidace - v souladu se zákonem o odpadech č. 541/2020 Sb., v platném znění;  včetně zajištění potřebné techniky a její dopravy   </t>
  </si>
  <si>
    <t>-827930505</t>
  </si>
  <si>
    <t xml:space="preserve">Odsátí rozplavených sedimentů včetně jeho ekologické likvidace - v souladu se zákonem o odpadech č. 541/2020 Sb., v platném znění; včetně zajištění potřebné techniky a její dopravy </t>
  </si>
  <si>
    <t xml:space="preserve">Poznámka k položce:
likvidace odsátého sedimentu z potrubí do D 1500 mm, na místo k tomu určené (skládka TKO nebo ZPF dle výsledku rozboru), včetně zajištění potřebné techniky a její dopravy   dopravy (např. kombinovaný čistící vůz)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</si>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</sst>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5101201" TargetMode="External" /><Relationship Id="rId2" Type="http://schemas.openxmlformats.org/officeDocument/2006/relationships/hyperlink" Target="https://podminky.urs.cz/item/CS_URS_2022_02/121151103" TargetMode="External" /><Relationship Id="rId3" Type="http://schemas.openxmlformats.org/officeDocument/2006/relationships/hyperlink" Target="https://podminky.urs.cz/item/CS_URS_2022_02/122251501" TargetMode="External" /><Relationship Id="rId4" Type="http://schemas.openxmlformats.org/officeDocument/2006/relationships/hyperlink" Target="https://podminky.urs.cz/item/CS_URS_2022_02/132254202" TargetMode="External" /><Relationship Id="rId5" Type="http://schemas.openxmlformats.org/officeDocument/2006/relationships/hyperlink" Target="https://podminky.urs.cz/item/CS_URS_2022_02/151101301" TargetMode="External" /><Relationship Id="rId6" Type="http://schemas.openxmlformats.org/officeDocument/2006/relationships/hyperlink" Target="https://podminky.urs.cz/item/CS_URS_2022_02/151101311" TargetMode="External" /><Relationship Id="rId7" Type="http://schemas.openxmlformats.org/officeDocument/2006/relationships/hyperlink" Target="https://podminky.urs.cz/item/CS_URS_2022_02/151102201" TargetMode="External" /><Relationship Id="rId8" Type="http://schemas.openxmlformats.org/officeDocument/2006/relationships/hyperlink" Target="https://podminky.urs.cz/item/CS_URS_2022_02/151102211" TargetMode="External" /><Relationship Id="rId9" Type="http://schemas.openxmlformats.org/officeDocument/2006/relationships/hyperlink" Target="https://podminky.urs.cz/item/CS_URS_2022_02/174151101" TargetMode="External" /><Relationship Id="rId10" Type="http://schemas.openxmlformats.org/officeDocument/2006/relationships/hyperlink" Target="https://podminky.urs.cz/item/CS_URS_2022_02/175151101" TargetMode="External" /><Relationship Id="rId11" Type="http://schemas.openxmlformats.org/officeDocument/2006/relationships/hyperlink" Target="https://podminky.urs.cz/item/CS_URS_2022_02/181351003" TargetMode="External" /><Relationship Id="rId12" Type="http://schemas.openxmlformats.org/officeDocument/2006/relationships/hyperlink" Target="https://podminky.urs.cz/item/CS_URS_2022_02/213141131" TargetMode="External" /><Relationship Id="rId13" Type="http://schemas.openxmlformats.org/officeDocument/2006/relationships/hyperlink" Target="https://podminky.urs.cz/item/CS_URS_2022_02/359901212" TargetMode="External" /><Relationship Id="rId14" Type="http://schemas.openxmlformats.org/officeDocument/2006/relationships/hyperlink" Target="https://podminky.urs.cz/item/CS_URS_2022_02/451595111" TargetMode="External" /><Relationship Id="rId15" Type="http://schemas.openxmlformats.org/officeDocument/2006/relationships/hyperlink" Target="https://podminky.urs.cz/item/CS_URS_2022_02/452312131" TargetMode="External" /><Relationship Id="rId16" Type="http://schemas.openxmlformats.org/officeDocument/2006/relationships/hyperlink" Target="https://podminky.urs.cz/item/CS_URS_2022_02/811447111" TargetMode="External" /><Relationship Id="rId17" Type="http://schemas.openxmlformats.org/officeDocument/2006/relationships/hyperlink" Target="https://podminky.urs.cz/item/CS_URS_2022_02/820441113" TargetMode="External" /><Relationship Id="rId18" Type="http://schemas.openxmlformats.org/officeDocument/2006/relationships/hyperlink" Target="https://podminky.urs.cz/item/CS_URS_2022_02/820441811" TargetMode="External" /><Relationship Id="rId19" Type="http://schemas.openxmlformats.org/officeDocument/2006/relationships/hyperlink" Target="https://podminky.urs.cz/item/CS_URS_2022_02/894414211" TargetMode="External" /><Relationship Id="rId20" Type="http://schemas.openxmlformats.org/officeDocument/2006/relationships/hyperlink" Target="https://podminky.urs.cz/item/CS_URS_2022_02/899623141" TargetMode="External" /><Relationship Id="rId21" Type="http://schemas.openxmlformats.org/officeDocument/2006/relationships/hyperlink" Target="https://podminky.urs.cz/item/CS_URS_2022_02/997321211" TargetMode="External" /><Relationship Id="rId22" Type="http://schemas.openxmlformats.org/officeDocument/2006/relationships/hyperlink" Target="https://podminky.urs.cz/item/CS_URS_2022_02/997321511" TargetMode="External" /><Relationship Id="rId23" Type="http://schemas.openxmlformats.org/officeDocument/2006/relationships/hyperlink" Target="https://podminky.urs.cz/item/CS_URS_2022_02/997321519" TargetMode="External" /><Relationship Id="rId24" Type="http://schemas.openxmlformats.org/officeDocument/2006/relationships/hyperlink" Target="https://podminky.urs.cz/item/CS_URS_2022_02/R-997013601" TargetMode="External" /><Relationship Id="rId25" Type="http://schemas.openxmlformats.org/officeDocument/2006/relationships/hyperlink" Target="https://podminky.urs.cz/item/CS_URS_2022_02/998318011" TargetMode="External" /><Relationship Id="rId2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006/2022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Starý Kolín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Starý Kolín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5. 9. 2022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SPÚ OVHS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Bc. Roman Vachek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24.6" customHeight="1">
      <c r="A55" s="111" t="s">
        <v>76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'006-2022 - Údržba HOZ Sta...'!J30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77</v>
      </c>
      <c r="AR55" s="118"/>
      <c r="AS55" s="119">
        <v>0</v>
      </c>
      <c r="AT55" s="120">
        <f>ROUND(SUM(AV55:AW55),2)</f>
        <v>0</v>
      </c>
      <c r="AU55" s="121">
        <f>'006-2022 - Údržba HOZ Sta...'!P89</f>
        <v>0</v>
      </c>
      <c r="AV55" s="120">
        <f>'006-2022 - Údržba HOZ Sta...'!J33</f>
        <v>0</v>
      </c>
      <c r="AW55" s="120">
        <f>'006-2022 - Údržba HOZ Sta...'!J34</f>
        <v>0</v>
      </c>
      <c r="AX55" s="120">
        <f>'006-2022 - Údržba HOZ Sta...'!J35</f>
        <v>0</v>
      </c>
      <c r="AY55" s="120">
        <f>'006-2022 - Údržba HOZ Sta...'!J36</f>
        <v>0</v>
      </c>
      <c r="AZ55" s="120">
        <f>'006-2022 - Údržba HOZ Sta...'!F33</f>
        <v>0</v>
      </c>
      <c r="BA55" s="120">
        <f>'006-2022 - Údržba HOZ Sta...'!F34</f>
        <v>0</v>
      </c>
      <c r="BB55" s="120">
        <f>'006-2022 - Údržba HOZ Sta...'!F35</f>
        <v>0</v>
      </c>
      <c r="BC55" s="120">
        <f>'006-2022 - Údržba HOZ Sta...'!F36</f>
        <v>0</v>
      </c>
      <c r="BD55" s="122">
        <f>'006-2022 - Údržba HOZ Sta...'!F37</f>
        <v>0</v>
      </c>
      <c r="BE55" s="7"/>
      <c r="BT55" s="123" t="s">
        <v>78</v>
      </c>
      <c r="BV55" s="123" t="s">
        <v>74</v>
      </c>
      <c r="BW55" s="123" t="s">
        <v>79</v>
      </c>
      <c r="BX55" s="123" t="s">
        <v>5</v>
      </c>
      <c r="CL55" s="123" t="s">
        <v>19</v>
      </c>
      <c r="CM55" s="123" t="s">
        <v>80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06-2022 - Údržba HOZ St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79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0"/>
      <c r="AT3" s="17" t="s">
        <v>80</v>
      </c>
    </row>
    <row r="4" spans="2:46" s="1" customFormat="1" ht="24.95" customHeight="1">
      <c r="B4" s="20"/>
      <c r="D4" s="126" t="s">
        <v>81</v>
      </c>
      <c r="L4" s="20"/>
      <c r="M4" s="12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8" t="s">
        <v>16</v>
      </c>
      <c r="L6" s="20"/>
    </row>
    <row r="7" spans="2:12" s="1" customFormat="1" ht="14.4" customHeight="1">
      <c r="B7" s="20"/>
      <c r="E7" s="129" t="str">
        <f>'Rekapitulace stavby'!K6</f>
        <v>Údržba HOZ Starý Kolín</v>
      </c>
      <c r="F7" s="128"/>
      <c r="G7" s="128"/>
      <c r="H7" s="128"/>
      <c r="L7" s="20"/>
    </row>
    <row r="8" spans="1:31" s="2" customFormat="1" ht="12" customHeight="1">
      <c r="A8" s="38"/>
      <c r="B8" s="44"/>
      <c r="C8" s="38"/>
      <c r="D8" s="128" t="s">
        <v>82</v>
      </c>
      <c r="E8" s="38"/>
      <c r="F8" s="38"/>
      <c r="G8" s="38"/>
      <c r="H8" s="38"/>
      <c r="I8" s="38"/>
      <c r="J8" s="38"/>
      <c r="K8" s="38"/>
      <c r="L8" s="13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1" t="s">
        <v>83</v>
      </c>
      <c r="F9" s="38"/>
      <c r="G9" s="38"/>
      <c r="H9" s="38"/>
      <c r="I9" s="38"/>
      <c r="J9" s="38"/>
      <c r="K9" s="38"/>
      <c r="L9" s="13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28" t="s">
        <v>18</v>
      </c>
      <c r="E11" s="38"/>
      <c r="F11" s="132" t="s">
        <v>19</v>
      </c>
      <c r="G11" s="38"/>
      <c r="H11" s="38"/>
      <c r="I11" s="128" t="s">
        <v>20</v>
      </c>
      <c r="J11" s="132" t="s">
        <v>19</v>
      </c>
      <c r="K11" s="38"/>
      <c r="L11" s="13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8" t="s">
        <v>21</v>
      </c>
      <c r="E12" s="38"/>
      <c r="F12" s="132" t="s">
        <v>22</v>
      </c>
      <c r="G12" s="38"/>
      <c r="H12" s="38"/>
      <c r="I12" s="128" t="s">
        <v>23</v>
      </c>
      <c r="J12" s="133" t="str">
        <f>'Rekapitulace stavby'!AN8</f>
        <v>5. 9. 2022</v>
      </c>
      <c r="K12" s="38"/>
      <c r="L12" s="13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28" t="s">
        <v>25</v>
      </c>
      <c r="E14" s="38"/>
      <c r="F14" s="38"/>
      <c r="G14" s="38"/>
      <c r="H14" s="38"/>
      <c r="I14" s="128" t="s">
        <v>26</v>
      </c>
      <c r="J14" s="132" t="s">
        <v>19</v>
      </c>
      <c r="K14" s="38"/>
      <c r="L14" s="13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2" t="s">
        <v>27</v>
      </c>
      <c r="F15" s="38"/>
      <c r="G15" s="38"/>
      <c r="H15" s="38"/>
      <c r="I15" s="128" t="s">
        <v>28</v>
      </c>
      <c r="J15" s="132" t="s">
        <v>19</v>
      </c>
      <c r="K15" s="38"/>
      <c r="L15" s="13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28" t="s">
        <v>29</v>
      </c>
      <c r="E17" s="38"/>
      <c r="F17" s="38"/>
      <c r="G17" s="38"/>
      <c r="H17" s="38"/>
      <c r="I17" s="128" t="s">
        <v>26</v>
      </c>
      <c r="J17" s="33" t="str">
        <f>'Rekapitulace stavby'!AN13</f>
        <v>Vyplň údaj</v>
      </c>
      <c r="K17" s="38"/>
      <c r="L17" s="13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2"/>
      <c r="G18" s="132"/>
      <c r="H18" s="132"/>
      <c r="I18" s="128" t="s">
        <v>28</v>
      </c>
      <c r="J18" s="33" t="str">
        <f>'Rekapitulace stavby'!AN14</f>
        <v>Vyplň údaj</v>
      </c>
      <c r="K18" s="38"/>
      <c r="L18" s="13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28" t="s">
        <v>31</v>
      </c>
      <c r="E20" s="38"/>
      <c r="F20" s="38"/>
      <c r="G20" s="38"/>
      <c r="H20" s="38"/>
      <c r="I20" s="128" t="s">
        <v>26</v>
      </c>
      <c r="J20" s="132" t="str">
        <f>IF('Rekapitulace stavby'!AN16="","",'Rekapitulace stavby'!AN16)</f>
        <v/>
      </c>
      <c r="K20" s="38"/>
      <c r="L20" s="13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2" t="str">
        <f>IF('Rekapitulace stavby'!E17="","",'Rekapitulace stavby'!E17)</f>
        <v xml:space="preserve"> </v>
      </c>
      <c r="F21" s="38"/>
      <c r="G21" s="38"/>
      <c r="H21" s="38"/>
      <c r="I21" s="128" t="s">
        <v>28</v>
      </c>
      <c r="J21" s="132" t="str">
        <f>IF('Rekapitulace stavby'!AN17="","",'Rekapitulace stavby'!AN17)</f>
        <v/>
      </c>
      <c r="K21" s="38"/>
      <c r="L21" s="13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28" t="s">
        <v>34</v>
      </c>
      <c r="E23" s="38"/>
      <c r="F23" s="38"/>
      <c r="G23" s="38"/>
      <c r="H23" s="38"/>
      <c r="I23" s="128" t="s">
        <v>26</v>
      </c>
      <c r="J23" s="132" t="s">
        <v>19</v>
      </c>
      <c r="K23" s="38"/>
      <c r="L23" s="13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2" t="s">
        <v>35</v>
      </c>
      <c r="F24" s="38"/>
      <c r="G24" s="38"/>
      <c r="H24" s="38"/>
      <c r="I24" s="128" t="s">
        <v>28</v>
      </c>
      <c r="J24" s="132" t="s">
        <v>19</v>
      </c>
      <c r="K24" s="38"/>
      <c r="L24" s="13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28" t="s">
        <v>36</v>
      </c>
      <c r="E26" s="38"/>
      <c r="F26" s="38"/>
      <c r="G26" s="38"/>
      <c r="H26" s="38"/>
      <c r="I26" s="38"/>
      <c r="J26" s="38"/>
      <c r="K26" s="38"/>
      <c r="L26" s="13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4"/>
      <c r="B27" s="135"/>
      <c r="C27" s="134"/>
      <c r="D27" s="134"/>
      <c r="E27" s="136" t="s">
        <v>19</v>
      </c>
      <c r="F27" s="136"/>
      <c r="G27" s="136"/>
      <c r="H27" s="136"/>
      <c r="I27" s="134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8"/>
      <c r="E29" s="138"/>
      <c r="F29" s="138"/>
      <c r="G29" s="138"/>
      <c r="H29" s="138"/>
      <c r="I29" s="138"/>
      <c r="J29" s="138"/>
      <c r="K29" s="138"/>
      <c r="L29" s="13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39" t="s">
        <v>38</v>
      </c>
      <c r="E30" s="38"/>
      <c r="F30" s="38"/>
      <c r="G30" s="38"/>
      <c r="H30" s="38"/>
      <c r="I30" s="38"/>
      <c r="J30" s="140">
        <f>ROUND(J89,2)</f>
        <v>0</v>
      </c>
      <c r="K30" s="38"/>
      <c r="L30" s="13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38"/>
      <c r="E31" s="138"/>
      <c r="F31" s="138"/>
      <c r="G31" s="138"/>
      <c r="H31" s="138"/>
      <c r="I31" s="138"/>
      <c r="J31" s="138"/>
      <c r="K31" s="138"/>
      <c r="L31" s="13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1" t="s">
        <v>40</v>
      </c>
      <c r="G32" s="38"/>
      <c r="H32" s="38"/>
      <c r="I32" s="141" t="s">
        <v>39</v>
      </c>
      <c r="J32" s="141" t="s">
        <v>41</v>
      </c>
      <c r="K32" s="38"/>
      <c r="L32" s="13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2" t="s">
        <v>42</v>
      </c>
      <c r="E33" s="128" t="s">
        <v>43</v>
      </c>
      <c r="F33" s="143">
        <f>ROUND((SUM(BE89:BE243)),2)</f>
        <v>0</v>
      </c>
      <c r="G33" s="38"/>
      <c r="H33" s="38"/>
      <c r="I33" s="144">
        <v>0.21</v>
      </c>
      <c r="J33" s="143">
        <f>ROUND(((SUM(BE89:BE243))*I33),2)</f>
        <v>0</v>
      </c>
      <c r="K33" s="38"/>
      <c r="L33" s="13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28" t="s">
        <v>44</v>
      </c>
      <c r="F34" s="143">
        <f>ROUND((SUM(BF89:BF243)),2)</f>
        <v>0</v>
      </c>
      <c r="G34" s="38"/>
      <c r="H34" s="38"/>
      <c r="I34" s="144">
        <v>0.15</v>
      </c>
      <c r="J34" s="143">
        <f>ROUND(((SUM(BF89:BF243))*I34),2)</f>
        <v>0</v>
      </c>
      <c r="K34" s="38"/>
      <c r="L34" s="13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8" t="s">
        <v>45</v>
      </c>
      <c r="F35" s="143">
        <f>ROUND((SUM(BG89:BG243)),2)</f>
        <v>0</v>
      </c>
      <c r="G35" s="38"/>
      <c r="H35" s="38"/>
      <c r="I35" s="144">
        <v>0.21</v>
      </c>
      <c r="J35" s="143">
        <f>0</f>
        <v>0</v>
      </c>
      <c r="K35" s="38"/>
      <c r="L35" s="13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28" t="s">
        <v>46</v>
      </c>
      <c r="F36" s="143">
        <f>ROUND((SUM(BH89:BH243)),2)</f>
        <v>0</v>
      </c>
      <c r="G36" s="38"/>
      <c r="H36" s="38"/>
      <c r="I36" s="144">
        <v>0.15</v>
      </c>
      <c r="J36" s="143">
        <f>0</f>
        <v>0</v>
      </c>
      <c r="K36" s="38"/>
      <c r="L36" s="13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8" t="s">
        <v>47</v>
      </c>
      <c r="F37" s="143">
        <f>ROUND((SUM(BI89:BI243)),2)</f>
        <v>0</v>
      </c>
      <c r="G37" s="38"/>
      <c r="H37" s="38"/>
      <c r="I37" s="144">
        <v>0</v>
      </c>
      <c r="J37" s="143">
        <f>0</f>
        <v>0</v>
      </c>
      <c r="K37" s="38"/>
      <c r="L37" s="13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5"/>
      <c r="D39" s="146" t="s">
        <v>48</v>
      </c>
      <c r="E39" s="147"/>
      <c r="F39" s="147"/>
      <c r="G39" s="148" t="s">
        <v>49</v>
      </c>
      <c r="H39" s="149" t="s">
        <v>50</v>
      </c>
      <c r="I39" s="147"/>
      <c r="J39" s="150">
        <f>SUM(J30:J37)</f>
        <v>0</v>
      </c>
      <c r="K39" s="151"/>
      <c r="L39" s="13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3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30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84</v>
      </c>
      <c r="D45" s="40"/>
      <c r="E45" s="40"/>
      <c r="F45" s="40"/>
      <c r="G45" s="40"/>
      <c r="H45" s="40"/>
      <c r="I45" s="40"/>
      <c r="J45" s="40"/>
      <c r="K45" s="40"/>
      <c r="L45" s="130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0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0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56" t="str">
        <f>E7</f>
        <v>Údržba HOZ Starý Kolín</v>
      </c>
      <c r="F48" s="32"/>
      <c r="G48" s="32"/>
      <c r="H48" s="32"/>
      <c r="I48" s="40"/>
      <c r="J48" s="40"/>
      <c r="K48" s="40"/>
      <c r="L48" s="130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82</v>
      </c>
      <c r="D49" s="40"/>
      <c r="E49" s="40"/>
      <c r="F49" s="40"/>
      <c r="G49" s="40"/>
      <c r="H49" s="40"/>
      <c r="I49" s="40"/>
      <c r="J49" s="40"/>
      <c r="K49" s="40"/>
      <c r="L49" s="130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006/2022 - Údržba HOZ Starý Kolín</v>
      </c>
      <c r="F50" s="40"/>
      <c r="G50" s="40"/>
      <c r="H50" s="40"/>
      <c r="I50" s="40"/>
      <c r="J50" s="40"/>
      <c r="K50" s="40"/>
      <c r="L50" s="130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0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Starý Kolín</v>
      </c>
      <c r="G52" s="40"/>
      <c r="H52" s="40"/>
      <c r="I52" s="32" t="s">
        <v>23</v>
      </c>
      <c r="J52" s="72" t="str">
        <f>IF(J12="","",J12)</f>
        <v>5. 9. 2022</v>
      </c>
      <c r="K52" s="40"/>
      <c r="L52" s="13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0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Bc. Roman Vachek</v>
      </c>
      <c r="K55" s="40"/>
      <c r="L55" s="130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0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57" t="s">
        <v>85</v>
      </c>
      <c r="D57" s="158"/>
      <c r="E57" s="158"/>
      <c r="F57" s="158"/>
      <c r="G57" s="158"/>
      <c r="H57" s="158"/>
      <c r="I57" s="158"/>
      <c r="J57" s="159" t="s">
        <v>86</v>
      </c>
      <c r="K57" s="158"/>
      <c r="L57" s="130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0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0" t="s">
        <v>70</v>
      </c>
      <c r="D59" s="40"/>
      <c r="E59" s="40"/>
      <c r="F59" s="40"/>
      <c r="G59" s="40"/>
      <c r="H59" s="40"/>
      <c r="I59" s="40"/>
      <c r="J59" s="102">
        <f>J89</f>
        <v>0</v>
      </c>
      <c r="K59" s="40"/>
      <c r="L59" s="130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87</v>
      </c>
    </row>
    <row r="60" spans="1:31" s="9" customFormat="1" ht="24.95" customHeight="1">
      <c r="A60" s="9"/>
      <c r="B60" s="161"/>
      <c r="C60" s="162"/>
      <c r="D60" s="163" t="s">
        <v>88</v>
      </c>
      <c r="E60" s="164"/>
      <c r="F60" s="164"/>
      <c r="G60" s="164"/>
      <c r="H60" s="164"/>
      <c r="I60" s="164"/>
      <c r="J60" s="165">
        <f>J90</f>
        <v>0</v>
      </c>
      <c r="K60" s="162"/>
      <c r="L60" s="16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7"/>
      <c r="C61" s="168"/>
      <c r="D61" s="169" t="s">
        <v>89</v>
      </c>
      <c r="E61" s="170"/>
      <c r="F61" s="170"/>
      <c r="G61" s="170"/>
      <c r="H61" s="170"/>
      <c r="I61" s="170"/>
      <c r="J61" s="171">
        <f>J91</f>
        <v>0</v>
      </c>
      <c r="K61" s="168"/>
      <c r="L61" s="17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7"/>
      <c r="C62" s="168"/>
      <c r="D62" s="169" t="s">
        <v>90</v>
      </c>
      <c r="E62" s="170"/>
      <c r="F62" s="170"/>
      <c r="G62" s="170"/>
      <c r="H62" s="170"/>
      <c r="I62" s="170"/>
      <c r="J62" s="171">
        <f>J155</f>
        <v>0</v>
      </c>
      <c r="K62" s="168"/>
      <c r="L62" s="172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7"/>
      <c r="C63" s="168"/>
      <c r="D63" s="169" t="s">
        <v>91</v>
      </c>
      <c r="E63" s="170"/>
      <c r="F63" s="170"/>
      <c r="G63" s="170"/>
      <c r="H63" s="170"/>
      <c r="I63" s="170"/>
      <c r="J63" s="171">
        <f>J162</f>
        <v>0</v>
      </c>
      <c r="K63" s="168"/>
      <c r="L63" s="17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7"/>
      <c r="C64" s="168"/>
      <c r="D64" s="169" t="s">
        <v>92</v>
      </c>
      <c r="E64" s="170"/>
      <c r="F64" s="170"/>
      <c r="G64" s="170"/>
      <c r="H64" s="170"/>
      <c r="I64" s="170"/>
      <c r="J64" s="171">
        <f>J166</f>
        <v>0</v>
      </c>
      <c r="K64" s="168"/>
      <c r="L64" s="172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7"/>
      <c r="C65" s="168"/>
      <c r="D65" s="169" t="s">
        <v>93</v>
      </c>
      <c r="E65" s="170"/>
      <c r="F65" s="170"/>
      <c r="G65" s="170"/>
      <c r="H65" s="170"/>
      <c r="I65" s="170"/>
      <c r="J65" s="171">
        <f>J189</f>
        <v>0</v>
      </c>
      <c r="K65" s="168"/>
      <c r="L65" s="172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7"/>
      <c r="C66" s="168"/>
      <c r="D66" s="169" t="s">
        <v>94</v>
      </c>
      <c r="E66" s="170"/>
      <c r="F66" s="170"/>
      <c r="G66" s="170"/>
      <c r="H66" s="170"/>
      <c r="I66" s="170"/>
      <c r="J66" s="171">
        <f>J217</f>
        <v>0</v>
      </c>
      <c r="K66" s="168"/>
      <c r="L66" s="172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7"/>
      <c r="C67" s="168"/>
      <c r="D67" s="169" t="s">
        <v>95</v>
      </c>
      <c r="E67" s="170"/>
      <c r="F67" s="170"/>
      <c r="G67" s="170"/>
      <c r="H67" s="170"/>
      <c r="I67" s="170"/>
      <c r="J67" s="171">
        <f>J232</f>
        <v>0</v>
      </c>
      <c r="K67" s="168"/>
      <c r="L67" s="172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1"/>
      <c r="C68" s="162"/>
      <c r="D68" s="163" t="s">
        <v>96</v>
      </c>
      <c r="E68" s="164"/>
      <c r="F68" s="164"/>
      <c r="G68" s="164"/>
      <c r="H68" s="164"/>
      <c r="I68" s="164"/>
      <c r="J68" s="165">
        <f>J236</f>
        <v>0</v>
      </c>
      <c r="K68" s="162"/>
      <c r="L68" s="166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67"/>
      <c r="C69" s="168"/>
      <c r="D69" s="169" t="s">
        <v>97</v>
      </c>
      <c r="E69" s="170"/>
      <c r="F69" s="170"/>
      <c r="G69" s="170"/>
      <c r="H69" s="170"/>
      <c r="I69" s="170"/>
      <c r="J69" s="171">
        <f>J237</f>
        <v>0</v>
      </c>
      <c r="K69" s="168"/>
      <c r="L69" s="172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0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30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0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98</v>
      </c>
      <c r="D76" s="40"/>
      <c r="E76" s="40"/>
      <c r="F76" s="40"/>
      <c r="G76" s="40"/>
      <c r="H76" s="40"/>
      <c r="I76" s="40"/>
      <c r="J76" s="40"/>
      <c r="K76" s="40"/>
      <c r="L76" s="13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30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4.4" customHeight="1">
      <c r="A79" s="38"/>
      <c r="B79" s="39"/>
      <c r="C79" s="40"/>
      <c r="D79" s="40"/>
      <c r="E79" s="156" t="str">
        <f>E7</f>
        <v>Údržba HOZ Starý Kolín</v>
      </c>
      <c r="F79" s="32"/>
      <c r="G79" s="32"/>
      <c r="H79" s="32"/>
      <c r="I79" s="40"/>
      <c r="J79" s="40"/>
      <c r="K79" s="40"/>
      <c r="L79" s="130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82</v>
      </c>
      <c r="D80" s="40"/>
      <c r="E80" s="40"/>
      <c r="F80" s="40"/>
      <c r="G80" s="40"/>
      <c r="H80" s="40"/>
      <c r="I80" s="40"/>
      <c r="J80" s="40"/>
      <c r="K80" s="40"/>
      <c r="L80" s="130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6" customHeight="1">
      <c r="A81" s="38"/>
      <c r="B81" s="39"/>
      <c r="C81" s="40"/>
      <c r="D81" s="40"/>
      <c r="E81" s="69" t="str">
        <f>E9</f>
        <v>006/2022 - Údržba HOZ Starý Kolín</v>
      </c>
      <c r="F81" s="40"/>
      <c r="G81" s="40"/>
      <c r="H81" s="40"/>
      <c r="I81" s="40"/>
      <c r="J81" s="40"/>
      <c r="K81" s="40"/>
      <c r="L81" s="13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0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21</v>
      </c>
      <c r="D83" s="40"/>
      <c r="E83" s="40"/>
      <c r="F83" s="27" t="str">
        <f>F12</f>
        <v>Starý Kolín</v>
      </c>
      <c r="G83" s="40"/>
      <c r="H83" s="40"/>
      <c r="I83" s="32" t="s">
        <v>23</v>
      </c>
      <c r="J83" s="72" t="str">
        <f>IF(J12="","",J12)</f>
        <v>5. 9. 2022</v>
      </c>
      <c r="K83" s="40"/>
      <c r="L83" s="130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0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6" customHeight="1">
      <c r="A85" s="38"/>
      <c r="B85" s="39"/>
      <c r="C85" s="32" t="s">
        <v>25</v>
      </c>
      <c r="D85" s="40"/>
      <c r="E85" s="40"/>
      <c r="F85" s="27" t="str">
        <f>E15</f>
        <v>SPÚ OVHS</v>
      </c>
      <c r="G85" s="40"/>
      <c r="H85" s="40"/>
      <c r="I85" s="32" t="s">
        <v>31</v>
      </c>
      <c r="J85" s="36" t="str">
        <f>E21</f>
        <v xml:space="preserve"> </v>
      </c>
      <c r="K85" s="40"/>
      <c r="L85" s="130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6" customHeight="1">
      <c r="A86" s="38"/>
      <c r="B86" s="39"/>
      <c r="C86" s="32" t="s">
        <v>29</v>
      </c>
      <c r="D86" s="40"/>
      <c r="E86" s="40"/>
      <c r="F86" s="27" t="str">
        <f>IF(E18="","",E18)</f>
        <v>Vyplň údaj</v>
      </c>
      <c r="G86" s="40"/>
      <c r="H86" s="40"/>
      <c r="I86" s="32" t="s">
        <v>34</v>
      </c>
      <c r="J86" s="36" t="str">
        <f>E24</f>
        <v>Bc. Roman Vachek</v>
      </c>
      <c r="K86" s="40"/>
      <c r="L86" s="130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0.3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30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11" customFormat="1" ht="29.25" customHeight="1">
      <c r="A88" s="173"/>
      <c r="B88" s="174"/>
      <c r="C88" s="175" t="s">
        <v>99</v>
      </c>
      <c r="D88" s="176" t="s">
        <v>57</v>
      </c>
      <c r="E88" s="176" t="s">
        <v>53</v>
      </c>
      <c r="F88" s="176" t="s">
        <v>54</v>
      </c>
      <c r="G88" s="176" t="s">
        <v>100</v>
      </c>
      <c r="H88" s="176" t="s">
        <v>101</v>
      </c>
      <c r="I88" s="176" t="s">
        <v>102</v>
      </c>
      <c r="J88" s="176" t="s">
        <v>86</v>
      </c>
      <c r="K88" s="177" t="s">
        <v>103</v>
      </c>
      <c r="L88" s="178"/>
      <c r="M88" s="92" t="s">
        <v>19</v>
      </c>
      <c r="N88" s="93" t="s">
        <v>42</v>
      </c>
      <c r="O88" s="93" t="s">
        <v>104</v>
      </c>
      <c r="P88" s="93" t="s">
        <v>105</v>
      </c>
      <c r="Q88" s="93" t="s">
        <v>106</v>
      </c>
      <c r="R88" s="93" t="s">
        <v>107</v>
      </c>
      <c r="S88" s="93" t="s">
        <v>108</v>
      </c>
      <c r="T88" s="94" t="s">
        <v>109</v>
      </c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</row>
    <row r="89" spans="1:63" s="2" customFormat="1" ht="22.8" customHeight="1">
      <c r="A89" s="38"/>
      <c r="B89" s="39"/>
      <c r="C89" s="99" t="s">
        <v>110</v>
      </c>
      <c r="D89" s="40"/>
      <c r="E89" s="40"/>
      <c r="F89" s="40"/>
      <c r="G89" s="40"/>
      <c r="H89" s="40"/>
      <c r="I89" s="40"/>
      <c r="J89" s="179">
        <f>BK89</f>
        <v>0</v>
      </c>
      <c r="K89" s="40"/>
      <c r="L89" s="44"/>
      <c r="M89" s="95"/>
      <c r="N89" s="180"/>
      <c r="O89" s="96"/>
      <c r="P89" s="181">
        <f>P90+P236</f>
        <v>0</v>
      </c>
      <c r="Q89" s="96"/>
      <c r="R89" s="181">
        <f>R90+R236</f>
        <v>2.5026406000000003</v>
      </c>
      <c r="S89" s="96"/>
      <c r="T89" s="182">
        <f>T90+T236</f>
        <v>3.36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71</v>
      </c>
      <c r="AU89" s="17" t="s">
        <v>87</v>
      </c>
      <c r="BK89" s="183">
        <f>BK90+BK236</f>
        <v>0</v>
      </c>
    </row>
    <row r="90" spans="1:63" s="12" customFormat="1" ht="25.9" customHeight="1">
      <c r="A90" s="12"/>
      <c r="B90" s="184"/>
      <c r="C90" s="185"/>
      <c r="D90" s="186" t="s">
        <v>71</v>
      </c>
      <c r="E90" s="187" t="s">
        <v>111</v>
      </c>
      <c r="F90" s="187" t="s">
        <v>112</v>
      </c>
      <c r="G90" s="185"/>
      <c r="H90" s="185"/>
      <c r="I90" s="188"/>
      <c r="J90" s="189">
        <f>BK90</f>
        <v>0</v>
      </c>
      <c r="K90" s="185"/>
      <c r="L90" s="190"/>
      <c r="M90" s="191"/>
      <c r="N90" s="192"/>
      <c r="O90" s="192"/>
      <c r="P90" s="193">
        <f>P91+P155+P162+P166+P189+P217+P232</f>
        <v>0</v>
      </c>
      <c r="Q90" s="192"/>
      <c r="R90" s="193">
        <f>R91+R155+R162+R166+R189+R217+R232</f>
        <v>2.5026406000000003</v>
      </c>
      <c r="S90" s="192"/>
      <c r="T90" s="194">
        <f>T91+T155+T162+T166+T189+T217+T232</f>
        <v>3.36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5" t="s">
        <v>78</v>
      </c>
      <c r="AT90" s="196" t="s">
        <v>71</v>
      </c>
      <c r="AU90" s="196" t="s">
        <v>72</v>
      </c>
      <c r="AY90" s="195" t="s">
        <v>113</v>
      </c>
      <c r="BK90" s="197">
        <f>BK91+BK155+BK162+BK166+BK189+BK217+BK232</f>
        <v>0</v>
      </c>
    </row>
    <row r="91" spans="1:63" s="12" customFormat="1" ht="22.8" customHeight="1">
      <c r="A91" s="12"/>
      <c r="B91" s="184"/>
      <c r="C91" s="185"/>
      <c r="D91" s="186" t="s">
        <v>71</v>
      </c>
      <c r="E91" s="198" t="s">
        <v>78</v>
      </c>
      <c r="F91" s="198" t="s">
        <v>114</v>
      </c>
      <c r="G91" s="185"/>
      <c r="H91" s="185"/>
      <c r="I91" s="188"/>
      <c r="J91" s="199">
        <f>BK91</f>
        <v>0</v>
      </c>
      <c r="K91" s="185"/>
      <c r="L91" s="190"/>
      <c r="M91" s="191"/>
      <c r="N91" s="192"/>
      <c r="O91" s="192"/>
      <c r="P91" s="193">
        <f>SUM(P92:P154)</f>
        <v>0</v>
      </c>
      <c r="Q91" s="192"/>
      <c r="R91" s="193">
        <f>SUM(R92:R154)</f>
        <v>0.0559872</v>
      </c>
      <c r="S91" s="192"/>
      <c r="T91" s="194">
        <f>SUM(T92:T154)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5" t="s">
        <v>78</v>
      </c>
      <c r="AT91" s="196" t="s">
        <v>71</v>
      </c>
      <c r="AU91" s="196" t="s">
        <v>78</v>
      </c>
      <c r="AY91" s="195" t="s">
        <v>113</v>
      </c>
      <c r="BK91" s="197">
        <f>SUM(BK92:BK154)</f>
        <v>0</v>
      </c>
    </row>
    <row r="92" spans="1:65" s="2" customFormat="1" ht="14.4" customHeight="1">
      <c r="A92" s="38"/>
      <c r="B92" s="39"/>
      <c r="C92" s="200" t="s">
        <v>78</v>
      </c>
      <c r="D92" s="200" t="s">
        <v>115</v>
      </c>
      <c r="E92" s="201" t="s">
        <v>116</v>
      </c>
      <c r="F92" s="202" t="s">
        <v>117</v>
      </c>
      <c r="G92" s="203" t="s">
        <v>118</v>
      </c>
      <c r="H92" s="204">
        <v>48</v>
      </c>
      <c r="I92" s="205"/>
      <c r="J92" s="206">
        <f>ROUND(I92*H92,2)</f>
        <v>0</v>
      </c>
      <c r="K92" s="202" t="s">
        <v>119</v>
      </c>
      <c r="L92" s="44"/>
      <c r="M92" s="207" t="s">
        <v>19</v>
      </c>
      <c r="N92" s="208" t="s">
        <v>43</v>
      </c>
      <c r="O92" s="84"/>
      <c r="P92" s="209">
        <f>O92*H92</f>
        <v>0</v>
      </c>
      <c r="Q92" s="209">
        <v>3E-05</v>
      </c>
      <c r="R92" s="209">
        <f>Q92*H92</f>
        <v>0.00144</v>
      </c>
      <c r="S92" s="209">
        <v>0</v>
      </c>
      <c r="T92" s="210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1" t="s">
        <v>120</v>
      </c>
      <c r="AT92" s="211" t="s">
        <v>115</v>
      </c>
      <c r="AU92" s="211" t="s">
        <v>80</v>
      </c>
      <c r="AY92" s="17" t="s">
        <v>113</v>
      </c>
      <c r="BE92" s="212">
        <f>IF(N92="základní",J92,0)</f>
        <v>0</v>
      </c>
      <c r="BF92" s="212">
        <f>IF(N92="snížená",J92,0)</f>
        <v>0</v>
      </c>
      <c r="BG92" s="212">
        <f>IF(N92="zákl. přenesená",J92,0)</f>
        <v>0</v>
      </c>
      <c r="BH92" s="212">
        <f>IF(N92="sníž. přenesená",J92,0)</f>
        <v>0</v>
      </c>
      <c r="BI92" s="212">
        <f>IF(N92="nulová",J92,0)</f>
        <v>0</v>
      </c>
      <c r="BJ92" s="17" t="s">
        <v>78</v>
      </c>
      <c r="BK92" s="212">
        <f>ROUND(I92*H92,2)</f>
        <v>0</v>
      </c>
      <c r="BL92" s="17" t="s">
        <v>120</v>
      </c>
      <c r="BM92" s="211" t="s">
        <v>121</v>
      </c>
    </row>
    <row r="93" spans="1:47" s="2" customFormat="1" ht="12">
      <c r="A93" s="38"/>
      <c r="B93" s="39"/>
      <c r="C93" s="40"/>
      <c r="D93" s="213" t="s">
        <v>122</v>
      </c>
      <c r="E93" s="40"/>
      <c r="F93" s="214" t="s">
        <v>123</v>
      </c>
      <c r="G93" s="40"/>
      <c r="H93" s="40"/>
      <c r="I93" s="215"/>
      <c r="J93" s="40"/>
      <c r="K93" s="40"/>
      <c r="L93" s="44"/>
      <c r="M93" s="216"/>
      <c r="N93" s="217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122</v>
      </c>
      <c r="AU93" s="17" t="s">
        <v>80</v>
      </c>
    </row>
    <row r="94" spans="1:47" s="2" customFormat="1" ht="12">
      <c r="A94" s="38"/>
      <c r="B94" s="39"/>
      <c r="C94" s="40"/>
      <c r="D94" s="218" t="s">
        <v>124</v>
      </c>
      <c r="E94" s="40"/>
      <c r="F94" s="219" t="s">
        <v>125</v>
      </c>
      <c r="G94" s="40"/>
      <c r="H94" s="40"/>
      <c r="I94" s="215"/>
      <c r="J94" s="40"/>
      <c r="K94" s="40"/>
      <c r="L94" s="44"/>
      <c r="M94" s="216"/>
      <c r="N94" s="217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124</v>
      </c>
      <c r="AU94" s="17" t="s">
        <v>80</v>
      </c>
    </row>
    <row r="95" spans="1:65" s="2" customFormat="1" ht="14.4" customHeight="1">
      <c r="A95" s="38"/>
      <c r="B95" s="39"/>
      <c r="C95" s="200" t="s">
        <v>80</v>
      </c>
      <c r="D95" s="200" t="s">
        <v>115</v>
      </c>
      <c r="E95" s="201" t="s">
        <v>126</v>
      </c>
      <c r="F95" s="202" t="s">
        <v>127</v>
      </c>
      <c r="G95" s="203" t="s">
        <v>128</v>
      </c>
      <c r="H95" s="204">
        <v>14.4</v>
      </c>
      <c r="I95" s="205"/>
      <c r="J95" s="206">
        <f>ROUND(I95*H95,2)</f>
        <v>0</v>
      </c>
      <c r="K95" s="202" t="s">
        <v>119</v>
      </c>
      <c r="L95" s="44"/>
      <c r="M95" s="207" t="s">
        <v>19</v>
      </c>
      <c r="N95" s="208" t="s">
        <v>43</v>
      </c>
      <c r="O95" s="84"/>
      <c r="P95" s="209">
        <f>O95*H95</f>
        <v>0</v>
      </c>
      <c r="Q95" s="209">
        <v>0</v>
      </c>
      <c r="R95" s="209">
        <f>Q95*H95</f>
        <v>0</v>
      </c>
      <c r="S95" s="209">
        <v>0</v>
      </c>
      <c r="T95" s="210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1" t="s">
        <v>120</v>
      </c>
      <c r="AT95" s="211" t="s">
        <v>115</v>
      </c>
      <c r="AU95" s="211" t="s">
        <v>80</v>
      </c>
      <c r="AY95" s="17" t="s">
        <v>113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17" t="s">
        <v>78</v>
      </c>
      <c r="BK95" s="212">
        <f>ROUND(I95*H95,2)</f>
        <v>0</v>
      </c>
      <c r="BL95" s="17" t="s">
        <v>120</v>
      </c>
      <c r="BM95" s="211" t="s">
        <v>129</v>
      </c>
    </row>
    <row r="96" spans="1:47" s="2" customFormat="1" ht="12">
      <c r="A96" s="38"/>
      <c r="B96" s="39"/>
      <c r="C96" s="40"/>
      <c r="D96" s="213" t="s">
        <v>122</v>
      </c>
      <c r="E96" s="40"/>
      <c r="F96" s="214" t="s">
        <v>130</v>
      </c>
      <c r="G96" s="40"/>
      <c r="H96" s="40"/>
      <c r="I96" s="215"/>
      <c r="J96" s="40"/>
      <c r="K96" s="40"/>
      <c r="L96" s="44"/>
      <c r="M96" s="216"/>
      <c r="N96" s="217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122</v>
      </c>
      <c r="AU96" s="17" t="s">
        <v>80</v>
      </c>
    </row>
    <row r="97" spans="1:47" s="2" customFormat="1" ht="12">
      <c r="A97" s="38"/>
      <c r="B97" s="39"/>
      <c r="C97" s="40"/>
      <c r="D97" s="218" t="s">
        <v>124</v>
      </c>
      <c r="E97" s="40"/>
      <c r="F97" s="219" t="s">
        <v>131</v>
      </c>
      <c r="G97" s="40"/>
      <c r="H97" s="40"/>
      <c r="I97" s="215"/>
      <c r="J97" s="40"/>
      <c r="K97" s="40"/>
      <c r="L97" s="44"/>
      <c r="M97" s="216"/>
      <c r="N97" s="217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124</v>
      </c>
      <c r="AU97" s="17" t="s">
        <v>80</v>
      </c>
    </row>
    <row r="98" spans="1:51" s="13" customFormat="1" ht="12">
      <c r="A98" s="13"/>
      <c r="B98" s="220"/>
      <c r="C98" s="221"/>
      <c r="D98" s="213" t="s">
        <v>132</v>
      </c>
      <c r="E98" s="222" t="s">
        <v>19</v>
      </c>
      <c r="F98" s="223" t="s">
        <v>133</v>
      </c>
      <c r="G98" s="221"/>
      <c r="H98" s="224">
        <v>8</v>
      </c>
      <c r="I98" s="225"/>
      <c r="J98" s="221"/>
      <c r="K98" s="221"/>
      <c r="L98" s="226"/>
      <c r="M98" s="227"/>
      <c r="N98" s="228"/>
      <c r="O98" s="228"/>
      <c r="P98" s="228"/>
      <c r="Q98" s="228"/>
      <c r="R98" s="228"/>
      <c r="S98" s="228"/>
      <c r="T98" s="229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0" t="s">
        <v>132</v>
      </c>
      <c r="AU98" s="230" t="s">
        <v>80</v>
      </c>
      <c r="AV98" s="13" t="s">
        <v>80</v>
      </c>
      <c r="AW98" s="13" t="s">
        <v>33</v>
      </c>
      <c r="AX98" s="13" t="s">
        <v>72</v>
      </c>
      <c r="AY98" s="230" t="s">
        <v>113</v>
      </c>
    </row>
    <row r="99" spans="1:51" s="13" customFormat="1" ht="12">
      <c r="A99" s="13"/>
      <c r="B99" s="220"/>
      <c r="C99" s="221"/>
      <c r="D99" s="213" t="s">
        <v>132</v>
      </c>
      <c r="E99" s="222" t="s">
        <v>19</v>
      </c>
      <c r="F99" s="223" t="s">
        <v>134</v>
      </c>
      <c r="G99" s="221"/>
      <c r="H99" s="224">
        <v>6.4</v>
      </c>
      <c r="I99" s="225"/>
      <c r="J99" s="221"/>
      <c r="K99" s="221"/>
      <c r="L99" s="226"/>
      <c r="M99" s="227"/>
      <c r="N99" s="228"/>
      <c r="O99" s="228"/>
      <c r="P99" s="228"/>
      <c r="Q99" s="228"/>
      <c r="R99" s="228"/>
      <c r="S99" s="228"/>
      <c r="T99" s="22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0" t="s">
        <v>132</v>
      </c>
      <c r="AU99" s="230" t="s">
        <v>80</v>
      </c>
      <c r="AV99" s="13" t="s">
        <v>80</v>
      </c>
      <c r="AW99" s="13" t="s">
        <v>33</v>
      </c>
      <c r="AX99" s="13" t="s">
        <v>72</v>
      </c>
      <c r="AY99" s="230" t="s">
        <v>113</v>
      </c>
    </row>
    <row r="100" spans="1:51" s="14" customFormat="1" ht="12">
      <c r="A100" s="14"/>
      <c r="B100" s="231"/>
      <c r="C100" s="232"/>
      <c r="D100" s="213" t="s">
        <v>132</v>
      </c>
      <c r="E100" s="233" t="s">
        <v>19</v>
      </c>
      <c r="F100" s="234" t="s">
        <v>135</v>
      </c>
      <c r="G100" s="232"/>
      <c r="H100" s="235">
        <v>14.4</v>
      </c>
      <c r="I100" s="236"/>
      <c r="J100" s="232"/>
      <c r="K100" s="232"/>
      <c r="L100" s="237"/>
      <c r="M100" s="238"/>
      <c r="N100" s="239"/>
      <c r="O100" s="239"/>
      <c r="P100" s="239"/>
      <c r="Q100" s="239"/>
      <c r="R100" s="239"/>
      <c r="S100" s="239"/>
      <c r="T100" s="24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1" t="s">
        <v>132</v>
      </c>
      <c r="AU100" s="241" t="s">
        <v>80</v>
      </c>
      <c r="AV100" s="14" t="s">
        <v>120</v>
      </c>
      <c r="AW100" s="14" t="s">
        <v>33</v>
      </c>
      <c r="AX100" s="14" t="s">
        <v>78</v>
      </c>
      <c r="AY100" s="241" t="s">
        <v>113</v>
      </c>
    </row>
    <row r="101" spans="1:65" s="2" customFormat="1" ht="14.4" customHeight="1">
      <c r="A101" s="38"/>
      <c r="B101" s="39"/>
      <c r="C101" s="200" t="s">
        <v>136</v>
      </c>
      <c r="D101" s="200" t="s">
        <v>115</v>
      </c>
      <c r="E101" s="201" t="s">
        <v>137</v>
      </c>
      <c r="F101" s="202" t="s">
        <v>138</v>
      </c>
      <c r="G101" s="203" t="s">
        <v>139</v>
      </c>
      <c r="H101" s="204">
        <v>12.586</v>
      </c>
      <c r="I101" s="205"/>
      <c r="J101" s="206">
        <f>ROUND(I101*H101,2)</f>
        <v>0</v>
      </c>
      <c r="K101" s="202" t="s">
        <v>119</v>
      </c>
      <c r="L101" s="44"/>
      <c r="M101" s="207" t="s">
        <v>19</v>
      </c>
      <c r="N101" s="208" t="s">
        <v>43</v>
      </c>
      <c r="O101" s="84"/>
      <c r="P101" s="209">
        <f>O101*H101</f>
        <v>0</v>
      </c>
      <c r="Q101" s="209">
        <v>0</v>
      </c>
      <c r="R101" s="209">
        <f>Q101*H101</f>
        <v>0</v>
      </c>
      <c r="S101" s="209">
        <v>0</v>
      </c>
      <c r="T101" s="210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1" t="s">
        <v>120</v>
      </c>
      <c r="AT101" s="211" t="s">
        <v>115</v>
      </c>
      <c r="AU101" s="211" t="s">
        <v>80</v>
      </c>
      <c r="AY101" s="17" t="s">
        <v>113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17" t="s">
        <v>78</v>
      </c>
      <c r="BK101" s="212">
        <f>ROUND(I101*H101,2)</f>
        <v>0</v>
      </c>
      <c r="BL101" s="17" t="s">
        <v>120</v>
      </c>
      <c r="BM101" s="211" t="s">
        <v>140</v>
      </c>
    </row>
    <row r="102" spans="1:47" s="2" customFormat="1" ht="12">
      <c r="A102" s="38"/>
      <c r="B102" s="39"/>
      <c r="C102" s="40"/>
      <c r="D102" s="213" t="s">
        <v>122</v>
      </c>
      <c r="E102" s="40"/>
      <c r="F102" s="214" t="s">
        <v>141</v>
      </c>
      <c r="G102" s="40"/>
      <c r="H102" s="40"/>
      <c r="I102" s="215"/>
      <c r="J102" s="40"/>
      <c r="K102" s="40"/>
      <c r="L102" s="44"/>
      <c r="M102" s="216"/>
      <c r="N102" s="217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122</v>
      </c>
      <c r="AU102" s="17" t="s">
        <v>80</v>
      </c>
    </row>
    <row r="103" spans="1:47" s="2" customFormat="1" ht="12">
      <c r="A103" s="38"/>
      <c r="B103" s="39"/>
      <c r="C103" s="40"/>
      <c r="D103" s="218" t="s">
        <v>124</v>
      </c>
      <c r="E103" s="40"/>
      <c r="F103" s="219" t="s">
        <v>142</v>
      </c>
      <c r="G103" s="40"/>
      <c r="H103" s="40"/>
      <c r="I103" s="215"/>
      <c r="J103" s="40"/>
      <c r="K103" s="40"/>
      <c r="L103" s="44"/>
      <c r="M103" s="216"/>
      <c r="N103" s="217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124</v>
      </c>
      <c r="AU103" s="17" t="s">
        <v>80</v>
      </c>
    </row>
    <row r="104" spans="1:51" s="13" customFormat="1" ht="12">
      <c r="A104" s="13"/>
      <c r="B104" s="220"/>
      <c r="C104" s="221"/>
      <c r="D104" s="213" t="s">
        <v>132</v>
      </c>
      <c r="E104" s="222" t="s">
        <v>19</v>
      </c>
      <c r="F104" s="223" t="s">
        <v>143</v>
      </c>
      <c r="G104" s="221"/>
      <c r="H104" s="224">
        <v>6.992</v>
      </c>
      <c r="I104" s="225"/>
      <c r="J104" s="221"/>
      <c r="K104" s="221"/>
      <c r="L104" s="226"/>
      <c r="M104" s="227"/>
      <c r="N104" s="228"/>
      <c r="O104" s="228"/>
      <c r="P104" s="228"/>
      <c r="Q104" s="228"/>
      <c r="R104" s="228"/>
      <c r="S104" s="228"/>
      <c r="T104" s="22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0" t="s">
        <v>132</v>
      </c>
      <c r="AU104" s="230" t="s">
        <v>80</v>
      </c>
      <c r="AV104" s="13" t="s">
        <v>80</v>
      </c>
      <c r="AW104" s="13" t="s">
        <v>33</v>
      </c>
      <c r="AX104" s="13" t="s">
        <v>72</v>
      </c>
      <c r="AY104" s="230" t="s">
        <v>113</v>
      </c>
    </row>
    <row r="105" spans="1:51" s="13" customFormat="1" ht="12">
      <c r="A105" s="13"/>
      <c r="B105" s="220"/>
      <c r="C105" s="221"/>
      <c r="D105" s="213" t="s">
        <v>132</v>
      </c>
      <c r="E105" s="222" t="s">
        <v>19</v>
      </c>
      <c r="F105" s="223" t="s">
        <v>144</v>
      </c>
      <c r="G105" s="221"/>
      <c r="H105" s="224">
        <v>5.594</v>
      </c>
      <c r="I105" s="225"/>
      <c r="J105" s="221"/>
      <c r="K105" s="221"/>
      <c r="L105" s="226"/>
      <c r="M105" s="227"/>
      <c r="N105" s="228"/>
      <c r="O105" s="228"/>
      <c r="P105" s="228"/>
      <c r="Q105" s="228"/>
      <c r="R105" s="228"/>
      <c r="S105" s="228"/>
      <c r="T105" s="22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0" t="s">
        <v>132</v>
      </c>
      <c r="AU105" s="230" t="s">
        <v>80</v>
      </c>
      <c r="AV105" s="13" t="s">
        <v>80</v>
      </c>
      <c r="AW105" s="13" t="s">
        <v>33</v>
      </c>
      <c r="AX105" s="13" t="s">
        <v>72</v>
      </c>
      <c r="AY105" s="230" t="s">
        <v>113</v>
      </c>
    </row>
    <row r="106" spans="1:51" s="14" customFormat="1" ht="12">
      <c r="A106" s="14"/>
      <c r="B106" s="231"/>
      <c r="C106" s="232"/>
      <c r="D106" s="213" t="s">
        <v>132</v>
      </c>
      <c r="E106" s="233" t="s">
        <v>19</v>
      </c>
      <c r="F106" s="234" t="s">
        <v>135</v>
      </c>
      <c r="G106" s="232"/>
      <c r="H106" s="235">
        <v>12.586</v>
      </c>
      <c r="I106" s="236"/>
      <c r="J106" s="232"/>
      <c r="K106" s="232"/>
      <c r="L106" s="237"/>
      <c r="M106" s="238"/>
      <c r="N106" s="239"/>
      <c r="O106" s="239"/>
      <c r="P106" s="239"/>
      <c r="Q106" s="239"/>
      <c r="R106" s="239"/>
      <c r="S106" s="239"/>
      <c r="T106" s="24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1" t="s">
        <v>132</v>
      </c>
      <c r="AU106" s="241" t="s">
        <v>80</v>
      </c>
      <c r="AV106" s="14" t="s">
        <v>120</v>
      </c>
      <c r="AW106" s="14" t="s">
        <v>33</v>
      </c>
      <c r="AX106" s="14" t="s">
        <v>78</v>
      </c>
      <c r="AY106" s="241" t="s">
        <v>113</v>
      </c>
    </row>
    <row r="107" spans="1:65" s="2" customFormat="1" ht="14.4" customHeight="1">
      <c r="A107" s="38"/>
      <c r="B107" s="39"/>
      <c r="C107" s="200" t="s">
        <v>120</v>
      </c>
      <c r="D107" s="200" t="s">
        <v>115</v>
      </c>
      <c r="E107" s="201" t="s">
        <v>145</v>
      </c>
      <c r="F107" s="202" t="s">
        <v>146</v>
      </c>
      <c r="G107" s="203" t="s">
        <v>139</v>
      </c>
      <c r="H107" s="204">
        <v>28.08</v>
      </c>
      <c r="I107" s="205"/>
      <c r="J107" s="206">
        <f>ROUND(I107*H107,2)</f>
        <v>0</v>
      </c>
      <c r="K107" s="202" t="s">
        <v>119</v>
      </c>
      <c r="L107" s="44"/>
      <c r="M107" s="207" t="s">
        <v>19</v>
      </c>
      <c r="N107" s="208" t="s">
        <v>43</v>
      </c>
      <c r="O107" s="84"/>
      <c r="P107" s="209">
        <f>O107*H107</f>
        <v>0</v>
      </c>
      <c r="Q107" s="209">
        <v>0</v>
      </c>
      <c r="R107" s="209">
        <f>Q107*H107</f>
        <v>0</v>
      </c>
      <c r="S107" s="209">
        <v>0</v>
      </c>
      <c r="T107" s="210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1" t="s">
        <v>120</v>
      </c>
      <c r="AT107" s="211" t="s">
        <v>115</v>
      </c>
      <c r="AU107" s="211" t="s">
        <v>80</v>
      </c>
      <c r="AY107" s="17" t="s">
        <v>113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17" t="s">
        <v>78</v>
      </c>
      <c r="BK107" s="212">
        <f>ROUND(I107*H107,2)</f>
        <v>0</v>
      </c>
      <c r="BL107" s="17" t="s">
        <v>120</v>
      </c>
      <c r="BM107" s="211" t="s">
        <v>147</v>
      </c>
    </row>
    <row r="108" spans="1:47" s="2" customFormat="1" ht="12">
      <c r="A108" s="38"/>
      <c r="B108" s="39"/>
      <c r="C108" s="40"/>
      <c r="D108" s="213" t="s">
        <v>122</v>
      </c>
      <c r="E108" s="40"/>
      <c r="F108" s="214" t="s">
        <v>148</v>
      </c>
      <c r="G108" s="40"/>
      <c r="H108" s="40"/>
      <c r="I108" s="215"/>
      <c r="J108" s="40"/>
      <c r="K108" s="40"/>
      <c r="L108" s="44"/>
      <c r="M108" s="216"/>
      <c r="N108" s="217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122</v>
      </c>
      <c r="AU108" s="17" t="s">
        <v>80</v>
      </c>
    </row>
    <row r="109" spans="1:47" s="2" customFormat="1" ht="12">
      <c r="A109" s="38"/>
      <c r="B109" s="39"/>
      <c r="C109" s="40"/>
      <c r="D109" s="218" t="s">
        <v>124</v>
      </c>
      <c r="E109" s="40"/>
      <c r="F109" s="219" t="s">
        <v>149</v>
      </c>
      <c r="G109" s="40"/>
      <c r="H109" s="40"/>
      <c r="I109" s="215"/>
      <c r="J109" s="40"/>
      <c r="K109" s="40"/>
      <c r="L109" s="44"/>
      <c r="M109" s="216"/>
      <c r="N109" s="217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124</v>
      </c>
      <c r="AU109" s="17" t="s">
        <v>80</v>
      </c>
    </row>
    <row r="110" spans="1:51" s="13" customFormat="1" ht="12">
      <c r="A110" s="13"/>
      <c r="B110" s="220"/>
      <c r="C110" s="221"/>
      <c r="D110" s="213" t="s">
        <v>132</v>
      </c>
      <c r="E110" s="222" t="s">
        <v>19</v>
      </c>
      <c r="F110" s="223" t="s">
        <v>150</v>
      </c>
      <c r="G110" s="221"/>
      <c r="H110" s="224">
        <v>15.6</v>
      </c>
      <c r="I110" s="225"/>
      <c r="J110" s="221"/>
      <c r="K110" s="221"/>
      <c r="L110" s="226"/>
      <c r="M110" s="227"/>
      <c r="N110" s="228"/>
      <c r="O110" s="228"/>
      <c r="P110" s="228"/>
      <c r="Q110" s="228"/>
      <c r="R110" s="228"/>
      <c r="S110" s="228"/>
      <c r="T110" s="22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0" t="s">
        <v>132</v>
      </c>
      <c r="AU110" s="230" t="s">
        <v>80</v>
      </c>
      <c r="AV110" s="13" t="s">
        <v>80</v>
      </c>
      <c r="AW110" s="13" t="s">
        <v>33</v>
      </c>
      <c r="AX110" s="13" t="s">
        <v>72</v>
      </c>
      <c r="AY110" s="230" t="s">
        <v>113</v>
      </c>
    </row>
    <row r="111" spans="1:51" s="13" customFormat="1" ht="12">
      <c r="A111" s="13"/>
      <c r="B111" s="220"/>
      <c r="C111" s="221"/>
      <c r="D111" s="213" t="s">
        <v>132</v>
      </c>
      <c r="E111" s="222" t="s">
        <v>19</v>
      </c>
      <c r="F111" s="223" t="s">
        <v>151</v>
      </c>
      <c r="G111" s="221"/>
      <c r="H111" s="224">
        <v>12.48</v>
      </c>
      <c r="I111" s="225"/>
      <c r="J111" s="221"/>
      <c r="K111" s="221"/>
      <c r="L111" s="226"/>
      <c r="M111" s="227"/>
      <c r="N111" s="228"/>
      <c r="O111" s="228"/>
      <c r="P111" s="228"/>
      <c r="Q111" s="228"/>
      <c r="R111" s="228"/>
      <c r="S111" s="228"/>
      <c r="T111" s="22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0" t="s">
        <v>132</v>
      </c>
      <c r="AU111" s="230" t="s">
        <v>80</v>
      </c>
      <c r="AV111" s="13" t="s">
        <v>80</v>
      </c>
      <c r="AW111" s="13" t="s">
        <v>33</v>
      </c>
      <c r="AX111" s="13" t="s">
        <v>72</v>
      </c>
      <c r="AY111" s="230" t="s">
        <v>113</v>
      </c>
    </row>
    <row r="112" spans="1:51" s="14" customFormat="1" ht="12">
      <c r="A112" s="14"/>
      <c r="B112" s="231"/>
      <c r="C112" s="232"/>
      <c r="D112" s="213" t="s">
        <v>132</v>
      </c>
      <c r="E112" s="233" t="s">
        <v>19</v>
      </c>
      <c r="F112" s="234" t="s">
        <v>135</v>
      </c>
      <c r="G112" s="232"/>
      <c r="H112" s="235">
        <v>28.08</v>
      </c>
      <c r="I112" s="236"/>
      <c r="J112" s="232"/>
      <c r="K112" s="232"/>
      <c r="L112" s="237"/>
      <c r="M112" s="238"/>
      <c r="N112" s="239"/>
      <c r="O112" s="239"/>
      <c r="P112" s="239"/>
      <c r="Q112" s="239"/>
      <c r="R112" s="239"/>
      <c r="S112" s="239"/>
      <c r="T112" s="240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1" t="s">
        <v>132</v>
      </c>
      <c r="AU112" s="241" t="s">
        <v>80</v>
      </c>
      <c r="AV112" s="14" t="s">
        <v>120</v>
      </c>
      <c r="AW112" s="14" t="s">
        <v>33</v>
      </c>
      <c r="AX112" s="14" t="s">
        <v>78</v>
      </c>
      <c r="AY112" s="241" t="s">
        <v>113</v>
      </c>
    </row>
    <row r="113" spans="1:65" s="2" customFormat="1" ht="14.4" customHeight="1">
      <c r="A113" s="38"/>
      <c r="B113" s="39"/>
      <c r="C113" s="200" t="s">
        <v>152</v>
      </c>
      <c r="D113" s="200" t="s">
        <v>115</v>
      </c>
      <c r="E113" s="201" t="s">
        <v>153</v>
      </c>
      <c r="F113" s="202" t="s">
        <v>154</v>
      </c>
      <c r="G113" s="203" t="s">
        <v>139</v>
      </c>
      <c r="H113" s="204">
        <v>47.52</v>
      </c>
      <c r="I113" s="205"/>
      <c r="J113" s="206">
        <f>ROUND(I113*H113,2)</f>
        <v>0</v>
      </c>
      <c r="K113" s="202" t="s">
        <v>119</v>
      </c>
      <c r="L113" s="44"/>
      <c r="M113" s="207" t="s">
        <v>19</v>
      </c>
      <c r="N113" s="208" t="s">
        <v>43</v>
      </c>
      <c r="O113" s="84"/>
      <c r="P113" s="209">
        <f>O113*H113</f>
        <v>0</v>
      </c>
      <c r="Q113" s="209">
        <v>0.00046</v>
      </c>
      <c r="R113" s="209">
        <f>Q113*H113</f>
        <v>0.021859200000000002</v>
      </c>
      <c r="S113" s="209">
        <v>0</v>
      </c>
      <c r="T113" s="210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1" t="s">
        <v>120</v>
      </c>
      <c r="AT113" s="211" t="s">
        <v>115</v>
      </c>
      <c r="AU113" s="211" t="s">
        <v>80</v>
      </c>
      <c r="AY113" s="17" t="s">
        <v>113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17" t="s">
        <v>78</v>
      </c>
      <c r="BK113" s="212">
        <f>ROUND(I113*H113,2)</f>
        <v>0</v>
      </c>
      <c r="BL113" s="17" t="s">
        <v>120</v>
      </c>
      <c r="BM113" s="211" t="s">
        <v>155</v>
      </c>
    </row>
    <row r="114" spans="1:47" s="2" customFormat="1" ht="12">
      <c r="A114" s="38"/>
      <c r="B114" s="39"/>
      <c r="C114" s="40"/>
      <c r="D114" s="213" t="s">
        <v>122</v>
      </c>
      <c r="E114" s="40"/>
      <c r="F114" s="214" t="s">
        <v>156</v>
      </c>
      <c r="G114" s="40"/>
      <c r="H114" s="40"/>
      <c r="I114" s="215"/>
      <c r="J114" s="40"/>
      <c r="K114" s="40"/>
      <c r="L114" s="44"/>
      <c r="M114" s="216"/>
      <c r="N114" s="217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122</v>
      </c>
      <c r="AU114" s="17" t="s">
        <v>80</v>
      </c>
    </row>
    <row r="115" spans="1:47" s="2" customFormat="1" ht="12">
      <c r="A115" s="38"/>
      <c r="B115" s="39"/>
      <c r="C115" s="40"/>
      <c r="D115" s="218" t="s">
        <v>124</v>
      </c>
      <c r="E115" s="40"/>
      <c r="F115" s="219" t="s">
        <v>157</v>
      </c>
      <c r="G115" s="40"/>
      <c r="H115" s="40"/>
      <c r="I115" s="215"/>
      <c r="J115" s="40"/>
      <c r="K115" s="40"/>
      <c r="L115" s="44"/>
      <c r="M115" s="216"/>
      <c r="N115" s="217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124</v>
      </c>
      <c r="AU115" s="17" t="s">
        <v>80</v>
      </c>
    </row>
    <row r="116" spans="1:51" s="13" customFormat="1" ht="12">
      <c r="A116" s="13"/>
      <c r="B116" s="220"/>
      <c r="C116" s="221"/>
      <c r="D116" s="213" t="s">
        <v>132</v>
      </c>
      <c r="E116" s="222" t="s">
        <v>19</v>
      </c>
      <c r="F116" s="223" t="s">
        <v>158</v>
      </c>
      <c r="G116" s="221"/>
      <c r="H116" s="224">
        <v>26.4</v>
      </c>
      <c r="I116" s="225"/>
      <c r="J116" s="221"/>
      <c r="K116" s="221"/>
      <c r="L116" s="226"/>
      <c r="M116" s="227"/>
      <c r="N116" s="228"/>
      <c r="O116" s="228"/>
      <c r="P116" s="228"/>
      <c r="Q116" s="228"/>
      <c r="R116" s="228"/>
      <c r="S116" s="228"/>
      <c r="T116" s="229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0" t="s">
        <v>132</v>
      </c>
      <c r="AU116" s="230" t="s">
        <v>80</v>
      </c>
      <c r="AV116" s="13" t="s">
        <v>80</v>
      </c>
      <c r="AW116" s="13" t="s">
        <v>33</v>
      </c>
      <c r="AX116" s="13" t="s">
        <v>72</v>
      </c>
      <c r="AY116" s="230" t="s">
        <v>113</v>
      </c>
    </row>
    <row r="117" spans="1:51" s="13" customFormat="1" ht="12">
      <c r="A117" s="13"/>
      <c r="B117" s="220"/>
      <c r="C117" s="221"/>
      <c r="D117" s="213" t="s">
        <v>132</v>
      </c>
      <c r="E117" s="222" t="s">
        <v>19</v>
      </c>
      <c r="F117" s="223" t="s">
        <v>159</v>
      </c>
      <c r="G117" s="221"/>
      <c r="H117" s="224">
        <v>21.12</v>
      </c>
      <c r="I117" s="225"/>
      <c r="J117" s="221"/>
      <c r="K117" s="221"/>
      <c r="L117" s="226"/>
      <c r="M117" s="227"/>
      <c r="N117" s="228"/>
      <c r="O117" s="228"/>
      <c r="P117" s="228"/>
      <c r="Q117" s="228"/>
      <c r="R117" s="228"/>
      <c r="S117" s="228"/>
      <c r="T117" s="229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0" t="s">
        <v>132</v>
      </c>
      <c r="AU117" s="230" t="s">
        <v>80</v>
      </c>
      <c r="AV117" s="13" t="s">
        <v>80</v>
      </c>
      <c r="AW117" s="13" t="s">
        <v>33</v>
      </c>
      <c r="AX117" s="13" t="s">
        <v>72</v>
      </c>
      <c r="AY117" s="230" t="s">
        <v>113</v>
      </c>
    </row>
    <row r="118" spans="1:51" s="14" customFormat="1" ht="12">
      <c r="A118" s="14"/>
      <c r="B118" s="231"/>
      <c r="C118" s="232"/>
      <c r="D118" s="213" t="s">
        <v>132</v>
      </c>
      <c r="E118" s="233" t="s">
        <v>19</v>
      </c>
      <c r="F118" s="234" t="s">
        <v>135</v>
      </c>
      <c r="G118" s="232"/>
      <c r="H118" s="235">
        <v>47.52</v>
      </c>
      <c r="I118" s="236"/>
      <c r="J118" s="232"/>
      <c r="K118" s="232"/>
      <c r="L118" s="237"/>
      <c r="M118" s="238"/>
      <c r="N118" s="239"/>
      <c r="O118" s="239"/>
      <c r="P118" s="239"/>
      <c r="Q118" s="239"/>
      <c r="R118" s="239"/>
      <c r="S118" s="239"/>
      <c r="T118" s="24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1" t="s">
        <v>132</v>
      </c>
      <c r="AU118" s="241" t="s">
        <v>80</v>
      </c>
      <c r="AV118" s="14" t="s">
        <v>120</v>
      </c>
      <c r="AW118" s="14" t="s">
        <v>33</v>
      </c>
      <c r="AX118" s="14" t="s">
        <v>78</v>
      </c>
      <c r="AY118" s="241" t="s">
        <v>113</v>
      </c>
    </row>
    <row r="119" spans="1:65" s="2" customFormat="1" ht="14.4" customHeight="1">
      <c r="A119" s="38"/>
      <c r="B119" s="39"/>
      <c r="C119" s="200" t="s">
        <v>160</v>
      </c>
      <c r="D119" s="200" t="s">
        <v>115</v>
      </c>
      <c r="E119" s="201" t="s">
        <v>161</v>
      </c>
      <c r="F119" s="202" t="s">
        <v>162</v>
      </c>
      <c r="G119" s="203" t="s">
        <v>139</v>
      </c>
      <c r="H119" s="204">
        <v>47.52</v>
      </c>
      <c r="I119" s="205"/>
      <c r="J119" s="206">
        <f>ROUND(I119*H119,2)</f>
        <v>0</v>
      </c>
      <c r="K119" s="202" t="s">
        <v>119</v>
      </c>
      <c r="L119" s="44"/>
      <c r="M119" s="207" t="s">
        <v>19</v>
      </c>
      <c r="N119" s="208" t="s">
        <v>43</v>
      </c>
      <c r="O119" s="84"/>
      <c r="P119" s="209">
        <f>O119*H119</f>
        <v>0</v>
      </c>
      <c r="Q119" s="209">
        <v>0</v>
      </c>
      <c r="R119" s="209">
        <f>Q119*H119</f>
        <v>0</v>
      </c>
      <c r="S119" s="209">
        <v>0</v>
      </c>
      <c r="T119" s="210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1" t="s">
        <v>120</v>
      </c>
      <c r="AT119" s="211" t="s">
        <v>115</v>
      </c>
      <c r="AU119" s="211" t="s">
        <v>80</v>
      </c>
      <c r="AY119" s="17" t="s">
        <v>113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17" t="s">
        <v>78</v>
      </c>
      <c r="BK119" s="212">
        <f>ROUND(I119*H119,2)</f>
        <v>0</v>
      </c>
      <c r="BL119" s="17" t="s">
        <v>120</v>
      </c>
      <c r="BM119" s="211" t="s">
        <v>163</v>
      </c>
    </row>
    <row r="120" spans="1:47" s="2" customFormat="1" ht="12">
      <c r="A120" s="38"/>
      <c r="B120" s="39"/>
      <c r="C120" s="40"/>
      <c r="D120" s="213" t="s">
        <v>122</v>
      </c>
      <c r="E120" s="40"/>
      <c r="F120" s="214" t="s">
        <v>164</v>
      </c>
      <c r="G120" s="40"/>
      <c r="H120" s="40"/>
      <c r="I120" s="215"/>
      <c r="J120" s="40"/>
      <c r="K120" s="40"/>
      <c r="L120" s="44"/>
      <c r="M120" s="216"/>
      <c r="N120" s="217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122</v>
      </c>
      <c r="AU120" s="17" t="s">
        <v>80</v>
      </c>
    </row>
    <row r="121" spans="1:47" s="2" customFormat="1" ht="12">
      <c r="A121" s="38"/>
      <c r="B121" s="39"/>
      <c r="C121" s="40"/>
      <c r="D121" s="218" t="s">
        <v>124</v>
      </c>
      <c r="E121" s="40"/>
      <c r="F121" s="219" t="s">
        <v>165</v>
      </c>
      <c r="G121" s="40"/>
      <c r="H121" s="40"/>
      <c r="I121" s="215"/>
      <c r="J121" s="40"/>
      <c r="K121" s="40"/>
      <c r="L121" s="44"/>
      <c r="M121" s="216"/>
      <c r="N121" s="217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124</v>
      </c>
      <c r="AU121" s="17" t="s">
        <v>80</v>
      </c>
    </row>
    <row r="122" spans="1:51" s="13" customFormat="1" ht="12">
      <c r="A122" s="13"/>
      <c r="B122" s="220"/>
      <c r="C122" s="221"/>
      <c r="D122" s="213" t="s">
        <v>132</v>
      </c>
      <c r="E122" s="222" t="s">
        <v>19</v>
      </c>
      <c r="F122" s="223" t="s">
        <v>158</v>
      </c>
      <c r="G122" s="221"/>
      <c r="H122" s="224">
        <v>26.4</v>
      </c>
      <c r="I122" s="225"/>
      <c r="J122" s="221"/>
      <c r="K122" s="221"/>
      <c r="L122" s="226"/>
      <c r="M122" s="227"/>
      <c r="N122" s="228"/>
      <c r="O122" s="228"/>
      <c r="P122" s="228"/>
      <c r="Q122" s="228"/>
      <c r="R122" s="228"/>
      <c r="S122" s="228"/>
      <c r="T122" s="22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0" t="s">
        <v>132</v>
      </c>
      <c r="AU122" s="230" t="s">
        <v>80</v>
      </c>
      <c r="AV122" s="13" t="s">
        <v>80</v>
      </c>
      <c r="AW122" s="13" t="s">
        <v>33</v>
      </c>
      <c r="AX122" s="13" t="s">
        <v>72</v>
      </c>
      <c r="AY122" s="230" t="s">
        <v>113</v>
      </c>
    </row>
    <row r="123" spans="1:51" s="13" customFormat="1" ht="12">
      <c r="A123" s="13"/>
      <c r="B123" s="220"/>
      <c r="C123" s="221"/>
      <c r="D123" s="213" t="s">
        <v>132</v>
      </c>
      <c r="E123" s="222" t="s">
        <v>19</v>
      </c>
      <c r="F123" s="223" t="s">
        <v>159</v>
      </c>
      <c r="G123" s="221"/>
      <c r="H123" s="224">
        <v>21.12</v>
      </c>
      <c r="I123" s="225"/>
      <c r="J123" s="221"/>
      <c r="K123" s="221"/>
      <c r="L123" s="226"/>
      <c r="M123" s="227"/>
      <c r="N123" s="228"/>
      <c r="O123" s="228"/>
      <c r="P123" s="228"/>
      <c r="Q123" s="228"/>
      <c r="R123" s="228"/>
      <c r="S123" s="228"/>
      <c r="T123" s="22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0" t="s">
        <v>132</v>
      </c>
      <c r="AU123" s="230" t="s">
        <v>80</v>
      </c>
      <c r="AV123" s="13" t="s">
        <v>80</v>
      </c>
      <c r="AW123" s="13" t="s">
        <v>33</v>
      </c>
      <c r="AX123" s="13" t="s">
        <v>72</v>
      </c>
      <c r="AY123" s="230" t="s">
        <v>113</v>
      </c>
    </row>
    <row r="124" spans="1:51" s="14" customFormat="1" ht="12">
      <c r="A124" s="14"/>
      <c r="B124" s="231"/>
      <c r="C124" s="232"/>
      <c r="D124" s="213" t="s">
        <v>132</v>
      </c>
      <c r="E124" s="233" t="s">
        <v>19</v>
      </c>
      <c r="F124" s="234" t="s">
        <v>135</v>
      </c>
      <c r="G124" s="232"/>
      <c r="H124" s="235">
        <v>47.52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1" t="s">
        <v>132</v>
      </c>
      <c r="AU124" s="241" t="s">
        <v>80</v>
      </c>
      <c r="AV124" s="14" t="s">
        <v>120</v>
      </c>
      <c r="AW124" s="14" t="s">
        <v>33</v>
      </c>
      <c r="AX124" s="14" t="s">
        <v>78</v>
      </c>
      <c r="AY124" s="241" t="s">
        <v>113</v>
      </c>
    </row>
    <row r="125" spans="1:65" s="2" customFormat="1" ht="14.4" customHeight="1">
      <c r="A125" s="38"/>
      <c r="B125" s="39"/>
      <c r="C125" s="200" t="s">
        <v>166</v>
      </c>
      <c r="D125" s="200" t="s">
        <v>115</v>
      </c>
      <c r="E125" s="201" t="s">
        <v>167</v>
      </c>
      <c r="F125" s="202" t="s">
        <v>168</v>
      </c>
      <c r="G125" s="203" t="s">
        <v>128</v>
      </c>
      <c r="H125" s="204">
        <v>14.4</v>
      </c>
      <c r="I125" s="205"/>
      <c r="J125" s="206">
        <f>ROUND(I125*H125,2)</f>
        <v>0</v>
      </c>
      <c r="K125" s="202" t="s">
        <v>119</v>
      </c>
      <c r="L125" s="44"/>
      <c r="M125" s="207" t="s">
        <v>19</v>
      </c>
      <c r="N125" s="208" t="s">
        <v>43</v>
      </c>
      <c r="O125" s="84"/>
      <c r="P125" s="209">
        <f>O125*H125</f>
        <v>0</v>
      </c>
      <c r="Q125" s="209">
        <v>0.00227</v>
      </c>
      <c r="R125" s="209">
        <f>Q125*H125</f>
        <v>0.032688</v>
      </c>
      <c r="S125" s="209">
        <v>0</v>
      </c>
      <c r="T125" s="21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1" t="s">
        <v>120</v>
      </c>
      <c r="AT125" s="211" t="s">
        <v>115</v>
      </c>
      <c r="AU125" s="211" t="s">
        <v>80</v>
      </c>
      <c r="AY125" s="17" t="s">
        <v>113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17" t="s">
        <v>78</v>
      </c>
      <c r="BK125" s="212">
        <f>ROUND(I125*H125,2)</f>
        <v>0</v>
      </c>
      <c r="BL125" s="17" t="s">
        <v>120</v>
      </c>
      <c r="BM125" s="211" t="s">
        <v>169</v>
      </c>
    </row>
    <row r="126" spans="1:47" s="2" customFormat="1" ht="12">
      <c r="A126" s="38"/>
      <c r="B126" s="39"/>
      <c r="C126" s="40"/>
      <c r="D126" s="213" t="s">
        <v>122</v>
      </c>
      <c r="E126" s="40"/>
      <c r="F126" s="214" t="s">
        <v>170</v>
      </c>
      <c r="G126" s="40"/>
      <c r="H126" s="40"/>
      <c r="I126" s="215"/>
      <c r="J126" s="40"/>
      <c r="K126" s="40"/>
      <c r="L126" s="44"/>
      <c r="M126" s="216"/>
      <c r="N126" s="217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122</v>
      </c>
      <c r="AU126" s="17" t="s">
        <v>80</v>
      </c>
    </row>
    <row r="127" spans="1:47" s="2" customFormat="1" ht="12">
      <c r="A127" s="38"/>
      <c r="B127" s="39"/>
      <c r="C127" s="40"/>
      <c r="D127" s="218" t="s">
        <v>124</v>
      </c>
      <c r="E127" s="40"/>
      <c r="F127" s="219" t="s">
        <v>171</v>
      </c>
      <c r="G127" s="40"/>
      <c r="H127" s="40"/>
      <c r="I127" s="215"/>
      <c r="J127" s="40"/>
      <c r="K127" s="40"/>
      <c r="L127" s="44"/>
      <c r="M127" s="216"/>
      <c r="N127" s="217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124</v>
      </c>
      <c r="AU127" s="17" t="s">
        <v>80</v>
      </c>
    </row>
    <row r="128" spans="1:51" s="13" customFormat="1" ht="12">
      <c r="A128" s="13"/>
      <c r="B128" s="220"/>
      <c r="C128" s="221"/>
      <c r="D128" s="213" t="s">
        <v>132</v>
      </c>
      <c r="E128" s="222" t="s">
        <v>19</v>
      </c>
      <c r="F128" s="223" t="s">
        <v>133</v>
      </c>
      <c r="G128" s="221"/>
      <c r="H128" s="224">
        <v>8</v>
      </c>
      <c r="I128" s="225"/>
      <c r="J128" s="221"/>
      <c r="K128" s="221"/>
      <c r="L128" s="226"/>
      <c r="M128" s="227"/>
      <c r="N128" s="228"/>
      <c r="O128" s="228"/>
      <c r="P128" s="228"/>
      <c r="Q128" s="228"/>
      <c r="R128" s="228"/>
      <c r="S128" s="228"/>
      <c r="T128" s="22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0" t="s">
        <v>132</v>
      </c>
      <c r="AU128" s="230" t="s">
        <v>80</v>
      </c>
      <c r="AV128" s="13" t="s">
        <v>80</v>
      </c>
      <c r="AW128" s="13" t="s">
        <v>33</v>
      </c>
      <c r="AX128" s="13" t="s">
        <v>72</v>
      </c>
      <c r="AY128" s="230" t="s">
        <v>113</v>
      </c>
    </row>
    <row r="129" spans="1:51" s="13" customFormat="1" ht="12">
      <c r="A129" s="13"/>
      <c r="B129" s="220"/>
      <c r="C129" s="221"/>
      <c r="D129" s="213" t="s">
        <v>132</v>
      </c>
      <c r="E129" s="222" t="s">
        <v>19</v>
      </c>
      <c r="F129" s="223" t="s">
        <v>134</v>
      </c>
      <c r="G129" s="221"/>
      <c r="H129" s="224">
        <v>6.4</v>
      </c>
      <c r="I129" s="225"/>
      <c r="J129" s="221"/>
      <c r="K129" s="221"/>
      <c r="L129" s="226"/>
      <c r="M129" s="227"/>
      <c r="N129" s="228"/>
      <c r="O129" s="228"/>
      <c r="P129" s="228"/>
      <c r="Q129" s="228"/>
      <c r="R129" s="228"/>
      <c r="S129" s="228"/>
      <c r="T129" s="22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0" t="s">
        <v>132</v>
      </c>
      <c r="AU129" s="230" t="s">
        <v>80</v>
      </c>
      <c r="AV129" s="13" t="s">
        <v>80</v>
      </c>
      <c r="AW129" s="13" t="s">
        <v>33</v>
      </c>
      <c r="AX129" s="13" t="s">
        <v>72</v>
      </c>
      <c r="AY129" s="230" t="s">
        <v>113</v>
      </c>
    </row>
    <row r="130" spans="1:51" s="14" customFormat="1" ht="12">
      <c r="A130" s="14"/>
      <c r="B130" s="231"/>
      <c r="C130" s="232"/>
      <c r="D130" s="213" t="s">
        <v>132</v>
      </c>
      <c r="E130" s="233" t="s">
        <v>19</v>
      </c>
      <c r="F130" s="234" t="s">
        <v>135</v>
      </c>
      <c r="G130" s="232"/>
      <c r="H130" s="235">
        <v>14.4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1" t="s">
        <v>132</v>
      </c>
      <c r="AU130" s="241" t="s">
        <v>80</v>
      </c>
      <c r="AV130" s="14" t="s">
        <v>120</v>
      </c>
      <c r="AW130" s="14" t="s">
        <v>33</v>
      </c>
      <c r="AX130" s="14" t="s">
        <v>78</v>
      </c>
      <c r="AY130" s="241" t="s">
        <v>113</v>
      </c>
    </row>
    <row r="131" spans="1:65" s="2" customFormat="1" ht="14.4" customHeight="1">
      <c r="A131" s="38"/>
      <c r="B131" s="39"/>
      <c r="C131" s="200" t="s">
        <v>172</v>
      </c>
      <c r="D131" s="200" t="s">
        <v>115</v>
      </c>
      <c r="E131" s="201" t="s">
        <v>173</v>
      </c>
      <c r="F131" s="202" t="s">
        <v>174</v>
      </c>
      <c r="G131" s="203" t="s">
        <v>128</v>
      </c>
      <c r="H131" s="204">
        <v>14.4</v>
      </c>
      <c r="I131" s="205"/>
      <c r="J131" s="206">
        <f>ROUND(I131*H131,2)</f>
        <v>0</v>
      </c>
      <c r="K131" s="202" t="s">
        <v>119</v>
      </c>
      <c r="L131" s="44"/>
      <c r="M131" s="207" t="s">
        <v>19</v>
      </c>
      <c r="N131" s="208" t="s">
        <v>43</v>
      </c>
      <c r="O131" s="84"/>
      <c r="P131" s="209">
        <f>O131*H131</f>
        <v>0</v>
      </c>
      <c r="Q131" s="209">
        <v>0</v>
      </c>
      <c r="R131" s="209">
        <f>Q131*H131</f>
        <v>0</v>
      </c>
      <c r="S131" s="209">
        <v>0</v>
      </c>
      <c r="T131" s="21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1" t="s">
        <v>120</v>
      </c>
      <c r="AT131" s="211" t="s">
        <v>115</v>
      </c>
      <c r="AU131" s="211" t="s">
        <v>80</v>
      </c>
      <c r="AY131" s="17" t="s">
        <v>113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17" t="s">
        <v>78</v>
      </c>
      <c r="BK131" s="212">
        <f>ROUND(I131*H131,2)</f>
        <v>0</v>
      </c>
      <c r="BL131" s="17" t="s">
        <v>120</v>
      </c>
      <c r="BM131" s="211" t="s">
        <v>175</v>
      </c>
    </row>
    <row r="132" spans="1:47" s="2" customFormat="1" ht="12">
      <c r="A132" s="38"/>
      <c r="B132" s="39"/>
      <c r="C132" s="40"/>
      <c r="D132" s="213" t="s">
        <v>122</v>
      </c>
      <c r="E132" s="40"/>
      <c r="F132" s="214" t="s">
        <v>176</v>
      </c>
      <c r="G132" s="40"/>
      <c r="H132" s="40"/>
      <c r="I132" s="215"/>
      <c r="J132" s="40"/>
      <c r="K132" s="40"/>
      <c r="L132" s="44"/>
      <c r="M132" s="216"/>
      <c r="N132" s="217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122</v>
      </c>
      <c r="AU132" s="17" t="s">
        <v>80</v>
      </c>
    </row>
    <row r="133" spans="1:47" s="2" customFormat="1" ht="12">
      <c r="A133" s="38"/>
      <c r="B133" s="39"/>
      <c r="C133" s="40"/>
      <c r="D133" s="218" t="s">
        <v>124</v>
      </c>
      <c r="E133" s="40"/>
      <c r="F133" s="219" t="s">
        <v>177</v>
      </c>
      <c r="G133" s="40"/>
      <c r="H133" s="40"/>
      <c r="I133" s="215"/>
      <c r="J133" s="40"/>
      <c r="K133" s="40"/>
      <c r="L133" s="44"/>
      <c r="M133" s="216"/>
      <c r="N133" s="217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124</v>
      </c>
      <c r="AU133" s="17" t="s">
        <v>80</v>
      </c>
    </row>
    <row r="134" spans="1:51" s="13" customFormat="1" ht="12">
      <c r="A134" s="13"/>
      <c r="B134" s="220"/>
      <c r="C134" s="221"/>
      <c r="D134" s="213" t="s">
        <v>132</v>
      </c>
      <c r="E134" s="222" t="s">
        <v>19</v>
      </c>
      <c r="F134" s="223" t="s">
        <v>133</v>
      </c>
      <c r="G134" s="221"/>
      <c r="H134" s="224">
        <v>8</v>
      </c>
      <c r="I134" s="225"/>
      <c r="J134" s="221"/>
      <c r="K134" s="221"/>
      <c r="L134" s="226"/>
      <c r="M134" s="227"/>
      <c r="N134" s="228"/>
      <c r="O134" s="228"/>
      <c r="P134" s="228"/>
      <c r="Q134" s="228"/>
      <c r="R134" s="228"/>
      <c r="S134" s="228"/>
      <c r="T134" s="22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0" t="s">
        <v>132</v>
      </c>
      <c r="AU134" s="230" t="s">
        <v>80</v>
      </c>
      <c r="AV134" s="13" t="s">
        <v>80</v>
      </c>
      <c r="AW134" s="13" t="s">
        <v>33</v>
      </c>
      <c r="AX134" s="13" t="s">
        <v>72</v>
      </c>
      <c r="AY134" s="230" t="s">
        <v>113</v>
      </c>
    </row>
    <row r="135" spans="1:51" s="13" customFormat="1" ht="12">
      <c r="A135" s="13"/>
      <c r="B135" s="220"/>
      <c r="C135" s="221"/>
      <c r="D135" s="213" t="s">
        <v>132</v>
      </c>
      <c r="E135" s="222" t="s">
        <v>19</v>
      </c>
      <c r="F135" s="223" t="s">
        <v>134</v>
      </c>
      <c r="G135" s="221"/>
      <c r="H135" s="224">
        <v>6.4</v>
      </c>
      <c r="I135" s="225"/>
      <c r="J135" s="221"/>
      <c r="K135" s="221"/>
      <c r="L135" s="226"/>
      <c r="M135" s="227"/>
      <c r="N135" s="228"/>
      <c r="O135" s="228"/>
      <c r="P135" s="228"/>
      <c r="Q135" s="228"/>
      <c r="R135" s="228"/>
      <c r="S135" s="228"/>
      <c r="T135" s="22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0" t="s">
        <v>132</v>
      </c>
      <c r="AU135" s="230" t="s">
        <v>80</v>
      </c>
      <c r="AV135" s="13" t="s">
        <v>80</v>
      </c>
      <c r="AW135" s="13" t="s">
        <v>33</v>
      </c>
      <c r="AX135" s="13" t="s">
        <v>72</v>
      </c>
      <c r="AY135" s="230" t="s">
        <v>113</v>
      </c>
    </row>
    <row r="136" spans="1:51" s="14" customFormat="1" ht="12">
      <c r="A136" s="14"/>
      <c r="B136" s="231"/>
      <c r="C136" s="232"/>
      <c r="D136" s="213" t="s">
        <v>132</v>
      </c>
      <c r="E136" s="233" t="s">
        <v>19</v>
      </c>
      <c r="F136" s="234" t="s">
        <v>135</v>
      </c>
      <c r="G136" s="232"/>
      <c r="H136" s="235">
        <v>14.4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1" t="s">
        <v>132</v>
      </c>
      <c r="AU136" s="241" t="s">
        <v>80</v>
      </c>
      <c r="AV136" s="14" t="s">
        <v>120</v>
      </c>
      <c r="AW136" s="14" t="s">
        <v>33</v>
      </c>
      <c r="AX136" s="14" t="s">
        <v>78</v>
      </c>
      <c r="AY136" s="241" t="s">
        <v>113</v>
      </c>
    </row>
    <row r="137" spans="1:65" s="2" customFormat="1" ht="14.4" customHeight="1">
      <c r="A137" s="38"/>
      <c r="B137" s="39"/>
      <c r="C137" s="200" t="s">
        <v>178</v>
      </c>
      <c r="D137" s="200" t="s">
        <v>115</v>
      </c>
      <c r="E137" s="201" t="s">
        <v>179</v>
      </c>
      <c r="F137" s="202" t="s">
        <v>180</v>
      </c>
      <c r="G137" s="203" t="s">
        <v>139</v>
      </c>
      <c r="H137" s="204">
        <v>28.08</v>
      </c>
      <c r="I137" s="205"/>
      <c r="J137" s="206">
        <f>ROUND(I137*H137,2)</f>
        <v>0</v>
      </c>
      <c r="K137" s="202" t="s">
        <v>119</v>
      </c>
      <c r="L137" s="44"/>
      <c r="M137" s="207" t="s">
        <v>19</v>
      </c>
      <c r="N137" s="208" t="s">
        <v>43</v>
      </c>
      <c r="O137" s="84"/>
      <c r="P137" s="209">
        <f>O137*H137</f>
        <v>0</v>
      </c>
      <c r="Q137" s="209">
        <v>0</v>
      </c>
      <c r="R137" s="209">
        <f>Q137*H137</f>
        <v>0</v>
      </c>
      <c r="S137" s="209">
        <v>0</v>
      </c>
      <c r="T137" s="21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1" t="s">
        <v>120</v>
      </c>
      <c r="AT137" s="211" t="s">
        <v>115</v>
      </c>
      <c r="AU137" s="211" t="s">
        <v>80</v>
      </c>
      <c r="AY137" s="17" t="s">
        <v>113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7" t="s">
        <v>78</v>
      </c>
      <c r="BK137" s="212">
        <f>ROUND(I137*H137,2)</f>
        <v>0</v>
      </c>
      <c r="BL137" s="17" t="s">
        <v>120</v>
      </c>
      <c r="BM137" s="211" t="s">
        <v>181</v>
      </c>
    </row>
    <row r="138" spans="1:47" s="2" customFormat="1" ht="12">
      <c r="A138" s="38"/>
      <c r="B138" s="39"/>
      <c r="C138" s="40"/>
      <c r="D138" s="213" t="s">
        <v>122</v>
      </c>
      <c r="E138" s="40"/>
      <c r="F138" s="214" t="s">
        <v>182</v>
      </c>
      <c r="G138" s="40"/>
      <c r="H138" s="40"/>
      <c r="I138" s="215"/>
      <c r="J138" s="40"/>
      <c r="K138" s="40"/>
      <c r="L138" s="44"/>
      <c r="M138" s="216"/>
      <c r="N138" s="217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122</v>
      </c>
      <c r="AU138" s="17" t="s">
        <v>80</v>
      </c>
    </row>
    <row r="139" spans="1:47" s="2" customFormat="1" ht="12">
      <c r="A139" s="38"/>
      <c r="B139" s="39"/>
      <c r="C139" s="40"/>
      <c r="D139" s="218" t="s">
        <v>124</v>
      </c>
      <c r="E139" s="40"/>
      <c r="F139" s="219" t="s">
        <v>183</v>
      </c>
      <c r="G139" s="40"/>
      <c r="H139" s="40"/>
      <c r="I139" s="215"/>
      <c r="J139" s="40"/>
      <c r="K139" s="40"/>
      <c r="L139" s="44"/>
      <c r="M139" s="216"/>
      <c r="N139" s="217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124</v>
      </c>
      <c r="AU139" s="17" t="s">
        <v>80</v>
      </c>
    </row>
    <row r="140" spans="1:51" s="13" customFormat="1" ht="12">
      <c r="A140" s="13"/>
      <c r="B140" s="220"/>
      <c r="C140" s="221"/>
      <c r="D140" s="213" t="s">
        <v>132</v>
      </c>
      <c r="E140" s="222" t="s">
        <v>19</v>
      </c>
      <c r="F140" s="223" t="s">
        <v>184</v>
      </c>
      <c r="G140" s="221"/>
      <c r="H140" s="224">
        <v>15.6</v>
      </c>
      <c r="I140" s="225"/>
      <c r="J140" s="221"/>
      <c r="K140" s="221"/>
      <c r="L140" s="226"/>
      <c r="M140" s="227"/>
      <c r="N140" s="228"/>
      <c r="O140" s="228"/>
      <c r="P140" s="228"/>
      <c r="Q140" s="228"/>
      <c r="R140" s="228"/>
      <c r="S140" s="228"/>
      <c r="T140" s="22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0" t="s">
        <v>132</v>
      </c>
      <c r="AU140" s="230" t="s">
        <v>80</v>
      </c>
      <c r="AV140" s="13" t="s">
        <v>80</v>
      </c>
      <c r="AW140" s="13" t="s">
        <v>33</v>
      </c>
      <c r="AX140" s="13" t="s">
        <v>72</v>
      </c>
      <c r="AY140" s="230" t="s">
        <v>113</v>
      </c>
    </row>
    <row r="141" spans="1:51" s="13" customFormat="1" ht="12">
      <c r="A141" s="13"/>
      <c r="B141" s="220"/>
      <c r="C141" s="221"/>
      <c r="D141" s="213" t="s">
        <v>132</v>
      </c>
      <c r="E141" s="222" t="s">
        <v>19</v>
      </c>
      <c r="F141" s="223" t="s">
        <v>185</v>
      </c>
      <c r="G141" s="221"/>
      <c r="H141" s="224">
        <v>12.48</v>
      </c>
      <c r="I141" s="225"/>
      <c r="J141" s="221"/>
      <c r="K141" s="221"/>
      <c r="L141" s="226"/>
      <c r="M141" s="227"/>
      <c r="N141" s="228"/>
      <c r="O141" s="228"/>
      <c r="P141" s="228"/>
      <c r="Q141" s="228"/>
      <c r="R141" s="228"/>
      <c r="S141" s="228"/>
      <c r="T141" s="22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0" t="s">
        <v>132</v>
      </c>
      <c r="AU141" s="230" t="s">
        <v>80</v>
      </c>
      <c r="AV141" s="13" t="s">
        <v>80</v>
      </c>
      <c r="AW141" s="13" t="s">
        <v>33</v>
      </c>
      <c r="AX141" s="13" t="s">
        <v>72</v>
      </c>
      <c r="AY141" s="230" t="s">
        <v>113</v>
      </c>
    </row>
    <row r="142" spans="1:51" s="14" customFormat="1" ht="12">
      <c r="A142" s="14"/>
      <c r="B142" s="231"/>
      <c r="C142" s="232"/>
      <c r="D142" s="213" t="s">
        <v>132</v>
      </c>
      <c r="E142" s="233" t="s">
        <v>19</v>
      </c>
      <c r="F142" s="234" t="s">
        <v>135</v>
      </c>
      <c r="G142" s="232"/>
      <c r="H142" s="235">
        <v>28.08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1" t="s">
        <v>132</v>
      </c>
      <c r="AU142" s="241" t="s">
        <v>80</v>
      </c>
      <c r="AV142" s="14" t="s">
        <v>120</v>
      </c>
      <c r="AW142" s="14" t="s">
        <v>33</v>
      </c>
      <c r="AX142" s="14" t="s">
        <v>78</v>
      </c>
      <c r="AY142" s="241" t="s">
        <v>113</v>
      </c>
    </row>
    <row r="143" spans="1:65" s="2" customFormat="1" ht="14.4" customHeight="1">
      <c r="A143" s="38"/>
      <c r="B143" s="39"/>
      <c r="C143" s="200" t="s">
        <v>186</v>
      </c>
      <c r="D143" s="200" t="s">
        <v>115</v>
      </c>
      <c r="E143" s="201" t="s">
        <v>187</v>
      </c>
      <c r="F143" s="202" t="s">
        <v>188</v>
      </c>
      <c r="G143" s="203" t="s">
        <v>139</v>
      </c>
      <c r="H143" s="204">
        <v>9.706</v>
      </c>
      <c r="I143" s="205"/>
      <c r="J143" s="206">
        <f>ROUND(I143*H143,2)</f>
        <v>0</v>
      </c>
      <c r="K143" s="202" t="s">
        <v>119</v>
      </c>
      <c r="L143" s="44"/>
      <c r="M143" s="207" t="s">
        <v>19</v>
      </c>
      <c r="N143" s="208" t="s">
        <v>43</v>
      </c>
      <c r="O143" s="84"/>
      <c r="P143" s="209">
        <f>O143*H143</f>
        <v>0</v>
      </c>
      <c r="Q143" s="209">
        <v>0</v>
      </c>
      <c r="R143" s="209">
        <f>Q143*H143</f>
        <v>0</v>
      </c>
      <c r="S143" s="209">
        <v>0</v>
      </c>
      <c r="T143" s="21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1" t="s">
        <v>120</v>
      </c>
      <c r="AT143" s="211" t="s">
        <v>115</v>
      </c>
      <c r="AU143" s="211" t="s">
        <v>80</v>
      </c>
      <c r="AY143" s="17" t="s">
        <v>113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17" t="s">
        <v>78</v>
      </c>
      <c r="BK143" s="212">
        <f>ROUND(I143*H143,2)</f>
        <v>0</v>
      </c>
      <c r="BL143" s="17" t="s">
        <v>120</v>
      </c>
      <c r="BM143" s="211" t="s">
        <v>189</v>
      </c>
    </row>
    <row r="144" spans="1:47" s="2" customFormat="1" ht="12">
      <c r="A144" s="38"/>
      <c r="B144" s="39"/>
      <c r="C144" s="40"/>
      <c r="D144" s="213" t="s">
        <v>122</v>
      </c>
      <c r="E144" s="40"/>
      <c r="F144" s="214" t="s">
        <v>190</v>
      </c>
      <c r="G144" s="40"/>
      <c r="H144" s="40"/>
      <c r="I144" s="215"/>
      <c r="J144" s="40"/>
      <c r="K144" s="40"/>
      <c r="L144" s="44"/>
      <c r="M144" s="216"/>
      <c r="N144" s="217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122</v>
      </c>
      <c r="AU144" s="17" t="s">
        <v>80</v>
      </c>
    </row>
    <row r="145" spans="1:47" s="2" customFormat="1" ht="12">
      <c r="A145" s="38"/>
      <c r="B145" s="39"/>
      <c r="C145" s="40"/>
      <c r="D145" s="218" t="s">
        <v>124</v>
      </c>
      <c r="E145" s="40"/>
      <c r="F145" s="219" t="s">
        <v>191</v>
      </c>
      <c r="G145" s="40"/>
      <c r="H145" s="40"/>
      <c r="I145" s="215"/>
      <c r="J145" s="40"/>
      <c r="K145" s="40"/>
      <c r="L145" s="44"/>
      <c r="M145" s="216"/>
      <c r="N145" s="217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124</v>
      </c>
      <c r="AU145" s="17" t="s">
        <v>80</v>
      </c>
    </row>
    <row r="146" spans="1:51" s="13" customFormat="1" ht="12">
      <c r="A146" s="13"/>
      <c r="B146" s="220"/>
      <c r="C146" s="221"/>
      <c r="D146" s="213" t="s">
        <v>132</v>
      </c>
      <c r="E146" s="222" t="s">
        <v>19</v>
      </c>
      <c r="F146" s="223" t="s">
        <v>192</v>
      </c>
      <c r="G146" s="221"/>
      <c r="H146" s="224">
        <v>5.392</v>
      </c>
      <c r="I146" s="225"/>
      <c r="J146" s="221"/>
      <c r="K146" s="221"/>
      <c r="L146" s="226"/>
      <c r="M146" s="227"/>
      <c r="N146" s="228"/>
      <c r="O146" s="228"/>
      <c r="P146" s="228"/>
      <c r="Q146" s="228"/>
      <c r="R146" s="228"/>
      <c r="S146" s="228"/>
      <c r="T146" s="22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0" t="s">
        <v>132</v>
      </c>
      <c r="AU146" s="230" t="s">
        <v>80</v>
      </c>
      <c r="AV146" s="13" t="s">
        <v>80</v>
      </c>
      <c r="AW146" s="13" t="s">
        <v>33</v>
      </c>
      <c r="AX146" s="13" t="s">
        <v>72</v>
      </c>
      <c r="AY146" s="230" t="s">
        <v>113</v>
      </c>
    </row>
    <row r="147" spans="1:51" s="13" customFormat="1" ht="12">
      <c r="A147" s="13"/>
      <c r="B147" s="220"/>
      <c r="C147" s="221"/>
      <c r="D147" s="213" t="s">
        <v>132</v>
      </c>
      <c r="E147" s="222" t="s">
        <v>19</v>
      </c>
      <c r="F147" s="223" t="s">
        <v>193</v>
      </c>
      <c r="G147" s="221"/>
      <c r="H147" s="224">
        <v>4.314</v>
      </c>
      <c r="I147" s="225"/>
      <c r="J147" s="221"/>
      <c r="K147" s="221"/>
      <c r="L147" s="226"/>
      <c r="M147" s="227"/>
      <c r="N147" s="228"/>
      <c r="O147" s="228"/>
      <c r="P147" s="228"/>
      <c r="Q147" s="228"/>
      <c r="R147" s="228"/>
      <c r="S147" s="228"/>
      <c r="T147" s="22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0" t="s">
        <v>132</v>
      </c>
      <c r="AU147" s="230" t="s">
        <v>80</v>
      </c>
      <c r="AV147" s="13" t="s">
        <v>80</v>
      </c>
      <c r="AW147" s="13" t="s">
        <v>33</v>
      </c>
      <c r="AX147" s="13" t="s">
        <v>72</v>
      </c>
      <c r="AY147" s="230" t="s">
        <v>113</v>
      </c>
    </row>
    <row r="148" spans="1:51" s="14" customFormat="1" ht="12">
      <c r="A148" s="14"/>
      <c r="B148" s="231"/>
      <c r="C148" s="232"/>
      <c r="D148" s="213" t="s">
        <v>132</v>
      </c>
      <c r="E148" s="233" t="s">
        <v>19</v>
      </c>
      <c r="F148" s="234" t="s">
        <v>135</v>
      </c>
      <c r="G148" s="232"/>
      <c r="H148" s="235">
        <v>9.706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1" t="s">
        <v>132</v>
      </c>
      <c r="AU148" s="241" t="s">
        <v>80</v>
      </c>
      <c r="AV148" s="14" t="s">
        <v>120</v>
      </c>
      <c r="AW148" s="14" t="s">
        <v>33</v>
      </c>
      <c r="AX148" s="14" t="s">
        <v>78</v>
      </c>
      <c r="AY148" s="241" t="s">
        <v>113</v>
      </c>
    </row>
    <row r="149" spans="1:65" s="2" customFormat="1" ht="14.4" customHeight="1">
      <c r="A149" s="38"/>
      <c r="B149" s="39"/>
      <c r="C149" s="200" t="s">
        <v>194</v>
      </c>
      <c r="D149" s="200" t="s">
        <v>115</v>
      </c>
      <c r="E149" s="201" t="s">
        <v>195</v>
      </c>
      <c r="F149" s="202" t="s">
        <v>196</v>
      </c>
      <c r="G149" s="203" t="s">
        <v>128</v>
      </c>
      <c r="H149" s="204">
        <v>14.4</v>
      </c>
      <c r="I149" s="205"/>
      <c r="J149" s="206">
        <f>ROUND(I149*H149,2)</f>
        <v>0</v>
      </c>
      <c r="K149" s="202" t="s">
        <v>119</v>
      </c>
      <c r="L149" s="44"/>
      <c r="M149" s="207" t="s">
        <v>19</v>
      </c>
      <c r="N149" s="208" t="s">
        <v>43</v>
      </c>
      <c r="O149" s="84"/>
      <c r="P149" s="209">
        <f>O149*H149</f>
        <v>0</v>
      </c>
      <c r="Q149" s="209">
        <v>0</v>
      </c>
      <c r="R149" s="209">
        <f>Q149*H149</f>
        <v>0</v>
      </c>
      <c r="S149" s="209">
        <v>0</v>
      </c>
      <c r="T149" s="21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1" t="s">
        <v>120</v>
      </c>
      <c r="AT149" s="211" t="s">
        <v>115</v>
      </c>
      <c r="AU149" s="211" t="s">
        <v>80</v>
      </c>
      <c r="AY149" s="17" t="s">
        <v>113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17" t="s">
        <v>78</v>
      </c>
      <c r="BK149" s="212">
        <f>ROUND(I149*H149,2)</f>
        <v>0</v>
      </c>
      <c r="BL149" s="17" t="s">
        <v>120</v>
      </c>
      <c r="BM149" s="211" t="s">
        <v>197</v>
      </c>
    </row>
    <row r="150" spans="1:47" s="2" customFormat="1" ht="12">
      <c r="A150" s="38"/>
      <c r="B150" s="39"/>
      <c r="C150" s="40"/>
      <c r="D150" s="213" t="s">
        <v>122</v>
      </c>
      <c r="E150" s="40"/>
      <c r="F150" s="214" t="s">
        <v>198</v>
      </c>
      <c r="G150" s="40"/>
      <c r="H150" s="40"/>
      <c r="I150" s="215"/>
      <c r="J150" s="40"/>
      <c r="K150" s="40"/>
      <c r="L150" s="44"/>
      <c r="M150" s="216"/>
      <c r="N150" s="217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122</v>
      </c>
      <c r="AU150" s="17" t="s">
        <v>80</v>
      </c>
    </row>
    <row r="151" spans="1:47" s="2" customFormat="1" ht="12">
      <c r="A151" s="38"/>
      <c r="B151" s="39"/>
      <c r="C151" s="40"/>
      <c r="D151" s="218" t="s">
        <v>124</v>
      </c>
      <c r="E151" s="40"/>
      <c r="F151" s="219" t="s">
        <v>199</v>
      </c>
      <c r="G151" s="40"/>
      <c r="H151" s="40"/>
      <c r="I151" s="215"/>
      <c r="J151" s="40"/>
      <c r="K151" s="40"/>
      <c r="L151" s="44"/>
      <c r="M151" s="216"/>
      <c r="N151" s="217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124</v>
      </c>
      <c r="AU151" s="17" t="s">
        <v>80</v>
      </c>
    </row>
    <row r="152" spans="1:51" s="13" customFormat="1" ht="12">
      <c r="A152" s="13"/>
      <c r="B152" s="220"/>
      <c r="C152" s="221"/>
      <c r="D152" s="213" t="s">
        <v>132</v>
      </c>
      <c r="E152" s="222" t="s">
        <v>19</v>
      </c>
      <c r="F152" s="223" t="s">
        <v>133</v>
      </c>
      <c r="G152" s="221"/>
      <c r="H152" s="224">
        <v>8</v>
      </c>
      <c r="I152" s="225"/>
      <c r="J152" s="221"/>
      <c r="K152" s="221"/>
      <c r="L152" s="226"/>
      <c r="M152" s="227"/>
      <c r="N152" s="228"/>
      <c r="O152" s="228"/>
      <c r="P152" s="228"/>
      <c r="Q152" s="228"/>
      <c r="R152" s="228"/>
      <c r="S152" s="228"/>
      <c r="T152" s="22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0" t="s">
        <v>132</v>
      </c>
      <c r="AU152" s="230" t="s">
        <v>80</v>
      </c>
      <c r="AV152" s="13" t="s">
        <v>80</v>
      </c>
      <c r="AW152" s="13" t="s">
        <v>33</v>
      </c>
      <c r="AX152" s="13" t="s">
        <v>72</v>
      </c>
      <c r="AY152" s="230" t="s">
        <v>113</v>
      </c>
    </row>
    <row r="153" spans="1:51" s="13" customFormat="1" ht="12">
      <c r="A153" s="13"/>
      <c r="B153" s="220"/>
      <c r="C153" s="221"/>
      <c r="D153" s="213" t="s">
        <v>132</v>
      </c>
      <c r="E153" s="222" t="s">
        <v>19</v>
      </c>
      <c r="F153" s="223" t="s">
        <v>134</v>
      </c>
      <c r="G153" s="221"/>
      <c r="H153" s="224">
        <v>6.4</v>
      </c>
      <c r="I153" s="225"/>
      <c r="J153" s="221"/>
      <c r="K153" s="221"/>
      <c r="L153" s="226"/>
      <c r="M153" s="227"/>
      <c r="N153" s="228"/>
      <c r="O153" s="228"/>
      <c r="P153" s="228"/>
      <c r="Q153" s="228"/>
      <c r="R153" s="228"/>
      <c r="S153" s="228"/>
      <c r="T153" s="22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0" t="s">
        <v>132</v>
      </c>
      <c r="AU153" s="230" t="s">
        <v>80</v>
      </c>
      <c r="AV153" s="13" t="s">
        <v>80</v>
      </c>
      <c r="AW153" s="13" t="s">
        <v>33</v>
      </c>
      <c r="AX153" s="13" t="s">
        <v>72</v>
      </c>
      <c r="AY153" s="230" t="s">
        <v>113</v>
      </c>
    </row>
    <row r="154" spans="1:51" s="14" customFormat="1" ht="12">
      <c r="A154" s="14"/>
      <c r="B154" s="231"/>
      <c r="C154" s="232"/>
      <c r="D154" s="213" t="s">
        <v>132</v>
      </c>
      <c r="E154" s="233" t="s">
        <v>19</v>
      </c>
      <c r="F154" s="234" t="s">
        <v>135</v>
      </c>
      <c r="G154" s="232"/>
      <c r="H154" s="235">
        <v>14.4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1" t="s">
        <v>132</v>
      </c>
      <c r="AU154" s="241" t="s">
        <v>80</v>
      </c>
      <c r="AV154" s="14" t="s">
        <v>120</v>
      </c>
      <c r="AW154" s="14" t="s">
        <v>33</v>
      </c>
      <c r="AX154" s="14" t="s">
        <v>78</v>
      </c>
      <c r="AY154" s="241" t="s">
        <v>113</v>
      </c>
    </row>
    <row r="155" spans="1:63" s="12" customFormat="1" ht="22.8" customHeight="1">
      <c r="A155" s="12"/>
      <c r="B155" s="184"/>
      <c r="C155" s="185"/>
      <c r="D155" s="186" t="s">
        <v>71</v>
      </c>
      <c r="E155" s="198" t="s">
        <v>80</v>
      </c>
      <c r="F155" s="198" t="s">
        <v>200</v>
      </c>
      <c r="G155" s="185"/>
      <c r="H155" s="185"/>
      <c r="I155" s="188"/>
      <c r="J155" s="199">
        <f>BK155</f>
        <v>0</v>
      </c>
      <c r="K155" s="185"/>
      <c r="L155" s="190"/>
      <c r="M155" s="191"/>
      <c r="N155" s="192"/>
      <c r="O155" s="192"/>
      <c r="P155" s="193">
        <f>SUM(P156:P161)</f>
        <v>0</v>
      </c>
      <c r="Q155" s="192"/>
      <c r="R155" s="193">
        <f>SUM(R156:R161)</f>
        <v>0.0011020000000000001</v>
      </c>
      <c r="S155" s="192"/>
      <c r="T155" s="194">
        <f>SUM(T156:T161)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95" t="s">
        <v>78</v>
      </c>
      <c r="AT155" s="196" t="s">
        <v>71</v>
      </c>
      <c r="AU155" s="196" t="s">
        <v>78</v>
      </c>
      <c r="AY155" s="195" t="s">
        <v>113</v>
      </c>
      <c r="BK155" s="197">
        <f>SUM(BK156:BK161)</f>
        <v>0</v>
      </c>
    </row>
    <row r="156" spans="1:65" s="2" customFormat="1" ht="14.4" customHeight="1">
      <c r="A156" s="38"/>
      <c r="B156" s="39"/>
      <c r="C156" s="200" t="s">
        <v>201</v>
      </c>
      <c r="D156" s="200" t="s">
        <v>115</v>
      </c>
      <c r="E156" s="201" t="s">
        <v>202</v>
      </c>
      <c r="F156" s="202" t="s">
        <v>203</v>
      </c>
      <c r="G156" s="203" t="s">
        <v>128</v>
      </c>
      <c r="H156" s="204">
        <v>11.02</v>
      </c>
      <c r="I156" s="205"/>
      <c r="J156" s="206">
        <f>ROUND(I156*H156,2)</f>
        <v>0</v>
      </c>
      <c r="K156" s="202" t="s">
        <v>119</v>
      </c>
      <c r="L156" s="44"/>
      <c r="M156" s="207" t="s">
        <v>19</v>
      </c>
      <c r="N156" s="208" t="s">
        <v>43</v>
      </c>
      <c r="O156" s="84"/>
      <c r="P156" s="209">
        <f>O156*H156</f>
        <v>0</v>
      </c>
      <c r="Q156" s="209">
        <v>0.0001</v>
      </c>
      <c r="R156" s="209">
        <f>Q156*H156</f>
        <v>0.0011020000000000001</v>
      </c>
      <c r="S156" s="209">
        <v>0</v>
      </c>
      <c r="T156" s="21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1" t="s">
        <v>120</v>
      </c>
      <c r="AT156" s="211" t="s">
        <v>115</v>
      </c>
      <c r="AU156" s="211" t="s">
        <v>80</v>
      </c>
      <c r="AY156" s="17" t="s">
        <v>113</v>
      </c>
      <c r="BE156" s="212">
        <f>IF(N156="základní",J156,0)</f>
        <v>0</v>
      </c>
      <c r="BF156" s="212">
        <f>IF(N156="snížená",J156,0)</f>
        <v>0</v>
      </c>
      <c r="BG156" s="212">
        <f>IF(N156="zákl. přenesená",J156,0)</f>
        <v>0</v>
      </c>
      <c r="BH156" s="212">
        <f>IF(N156="sníž. přenesená",J156,0)</f>
        <v>0</v>
      </c>
      <c r="BI156" s="212">
        <f>IF(N156="nulová",J156,0)</f>
        <v>0</v>
      </c>
      <c r="BJ156" s="17" t="s">
        <v>78</v>
      </c>
      <c r="BK156" s="212">
        <f>ROUND(I156*H156,2)</f>
        <v>0</v>
      </c>
      <c r="BL156" s="17" t="s">
        <v>120</v>
      </c>
      <c r="BM156" s="211" t="s">
        <v>204</v>
      </c>
    </row>
    <row r="157" spans="1:47" s="2" customFormat="1" ht="12">
      <c r="A157" s="38"/>
      <c r="B157" s="39"/>
      <c r="C157" s="40"/>
      <c r="D157" s="213" t="s">
        <v>122</v>
      </c>
      <c r="E157" s="40"/>
      <c r="F157" s="214" t="s">
        <v>205</v>
      </c>
      <c r="G157" s="40"/>
      <c r="H157" s="40"/>
      <c r="I157" s="215"/>
      <c r="J157" s="40"/>
      <c r="K157" s="40"/>
      <c r="L157" s="44"/>
      <c r="M157" s="216"/>
      <c r="N157" s="217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122</v>
      </c>
      <c r="AU157" s="17" t="s">
        <v>80</v>
      </c>
    </row>
    <row r="158" spans="1:47" s="2" customFormat="1" ht="12">
      <c r="A158" s="38"/>
      <c r="B158" s="39"/>
      <c r="C158" s="40"/>
      <c r="D158" s="218" t="s">
        <v>124</v>
      </c>
      <c r="E158" s="40"/>
      <c r="F158" s="219" t="s">
        <v>206</v>
      </c>
      <c r="G158" s="40"/>
      <c r="H158" s="40"/>
      <c r="I158" s="215"/>
      <c r="J158" s="40"/>
      <c r="K158" s="40"/>
      <c r="L158" s="44"/>
      <c r="M158" s="216"/>
      <c r="N158" s="217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124</v>
      </c>
      <c r="AU158" s="17" t="s">
        <v>80</v>
      </c>
    </row>
    <row r="159" spans="1:51" s="13" customFormat="1" ht="12">
      <c r="A159" s="13"/>
      <c r="B159" s="220"/>
      <c r="C159" s="221"/>
      <c r="D159" s="213" t="s">
        <v>132</v>
      </c>
      <c r="E159" s="222" t="s">
        <v>19</v>
      </c>
      <c r="F159" s="223" t="s">
        <v>207</v>
      </c>
      <c r="G159" s="221"/>
      <c r="H159" s="224">
        <v>5.51</v>
      </c>
      <c r="I159" s="225"/>
      <c r="J159" s="221"/>
      <c r="K159" s="221"/>
      <c r="L159" s="226"/>
      <c r="M159" s="227"/>
      <c r="N159" s="228"/>
      <c r="O159" s="228"/>
      <c r="P159" s="228"/>
      <c r="Q159" s="228"/>
      <c r="R159" s="228"/>
      <c r="S159" s="228"/>
      <c r="T159" s="22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0" t="s">
        <v>132</v>
      </c>
      <c r="AU159" s="230" t="s">
        <v>80</v>
      </c>
      <c r="AV159" s="13" t="s">
        <v>80</v>
      </c>
      <c r="AW159" s="13" t="s">
        <v>33</v>
      </c>
      <c r="AX159" s="13" t="s">
        <v>72</v>
      </c>
      <c r="AY159" s="230" t="s">
        <v>113</v>
      </c>
    </row>
    <row r="160" spans="1:51" s="13" customFormat="1" ht="12">
      <c r="A160" s="13"/>
      <c r="B160" s="220"/>
      <c r="C160" s="221"/>
      <c r="D160" s="213" t="s">
        <v>132</v>
      </c>
      <c r="E160" s="222" t="s">
        <v>19</v>
      </c>
      <c r="F160" s="223" t="s">
        <v>207</v>
      </c>
      <c r="G160" s="221"/>
      <c r="H160" s="224">
        <v>5.51</v>
      </c>
      <c r="I160" s="225"/>
      <c r="J160" s="221"/>
      <c r="K160" s="221"/>
      <c r="L160" s="226"/>
      <c r="M160" s="227"/>
      <c r="N160" s="228"/>
      <c r="O160" s="228"/>
      <c r="P160" s="228"/>
      <c r="Q160" s="228"/>
      <c r="R160" s="228"/>
      <c r="S160" s="228"/>
      <c r="T160" s="22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0" t="s">
        <v>132</v>
      </c>
      <c r="AU160" s="230" t="s">
        <v>80</v>
      </c>
      <c r="AV160" s="13" t="s">
        <v>80</v>
      </c>
      <c r="AW160" s="13" t="s">
        <v>33</v>
      </c>
      <c r="AX160" s="13" t="s">
        <v>72</v>
      </c>
      <c r="AY160" s="230" t="s">
        <v>113</v>
      </c>
    </row>
    <row r="161" spans="1:51" s="14" customFormat="1" ht="12">
      <c r="A161" s="14"/>
      <c r="B161" s="231"/>
      <c r="C161" s="232"/>
      <c r="D161" s="213" t="s">
        <v>132</v>
      </c>
      <c r="E161" s="233" t="s">
        <v>19</v>
      </c>
      <c r="F161" s="234" t="s">
        <v>135</v>
      </c>
      <c r="G161" s="232"/>
      <c r="H161" s="235">
        <v>11.02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1" t="s">
        <v>132</v>
      </c>
      <c r="AU161" s="241" t="s">
        <v>80</v>
      </c>
      <c r="AV161" s="14" t="s">
        <v>120</v>
      </c>
      <c r="AW161" s="14" t="s">
        <v>33</v>
      </c>
      <c r="AX161" s="14" t="s">
        <v>78</v>
      </c>
      <c r="AY161" s="241" t="s">
        <v>113</v>
      </c>
    </row>
    <row r="162" spans="1:63" s="12" customFormat="1" ht="22.8" customHeight="1">
      <c r="A162" s="12"/>
      <c r="B162" s="184"/>
      <c r="C162" s="185"/>
      <c r="D162" s="186" t="s">
        <v>71</v>
      </c>
      <c r="E162" s="198" t="s">
        <v>136</v>
      </c>
      <c r="F162" s="198" t="s">
        <v>208</v>
      </c>
      <c r="G162" s="185"/>
      <c r="H162" s="185"/>
      <c r="I162" s="188"/>
      <c r="J162" s="199">
        <f>BK162</f>
        <v>0</v>
      </c>
      <c r="K162" s="185"/>
      <c r="L162" s="190"/>
      <c r="M162" s="191"/>
      <c r="N162" s="192"/>
      <c r="O162" s="192"/>
      <c r="P162" s="193">
        <f>SUM(P163:P165)</f>
        <v>0</v>
      </c>
      <c r="Q162" s="192"/>
      <c r="R162" s="193">
        <f>SUM(R163:R165)</f>
        <v>0</v>
      </c>
      <c r="S162" s="192"/>
      <c r="T162" s="194">
        <f>SUM(T163:T165)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95" t="s">
        <v>78</v>
      </c>
      <c r="AT162" s="196" t="s">
        <v>71</v>
      </c>
      <c r="AU162" s="196" t="s">
        <v>78</v>
      </c>
      <c r="AY162" s="195" t="s">
        <v>113</v>
      </c>
      <c r="BK162" s="197">
        <f>SUM(BK163:BK165)</f>
        <v>0</v>
      </c>
    </row>
    <row r="163" spans="1:65" s="2" customFormat="1" ht="14.4" customHeight="1">
      <c r="A163" s="38"/>
      <c r="B163" s="39"/>
      <c r="C163" s="200" t="s">
        <v>209</v>
      </c>
      <c r="D163" s="200" t="s">
        <v>115</v>
      </c>
      <c r="E163" s="201" t="s">
        <v>210</v>
      </c>
      <c r="F163" s="202" t="s">
        <v>211</v>
      </c>
      <c r="G163" s="203" t="s">
        <v>212</v>
      </c>
      <c r="H163" s="204">
        <v>99</v>
      </c>
      <c r="I163" s="205"/>
      <c r="J163" s="206">
        <f>ROUND(I163*H163,2)</f>
        <v>0</v>
      </c>
      <c r="K163" s="202" t="s">
        <v>119</v>
      </c>
      <c r="L163" s="44"/>
      <c r="M163" s="207" t="s">
        <v>19</v>
      </c>
      <c r="N163" s="208" t="s">
        <v>43</v>
      </c>
      <c r="O163" s="84"/>
      <c r="P163" s="209">
        <f>O163*H163</f>
        <v>0</v>
      </c>
      <c r="Q163" s="209">
        <v>0</v>
      </c>
      <c r="R163" s="209">
        <f>Q163*H163</f>
        <v>0</v>
      </c>
      <c r="S163" s="209">
        <v>0</v>
      </c>
      <c r="T163" s="21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1" t="s">
        <v>120</v>
      </c>
      <c r="AT163" s="211" t="s">
        <v>115</v>
      </c>
      <c r="AU163" s="211" t="s">
        <v>80</v>
      </c>
      <c r="AY163" s="17" t="s">
        <v>113</v>
      </c>
      <c r="BE163" s="212">
        <f>IF(N163="základní",J163,0)</f>
        <v>0</v>
      </c>
      <c r="BF163" s="212">
        <f>IF(N163="snížená",J163,0)</f>
        <v>0</v>
      </c>
      <c r="BG163" s="212">
        <f>IF(N163="zákl. přenesená",J163,0)</f>
        <v>0</v>
      </c>
      <c r="BH163" s="212">
        <f>IF(N163="sníž. přenesená",J163,0)</f>
        <v>0</v>
      </c>
      <c r="BI163" s="212">
        <f>IF(N163="nulová",J163,0)</f>
        <v>0</v>
      </c>
      <c r="BJ163" s="17" t="s">
        <v>78</v>
      </c>
      <c r="BK163" s="212">
        <f>ROUND(I163*H163,2)</f>
        <v>0</v>
      </c>
      <c r="BL163" s="17" t="s">
        <v>120</v>
      </c>
      <c r="BM163" s="211" t="s">
        <v>213</v>
      </c>
    </row>
    <row r="164" spans="1:47" s="2" customFormat="1" ht="12">
      <c r="A164" s="38"/>
      <c r="B164" s="39"/>
      <c r="C164" s="40"/>
      <c r="D164" s="213" t="s">
        <v>122</v>
      </c>
      <c r="E164" s="40"/>
      <c r="F164" s="214" t="s">
        <v>214</v>
      </c>
      <c r="G164" s="40"/>
      <c r="H164" s="40"/>
      <c r="I164" s="215"/>
      <c r="J164" s="40"/>
      <c r="K164" s="40"/>
      <c r="L164" s="44"/>
      <c r="M164" s="216"/>
      <c r="N164" s="217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122</v>
      </c>
      <c r="AU164" s="17" t="s">
        <v>80</v>
      </c>
    </row>
    <row r="165" spans="1:47" s="2" customFormat="1" ht="12">
      <c r="A165" s="38"/>
      <c r="B165" s="39"/>
      <c r="C165" s="40"/>
      <c r="D165" s="218" t="s">
        <v>124</v>
      </c>
      <c r="E165" s="40"/>
      <c r="F165" s="219" t="s">
        <v>215</v>
      </c>
      <c r="G165" s="40"/>
      <c r="H165" s="40"/>
      <c r="I165" s="215"/>
      <c r="J165" s="40"/>
      <c r="K165" s="40"/>
      <c r="L165" s="44"/>
      <c r="M165" s="216"/>
      <c r="N165" s="217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124</v>
      </c>
      <c r="AU165" s="17" t="s">
        <v>80</v>
      </c>
    </row>
    <row r="166" spans="1:63" s="12" customFormat="1" ht="22.8" customHeight="1">
      <c r="A166" s="12"/>
      <c r="B166" s="184"/>
      <c r="C166" s="185"/>
      <c r="D166" s="186" t="s">
        <v>71</v>
      </c>
      <c r="E166" s="198" t="s">
        <v>120</v>
      </c>
      <c r="F166" s="198" t="s">
        <v>216</v>
      </c>
      <c r="G166" s="185"/>
      <c r="H166" s="185"/>
      <c r="I166" s="188"/>
      <c r="J166" s="199">
        <f>BK166</f>
        <v>0</v>
      </c>
      <c r="K166" s="185"/>
      <c r="L166" s="190"/>
      <c r="M166" s="191"/>
      <c r="N166" s="192"/>
      <c r="O166" s="192"/>
      <c r="P166" s="193">
        <f>SUM(P167:P188)</f>
        <v>0</v>
      </c>
      <c r="Q166" s="192"/>
      <c r="R166" s="193">
        <f>SUM(R167:R188)</f>
        <v>2.4062814</v>
      </c>
      <c r="S166" s="192"/>
      <c r="T166" s="194">
        <f>SUM(T167:T188)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95" t="s">
        <v>78</v>
      </c>
      <c r="AT166" s="196" t="s">
        <v>71</v>
      </c>
      <c r="AU166" s="196" t="s">
        <v>78</v>
      </c>
      <c r="AY166" s="195" t="s">
        <v>113</v>
      </c>
      <c r="BK166" s="197">
        <f>SUM(BK167:BK188)</f>
        <v>0</v>
      </c>
    </row>
    <row r="167" spans="1:65" s="2" customFormat="1" ht="14.4" customHeight="1">
      <c r="A167" s="38"/>
      <c r="B167" s="39"/>
      <c r="C167" s="200" t="s">
        <v>217</v>
      </c>
      <c r="D167" s="200" t="s">
        <v>115</v>
      </c>
      <c r="E167" s="201" t="s">
        <v>218</v>
      </c>
      <c r="F167" s="202" t="s">
        <v>219</v>
      </c>
      <c r="G167" s="203" t="s">
        <v>139</v>
      </c>
      <c r="H167" s="204">
        <v>1.6</v>
      </c>
      <c r="I167" s="205"/>
      <c r="J167" s="206">
        <f>ROUND(I167*H167,2)</f>
        <v>0</v>
      </c>
      <c r="K167" s="202" t="s">
        <v>119</v>
      </c>
      <c r="L167" s="44"/>
      <c r="M167" s="207" t="s">
        <v>19</v>
      </c>
      <c r="N167" s="208" t="s">
        <v>43</v>
      </c>
      <c r="O167" s="84"/>
      <c r="P167" s="209">
        <f>O167*H167</f>
        <v>0</v>
      </c>
      <c r="Q167" s="209">
        <v>0</v>
      </c>
      <c r="R167" s="209">
        <f>Q167*H167</f>
        <v>0</v>
      </c>
      <c r="S167" s="209">
        <v>0</v>
      </c>
      <c r="T167" s="21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1" t="s">
        <v>120</v>
      </c>
      <c r="AT167" s="211" t="s">
        <v>115</v>
      </c>
      <c r="AU167" s="211" t="s">
        <v>80</v>
      </c>
      <c r="AY167" s="17" t="s">
        <v>113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17" t="s">
        <v>78</v>
      </c>
      <c r="BK167" s="212">
        <f>ROUND(I167*H167,2)</f>
        <v>0</v>
      </c>
      <c r="BL167" s="17" t="s">
        <v>120</v>
      </c>
      <c r="BM167" s="211" t="s">
        <v>220</v>
      </c>
    </row>
    <row r="168" spans="1:47" s="2" customFormat="1" ht="12">
      <c r="A168" s="38"/>
      <c r="B168" s="39"/>
      <c r="C168" s="40"/>
      <c r="D168" s="213" t="s">
        <v>122</v>
      </c>
      <c r="E168" s="40"/>
      <c r="F168" s="214" t="s">
        <v>221</v>
      </c>
      <c r="G168" s="40"/>
      <c r="H168" s="40"/>
      <c r="I168" s="215"/>
      <c r="J168" s="40"/>
      <c r="K168" s="40"/>
      <c r="L168" s="44"/>
      <c r="M168" s="216"/>
      <c r="N168" s="217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122</v>
      </c>
      <c r="AU168" s="17" t="s">
        <v>80</v>
      </c>
    </row>
    <row r="169" spans="1:47" s="2" customFormat="1" ht="12">
      <c r="A169" s="38"/>
      <c r="B169" s="39"/>
      <c r="C169" s="40"/>
      <c r="D169" s="218" t="s">
        <v>124</v>
      </c>
      <c r="E169" s="40"/>
      <c r="F169" s="219" t="s">
        <v>222</v>
      </c>
      <c r="G169" s="40"/>
      <c r="H169" s="40"/>
      <c r="I169" s="215"/>
      <c r="J169" s="40"/>
      <c r="K169" s="40"/>
      <c r="L169" s="44"/>
      <c r="M169" s="216"/>
      <c r="N169" s="217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124</v>
      </c>
      <c r="AU169" s="17" t="s">
        <v>80</v>
      </c>
    </row>
    <row r="170" spans="1:51" s="13" customFormat="1" ht="12">
      <c r="A170" s="13"/>
      <c r="B170" s="220"/>
      <c r="C170" s="221"/>
      <c r="D170" s="213" t="s">
        <v>132</v>
      </c>
      <c r="E170" s="222" t="s">
        <v>19</v>
      </c>
      <c r="F170" s="223" t="s">
        <v>223</v>
      </c>
      <c r="G170" s="221"/>
      <c r="H170" s="224">
        <v>0.96</v>
      </c>
      <c r="I170" s="225"/>
      <c r="J170" s="221"/>
      <c r="K170" s="221"/>
      <c r="L170" s="226"/>
      <c r="M170" s="227"/>
      <c r="N170" s="228"/>
      <c r="O170" s="228"/>
      <c r="P170" s="228"/>
      <c r="Q170" s="228"/>
      <c r="R170" s="228"/>
      <c r="S170" s="228"/>
      <c r="T170" s="22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0" t="s">
        <v>132</v>
      </c>
      <c r="AU170" s="230" t="s">
        <v>80</v>
      </c>
      <c r="AV170" s="13" t="s">
        <v>80</v>
      </c>
      <c r="AW170" s="13" t="s">
        <v>33</v>
      </c>
      <c r="AX170" s="13" t="s">
        <v>72</v>
      </c>
      <c r="AY170" s="230" t="s">
        <v>113</v>
      </c>
    </row>
    <row r="171" spans="1:51" s="13" customFormat="1" ht="12">
      <c r="A171" s="13"/>
      <c r="B171" s="220"/>
      <c r="C171" s="221"/>
      <c r="D171" s="213" t="s">
        <v>132</v>
      </c>
      <c r="E171" s="222" t="s">
        <v>19</v>
      </c>
      <c r="F171" s="223" t="s">
        <v>224</v>
      </c>
      <c r="G171" s="221"/>
      <c r="H171" s="224">
        <v>0.64</v>
      </c>
      <c r="I171" s="225"/>
      <c r="J171" s="221"/>
      <c r="K171" s="221"/>
      <c r="L171" s="226"/>
      <c r="M171" s="227"/>
      <c r="N171" s="228"/>
      <c r="O171" s="228"/>
      <c r="P171" s="228"/>
      <c r="Q171" s="228"/>
      <c r="R171" s="228"/>
      <c r="S171" s="228"/>
      <c r="T171" s="22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0" t="s">
        <v>132</v>
      </c>
      <c r="AU171" s="230" t="s">
        <v>80</v>
      </c>
      <c r="AV171" s="13" t="s">
        <v>80</v>
      </c>
      <c r="AW171" s="13" t="s">
        <v>33</v>
      </c>
      <c r="AX171" s="13" t="s">
        <v>72</v>
      </c>
      <c r="AY171" s="230" t="s">
        <v>113</v>
      </c>
    </row>
    <row r="172" spans="1:51" s="14" customFormat="1" ht="12">
      <c r="A172" s="14"/>
      <c r="B172" s="231"/>
      <c r="C172" s="232"/>
      <c r="D172" s="213" t="s">
        <v>132</v>
      </c>
      <c r="E172" s="233" t="s">
        <v>19</v>
      </c>
      <c r="F172" s="234" t="s">
        <v>135</v>
      </c>
      <c r="G172" s="232"/>
      <c r="H172" s="235">
        <v>1.6</v>
      </c>
      <c r="I172" s="236"/>
      <c r="J172" s="232"/>
      <c r="K172" s="232"/>
      <c r="L172" s="237"/>
      <c r="M172" s="238"/>
      <c r="N172" s="239"/>
      <c r="O172" s="239"/>
      <c r="P172" s="239"/>
      <c r="Q172" s="239"/>
      <c r="R172" s="239"/>
      <c r="S172" s="239"/>
      <c r="T172" s="24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1" t="s">
        <v>132</v>
      </c>
      <c r="AU172" s="241" t="s">
        <v>80</v>
      </c>
      <c r="AV172" s="14" t="s">
        <v>120</v>
      </c>
      <c r="AW172" s="14" t="s">
        <v>33</v>
      </c>
      <c r="AX172" s="14" t="s">
        <v>78</v>
      </c>
      <c r="AY172" s="241" t="s">
        <v>113</v>
      </c>
    </row>
    <row r="173" spans="1:65" s="2" customFormat="1" ht="14.4" customHeight="1">
      <c r="A173" s="38"/>
      <c r="B173" s="39"/>
      <c r="C173" s="200" t="s">
        <v>225</v>
      </c>
      <c r="D173" s="200" t="s">
        <v>115</v>
      </c>
      <c r="E173" s="201" t="s">
        <v>226</v>
      </c>
      <c r="F173" s="202" t="s">
        <v>227</v>
      </c>
      <c r="G173" s="203" t="s">
        <v>139</v>
      </c>
      <c r="H173" s="204">
        <v>1.28</v>
      </c>
      <c r="I173" s="205"/>
      <c r="J173" s="206">
        <f>ROUND(I173*H173,2)</f>
        <v>0</v>
      </c>
      <c r="K173" s="202" t="s">
        <v>119</v>
      </c>
      <c r="L173" s="44"/>
      <c r="M173" s="207" t="s">
        <v>19</v>
      </c>
      <c r="N173" s="208" t="s">
        <v>43</v>
      </c>
      <c r="O173" s="84"/>
      <c r="P173" s="209">
        <f>O173*H173</f>
        <v>0</v>
      </c>
      <c r="Q173" s="209">
        <v>0</v>
      </c>
      <c r="R173" s="209">
        <f>Q173*H173</f>
        <v>0</v>
      </c>
      <c r="S173" s="209">
        <v>0</v>
      </c>
      <c r="T173" s="21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1" t="s">
        <v>120</v>
      </c>
      <c r="AT173" s="211" t="s">
        <v>115</v>
      </c>
      <c r="AU173" s="211" t="s">
        <v>80</v>
      </c>
      <c r="AY173" s="17" t="s">
        <v>113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17" t="s">
        <v>78</v>
      </c>
      <c r="BK173" s="212">
        <f>ROUND(I173*H173,2)</f>
        <v>0</v>
      </c>
      <c r="BL173" s="17" t="s">
        <v>120</v>
      </c>
      <c r="BM173" s="211" t="s">
        <v>228</v>
      </c>
    </row>
    <row r="174" spans="1:47" s="2" customFormat="1" ht="12">
      <c r="A174" s="38"/>
      <c r="B174" s="39"/>
      <c r="C174" s="40"/>
      <c r="D174" s="213" t="s">
        <v>122</v>
      </c>
      <c r="E174" s="40"/>
      <c r="F174" s="214" t="s">
        <v>229</v>
      </c>
      <c r="G174" s="40"/>
      <c r="H174" s="40"/>
      <c r="I174" s="215"/>
      <c r="J174" s="40"/>
      <c r="K174" s="40"/>
      <c r="L174" s="44"/>
      <c r="M174" s="216"/>
      <c r="N174" s="217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122</v>
      </c>
      <c r="AU174" s="17" t="s">
        <v>80</v>
      </c>
    </row>
    <row r="175" spans="1:47" s="2" customFormat="1" ht="12">
      <c r="A175" s="38"/>
      <c r="B175" s="39"/>
      <c r="C175" s="40"/>
      <c r="D175" s="218" t="s">
        <v>124</v>
      </c>
      <c r="E175" s="40"/>
      <c r="F175" s="219" t="s">
        <v>230</v>
      </c>
      <c r="G175" s="40"/>
      <c r="H175" s="40"/>
      <c r="I175" s="215"/>
      <c r="J175" s="40"/>
      <c r="K175" s="40"/>
      <c r="L175" s="44"/>
      <c r="M175" s="216"/>
      <c r="N175" s="217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124</v>
      </c>
      <c r="AU175" s="17" t="s">
        <v>80</v>
      </c>
    </row>
    <row r="176" spans="1:51" s="13" customFormat="1" ht="12">
      <c r="A176" s="13"/>
      <c r="B176" s="220"/>
      <c r="C176" s="221"/>
      <c r="D176" s="213" t="s">
        <v>132</v>
      </c>
      <c r="E176" s="222" t="s">
        <v>19</v>
      </c>
      <c r="F176" s="223" t="s">
        <v>231</v>
      </c>
      <c r="G176" s="221"/>
      <c r="H176" s="224">
        <v>0.64</v>
      </c>
      <c r="I176" s="225"/>
      <c r="J176" s="221"/>
      <c r="K176" s="221"/>
      <c r="L176" s="226"/>
      <c r="M176" s="227"/>
      <c r="N176" s="228"/>
      <c r="O176" s="228"/>
      <c r="P176" s="228"/>
      <c r="Q176" s="228"/>
      <c r="R176" s="228"/>
      <c r="S176" s="228"/>
      <c r="T176" s="22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0" t="s">
        <v>132</v>
      </c>
      <c r="AU176" s="230" t="s">
        <v>80</v>
      </c>
      <c r="AV176" s="13" t="s">
        <v>80</v>
      </c>
      <c r="AW176" s="13" t="s">
        <v>33</v>
      </c>
      <c r="AX176" s="13" t="s">
        <v>72</v>
      </c>
      <c r="AY176" s="230" t="s">
        <v>113</v>
      </c>
    </row>
    <row r="177" spans="1:51" s="13" customFormat="1" ht="12">
      <c r="A177" s="13"/>
      <c r="B177" s="220"/>
      <c r="C177" s="221"/>
      <c r="D177" s="213" t="s">
        <v>132</v>
      </c>
      <c r="E177" s="222" t="s">
        <v>19</v>
      </c>
      <c r="F177" s="223" t="s">
        <v>231</v>
      </c>
      <c r="G177" s="221"/>
      <c r="H177" s="224">
        <v>0.64</v>
      </c>
      <c r="I177" s="225"/>
      <c r="J177" s="221"/>
      <c r="K177" s="221"/>
      <c r="L177" s="226"/>
      <c r="M177" s="227"/>
      <c r="N177" s="228"/>
      <c r="O177" s="228"/>
      <c r="P177" s="228"/>
      <c r="Q177" s="228"/>
      <c r="R177" s="228"/>
      <c r="S177" s="228"/>
      <c r="T177" s="22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0" t="s">
        <v>132</v>
      </c>
      <c r="AU177" s="230" t="s">
        <v>80</v>
      </c>
      <c r="AV177" s="13" t="s">
        <v>80</v>
      </c>
      <c r="AW177" s="13" t="s">
        <v>33</v>
      </c>
      <c r="AX177" s="13" t="s">
        <v>72</v>
      </c>
      <c r="AY177" s="230" t="s">
        <v>113</v>
      </c>
    </row>
    <row r="178" spans="1:51" s="14" customFormat="1" ht="12">
      <c r="A178" s="14"/>
      <c r="B178" s="231"/>
      <c r="C178" s="232"/>
      <c r="D178" s="213" t="s">
        <v>132</v>
      </c>
      <c r="E178" s="233" t="s">
        <v>19</v>
      </c>
      <c r="F178" s="234" t="s">
        <v>135</v>
      </c>
      <c r="G178" s="232"/>
      <c r="H178" s="235">
        <v>1.28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1" t="s">
        <v>132</v>
      </c>
      <c r="AU178" s="241" t="s">
        <v>80</v>
      </c>
      <c r="AV178" s="14" t="s">
        <v>120</v>
      </c>
      <c r="AW178" s="14" t="s">
        <v>33</v>
      </c>
      <c r="AX178" s="14" t="s">
        <v>78</v>
      </c>
      <c r="AY178" s="241" t="s">
        <v>113</v>
      </c>
    </row>
    <row r="179" spans="1:65" s="2" customFormat="1" ht="14.4" customHeight="1">
      <c r="A179" s="38"/>
      <c r="B179" s="39"/>
      <c r="C179" s="242" t="s">
        <v>8</v>
      </c>
      <c r="D179" s="242" t="s">
        <v>232</v>
      </c>
      <c r="E179" s="243" t="s">
        <v>233</v>
      </c>
      <c r="F179" s="244" t="s">
        <v>234</v>
      </c>
      <c r="G179" s="245" t="s">
        <v>128</v>
      </c>
      <c r="H179" s="246">
        <v>11.02</v>
      </c>
      <c r="I179" s="247"/>
      <c r="J179" s="248">
        <f>ROUND(I179*H179,2)</f>
        <v>0</v>
      </c>
      <c r="K179" s="244" t="s">
        <v>119</v>
      </c>
      <c r="L179" s="249"/>
      <c r="M179" s="250" t="s">
        <v>19</v>
      </c>
      <c r="N179" s="251" t="s">
        <v>43</v>
      </c>
      <c r="O179" s="84"/>
      <c r="P179" s="209">
        <f>O179*H179</f>
        <v>0</v>
      </c>
      <c r="Q179" s="209">
        <v>0.00057</v>
      </c>
      <c r="R179" s="209">
        <f>Q179*H179</f>
        <v>0.0062813999999999995</v>
      </c>
      <c r="S179" s="209">
        <v>0</v>
      </c>
      <c r="T179" s="21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11" t="s">
        <v>160</v>
      </c>
      <c r="AT179" s="211" t="s">
        <v>232</v>
      </c>
      <c r="AU179" s="211" t="s">
        <v>80</v>
      </c>
      <c r="AY179" s="17" t="s">
        <v>113</v>
      </c>
      <c r="BE179" s="212">
        <f>IF(N179="základní",J179,0)</f>
        <v>0</v>
      </c>
      <c r="BF179" s="212">
        <f>IF(N179="snížená",J179,0)</f>
        <v>0</v>
      </c>
      <c r="BG179" s="212">
        <f>IF(N179="zákl. přenesená",J179,0)</f>
        <v>0</v>
      </c>
      <c r="BH179" s="212">
        <f>IF(N179="sníž. přenesená",J179,0)</f>
        <v>0</v>
      </c>
      <c r="BI179" s="212">
        <f>IF(N179="nulová",J179,0)</f>
        <v>0</v>
      </c>
      <c r="BJ179" s="17" t="s">
        <v>78</v>
      </c>
      <c r="BK179" s="212">
        <f>ROUND(I179*H179,2)</f>
        <v>0</v>
      </c>
      <c r="BL179" s="17" t="s">
        <v>120</v>
      </c>
      <c r="BM179" s="211" t="s">
        <v>235</v>
      </c>
    </row>
    <row r="180" spans="1:47" s="2" customFormat="1" ht="12">
      <c r="A180" s="38"/>
      <c r="B180" s="39"/>
      <c r="C180" s="40"/>
      <c r="D180" s="213" t="s">
        <v>122</v>
      </c>
      <c r="E180" s="40"/>
      <c r="F180" s="214" t="s">
        <v>234</v>
      </c>
      <c r="G180" s="40"/>
      <c r="H180" s="40"/>
      <c r="I180" s="215"/>
      <c r="J180" s="40"/>
      <c r="K180" s="40"/>
      <c r="L180" s="44"/>
      <c r="M180" s="216"/>
      <c r="N180" s="217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122</v>
      </c>
      <c r="AU180" s="17" t="s">
        <v>80</v>
      </c>
    </row>
    <row r="181" spans="1:51" s="13" customFormat="1" ht="12">
      <c r="A181" s="13"/>
      <c r="B181" s="220"/>
      <c r="C181" s="221"/>
      <c r="D181" s="213" t="s">
        <v>132</v>
      </c>
      <c r="E181" s="222" t="s">
        <v>19</v>
      </c>
      <c r="F181" s="223" t="s">
        <v>207</v>
      </c>
      <c r="G181" s="221"/>
      <c r="H181" s="224">
        <v>5.51</v>
      </c>
      <c r="I181" s="225"/>
      <c r="J181" s="221"/>
      <c r="K181" s="221"/>
      <c r="L181" s="226"/>
      <c r="M181" s="227"/>
      <c r="N181" s="228"/>
      <c r="O181" s="228"/>
      <c r="P181" s="228"/>
      <c r="Q181" s="228"/>
      <c r="R181" s="228"/>
      <c r="S181" s="228"/>
      <c r="T181" s="22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0" t="s">
        <v>132</v>
      </c>
      <c r="AU181" s="230" t="s">
        <v>80</v>
      </c>
      <c r="AV181" s="13" t="s">
        <v>80</v>
      </c>
      <c r="AW181" s="13" t="s">
        <v>33</v>
      </c>
      <c r="AX181" s="13" t="s">
        <v>72</v>
      </c>
      <c r="AY181" s="230" t="s">
        <v>113</v>
      </c>
    </row>
    <row r="182" spans="1:51" s="13" customFormat="1" ht="12">
      <c r="A182" s="13"/>
      <c r="B182" s="220"/>
      <c r="C182" s="221"/>
      <c r="D182" s="213" t="s">
        <v>132</v>
      </c>
      <c r="E182" s="222" t="s">
        <v>19</v>
      </c>
      <c r="F182" s="223" t="s">
        <v>207</v>
      </c>
      <c r="G182" s="221"/>
      <c r="H182" s="224">
        <v>5.51</v>
      </c>
      <c r="I182" s="225"/>
      <c r="J182" s="221"/>
      <c r="K182" s="221"/>
      <c r="L182" s="226"/>
      <c r="M182" s="227"/>
      <c r="N182" s="228"/>
      <c r="O182" s="228"/>
      <c r="P182" s="228"/>
      <c r="Q182" s="228"/>
      <c r="R182" s="228"/>
      <c r="S182" s="228"/>
      <c r="T182" s="22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0" t="s">
        <v>132</v>
      </c>
      <c r="AU182" s="230" t="s">
        <v>80</v>
      </c>
      <c r="AV182" s="13" t="s">
        <v>80</v>
      </c>
      <c r="AW182" s="13" t="s">
        <v>33</v>
      </c>
      <c r="AX182" s="13" t="s">
        <v>72</v>
      </c>
      <c r="AY182" s="230" t="s">
        <v>113</v>
      </c>
    </row>
    <row r="183" spans="1:51" s="14" customFormat="1" ht="12">
      <c r="A183" s="14"/>
      <c r="B183" s="231"/>
      <c r="C183" s="232"/>
      <c r="D183" s="213" t="s">
        <v>132</v>
      </c>
      <c r="E183" s="233" t="s">
        <v>19</v>
      </c>
      <c r="F183" s="234" t="s">
        <v>135</v>
      </c>
      <c r="G183" s="232"/>
      <c r="H183" s="235">
        <v>11.02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1" t="s">
        <v>132</v>
      </c>
      <c r="AU183" s="241" t="s">
        <v>80</v>
      </c>
      <c r="AV183" s="14" t="s">
        <v>120</v>
      </c>
      <c r="AW183" s="14" t="s">
        <v>33</v>
      </c>
      <c r="AX183" s="14" t="s">
        <v>78</v>
      </c>
      <c r="AY183" s="241" t="s">
        <v>113</v>
      </c>
    </row>
    <row r="184" spans="1:65" s="2" customFormat="1" ht="14.4" customHeight="1">
      <c r="A184" s="38"/>
      <c r="B184" s="39"/>
      <c r="C184" s="242" t="s">
        <v>236</v>
      </c>
      <c r="D184" s="242" t="s">
        <v>232</v>
      </c>
      <c r="E184" s="243" t="s">
        <v>237</v>
      </c>
      <c r="F184" s="244" t="s">
        <v>238</v>
      </c>
      <c r="G184" s="245" t="s">
        <v>212</v>
      </c>
      <c r="H184" s="246">
        <v>4</v>
      </c>
      <c r="I184" s="247"/>
      <c r="J184" s="248">
        <f>ROUND(I184*H184,2)</f>
        <v>0</v>
      </c>
      <c r="K184" s="244" t="s">
        <v>119</v>
      </c>
      <c r="L184" s="249"/>
      <c r="M184" s="250" t="s">
        <v>19</v>
      </c>
      <c r="N184" s="251" t="s">
        <v>43</v>
      </c>
      <c r="O184" s="84"/>
      <c r="P184" s="209">
        <f>O184*H184</f>
        <v>0</v>
      </c>
      <c r="Q184" s="209">
        <v>0.6</v>
      </c>
      <c r="R184" s="209">
        <f>Q184*H184</f>
        <v>2.4</v>
      </c>
      <c r="S184" s="209">
        <v>0</v>
      </c>
      <c r="T184" s="21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1" t="s">
        <v>160</v>
      </c>
      <c r="AT184" s="211" t="s">
        <v>232</v>
      </c>
      <c r="AU184" s="211" t="s">
        <v>80</v>
      </c>
      <c r="AY184" s="17" t="s">
        <v>113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17" t="s">
        <v>78</v>
      </c>
      <c r="BK184" s="212">
        <f>ROUND(I184*H184,2)</f>
        <v>0</v>
      </c>
      <c r="BL184" s="17" t="s">
        <v>120</v>
      </c>
      <c r="BM184" s="211" t="s">
        <v>239</v>
      </c>
    </row>
    <row r="185" spans="1:47" s="2" customFormat="1" ht="12">
      <c r="A185" s="38"/>
      <c r="B185" s="39"/>
      <c r="C185" s="40"/>
      <c r="D185" s="213" t="s">
        <v>122</v>
      </c>
      <c r="E185" s="40"/>
      <c r="F185" s="214" t="s">
        <v>238</v>
      </c>
      <c r="G185" s="40"/>
      <c r="H185" s="40"/>
      <c r="I185" s="215"/>
      <c r="J185" s="40"/>
      <c r="K185" s="40"/>
      <c r="L185" s="44"/>
      <c r="M185" s="216"/>
      <c r="N185" s="217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122</v>
      </c>
      <c r="AU185" s="17" t="s">
        <v>80</v>
      </c>
    </row>
    <row r="186" spans="1:51" s="13" customFormat="1" ht="12">
      <c r="A186" s="13"/>
      <c r="B186" s="220"/>
      <c r="C186" s="221"/>
      <c r="D186" s="213" t="s">
        <v>132</v>
      </c>
      <c r="E186" s="222" t="s">
        <v>19</v>
      </c>
      <c r="F186" s="223" t="s">
        <v>80</v>
      </c>
      <c r="G186" s="221"/>
      <c r="H186" s="224">
        <v>2</v>
      </c>
      <c r="I186" s="225"/>
      <c r="J186" s="221"/>
      <c r="K186" s="221"/>
      <c r="L186" s="226"/>
      <c r="M186" s="227"/>
      <c r="N186" s="228"/>
      <c r="O186" s="228"/>
      <c r="P186" s="228"/>
      <c r="Q186" s="228"/>
      <c r="R186" s="228"/>
      <c r="S186" s="228"/>
      <c r="T186" s="22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0" t="s">
        <v>132</v>
      </c>
      <c r="AU186" s="230" t="s">
        <v>80</v>
      </c>
      <c r="AV186" s="13" t="s">
        <v>80</v>
      </c>
      <c r="AW186" s="13" t="s">
        <v>33</v>
      </c>
      <c r="AX186" s="13" t="s">
        <v>72</v>
      </c>
      <c r="AY186" s="230" t="s">
        <v>113</v>
      </c>
    </row>
    <row r="187" spans="1:51" s="13" customFormat="1" ht="12">
      <c r="A187" s="13"/>
      <c r="B187" s="220"/>
      <c r="C187" s="221"/>
      <c r="D187" s="213" t="s">
        <v>132</v>
      </c>
      <c r="E187" s="222" t="s">
        <v>19</v>
      </c>
      <c r="F187" s="223" t="s">
        <v>80</v>
      </c>
      <c r="G187" s="221"/>
      <c r="H187" s="224">
        <v>2</v>
      </c>
      <c r="I187" s="225"/>
      <c r="J187" s="221"/>
      <c r="K187" s="221"/>
      <c r="L187" s="226"/>
      <c r="M187" s="227"/>
      <c r="N187" s="228"/>
      <c r="O187" s="228"/>
      <c r="P187" s="228"/>
      <c r="Q187" s="228"/>
      <c r="R187" s="228"/>
      <c r="S187" s="228"/>
      <c r="T187" s="22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0" t="s">
        <v>132</v>
      </c>
      <c r="AU187" s="230" t="s">
        <v>80</v>
      </c>
      <c r="AV187" s="13" t="s">
        <v>80</v>
      </c>
      <c r="AW187" s="13" t="s">
        <v>33</v>
      </c>
      <c r="AX187" s="13" t="s">
        <v>72</v>
      </c>
      <c r="AY187" s="230" t="s">
        <v>113</v>
      </c>
    </row>
    <row r="188" spans="1:51" s="14" customFormat="1" ht="12">
      <c r="A188" s="14"/>
      <c r="B188" s="231"/>
      <c r="C188" s="232"/>
      <c r="D188" s="213" t="s">
        <v>132</v>
      </c>
      <c r="E188" s="233" t="s">
        <v>19</v>
      </c>
      <c r="F188" s="234" t="s">
        <v>135</v>
      </c>
      <c r="G188" s="232"/>
      <c r="H188" s="235">
        <v>4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1" t="s">
        <v>132</v>
      </c>
      <c r="AU188" s="241" t="s">
        <v>80</v>
      </c>
      <c r="AV188" s="14" t="s">
        <v>120</v>
      </c>
      <c r="AW188" s="14" t="s">
        <v>33</v>
      </c>
      <c r="AX188" s="14" t="s">
        <v>78</v>
      </c>
      <c r="AY188" s="241" t="s">
        <v>113</v>
      </c>
    </row>
    <row r="189" spans="1:63" s="12" customFormat="1" ht="22.8" customHeight="1">
      <c r="A189" s="12"/>
      <c r="B189" s="184"/>
      <c r="C189" s="185"/>
      <c r="D189" s="186" t="s">
        <v>71</v>
      </c>
      <c r="E189" s="198" t="s">
        <v>160</v>
      </c>
      <c r="F189" s="198" t="s">
        <v>240</v>
      </c>
      <c r="G189" s="185"/>
      <c r="H189" s="185"/>
      <c r="I189" s="188"/>
      <c r="J189" s="199">
        <f>BK189</f>
        <v>0</v>
      </c>
      <c r="K189" s="185"/>
      <c r="L189" s="190"/>
      <c r="M189" s="191"/>
      <c r="N189" s="192"/>
      <c r="O189" s="192"/>
      <c r="P189" s="193">
        <f>SUM(P190:P216)</f>
        <v>0</v>
      </c>
      <c r="Q189" s="192"/>
      <c r="R189" s="193">
        <f>SUM(R190:R216)</f>
        <v>0.03927</v>
      </c>
      <c r="S189" s="192"/>
      <c r="T189" s="194">
        <f>SUM(T190:T216)</f>
        <v>3.36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95" t="s">
        <v>78</v>
      </c>
      <c r="AT189" s="196" t="s">
        <v>71</v>
      </c>
      <c r="AU189" s="196" t="s">
        <v>78</v>
      </c>
      <c r="AY189" s="195" t="s">
        <v>113</v>
      </c>
      <c r="BK189" s="197">
        <f>SUM(BK190:BK216)</f>
        <v>0</v>
      </c>
    </row>
    <row r="190" spans="1:65" s="2" customFormat="1" ht="14.4" customHeight="1">
      <c r="A190" s="38"/>
      <c r="B190" s="39"/>
      <c r="C190" s="200" t="s">
        <v>241</v>
      </c>
      <c r="D190" s="200" t="s">
        <v>115</v>
      </c>
      <c r="E190" s="201" t="s">
        <v>242</v>
      </c>
      <c r="F190" s="202" t="s">
        <v>243</v>
      </c>
      <c r="G190" s="203" t="s">
        <v>212</v>
      </c>
      <c r="H190" s="204">
        <v>4</v>
      </c>
      <c r="I190" s="205"/>
      <c r="J190" s="206">
        <f>ROUND(I190*H190,2)</f>
        <v>0</v>
      </c>
      <c r="K190" s="202" t="s">
        <v>119</v>
      </c>
      <c r="L190" s="44"/>
      <c r="M190" s="207" t="s">
        <v>19</v>
      </c>
      <c r="N190" s="208" t="s">
        <v>43</v>
      </c>
      <c r="O190" s="84"/>
      <c r="P190" s="209">
        <f>O190*H190</f>
        <v>0</v>
      </c>
      <c r="Q190" s="209">
        <v>0</v>
      </c>
      <c r="R190" s="209">
        <f>Q190*H190</f>
        <v>0</v>
      </c>
      <c r="S190" s="209">
        <v>0</v>
      </c>
      <c r="T190" s="21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11" t="s">
        <v>120</v>
      </c>
      <c r="AT190" s="211" t="s">
        <v>115</v>
      </c>
      <c r="AU190" s="211" t="s">
        <v>80</v>
      </c>
      <c r="AY190" s="17" t="s">
        <v>113</v>
      </c>
      <c r="BE190" s="212">
        <f>IF(N190="základní",J190,0)</f>
        <v>0</v>
      </c>
      <c r="BF190" s="212">
        <f>IF(N190="snížená",J190,0)</f>
        <v>0</v>
      </c>
      <c r="BG190" s="212">
        <f>IF(N190="zákl. přenesená",J190,0)</f>
        <v>0</v>
      </c>
      <c r="BH190" s="212">
        <f>IF(N190="sníž. přenesená",J190,0)</f>
        <v>0</v>
      </c>
      <c r="BI190" s="212">
        <f>IF(N190="nulová",J190,0)</f>
        <v>0</v>
      </c>
      <c r="BJ190" s="17" t="s">
        <v>78</v>
      </c>
      <c r="BK190" s="212">
        <f>ROUND(I190*H190,2)</f>
        <v>0</v>
      </c>
      <c r="BL190" s="17" t="s">
        <v>120</v>
      </c>
      <c r="BM190" s="211" t="s">
        <v>244</v>
      </c>
    </row>
    <row r="191" spans="1:47" s="2" customFormat="1" ht="12">
      <c r="A191" s="38"/>
      <c r="B191" s="39"/>
      <c r="C191" s="40"/>
      <c r="D191" s="213" t="s">
        <v>122</v>
      </c>
      <c r="E191" s="40"/>
      <c r="F191" s="214" t="s">
        <v>245</v>
      </c>
      <c r="G191" s="40"/>
      <c r="H191" s="40"/>
      <c r="I191" s="215"/>
      <c r="J191" s="40"/>
      <c r="K191" s="40"/>
      <c r="L191" s="44"/>
      <c r="M191" s="216"/>
      <c r="N191" s="217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122</v>
      </c>
      <c r="AU191" s="17" t="s">
        <v>80</v>
      </c>
    </row>
    <row r="192" spans="1:47" s="2" customFormat="1" ht="12">
      <c r="A192" s="38"/>
      <c r="B192" s="39"/>
      <c r="C192" s="40"/>
      <c r="D192" s="218" t="s">
        <v>124</v>
      </c>
      <c r="E192" s="40"/>
      <c r="F192" s="219" t="s">
        <v>246</v>
      </c>
      <c r="G192" s="40"/>
      <c r="H192" s="40"/>
      <c r="I192" s="215"/>
      <c r="J192" s="40"/>
      <c r="K192" s="40"/>
      <c r="L192" s="44"/>
      <c r="M192" s="216"/>
      <c r="N192" s="217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124</v>
      </c>
      <c r="AU192" s="17" t="s">
        <v>80</v>
      </c>
    </row>
    <row r="193" spans="1:51" s="13" customFormat="1" ht="12">
      <c r="A193" s="13"/>
      <c r="B193" s="220"/>
      <c r="C193" s="221"/>
      <c r="D193" s="213" t="s">
        <v>132</v>
      </c>
      <c r="E193" s="222" t="s">
        <v>19</v>
      </c>
      <c r="F193" s="223" t="s">
        <v>80</v>
      </c>
      <c r="G193" s="221"/>
      <c r="H193" s="224">
        <v>2</v>
      </c>
      <c r="I193" s="225"/>
      <c r="J193" s="221"/>
      <c r="K193" s="221"/>
      <c r="L193" s="226"/>
      <c r="M193" s="227"/>
      <c r="N193" s="228"/>
      <c r="O193" s="228"/>
      <c r="P193" s="228"/>
      <c r="Q193" s="228"/>
      <c r="R193" s="228"/>
      <c r="S193" s="228"/>
      <c r="T193" s="22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0" t="s">
        <v>132</v>
      </c>
      <c r="AU193" s="230" t="s">
        <v>80</v>
      </c>
      <c r="AV193" s="13" t="s">
        <v>80</v>
      </c>
      <c r="AW193" s="13" t="s">
        <v>33</v>
      </c>
      <c r="AX193" s="13" t="s">
        <v>72</v>
      </c>
      <c r="AY193" s="230" t="s">
        <v>113</v>
      </c>
    </row>
    <row r="194" spans="1:51" s="13" customFormat="1" ht="12">
      <c r="A194" s="13"/>
      <c r="B194" s="220"/>
      <c r="C194" s="221"/>
      <c r="D194" s="213" t="s">
        <v>132</v>
      </c>
      <c r="E194" s="222" t="s">
        <v>19</v>
      </c>
      <c r="F194" s="223" t="s">
        <v>80</v>
      </c>
      <c r="G194" s="221"/>
      <c r="H194" s="224">
        <v>2</v>
      </c>
      <c r="I194" s="225"/>
      <c r="J194" s="221"/>
      <c r="K194" s="221"/>
      <c r="L194" s="226"/>
      <c r="M194" s="227"/>
      <c r="N194" s="228"/>
      <c r="O194" s="228"/>
      <c r="P194" s="228"/>
      <c r="Q194" s="228"/>
      <c r="R194" s="228"/>
      <c r="S194" s="228"/>
      <c r="T194" s="22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0" t="s">
        <v>132</v>
      </c>
      <c r="AU194" s="230" t="s">
        <v>80</v>
      </c>
      <c r="AV194" s="13" t="s">
        <v>80</v>
      </c>
      <c r="AW194" s="13" t="s">
        <v>33</v>
      </c>
      <c r="AX194" s="13" t="s">
        <v>72</v>
      </c>
      <c r="AY194" s="230" t="s">
        <v>113</v>
      </c>
    </row>
    <row r="195" spans="1:51" s="14" customFormat="1" ht="12">
      <c r="A195" s="14"/>
      <c r="B195" s="231"/>
      <c r="C195" s="232"/>
      <c r="D195" s="213" t="s">
        <v>132</v>
      </c>
      <c r="E195" s="233" t="s">
        <v>19</v>
      </c>
      <c r="F195" s="234" t="s">
        <v>135</v>
      </c>
      <c r="G195" s="232"/>
      <c r="H195" s="235">
        <v>4</v>
      </c>
      <c r="I195" s="236"/>
      <c r="J195" s="232"/>
      <c r="K195" s="232"/>
      <c r="L195" s="237"/>
      <c r="M195" s="238"/>
      <c r="N195" s="239"/>
      <c r="O195" s="239"/>
      <c r="P195" s="239"/>
      <c r="Q195" s="239"/>
      <c r="R195" s="239"/>
      <c r="S195" s="239"/>
      <c r="T195" s="24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1" t="s">
        <v>132</v>
      </c>
      <c r="AU195" s="241" t="s">
        <v>80</v>
      </c>
      <c r="AV195" s="14" t="s">
        <v>120</v>
      </c>
      <c r="AW195" s="14" t="s">
        <v>33</v>
      </c>
      <c r="AX195" s="14" t="s">
        <v>78</v>
      </c>
      <c r="AY195" s="241" t="s">
        <v>113</v>
      </c>
    </row>
    <row r="196" spans="1:65" s="2" customFormat="1" ht="14.4" customHeight="1">
      <c r="A196" s="38"/>
      <c r="B196" s="39"/>
      <c r="C196" s="200" t="s">
        <v>247</v>
      </c>
      <c r="D196" s="200" t="s">
        <v>115</v>
      </c>
      <c r="E196" s="201" t="s">
        <v>248</v>
      </c>
      <c r="F196" s="202" t="s">
        <v>249</v>
      </c>
      <c r="G196" s="203" t="s">
        <v>250</v>
      </c>
      <c r="H196" s="204">
        <v>4</v>
      </c>
      <c r="I196" s="205"/>
      <c r="J196" s="206">
        <f>ROUND(I196*H196,2)</f>
        <v>0</v>
      </c>
      <c r="K196" s="202" t="s">
        <v>119</v>
      </c>
      <c r="L196" s="44"/>
      <c r="M196" s="207" t="s">
        <v>19</v>
      </c>
      <c r="N196" s="208" t="s">
        <v>43</v>
      </c>
      <c r="O196" s="84"/>
      <c r="P196" s="209">
        <f>O196*H196</f>
        <v>0</v>
      </c>
      <c r="Q196" s="209">
        <v>0</v>
      </c>
      <c r="R196" s="209">
        <f>Q196*H196</f>
        <v>0</v>
      </c>
      <c r="S196" s="209">
        <v>0</v>
      </c>
      <c r="T196" s="21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11" t="s">
        <v>120</v>
      </c>
      <c r="AT196" s="211" t="s">
        <v>115</v>
      </c>
      <c r="AU196" s="211" t="s">
        <v>80</v>
      </c>
      <c r="AY196" s="17" t="s">
        <v>113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17" t="s">
        <v>78</v>
      </c>
      <c r="BK196" s="212">
        <f>ROUND(I196*H196,2)</f>
        <v>0</v>
      </c>
      <c r="BL196" s="17" t="s">
        <v>120</v>
      </c>
      <c r="BM196" s="211" t="s">
        <v>251</v>
      </c>
    </row>
    <row r="197" spans="1:47" s="2" customFormat="1" ht="12">
      <c r="A197" s="38"/>
      <c r="B197" s="39"/>
      <c r="C197" s="40"/>
      <c r="D197" s="213" t="s">
        <v>122</v>
      </c>
      <c r="E197" s="40"/>
      <c r="F197" s="214" t="s">
        <v>252</v>
      </c>
      <c r="G197" s="40"/>
      <c r="H197" s="40"/>
      <c r="I197" s="215"/>
      <c r="J197" s="40"/>
      <c r="K197" s="40"/>
      <c r="L197" s="44"/>
      <c r="M197" s="216"/>
      <c r="N197" s="217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122</v>
      </c>
      <c r="AU197" s="17" t="s">
        <v>80</v>
      </c>
    </row>
    <row r="198" spans="1:47" s="2" customFormat="1" ht="12">
      <c r="A198" s="38"/>
      <c r="B198" s="39"/>
      <c r="C198" s="40"/>
      <c r="D198" s="218" t="s">
        <v>124</v>
      </c>
      <c r="E198" s="40"/>
      <c r="F198" s="219" t="s">
        <v>253</v>
      </c>
      <c r="G198" s="40"/>
      <c r="H198" s="40"/>
      <c r="I198" s="215"/>
      <c r="J198" s="40"/>
      <c r="K198" s="40"/>
      <c r="L198" s="44"/>
      <c r="M198" s="216"/>
      <c r="N198" s="217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124</v>
      </c>
      <c r="AU198" s="17" t="s">
        <v>80</v>
      </c>
    </row>
    <row r="199" spans="1:51" s="13" customFormat="1" ht="12">
      <c r="A199" s="13"/>
      <c r="B199" s="220"/>
      <c r="C199" s="221"/>
      <c r="D199" s="213" t="s">
        <v>132</v>
      </c>
      <c r="E199" s="222" t="s">
        <v>19</v>
      </c>
      <c r="F199" s="223" t="s">
        <v>80</v>
      </c>
      <c r="G199" s="221"/>
      <c r="H199" s="224">
        <v>2</v>
      </c>
      <c r="I199" s="225"/>
      <c r="J199" s="221"/>
      <c r="K199" s="221"/>
      <c r="L199" s="226"/>
      <c r="M199" s="227"/>
      <c r="N199" s="228"/>
      <c r="O199" s="228"/>
      <c r="P199" s="228"/>
      <c r="Q199" s="228"/>
      <c r="R199" s="228"/>
      <c r="S199" s="228"/>
      <c r="T199" s="22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0" t="s">
        <v>132</v>
      </c>
      <c r="AU199" s="230" t="s">
        <v>80</v>
      </c>
      <c r="AV199" s="13" t="s">
        <v>80</v>
      </c>
      <c r="AW199" s="13" t="s">
        <v>33</v>
      </c>
      <c r="AX199" s="13" t="s">
        <v>72</v>
      </c>
      <c r="AY199" s="230" t="s">
        <v>113</v>
      </c>
    </row>
    <row r="200" spans="1:51" s="13" customFormat="1" ht="12">
      <c r="A200" s="13"/>
      <c r="B200" s="220"/>
      <c r="C200" s="221"/>
      <c r="D200" s="213" t="s">
        <v>132</v>
      </c>
      <c r="E200" s="222" t="s">
        <v>19</v>
      </c>
      <c r="F200" s="223" t="s">
        <v>80</v>
      </c>
      <c r="G200" s="221"/>
      <c r="H200" s="224">
        <v>2</v>
      </c>
      <c r="I200" s="225"/>
      <c r="J200" s="221"/>
      <c r="K200" s="221"/>
      <c r="L200" s="226"/>
      <c r="M200" s="227"/>
      <c r="N200" s="228"/>
      <c r="O200" s="228"/>
      <c r="P200" s="228"/>
      <c r="Q200" s="228"/>
      <c r="R200" s="228"/>
      <c r="S200" s="228"/>
      <c r="T200" s="22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0" t="s">
        <v>132</v>
      </c>
      <c r="AU200" s="230" t="s">
        <v>80</v>
      </c>
      <c r="AV200" s="13" t="s">
        <v>80</v>
      </c>
      <c r="AW200" s="13" t="s">
        <v>33</v>
      </c>
      <c r="AX200" s="13" t="s">
        <v>72</v>
      </c>
      <c r="AY200" s="230" t="s">
        <v>113</v>
      </c>
    </row>
    <row r="201" spans="1:51" s="14" customFormat="1" ht="12">
      <c r="A201" s="14"/>
      <c r="B201" s="231"/>
      <c r="C201" s="232"/>
      <c r="D201" s="213" t="s">
        <v>132</v>
      </c>
      <c r="E201" s="233" t="s">
        <v>19</v>
      </c>
      <c r="F201" s="234" t="s">
        <v>135</v>
      </c>
      <c r="G201" s="232"/>
      <c r="H201" s="235">
        <v>4</v>
      </c>
      <c r="I201" s="236"/>
      <c r="J201" s="232"/>
      <c r="K201" s="232"/>
      <c r="L201" s="237"/>
      <c r="M201" s="238"/>
      <c r="N201" s="239"/>
      <c r="O201" s="239"/>
      <c r="P201" s="239"/>
      <c r="Q201" s="239"/>
      <c r="R201" s="239"/>
      <c r="S201" s="239"/>
      <c r="T201" s="240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1" t="s">
        <v>132</v>
      </c>
      <c r="AU201" s="241" t="s">
        <v>80</v>
      </c>
      <c r="AV201" s="14" t="s">
        <v>120</v>
      </c>
      <c r="AW201" s="14" t="s">
        <v>33</v>
      </c>
      <c r="AX201" s="14" t="s">
        <v>78</v>
      </c>
      <c r="AY201" s="241" t="s">
        <v>113</v>
      </c>
    </row>
    <row r="202" spans="1:65" s="2" customFormat="1" ht="14.4" customHeight="1">
      <c r="A202" s="38"/>
      <c r="B202" s="39"/>
      <c r="C202" s="200" t="s">
        <v>254</v>
      </c>
      <c r="D202" s="200" t="s">
        <v>115</v>
      </c>
      <c r="E202" s="201" t="s">
        <v>255</v>
      </c>
      <c r="F202" s="202" t="s">
        <v>256</v>
      </c>
      <c r="G202" s="203" t="s">
        <v>212</v>
      </c>
      <c r="H202" s="204">
        <v>4</v>
      </c>
      <c r="I202" s="205"/>
      <c r="J202" s="206">
        <f>ROUND(I202*H202,2)</f>
        <v>0</v>
      </c>
      <c r="K202" s="202" t="s">
        <v>119</v>
      </c>
      <c r="L202" s="44"/>
      <c r="M202" s="207" t="s">
        <v>19</v>
      </c>
      <c r="N202" s="208" t="s">
        <v>43</v>
      </c>
      <c r="O202" s="84"/>
      <c r="P202" s="209">
        <f>O202*H202</f>
        <v>0</v>
      </c>
      <c r="Q202" s="209">
        <v>0</v>
      </c>
      <c r="R202" s="209">
        <f>Q202*H202</f>
        <v>0</v>
      </c>
      <c r="S202" s="209">
        <v>0.84</v>
      </c>
      <c r="T202" s="210">
        <f>S202*H202</f>
        <v>3.36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11" t="s">
        <v>120</v>
      </c>
      <c r="AT202" s="211" t="s">
        <v>115</v>
      </c>
      <c r="AU202" s="211" t="s">
        <v>80</v>
      </c>
      <c r="AY202" s="17" t="s">
        <v>113</v>
      </c>
      <c r="BE202" s="212">
        <f>IF(N202="základní",J202,0)</f>
        <v>0</v>
      </c>
      <c r="BF202" s="212">
        <f>IF(N202="snížená",J202,0)</f>
        <v>0</v>
      </c>
      <c r="BG202" s="212">
        <f>IF(N202="zákl. přenesená",J202,0)</f>
        <v>0</v>
      </c>
      <c r="BH202" s="212">
        <f>IF(N202="sníž. přenesená",J202,0)</f>
        <v>0</v>
      </c>
      <c r="BI202" s="212">
        <f>IF(N202="nulová",J202,0)</f>
        <v>0</v>
      </c>
      <c r="BJ202" s="17" t="s">
        <v>78</v>
      </c>
      <c r="BK202" s="212">
        <f>ROUND(I202*H202,2)</f>
        <v>0</v>
      </c>
      <c r="BL202" s="17" t="s">
        <v>120</v>
      </c>
      <c r="BM202" s="211" t="s">
        <v>257</v>
      </c>
    </row>
    <row r="203" spans="1:47" s="2" customFormat="1" ht="12">
      <c r="A203" s="38"/>
      <c r="B203" s="39"/>
      <c r="C203" s="40"/>
      <c r="D203" s="213" t="s">
        <v>122</v>
      </c>
      <c r="E203" s="40"/>
      <c r="F203" s="214" t="s">
        <v>258</v>
      </c>
      <c r="G203" s="40"/>
      <c r="H203" s="40"/>
      <c r="I203" s="215"/>
      <c r="J203" s="40"/>
      <c r="K203" s="40"/>
      <c r="L203" s="44"/>
      <c r="M203" s="216"/>
      <c r="N203" s="217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122</v>
      </c>
      <c r="AU203" s="17" t="s">
        <v>80</v>
      </c>
    </row>
    <row r="204" spans="1:47" s="2" customFormat="1" ht="12">
      <c r="A204" s="38"/>
      <c r="B204" s="39"/>
      <c r="C204" s="40"/>
      <c r="D204" s="218" t="s">
        <v>124</v>
      </c>
      <c r="E204" s="40"/>
      <c r="F204" s="219" t="s">
        <v>259</v>
      </c>
      <c r="G204" s="40"/>
      <c r="H204" s="40"/>
      <c r="I204" s="215"/>
      <c r="J204" s="40"/>
      <c r="K204" s="40"/>
      <c r="L204" s="44"/>
      <c r="M204" s="216"/>
      <c r="N204" s="217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124</v>
      </c>
      <c r="AU204" s="17" t="s">
        <v>80</v>
      </c>
    </row>
    <row r="205" spans="1:51" s="13" customFormat="1" ht="12">
      <c r="A205" s="13"/>
      <c r="B205" s="220"/>
      <c r="C205" s="221"/>
      <c r="D205" s="213" t="s">
        <v>132</v>
      </c>
      <c r="E205" s="222" t="s">
        <v>19</v>
      </c>
      <c r="F205" s="223" t="s">
        <v>80</v>
      </c>
      <c r="G205" s="221"/>
      <c r="H205" s="224">
        <v>2</v>
      </c>
      <c r="I205" s="225"/>
      <c r="J205" s="221"/>
      <c r="K205" s="221"/>
      <c r="L205" s="226"/>
      <c r="M205" s="227"/>
      <c r="N205" s="228"/>
      <c r="O205" s="228"/>
      <c r="P205" s="228"/>
      <c r="Q205" s="228"/>
      <c r="R205" s="228"/>
      <c r="S205" s="228"/>
      <c r="T205" s="22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0" t="s">
        <v>132</v>
      </c>
      <c r="AU205" s="230" t="s">
        <v>80</v>
      </c>
      <c r="AV205" s="13" t="s">
        <v>80</v>
      </c>
      <c r="AW205" s="13" t="s">
        <v>33</v>
      </c>
      <c r="AX205" s="13" t="s">
        <v>72</v>
      </c>
      <c r="AY205" s="230" t="s">
        <v>113</v>
      </c>
    </row>
    <row r="206" spans="1:51" s="13" customFormat="1" ht="12">
      <c r="A206" s="13"/>
      <c r="B206" s="220"/>
      <c r="C206" s="221"/>
      <c r="D206" s="213" t="s">
        <v>132</v>
      </c>
      <c r="E206" s="222" t="s">
        <v>19</v>
      </c>
      <c r="F206" s="223" t="s">
        <v>80</v>
      </c>
      <c r="G206" s="221"/>
      <c r="H206" s="224">
        <v>2</v>
      </c>
      <c r="I206" s="225"/>
      <c r="J206" s="221"/>
      <c r="K206" s="221"/>
      <c r="L206" s="226"/>
      <c r="M206" s="227"/>
      <c r="N206" s="228"/>
      <c r="O206" s="228"/>
      <c r="P206" s="228"/>
      <c r="Q206" s="228"/>
      <c r="R206" s="228"/>
      <c r="S206" s="228"/>
      <c r="T206" s="22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0" t="s">
        <v>132</v>
      </c>
      <c r="AU206" s="230" t="s">
        <v>80</v>
      </c>
      <c r="AV206" s="13" t="s">
        <v>80</v>
      </c>
      <c r="AW206" s="13" t="s">
        <v>33</v>
      </c>
      <c r="AX206" s="13" t="s">
        <v>72</v>
      </c>
      <c r="AY206" s="230" t="s">
        <v>113</v>
      </c>
    </row>
    <row r="207" spans="1:51" s="14" customFormat="1" ht="12">
      <c r="A207" s="14"/>
      <c r="B207" s="231"/>
      <c r="C207" s="232"/>
      <c r="D207" s="213" t="s">
        <v>132</v>
      </c>
      <c r="E207" s="233" t="s">
        <v>19</v>
      </c>
      <c r="F207" s="234" t="s">
        <v>135</v>
      </c>
      <c r="G207" s="232"/>
      <c r="H207" s="235">
        <v>4</v>
      </c>
      <c r="I207" s="236"/>
      <c r="J207" s="232"/>
      <c r="K207" s="232"/>
      <c r="L207" s="237"/>
      <c r="M207" s="238"/>
      <c r="N207" s="239"/>
      <c r="O207" s="239"/>
      <c r="P207" s="239"/>
      <c r="Q207" s="239"/>
      <c r="R207" s="239"/>
      <c r="S207" s="239"/>
      <c r="T207" s="24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1" t="s">
        <v>132</v>
      </c>
      <c r="AU207" s="241" t="s">
        <v>80</v>
      </c>
      <c r="AV207" s="14" t="s">
        <v>120</v>
      </c>
      <c r="AW207" s="14" t="s">
        <v>33</v>
      </c>
      <c r="AX207" s="14" t="s">
        <v>78</v>
      </c>
      <c r="AY207" s="241" t="s">
        <v>113</v>
      </c>
    </row>
    <row r="208" spans="1:65" s="2" customFormat="1" ht="14.4" customHeight="1">
      <c r="A208" s="38"/>
      <c r="B208" s="39"/>
      <c r="C208" s="200" t="s">
        <v>260</v>
      </c>
      <c r="D208" s="200" t="s">
        <v>115</v>
      </c>
      <c r="E208" s="201" t="s">
        <v>261</v>
      </c>
      <c r="F208" s="202" t="s">
        <v>262</v>
      </c>
      <c r="G208" s="203" t="s">
        <v>250</v>
      </c>
      <c r="H208" s="204">
        <v>1</v>
      </c>
      <c r="I208" s="205"/>
      <c r="J208" s="206">
        <f>ROUND(I208*H208,2)</f>
        <v>0</v>
      </c>
      <c r="K208" s="202" t="s">
        <v>119</v>
      </c>
      <c r="L208" s="44"/>
      <c r="M208" s="207" t="s">
        <v>19</v>
      </c>
      <c r="N208" s="208" t="s">
        <v>43</v>
      </c>
      <c r="O208" s="84"/>
      <c r="P208" s="209">
        <f>O208*H208</f>
        <v>0</v>
      </c>
      <c r="Q208" s="209">
        <v>0.03927</v>
      </c>
      <c r="R208" s="209">
        <f>Q208*H208</f>
        <v>0.03927</v>
      </c>
      <c r="S208" s="209">
        <v>0</v>
      </c>
      <c r="T208" s="21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11" t="s">
        <v>120</v>
      </c>
      <c r="AT208" s="211" t="s">
        <v>115</v>
      </c>
      <c r="AU208" s="211" t="s">
        <v>80</v>
      </c>
      <c r="AY208" s="17" t="s">
        <v>113</v>
      </c>
      <c r="BE208" s="212">
        <f>IF(N208="základní",J208,0)</f>
        <v>0</v>
      </c>
      <c r="BF208" s="212">
        <f>IF(N208="snížená",J208,0)</f>
        <v>0</v>
      </c>
      <c r="BG208" s="212">
        <f>IF(N208="zákl. přenesená",J208,0)</f>
        <v>0</v>
      </c>
      <c r="BH208" s="212">
        <f>IF(N208="sníž. přenesená",J208,0)</f>
        <v>0</v>
      </c>
      <c r="BI208" s="212">
        <f>IF(N208="nulová",J208,0)</f>
        <v>0</v>
      </c>
      <c r="BJ208" s="17" t="s">
        <v>78</v>
      </c>
      <c r="BK208" s="212">
        <f>ROUND(I208*H208,2)</f>
        <v>0</v>
      </c>
      <c r="BL208" s="17" t="s">
        <v>120</v>
      </c>
      <c r="BM208" s="211" t="s">
        <v>263</v>
      </c>
    </row>
    <row r="209" spans="1:47" s="2" customFormat="1" ht="12">
      <c r="A209" s="38"/>
      <c r="B209" s="39"/>
      <c r="C209" s="40"/>
      <c r="D209" s="213" t="s">
        <v>122</v>
      </c>
      <c r="E209" s="40"/>
      <c r="F209" s="214" t="s">
        <v>262</v>
      </c>
      <c r="G209" s="40"/>
      <c r="H209" s="40"/>
      <c r="I209" s="215"/>
      <c r="J209" s="40"/>
      <c r="K209" s="40"/>
      <c r="L209" s="44"/>
      <c r="M209" s="216"/>
      <c r="N209" s="217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122</v>
      </c>
      <c r="AU209" s="17" t="s">
        <v>80</v>
      </c>
    </row>
    <row r="210" spans="1:47" s="2" customFormat="1" ht="12">
      <c r="A210" s="38"/>
      <c r="B210" s="39"/>
      <c r="C210" s="40"/>
      <c r="D210" s="218" t="s">
        <v>124</v>
      </c>
      <c r="E210" s="40"/>
      <c r="F210" s="219" t="s">
        <v>264</v>
      </c>
      <c r="G210" s="40"/>
      <c r="H210" s="40"/>
      <c r="I210" s="215"/>
      <c r="J210" s="40"/>
      <c r="K210" s="40"/>
      <c r="L210" s="44"/>
      <c r="M210" s="216"/>
      <c r="N210" s="217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124</v>
      </c>
      <c r="AU210" s="17" t="s">
        <v>80</v>
      </c>
    </row>
    <row r="211" spans="1:65" s="2" customFormat="1" ht="14.4" customHeight="1">
      <c r="A211" s="38"/>
      <c r="B211" s="39"/>
      <c r="C211" s="200" t="s">
        <v>7</v>
      </c>
      <c r="D211" s="200" t="s">
        <v>115</v>
      </c>
      <c r="E211" s="201" t="s">
        <v>265</v>
      </c>
      <c r="F211" s="202" t="s">
        <v>266</v>
      </c>
      <c r="G211" s="203" t="s">
        <v>139</v>
      </c>
      <c r="H211" s="204">
        <v>3.768</v>
      </c>
      <c r="I211" s="205"/>
      <c r="J211" s="206">
        <f>ROUND(I211*H211,2)</f>
        <v>0</v>
      </c>
      <c r="K211" s="202" t="s">
        <v>119</v>
      </c>
      <c r="L211" s="44"/>
      <c r="M211" s="207" t="s">
        <v>19</v>
      </c>
      <c r="N211" s="208" t="s">
        <v>43</v>
      </c>
      <c r="O211" s="84"/>
      <c r="P211" s="209">
        <f>O211*H211</f>
        <v>0</v>
      </c>
      <c r="Q211" s="209">
        <v>0</v>
      </c>
      <c r="R211" s="209">
        <f>Q211*H211</f>
        <v>0</v>
      </c>
      <c r="S211" s="209">
        <v>0</v>
      </c>
      <c r="T211" s="21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11" t="s">
        <v>120</v>
      </c>
      <c r="AT211" s="211" t="s">
        <v>115</v>
      </c>
      <c r="AU211" s="211" t="s">
        <v>80</v>
      </c>
      <c r="AY211" s="17" t="s">
        <v>113</v>
      </c>
      <c r="BE211" s="212">
        <f>IF(N211="základní",J211,0)</f>
        <v>0</v>
      </c>
      <c r="BF211" s="212">
        <f>IF(N211="snížená",J211,0)</f>
        <v>0</v>
      </c>
      <c r="BG211" s="212">
        <f>IF(N211="zákl. přenesená",J211,0)</f>
        <v>0</v>
      </c>
      <c r="BH211" s="212">
        <f>IF(N211="sníž. přenesená",J211,0)</f>
        <v>0</v>
      </c>
      <c r="BI211" s="212">
        <f>IF(N211="nulová",J211,0)</f>
        <v>0</v>
      </c>
      <c r="BJ211" s="17" t="s">
        <v>78</v>
      </c>
      <c r="BK211" s="212">
        <f>ROUND(I211*H211,2)</f>
        <v>0</v>
      </c>
      <c r="BL211" s="17" t="s">
        <v>120</v>
      </c>
      <c r="BM211" s="211" t="s">
        <v>267</v>
      </c>
    </row>
    <row r="212" spans="1:47" s="2" customFormat="1" ht="12">
      <c r="A212" s="38"/>
      <c r="B212" s="39"/>
      <c r="C212" s="40"/>
      <c r="D212" s="213" t="s">
        <v>122</v>
      </c>
      <c r="E212" s="40"/>
      <c r="F212" s="214" t="s">
        <v>268</v>
      </c>
      <c r="G212" s="40"/>
      <c r="H212" s="40"/>
      <c r="I212" s="215"/>
      <c r="J212" s="40"/>
      <c r="K212" s="40"/>
      <c r="L212" s="44"/>
      <c r="M212" s="216"/>
      <c r="N212" s="217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122</v>
      </c>
      <c r="AU212" s="17" t="s">
        <v>80</v>
      </c>
    </row>
    <row r="213" spans="1:47" s="2" customFormat="1" ht="12">
      <c r="A213" s="38"/>
      <c r="B213" s="39"/>
      <c r="C213" s="40"/>
      <c r="D213" s="218" t="s">
        <v>124</v>
      </c>
      <c r="E213" s="40"/>
      <c r="F213" s="219" t="s">
        <v>269</v>
      </c>
      <c r="G213" s="40"/>
      <c r="H213" s="40"/>
      <c r="I213" s="215"/>
      <c r="J213" s="40"/>
      <c r="K213" s="40"/>
      <c r="L213" s="44"/>
      <c r="M213" s="216"/>
      <c r="N213" s="217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124</v>
      </c>
      <c r="AU213" s="17" t="s">
        <v>80</v>
      </c>
    </row>
    <row r="214" spans="1:51" s="13" customFormat="1" ht="12">
      <c r="A214" s="13"/>
      <c r="B214" s="220"/>
      <c r="C214" s="221"/>
      <c r="D214" s="213" t="s">
        <v>132</v>
      </c>
      <c r="E214" s="222" t="s">
        <v>19</v>
      </c>
      <c r="F214" s="223" t="s">
        <v>270</v>
      </c>
      <c r="G214" s="221"/>
      <c r="H214" s="224">
        <v>1.884</v>
      </c>
      <c r="I214" s="225"/>
      <c r="J214" s="221"/>
      <c r="K214" s="221"/>
      <c r="L214" s="226"/>
      <c r="M214" s="227"/>
      <c r="N214" s="228"/>
      <c r="O214" s="228"/>
      <c r="P214" s="228"/>
      <c r="Q214" s="228"/>
      <c r="R214" s="228"/>
      <c r="S214" s="228"/>
      <c r="T214" s="22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0" t="s">
        <v>132</v>
      </c>
      <c r="AU214" s="230" t="s">
        <v>80</v>
      </c>
      <c r="AV214" s="13" t="s">
        <v>80</v>
      </c>
      <c r="AW214" s="13" t="s">
        <v>33</v>
      </c>
      <c r="AX214" s="13" t="s">
        <v>72</v>
      </c>
      <c r="AY214" s="230" t="s">
        <v>113</v>
      </c>
    </row>
    <row r="215" spans="1:51" s="13" customFormat="1" ht="12">
      <c r="A215" s="13"/>
      <c r="B215" s="220"/>
      <c r="C215" s="221"/>
      <c r="D215" s="213" t="s">
        <v>132</v>
      </c>
      <c r="E215" s="222" t="s">
        <v>19</v>
      </c>
      <c r="F215" s="223" t="s">
        <v>270</v>
      </c>
      <c r="G215" s="221"/>
      <c r="H215" s="224">
        <v>1.884</v>
      </c>
      <c r="I215" s="225"/>
      <c r="J215" s="221"/>
      <c r="K215" s="221"/>
      <c r="L215" s="226"/>
      <c r="M215" s="227"/>
      <c r="N215" s="228"/>
      <c r="O215" s="228"/>
      <c r="P215" s="228"/>
      <c r="Q215" s="228"/>
      <c r="R215" s="228"/>
      <c r="S215" s="228"/>
      <c r="T215" s="22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0" t="s">
        <v>132</v>
      </c>
      <c r="AU215" s="230" t="s">
        <v>80</v>
      </c>
      <c r="AV215" s="13" t="s">
        <v>80</v>
      </c>
      <c r="AW215" s="13" t="s">
        <v>33</v>
      </c>
      <c r="AX215" s="13" t="s">
        <v>72</v>
      </c>
      <c r="AY215" s="230" t="s">
        <v>113</v>
      </c>
    </row>
    <row r="216" spans="1:51" s="14" customFormat="1" ht="12">
      <c r="A216" s="14"/>
      <c r="B216" s="231"/>
      <c r="C216" s="232"/>
      <c r="D216" s="213" t="s">
        <v>132</v>
      </c>
      <c r="E216" s="233" t="s">
        <v>19</v>
      </c>
      <c r="F216" s="234" t="s">
        <v>135</v>
      </c>
      <c r="G216" s="232"/>
      <c r="H216" s="235">
        <v>3.768</v>
      </c>
      <c r="I216" s="236"/>
      <c r="J216" s="232"/>
      <c r="K216" s="232"/>
      <c r="L216" s="237"/>
      <c r="M216" s="238"/>
      <c r="N216" s="239"/>
      <c r="O216" s="239"/>
      <c r="P216" s="239"/>
      <c r="Q216" s="239"/>
      <c r="R216" s="239"/>
      <c r="S216" s="239"/>
      <c r="T216" s="24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1" t="s">
        <v>132</v>
      </c>
      <c r="AU216" s="241" t="s">
        <v>80</v>
      </c>
      <c r="AV216" s="14" t="s">
        <v>120</v>
      </c>
      <c r="AW216" s="14" t="s">
        <v>33</v>
      </c>
      <c r="AX216" s="14" t="s">
        <v>78</v>
      </c>
      <c r="AY216" s="241" t="s">
        <v>113</v>
      </c>
    </row>
    <row r="217" spans="1:63" s="12" customFormat="1" ht="22.8" customHeight="1">
      <c r="A217" s="12"/>
      <c r="B217" s="184"/>
      <c r="C217" s="185"/>
      <c r="D217" s="186" t="s">
        <v>71</v>
      </c>
      <c r="E217" s="198" t="s">
        <v>271</v>
      </c>
      <c r="F217" s="198" t="s">
        <v>272</v>
      </c>
      <c r="G217" s="185"/>
      <c r="H217" s="185"/>
      <c r="I217" s="188"/>
      <c r="J217" s="199">
        <f>BK217</f>
        <v>0</v>
      </c>
      <c r="K217" s="185"/>
      <c r="L217" s="190"/>
      <c r="M217" s="191"/>
      <c r="N217" s="192"/>
      <c r="O217" s="192"/>
      <c r="P217" s="193">
        <f>SUM(P218:P231)</f>
        <v>0</v>
      </c>
      <c r="Q217" s="192"/>
      <c r="R217" s="193">
        <f>SUM(R218:R231)</f>
        <v>0</v>
      </c>
      <c r="S217" s="192"/>
      <c r="T217" s="194">
        <f>SUM(T218:T231)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195" t="s">
        <v>78</v>
      </c>
      <c r="AT217" s="196" t="s">
        <v>71</v>
      </c>
      <c r="AU217" s="196" t="s">
        <v>78</v>
      </c>
      <c r="AY217" s="195" t="s">
        <v>113</v>
      </c>
      <c r="BK217" s="197">
        <f>SUM(BK218:BK231)</f>
        <v>0</v>
      </c>
    </row>
    <row r="218" spans="1:65" s="2" customFormat="1" ht="14.4" customHeight="1">
      <c r="A218" s="38"/>
      <c r="B218" s="39"/>
      <c r="C218" s="200" t="s">
        <v>273</v>
      </c>
      <c r="D218" s="200" t="s">
        <v>115</v>
      </c>
      <c r="E218" s="201" t="s">
        <v>274</v>
      </c>
      <c r="F218" s="202" t="s">
        <v>275</v>
      </c>
      <c r="G218" s="203" t="s">
        <v>276</v>
      </c>
      <c r="H218" s="204">
        <v>3.36</v>
      </c>
      <c r="I218" s="205"/>
      <c r="J218" s="206">
        <f>ROUND(I218*H218,2)</f>
        <v>0</v>
      </c>
      <c r="K218" s="202" t="s">
        <v>119</v>
      </c>
      <c r="L218" s="44"/>
      <c r="M218" s="207" t="s">
        <v>19</v>
      </c>
      <c r="N218" s="208" t="s">
        <v>43</v>
      </c>
      <c r="O218" s="84"/>
      <c r="P218" s="209">
        <f>O218*H218</f>
        <v>0</v>
      </c>
      <c r="Q218" s="209">
        <v>0</v>
      </c>
      <c r="R218" s="209">
        <f>Q218*H218</f>
        <v>0</v>
      </c>
      <c r="S218" s="209">
        <v>0</v>
      </c>
      <c r="T218" s="21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11" t="s">
        <v>120</v>
      </c>
      <c r="AT218" s="211" t="s">
        <v>115</v>
      </c>
      <c r="AU218" s="211" t="s">
        <v>80</v>
      </c>
      <c r="AY218" s="17" t="s">
        <v>113</v>
      </c>
      <c r="BE218" s="212">
        <f>IF(N218="základní",J218,0)</f>
        <v>0</v>
      </c>
      <c r="BF218" s="212">
        <f>IF(N218="snížená",J218,0)</f>
        <v>0</v>
      </c>
      <c r="BG218" s="212">
        <f>IF(N218="zákl. přenesená",J218,0)</f>
        <v>0</v>
      </c>
      <c r="BH218" s="212">
        <f>IF(N218="sníž. přenesená",J218,0)</f>
        <v>0</v>
      </c>
      <c r="BI218" s="212">
        <f>IF(N218="nulová",J218,0)</f>
        <v>0</v>
      </c>
      <c r="BJ218" s="17" t="s">
        <v>78</v>
      </c>
      <c r="BK218" s="212">
        <f>ROUND(I218*H218,2)</f>
        <v>0</v>
      </c>
      <c r="BL218" s="17" t="s">
        <v>120</v>
      </c>
      <c r="BM218" s="211" t="s">
        <v>277</v>
      </c>
    </row>
    <row r="219" spans="1:47" s="2" customFormat="1" ht="12">
      <c r="A219" s="38"/>
      <c r="B219" s="39"/>
      <c r="C219" s="40"/>
      <c r="D219" s="213" t="s">
        <v>122</v>
      </c>
      <c r="E219" s="40"/>
      <c r="F219" s="214" t="s">
        <v>278</v>
      </c>
      <c r="G219" s="40"/>
      <c r="H219" s="40"/>
      <c r="I219" s="215"/>
      <c r="J219" s="40"/>
      <c r="K219" s="40"/>
      <c r="L219" s="44"/>
      <c r="M219" s="216"/>
      <c r="N219" s="217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122</v>
      </c>
      <c r="AU219" s="17" t="s">
        <v>80</v>
      </c>
    </row>
    <row r="220" spans="1:47" s="2" customFormat="1" ht="12">
      <c r="A220" s="38"/>
      <c r="B220" s="39"/>
      <c r="C220" s="40"/>
      <c r="D220" s="218" t="s">
        <v>124</v>
      </c>
      <c r="E220" s="40"/>
      <c r="F220" s="219" t="s">
        <v>279</v>
      </c>
      <c r="G220" s="40"/>
      <c r="H220" s="40"/>
      <c r="I220" s="215"/>
      <c r="J220" s="40"/>
      <c r="K220" s="40"/>
      <c r="L220" s="44"/>
      <c r="M220" s="216"/>
      <c r="N220" s="217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124</v>
      </c>
      <c r="AU220" s="17" t="s">
        <v>80</v>
      </c>
    </row>
    <row r="221" spans="1:65" s="2" customFormat="1" ht="14.4" customHeight="1">
      <c r="A221" s="38"/>
      <c r="B221" s="39"/>
      <c r="C221" s="200" t="s">
        <v>280</v>
      </c>
      <c r="D221" s="200" t="s">
        <v>115</v>
      </c>
      <c r="E221" s="201" t="s">
        <v>281</v>
      </c>
      <c r="F221" s="202" t="s">
        <v>282</v>
      </c>
      <c r="G221" s="203" t="s">
        <v>276</v>
      </c>
      <c r="H221" s="204">
        <v>3.36</v>
      </c>
      <c r="I221" s="205"/>
      <c r="J221" s="206">
        <f>ROUND(I221*H221,2)</f>
        <v>0</v>
      </c>
      <c r="K221" s="202" t="s">
        <v>119</v>
      </c>
      <c r="L221" s="44"/>
      <c r="M221" s="207" t="s">
        <v>19</v>
      </c>
      <c r="N221" s="208" t="s">
        <v>43</v>
      </c>
      <c r="O221" s="84"/>
      <c r="P221" s="209">
        <f>O221*H221</f>
        <v>0</v>
      </c>
      <c r="Q221" s="209">
        <v>0</v>
      </c>
      <c r="R221" s="209">
        <f>Q221*H221</f>
        <v>0</v>
      </c>
      <c r="S221" s="209">
        <v>0</v>
      </c>
      <c r="T221" s="21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11" t="s">
        <v>120</v>
      </c>
      <c r="AT221" s="211" t="s">
        <v>115</v>
      </c>
      <c r="AU221" s="211" t="s">
        <v>80</v>
      </c>
      <c r="AY221" s="17" t="s">
        <v>113</v>
      </c>
      <c r="BE221" s="212">
        <f>IF(N221="základní",J221,0)</f>
        <v>0</v>
      </c>
      <c r="BF221" s="212">
        <f>IF(N221="snížená",J221,0)</f>
        <v>0</v>
      </c>
      <c r="BG221" s="212">
        <f>IF(N221="zákl. přenesená",J221,0)</f>
        <v>0</v>
      </c>
      <c r="BH221" s="212">
        <f>IF(N221="sníž. přenesená",J221,0)</f>
        <v>0</v>
      </c>
      <c r="BI221" s="212">
        <f>IF(N221="nulová",J221,0)</f>
        <v>0</v>
      </c>
      <c r="BJ221" s="17" t="s">
        <v>78</v>
      </c>
      <c r="BK221" s="212">
        <f>ROUND(I221*H221,2)</f>
        <v>0</v>
      </c>
      <c r="BL221" s="17" t="s">
        <v>120</v>
      </c>
      <c r="BM221" s="211" t="s">
        <v>283</v>
      </c>
    </row>
    <row r="222" spans="1:47" s="2" customFormat="1" ht="12">
      <c r="A222" s="38"/>
      <c r="B222" s="39"/>
      <c r="C222" s="40"/>
      <c r="D222" s="213" t="s">
        <v>122</v>
      </c>
      <c r="E222" s="40"/>
      <c r="F222" s="214" t="s">
        <v>284</v>
      </c>
      <c r="G222" s="40"/>
      <c r="H222" s="40"/>
      <c r="I222" s="215"/>
      <c r="J222" s="40"/>
      <c r="K222" s="40"/>
      <c r="L222" s="44"/>
      <c r="M222" s="216"/>
      <c r="N222" s="217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122</v>
      </c>
      <c r="AU222" s="17" t="s">
        <v>80</v>
      </c>
    </row>
    <row r="223" spans="1:47" s="2" customFormat="1" ht="12">
      <c r="A223" s="38"/>
      <c r="B223" s="39"/>
      <c r="C223" s="40"/>
      <c r="D223" s="218" t="s">
        <v>124</v>
      </c>
      <c r="E223" s="40"/>
      <c r="F223" s="219" t="s">
        <v>285</v>
      </c>
      <c r="G223" s="40"/>
      <c r="H223" s="40"/>
      <c r="I223" s="215"/>
      <c r="J223" s="40"/>
      <c r="K223" s="40"/>
      <c r="L223" s="44"/>
      <c r="M223" s="216"/>
      <c r="N223" s="217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124</v>
      </c>
      <c r="AU223" s="17" t="s">
        <v>80</v>
      </c>
    </row>
    <row r="224" spans="1:65" s="2" customFormat="1" ht="14.4" customHeight="1">
      <c r="A224" s="38"/>
      <c r="B224" s="39"/>
      <c r="C224" s="200" t="s">
        <v>286</v>
      </c>
      <c r="D224" s="200" t="s">
        <v>115</v>
      </c>
      <c r="E224" s="201" t="s">
        <v>287</v>
      </c>
      <c r="F224" s="202" t="s">
        <v>288</v>
      </c>
      <c r="G224" s="203" t="s">
        <v>276</v>
      </c>
      <c r="H224" s="204">
        <v>70.56</v>
      </c>
      <c r="I224" s="205"/>
      <c r="J224" s="206">
        <f>ROUND(I224*H224,2)</f>
        <v>0</v>
      </c>
      <c r="K224" s="202" t="s">
        <v>119</v>
      </c>
      <c r="L224" s="44"/>
      <c r="M224" s="207" t="s">
        <v>19</v>
      </c>
      <c r="N224" s="208" t="s">
        <v>43</v>
      </c>
      <c r="O224" s="84"/>
      <c r="P224" s="209">
        <f>O224*H224</f>
        <v>0</v>
      </c>
      <c r="Q224" s="209">
        <v>0</v>
      </c>
      <c r="R224" s="209">
        <f>Q224*H224</f>
        <v>0</v>
      </c>
      <c r="S224" s="209">
        <v>0</v>
      </c>
      <c r="T224" s="21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11" t="s">
        <v>120</v>
      </c>
      <c r="AT224" s="211" t="s">
        <v>115</v>
      </c>
      <c r="AU224" s="211" t="s">
        <v>80</v>
      </c>
      <c r="AY224" s="17" t="s">
        <v>113</v>
      </c>
      <c r="BE224" s="212">
        <f>IF(N224="základní",J224,0)</f>
        <v>0</v>
      </c>
      <c r="BF224" s="212">
        <f>IF(N224="snížená",J224,0)</f>
        <v>0</v>
      </c>
      <c r="BG224" s="212">
        <f>IF(N224="zákl. přenesená",J224,0)</f>
        <v>0</v>
      </c>
      <c r="BH224" s="212">
        <f>IF(N224="sníž. přenesená",J224,0)</f>
        <v>0</v>
      </c>
      <c r="BI224" s="212">
        <f>IF(N224="nulová",J224,0)</f>
        <v>0</v>
      </c>
      <c r="BJ224" s="17" t="s">
        <v>78</v>
      </c>
      <c r="BK224" s="212">
        <f>ROUND(I224*H224,2)</f>
        <v>0</v>
      </c>
      <c r="BL224" s="17" t="s">
        <v>120</v>
      </c>
      <c r="BM224" s="211" t="s">
        <v>289</v>
      </c>
    </row>
    <row r="225" spans="1:47" s="2" customFormat="1" ht="12">
      <c r="A225" s="38"/>
      <c r="B225" s="39"/>
      <c r="C225" s="40"/>
      <c r="D225" s="213" t="s">
        <v>122</v>
      </c>
      <c r="E225" s="40"/>
      <c r="F225" s="214" t="s">
        <v>290</v>
      </c>
      <c r="G225" s="40"/>
      <c r="H225" s="40"/>
      <c r="I225" s="215"/>
      <c r="J225" s="40"/>
      <c r="K225" s="40"/>
      <c r="L225" s="44"/>
      <c r="M225" s="216"/>
      <c r="N225" s="217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122</v>
      </c>
      <c r="AU225" s="17" t="s">
        <v>80</v>
      </c>
    </row>
    <row r="226" spans="1:47" s="2" customFormat="1" ht="12">
      <c r="A226" s="38"/>
      <c r="B226" s="39"/>
      <c r="C226" s="40"/>
      <c r="D226" s="218" t="s">
        <v>124</v>
      </c>
      <c r="E226" s="40"/>
      <c r="F226" s="219" t="s">
        <v>291</v>
      </c>
      <c r="G226" s="40"/>
      <c r="H226" s="40"/>
      <c r="I226" s="215"/>
      <c r="J226" s="40"/>
      <c r="K226" s="40"/>
      <c r="L226" s="44"/>
      <c r="M226" s="216"/>
      <c r="N226" s="217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124</v>
      </c>
      <c r="AU226" s="17" t="s">
        <v>80</v>
      </c>
    </row>
    <row r="227" spans="1:51" s="13" customFormat="1" ht="12">
      <c r="A227" s="13"/>
      <c r="B227" s="220"/>
      <c r="C227" s="221"/>
      <c r="D227" s="213" t="s">
        <v>132</v>
      </c>
      <c r="E227" s="222" t="s">
        <v>19</v>
      </c>
      <c r="F227" s="223" t="s">
        <v>292</v>
      </c>
      <c r="G227" s="221"/>
      <c r="H227" s="224">
        <v>70.56</v>
      </c>
      <c r="I227" s="225"/>
      <c r="J227" s="221"/>
      <c r="K227" s="221"/>
      <c r="L227" s="226"/>
      <c r="M227" s="227"/>
      <c r="N227" s="228"/>
      <c r="O227" s="228"/>
      <c r="P227" s="228"/>
      <c r="Q227" s="228"/>
      <c r="R227" s="228"/>
      <c r="S227" s="228"/>
      <c r="T227" s="22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0" t="s">
        <v>132</v>
      </c>
      <c r="AU227" s="230" t="s">
        <v>80</v>
      </c>
      <c r="AV227" s="13" t="s">
        <v>80</v>
      </c>
      <c r="AW227" s="13" t="s">
        <v>33</v>
      </c>
      <c r="AX227" s="13" t="s">
        <v>72</v>
      </c>
      <c r="AY227" s="230" t="s">
        <v>113</v>
      </c>
    </row>
    <row r="228" spans="1:51" s="14" customFormat="1" ht="12">
      <c r="A228" s="14"/>
      <c r="B228" s="231"/>
      <c r="C228" s="232"/>
      <c r="D228" s="213" t="s">
        <v>132</v>
      </c>
      <c r="E228" s="233" t="s">
        <v>19</v>
      </c>
      <c r="F228" s="234" t="s">
        <v>135</v>
      </c>
      <c r="G228" s="232"/>
      <c r="H228" s="235">
        <v>70.56</v>
      </c>
      <c r="I228" s="236"/>
      <c r="J228" s="232"/>
      <c r="K228" s="232"/>
      <c r="L228" s="237"/>
      <c r="M228" s="238"/>
      <c r="N228" s="239"/>
      <c r="O228" s="239"/>
      <c r="P228" s="239"/>
      <c r="Q228" s="239"/>
      <c r="R228" s="239"/>
      <c r="S228" s="239"/>
      <c r="T228" s="240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1" t="s">
        <v>132</v>
      </c>
      <c r="AU228" s="241" t="s">
        <v>80</v>
      </c>
      <c r="AV228" s="14" t="s">
        <v>120</v>
      </c>
      <c r="AW228" s="14" t="s">
        <v>33</v>
      </c>
      <c r="AX228" s="14" t="s">
        <v>78</v>
      </c>
      <c r="AY228" s="241" t="s">
        <v>113</v>
      </c>
    </row>
    <row r="229" spans="1:65" s="2" customFormat="1" ht="14.4" customHeight="1">
      <c r="A229" s="38"/>
      <c r="B229" s="39"/>
      <c r="C229" s="200" t="s">
        <v>293</v>
      </c>
      <c r="D229" s="200" t="s">
        <v>115</v>
      </c>
      <c r="E229" s="201" t="s">
        <v>294</v>
      </c>
      <c r="F229" s="202" t="s">
        <v>295</v>
      </c>
      <c r="G229" s="203" t="s">
        <v>276</v>
      </c>
      <c r="H229" s="204">
        <v>3.36</v>
      </c>
      <c r="I229" s="205"/>
      <c r="J229" s="206">
        <f>ROUND(I229*H229,2)</f>
        <v>0</v>
      </c>
      <c r="K229" s="202" t="s">
        <v>119</v>
      </c>
      <c r="L229" s="44"/>
      <c r="M229" s="207" t="s">
        <v>19</v>
      </c>
      <c r="N229" s="208" t="s">
        <v>43</v>
      </c>
      <c r="O229" s="84"/>
      <c r="P229" s="209">
        <f>O229*H229</f>
        <v>0</v>
      </c>
      <c r="Q229" s="209">
        <v>0</v>
      </c>
      <c r="R229" s="209">
        <f>Q229*H229</f>
        <v>0</v>
      </c>
      <c r="S229" s="209">
        <v>0</v>
      </c>
      <c r="T229" s="21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11" t="s">
        <v>120</v>
      </c>
      <c r="AT229" s="211" t="s">
        <v>115</v>
      </c>
      <c r="AU229" s="211" t="s">
        <v>80</v>
      </c>
      <c r="AY229" s="17" t="s">
        <v>113</v>
      </c>
      <c r="BE229" s="212">
        <f>IF(N229="základní",J229,0)</f>
        <v>0</v>
      </c>
      <c r="BF229" s="212">
        <f>IF(N229="snížená",J229,0)</f>
        <v>0</v>
      </c>
      <c r="BG229" s="212">
        <f>IF(N229="zákl. přenesená",J229,0)</f>
        <v>0</v>
      </c>
      <c r="BH229" s="212">
        <f>IF(N229="sníž. přenesená",J229,0)</f>
        <v>0</v>
      </c>
      <c r="BI229" s="212">
        <f>IF(N229="nulová",J229,0)</f>
        <v>0</v>
      </c>
      <c r="BJ229" s="17" t="s">
        <v>78</v>
      </c>
      <c r="BK229" s="212">
        <f>ROUND(I229*H229,2)</f>
        <v>0</v>
      </c>
      <c r="BL229" s="17" t="s">
        <v>120</v>
      </c>
      <c r="BM229" s="211" t="s">
        <v>296</v>
      </c>
    </row>
    <row r="230" spans="1:47" s="2" customFormat="1" ht="12">
      <c r="A230" s="38"/>
      <c r="B230" s="39"/>
      <c r="C230" s="40"/>
      <c r="D230" s="213" t="s">
        <v>122</v>
      </c>
      <c r="E230" s="40"/>
      <c r="F230" s="214" t="s">
        <v>297</v>
      </c>
      <c r="G230" s="40"/>
      <c r="H230" s="40"/>
      <c r="I230" s="215"/>
      <c r="J230" s="40"/>
      <c r="K230" s="40"/>
      <c r="L230" s="44"/>
      <c r="M230" s="216"/>
      <c r="N230" s="217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122</v>
      </c>
      <c r="AU230" s="17" t="s">
        <v>80</v>
      </c>
    </row>
    <row r="231" spans="1:47" s="2" customFormat="1" ht="12">
      <c r="A231" s="38"/>
      <c r="B231" s="39"/>
      <c r="C231" s="40"/>
      <c r="D231" s="218" t="s">
        <v>124</v>
      </c>
      <c r="E231" s="40"/>
      <c r="F231" s="219" t="s">
        <v>298</v>
      </c>
      <c r="G231" s="40"/>
      <c r="H231" s="40"/>
      <c r="I231" s="215"/>
      <c r="J231" s="40"/>
      <c r="K231" s="40"/>
      <c r="L231" s="44"/>
      <c r="M231" s="216"/>
      <c r="N231" s="217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124</v>
      </c>
      <c r="AU231" s="17" t="s">
        <v>80</v>
      </c>
    </row>
    <row r="232" spans="1:63" s="12" customFormat="1" ht="22.8" customHeight="1">
      <c r="A232" s="12"/>
      <c r="B232" s="184"/>
      <c r="C232" s="185"/>
      <c r="D232" s="186" t="s">
        <v>71</v>
      </c>
      <c r="E232" s="198" t="s">
        <v>299</v>
      </c>
      <c r="F232" s="198" t="s">
        <v>300</v>
      </c>
      <c r="G232" s="185"/>
      <c r="H232" s="185"/>
      <c r="I232" s="188"/>
      <c r="J232" s="199">
        <f>BK232</f>
        <v>0</v>
      </c>
      <c r="K232" s="185"/>
      <c r="L232" s="190"/>
      <c r="M232" s="191"/>
      <c r="N232" s="192"/>
      <c r="O232" s="192"/>
      <c r="P232" s="193">
        <f>SUM(P233:P235)</f>
        <v>0</v>
      </c>
      <c r="Q232" s="192"/>
      <c r="R232" s="193">
        <f>SUM(R233:R235)</f>
        <v>0</v>
      </c>
      <c r="S232" s="192"/>
      <c r="T232" s="194">
        <f>SUM(T233:T235)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195" t="s">
        <v>78</v>
      </c>
      <c r="AT232" s="196" t="s">
        <v>71</v>
      </c>
      <c r="AU232" s="196" t="s">
        <v>78</v>
      </c>
      <c r="AY232" s="195" t="s">
        <v>113</v>
      </c>
      <c r="BK232" s="197">
        <f>SUM(BK233:BK235)</f>
        <v>0</v>
      </c>
    </row>
    <row r="233" spans="1:65" s="2" customFormat="1" ht="14.4" customHeight="1">
      <c r="A233" s="38"/>
      <c r="B233" s="39"/>
      <c r="C233" s="200" t="s">
        <v>301</v>
      </c>
      <c r="D233" s="200" t="s">
        <v>115</v>
      </c>
      <c r="E233" s="201" t="s">
        <v>302</v>
      </c>
      <c r="F233" s="202" t="s">
        <v>303</v>
      </c>
      <c r="G233" s="203" t="s">
        <v>276</v>
      </c>
      <c r="H233" s="204">
        <v>2.503</v>
      </c>
      <c r="I233" s="205"/>
      <c r="J233" s="206">
        <f>ROUND(I233*H233,2)</f>
        <v>0</v>
      </c>
      <c r="K233" s="202" t="s">
        <v>119</v>
      </c>
      <c r="L233" s="44"/>
      <c r="M233" s="207" t="s">
        <v>19</v>
      </c>
      <c r="N233" s="208" t="s">
        <v>43</v>
      </c>
      <c r="O233" s="84"/>
      <c r="P233" s="209">
        <f>O233*H233</f>
        <v>0</v>
      </c>
      <c r="Q233" s="209">
        <v>0</v>
      </c>
      <c r="R233" s="209">
        <f>Q233*H233</f>
        <v>0</v>
      </c>
      <c r="S233" s="209">
        <v>0</v>
      </c>
      <c r="T233" s="21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11" t="s">
        <v>120</v>
      </c>
      <c r="AT233" s="211" t="s">
        <v>115</v>
      </c>
      <c r="AU233" s="211" t="s">
        <v>80</v>
      </c>
      <c r="AY233" s="17" t="s">
        <v>113</v>
      </c>
      <c r="BE233" s="212">
        <f>IF(N233="základní",J233,0)</f>
        <v>0</v>
      </c>
      <c r="BF233" s="212">
        <f>IF(N233="snížená",J233,0)</f>
        <v>0</v>
      </c>
      <c r="BG233" s="212">
        <f>IF(N233="zákl. přenesená",J233,0)</f>
        <v>0</v>
      </c>
      <c r="BH233" s="212">
        <f>IF(N233="sníž. přenesená",J233,0)</f>
        <v>0</v>
      </c>
      <c r="BI233" s="212">
        <f>IF(N233="nulová",J233,0)</f>
        <v>0</v>
      </c>
      <c r="BJ233" s="17" t="s">
        <v>78</v>
      </c>
      <c r="BK233" s="212">
        <f>ROUND(I233*H233,2)</f>
        <v>0</v>
      </c>
      <c r="BL233" s="17" t="s">
        <v>120</v>
      </c>
      <c r="BM233" s="211" t="s">
        <v>304</v>
      </c>
    </row>
    <row r="234" spans="1:47" s="2" customFormat="1" ht="12">
      <c r="A234" s="38"/>
      <c r="B234" s="39"/>
      <c r="C234" s="40"/>
      <c r="D234" s="213" t="s">
        <v>122</v>
      </c>
      <c r="E234" s="40"/>
      <c r="F234" s="214" t="s">
        <v>305</v>
      </c>
      <c r="G234" s="40"/>
      <c r="H234" s="40"/>
      <c r="I234" s="215"/>
      <c r="J234" s="40"/>
      <c r="K234" s="40"/>
      <c r="L234" s="44"/>
      <c r="M234" s="216"/>
      <c r="N234" s="217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122</v>
      </c>
      <c r="AU234" s="17" t="s">
        <v>80</v>
      </c>
    </row>
    <row r="235" spans="1:47" s="2" customFormat="1" ht="12">
      <c r="A235" s="38"/>
      <c r="B235" s="39"/>
      <c r="C235" s="40"/>
      <c r="D235" s="218" t="s">
        <v>124</v>
      </c>
      <c r="E235" s="40"/>
      <c r="F235" s="219" t="s">
        <v>306</v>
      </c>
      <c r="G235" s="40"/>
      <c r="H235" s="40"/>
      <c r="I235" s="215"/>
      <c r="J235" s="40"/>
      <c r="K235" s="40"/>
      <c r="L235" s="44"/>
      <c r="M235" s="216"/>
      <c r="N235" s="217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124</v>
      </c>
      <c r="AU235" s="17" t="s">
        <v>80</v>
      </c>
    </row>
    <row r="236" spans="1:63" s="12" customFormat="1" ht="25.9" customHeight="1">
      <c r="A236" s="12"/>
      <c r="B236" s="184"/>
      <c r="C236" s="185"/>
      <c r="D236" s="186" t="s">
        <v>71</v>
      </c>
      <c r="E236" s="187" t="s">
        <v>307</v>
      </c>
      <c r="F236" s="187" t="s">
        <v>308</v>
      </c>
      <c r="G236" s="185"/>
      <c r="H236" s="185"/>
      <c r="I236" s="188"/>
      <c r="J236" s="189">
        <f>BK236</f>
        <v>0</v>
      </c>
      <c r="K236" s="185"/>
      <c r="L236" s="190"/>
      <c r="M236" s="191"/>
      <c r="N236" s="192"/>
      <c r="O236" s="192"/>
      <c r="P236" s="193">
        <f>P237</f>
        <v>0</v>
      </c>
      <c r="Q236" s="192"/>
      <c r="R236" s="193">
        <f>R237</f>
        <v>0</v>
      </c>
      <c r="S236" s="192"/>
      <c r="T236" s="194">
        <f>T237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195" t="s">
        <v>120</v>
      </c>
      <c r="AT236" s="196" t="s">
        <v>71</v>
      </c>
      <c r="AU236" s="196" t="s">
        <v>72</v>
      </c>
      <c r="AY236" s="195" t="s">
        <v>113</v>
      </c>
      <c r="BK236" s="197">
        <f>BK237</f>
        <v>0</v>
      </c>
    </row>
    <row r="237" spans="1:63" s="12" customFormat="1" ht="22.8" customHeight="1">
      <c r="A237" s="12"/>
      <c r="B237" s="184"/>
      <c r="C237" s="185"/>
      <c r="D237" s="186" t="s">
        <v>71</v>
      </c>
      <c r="E237" s="198" t="s">
        <v>309</v>
      </c>
      <c r="F237" s="198" t="s">
        <v>310</v>
      </c>
      <c r="G237" s="185"/>
      <c r="H237" s="185"/>
      <c r="I237" s="188"/>
      <c r="J237" s="199">
        <f>BK237</f>
        <v>0</v>
      </c>
      <c r="K237" s="185"/>
      <c r="L237" s="190"/>
      <c r="M237" s="191"/>
      <c r="N237" s="192"/>
      <c r="O237" s="192"/>
      <c r="P237" s="193">
        <f>SUM(P238:P243)</f>
        <v>0</v>
      </c>
      <c r="Q237" s="192"/>
      <c r="R237" s="193">
        <f>SUM(R238:R243)</f>
        <v>0</v>
      </c>
      <c r="S237" s="192"/>
      <c r="T237" s="194">
        <f>SUM(T238:T243)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195" t="s">
        <v>120</v>
      </c>
      <c r="AT237" s="196" t="s">
        <v>71</v>
      </c>
      <c r="AU237" s="196" t="s">
        <v>78</v>
      </c>
      <c r="AY237" s="195" t="s">
        <v>113</v>
      </c>
      <c r="BK237" s="197">
        <f>SUM(BK238:BK243)</f>
        <v>0</v>
      </c>
    </row>
    <row r="238" spans="1:65" s="2" customFormat="1" ht="22.2" customHeight="1">
      <c r="A238" s="38"/>
      <c r="B238" s="39"/>
      <c r="C238" s="200" t="s">
        <v>311</v>
      </c>
      <c r="D238" s="200" t="s">
        <v>115</v>
      </c>
      <c r="E238" s="201" t="s">
        <v>312</v>
      </c>
      <c r="F238" s="202" t="s">
        <v>313</v>
      </c>
      <c r="G238" s="203" t="s">
        <v>212</v>
      </c>
      <c r="H238" s="204">
        <v>99</v>
      </c>
      <c r="I238" s="205"/>
      <c r="J238" s="206">
        <f>ROUND(I238*H238,2)</f>
        <v>0</v>
      </c>
      <c r="K238" s="202" t="s">
        <v>19</v>
      </c>
      <c r="L238" s="44"/>
      <c r="M238" s="207" t="s">
        <v>19</v>
      </c>
      <c r="N238" s="208" t="s">
        <v>43</v>
      </c>
      <c r="O238" s="84"/>
      <c r="P238" s="209">
        <f>O238*H238</f>
        <v>0</v>
      </c>
      <c r="Q238" s="209">
        <v>0</v>
      </c>
      <c r="R238" s="209">
        <f>Q238*H238</f>
        <v>0</v>
      </c>
      <c r="S238" s="209">
        <v>0</v>
      </c>
      <c r="T238" s="21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11" t="s">
        <v>314</v>
      </c>
      <c r="AT238" s="211" t="s">
        <v>115</v>
      </c>
      <c r="AU238" s="211" t="s">
        <v>80</v>
      </c>
      <c r="AY238" s="17" t="s">
        <v>113</v>
      </c>
      <c r="BE238" s="212">
        <f>IF(N238="základní",J238,0)</f>
        <v>0</v>
      </c>
      <c r="BF238" s="212">
        <f>IF(N238="snížená",J238,0)</f>
        <v>0</v>
      </c>
      <c r="BG238" s="212">
        <f>IF(N238="zákl. přenesená",J238,0)</f>
        <v>0</v>
      </c>
      <c r="BH238" s="212">
        <f>IF(N238="sníž. přenesená",J238,0)</f>
        <v>0</v>
      </c>
      <c r="BI238" s="212">
        <f>IF(N238="nulová",J238,0)</f>
        <v>0</v>
      </c>
      <c r="BJ238" s="17" t="s">
        <v>78</v>
      </c>
      <c r="BK238" s="212">
        <f>ROUND(I238*H238,2)</f>
        <v>0</v>
      </c>
      <c r="BL238" s="17" t="s">
        <v>314</v>
      </c>
      <c r="BM238" s="211" t="s">
        <v>315</v>
      </c>
    </row>
    <row r="239" spans="1:47" s="2" customFormat="1" ht="12">
      <c r="A239" s="38"/>
      <c r="B239" s="39"/>
      <c r="C239" s="40"/>
      <c r="D239" s="213" t="s">
        <v>122</v>
      </c>
      <c r="E239" s="40"/>
      <c r="F239" s="214" t="s">
        <v>313</v>
      </c>
      <c r="G239" s="40"/>
      <c r="H239" s="40"/>
      <c r="I239" s="215"/>
      <c r="J239" s="40"/>
      <c r="K239" s="40"/>
      <c r="L239" s="44"/>
      <c r="M239" s="216"/>
      <c r="N239" s="217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122</v>
      </c>
      <c r="AU239" s="17" t="s">
        <v>80</v>
      </c>
    </row>
    <row r="240" spans="1:47" s="2" customFormat="1" ht="12">
      <c r="A240" s="38"/>
      <c r="B240" s="39"/>
      <c r="C240" s="40"/>
      <c r="D240" s="213" t="s">
        <v>316</v>
      </c>
      <c r="E240" s="40"/>
      <c r="F240" s="252" t="s">
        <v>317</v>
      </c>
      <c r="G240" s="40"/>
      <c r="H240" s="40"/>
      <c r="I240" s="215"/>
      <c r="J240" s="40"/>
      <c r="K240" s="40"/>
      <c r="L240" s="44"/>
      <c r="M240" s="216"/>
      <c r="N240" s="217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316</v>
      </c>
      <c r="AU240" s="17" t="s">
        <v>80</v>
      </c>
    </row>
    <row r="241" spans="1:65" s="2" customFormat="1" ht="22.2" customHeight="1">
      <c r="A241" s="38"/>
      <c r="B241" s="39"/>
      <c r="C241" s="200" t="s">
        <v>318</v>
      </c>
      <c r="D241" s="200" t="s">
        <v>115</v>
      </c>
      <c r="E241" s="201" t="s">
        <v>319</v>
      </c>
      <c r="F241" s="202" t="s">
        <v>320</v>
      </c>
      <c r="G241" s="203" t="s">
        <v>212</v>
      </c>
      <c r="H241" s="204">
        <v>99</v>
      </c>
      <c r="I241" s="205"/>
      <c r="J241" s="206">
        <f>ROUND(I241*H241,2)</f>
        <v>0</v>
      </c>
      <c r="K241" s="202" t="s">
        <v>19</v>
      </c>
      <c r="L241" s="44"/>
      <c r="M241" s="207" t="s">
        <v>19</v>
      </c>
      <c r="N241" s="208" t="s">
        <v>43</v>
      </c>
      <c r="O241" s="84"/>
      <c r="P241" s="209">
        <f>O241*H241</f>
        <v>0</v>
      </c>
      <c r="Q241" s="209">
        <v>0</v>
      </c>
      <c r="R241" s="209">
        <f>Q241*H241</f>
        <v>0</v>
      </c>
      <c r="S241" s="209">
        <v>0</v>
      </c>
      <c r="T241" s="21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11" t="s">
        <v>314</v>
      </c>
      <c r="AT241" s="211" t="s">
        <v>115</v>
      </c>
      <c r="AU241" s="211" t="s">
        <v>80</v>
      </c>
      <c r="AY241" s="17" t="s">
        <v>113</v>
      </c>
      <c r="BE241" s="212">
        <f>IF(N241="základní",J241,0)</f>
        <v>0</v>
      </c>
      <c r="BF241" s="212">
        <f>IF(N241="snížená",J241,0)</f>
        <v>0</v>
      </c>
      <c r="BG241" s="212">
        <f>IF(N241="zákl. přenesená",J241,0)</f>
        <v>0</v>
      </c>
      <c r="BH241" s="212">
        <f>IF(N241="sníž. přenesená",J241,0)</f>
        <v>0</v>
      </c>
      <c r="BI241" s="212">
        <f>IF(N241="nulová",J241,0)</f>
        <v>0</v>
      </c>
      <c r="BJ241" s="17" t="s">
        <v>78</v>
      </c>
      <c r="BK241" s="212">
        <f>ROUND(I241*H241,2)</f>
        <v>0</v>
      </c>
      <c r="BL241" s="17" t="s">
        <v>314</v>
      </c>
      <c r="BM241" s="211" t="s">
        <v>321</v>
      </c>
    </row>
    <row r="242" spans="1:47" s="2" customFormat="1" ht="12">
      <c r="A242" s="38"/>
      <c r="B242" s="39"/>
      <c r="C242" s="40"/>
      <c r="D242" s="213" t="s">
        <v>122</v>
      </c>
      <c r="E242" s="40"/>
      <c r="F242" s="214" t="s">
        <v>322</v>
      </c>
      <c r="G242" s="40"/>
      <c r="H242" s="40"/>
      <c r="I242" s="215"/>
      <c r="J242" s="40"/>
      <c r="K242" s="40"/>
      <c r="L242" s="44"/>
      <c r="M242" s="216"/>
      <c r="N242" s="217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122</v>
      </c>
      <c r="AU242" s="17" t="s">
        <v>80</v>
      </c>
    </row>
    <row r="243" spans="1:47" s="2" customFormat="1" ht="12">
      <c r="A243" s="38"/>
      <c r="B243" s="39"/>
      <c r="C243" s="40"/>
      <c r="D243" s="213" t="s">
        <v>316</v>
      </c>
      <c r="E243" s="40"/>
      <c r="F243" s="252" t="s">
        <v>323</v>
      </c>
      <c r="G243" s="40"/>
      <c r="H243" s="40"/>
      <c r="I243" s="215"/>
      <c r="J243" s="40"/>
      <c r="K243" s="40"/>
      <c r="L243" s="44"/>
      <c r="M243" s="253"/>
      <c r="N243" s="254"/>
      <c r="O243" s="255"/>
      <c r="P243" s="255"/>
      <c r="Q243" s="255"/>
      <c r="R243" s="255"/>
      <c r="S243" s="255"/>
      <c r="T243" s="256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316</v>
      </c>
      <c r="AU243" s="17" t="s">
        <v>80</v>
      </c>
    </row>
    <row r="244" spans="1:31" s="2" customFormat="1" ht="6.95" customHeight="1">
      <c r="A244" s="38"/>
      <c r="B244" s="59"/>
      <c r="C244" s="60"/>
      <c r="D244" s="60"/>
      <c r="E244" s="60"/>
      <c r="F244" s="60"/>
      <c r="G244" s="60"/>
      <c r="H244" s="60"/>
      <c r="I244" s="60"/>
      <c r="J244" s="60"/>
      <c r="K244" s="60"/>
      <c r="L244" s="44"/>
      <c r="M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</row>
  </sheetData>
  <sheetProtection password="CC35" sheet="1" objects="1" scenarios="1" formatColumns="0" formatRows="0" autoFilter="0"/>
  <autoFilter ref="C88:K243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4" r:id="rId1" display="https://podminky.urs.cz/item/CS_URS_2022_02/115101201"/>
    <hyperlink ref="F97" r:id="rId2" display="https://podminky.urs.cz/item/CS_URS_2022_02/121151103"/>
    <hyperlink ref="F103" r:id="rId3" display="https://podminky.urs.cz/item/CS_URS_2022_02/122251501"/>
    <hyperlink ref="F109" r:id="rId4" display="https://podminky.urs.cz/item/CS_URS_2022_02/132254202"/>
    <hyperlink ref="F115" r:id="rId5" display="https://podminky.urs.cz/item/CS_URS_2022_02/151101301"/>
    <hyperlink ref="F121" r:id="rId6" display="https://podminky.urs.cz/item/CS_URS_2022_02/151101311"/>
    <hyperlink ref="F127" r:id="rId7" display="https://podminky.urs.cz/item/CS_URS_2022_02/151102201"/>
    <hyperlink ref="F133" r:id="rId8" display="https://podminky.urs.cz/item/CS_URS_2022_02/151102211"/>
    <hyperlink ref="F139" r:id="rId9" display="https://podminky.urs.cz/item/CS_URS_2022_02/174151101"/>
    <hyperlink ref="F145" r:id="rId10" display="https://podminky.urs.cz/item/CS_URS_2022_02/175151101"/>
    <hyperlink ref="F151" r:id="rId11" display="https://podminky.urs.cz/item/CS_URS_2022_02/181351003"/>
    <hyperlink ref="F158" r:id="rId12" display="https://podminky.urs.cz/item/CS_URS_2022_02/213141131"/>
    <hyperlink ref="F165" r:id="rId13" display="https://podminky.urs.cz/item/CS_URS_2022_02/359901212"/>
    <hyperlink ref="F169" r:id="rId14" display="https://podminky.urs.cz/item/CS_URS_2022_02/451595111"/>
    <hyperlink ref="F175" r:id="rId15" display="https://podminky.urs.cz/item/CS_URS_2022_02/452312131"/>
    <hyperlink ref="F192" r:id="rId16" display="https://podminky.urs.cz/item/CS_URS_2022_02/811447111"/>
    <hyperlink ref="F198" r:id="rId17" display="https://podminky.urs.cz/item/CS_URS_2022_02/820441113"/>
    <hyperlink ref="F204" r:id="rId18" display="https://podminky.urs.cz/item/CS_URS_2022_02/820441811"/>
    <hyperlink ref="F210" r:id="rId19" display="https://podminky.urs.cz/item/CS_URS_2022_02/894414211"/>
    <hyperlink ref="F213" r:id="rId20" display="https://podminky.urs.cz/item/CS_URS_2022_02/899623141"/>
    <hyperlink ref="F220" r:id="rId21" display="https://podminky.urs.cz/item/CS_URS_2022_02/997321211"/>
    <hyperlink ref="F223" r:id="rId22" display="https://podminky.urs.cz/item/CS_URS_2022_02/997321511"/>
    <hyperlink ref="F226" r:id="rId23" display="https://podminky.urs.cz/item/CS_URS_2022_02/997321519"/>
    <hyperlink ref="F231" r:id="rId24" display="https://podminky.urs.cz/item/CS_URS_2022_02/R-997013601"/>
    <hyperlink ref="F235" r:id="rId25" display="https://podminky.urs.cz/item/CS_URS_2022_02/998318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7" customWidth="1"/>
    <col min="2" max="2" width="1.7109375" style="257" customWidth="1"/>
    <col min="3" max="4" width="5.00390625" style="257" customWidth="1"/>
    <col min="5" max="5" width="11.7109375" style="257" customWidth="1"/>
    <col min="6" max="6" width="9.140625" style="257" customWidth="1"/>
    <col min="7" max="7" width="5.00390625" style="257" customWidth="1"/>
    <col min="8" max="8" width="77.8515625" style="257" customWidth="1"/>
    <col min="9" max="10" width="20.00390625" style="257" customWidth="1"/>
    <col min="11" max="11" width="1.7109375" style="257" customWidth="1"/>
  </cols>
  <sheetData>
    <row r="1" s="1" customFormat="1" ht="37.5" customHeight="1"/>
    <row r="2" spans="2:11" s="1" customFormat="1" ht="7.5" customHeight="1">
      <c r="B2" s="258"/>
      <c r="C2" s="259"/>
      <c r="D2" s="259"/>
      <c r="E2" s="259"/>
      <c r="F2" s="259"/>
      <c r="G2" s="259"/>
      <c r="H2" s="259"/>
      <c r="I2" s="259"/>
      <c r="J2" s="259"/>
      <c r="K2" s="260"/>
    </row>
    <row r="3" spans="2:11" s="15" customFormat="1" ht="45" customHeight="1">
      <c r="B3" s="261"/>
      <c r="C3" s="262" t="s">
        <v>324</v>
      </c>
      <c r="D3" s="262"/>
      <c r="E3" s="262"/>
      <c r="F3" s="262"/>
      <c r="G3" s="262"/>
      <c r="H3" s="262"/>
      <c r="I3" s="262"/>
      <c r="J3" s="262"/>
      <c r="K3" s="263"/>
    </row>
    <row r="4" spans="2:11" s="1" customFormat="1" ht="25.5" customHeight="1">
      <c r="B4" s="264"/>
      <c r="C4" s="265" t="s">
        <v>325</v>
      </c>
      <c r="D4" s="265"/>
      <c r="E4" s="265"/>
      <c r="F4" s="265"/>
      <c r="G4" s="265"/>
      <c r="H4" s="265"/>
      <c r="I4" s="265"/>
      <c r="J4" s="265"/>
      <c r="K4" s="266"/>
    </row>
    <row r="5" spans="2:11" s="1" customFormat="1" ht="5.25" customHeight="1">
      <c r="B5" s="264"/>
      <c r="C5" s="267"/>
      <c r="D5" s="267"/>
      <c r="E5" s="267"/>
      <c r="F5" s="267"/>
      <c r="G5" s="267"/>
      <c r="H5" s="267"/>
      <c r="I5" s="267"/>
      <c r="J5" s="267"/>
      <c r="K5" s="266"/>
    </row>
    <row r="6" spans="2:11" s="1" customFormat="1" ht="15" customHeight="1">
      <c r="B6" s="264"/>
      <c r="C6" s="268" t="s">
        <v>326</v>
      </c>
      <c r="D6" s="268"/>
      <c r="E6" s="268"/>
      <c r="F6" s="268"/>
      <c r="G6" s="268"/>
      <c r="H6" s="268"/>
      <c r="I6" s="268"/>
      <c r="J6" s="268"/>
      <c r="K6" s="266"/>
    </row>
    <row r="7" spans="2:11" s="1" customFormat="1" ht="15" customHeight="1">
      <c r="B7" s="269"/>
      <c r="C7" s="268" t="s">
        <v>327</v>
      </c>
      <c r="D7" s="268"/>
      <c r="E7" s="268"/>
      <c r="F7" s="268"/>
      <c r="G7" s="268"/>
      <c r="H7" s="268"/>
      <c r="I7" s="268"/>
      <c r="J7" s="268"/>
      <c r="K7" s="266"/>
    </row>
    <row r="8" spans="2:11" s="1" customFormat="1" ht="12.75" customHeight="1">
      <c r="B8" s="269"/>
      <c r="C8" s="268"/>
      <c r="D8" s="268"/>
      <c r="E8" s="268"/>
      <c r="F8" s="268"/>
      <c r="G8" s="268"/>
      <c r="H8" s="268"/>
      <c r="I8" s="268"/>
      <c r="J8" s="268"/>
      <c r="K8" s="266"/>
    </row>
    <row r="9" spans="2:11" s="1" customFormat="1" ht="15" customHeight="1">
      <c r="B9" s="269"/>
      <c r="C9" s="268" t="s">
        <v>328</v>
      </c>
      <c r="D9" s="268"/>
      <c r="E9" s="268"/>
      <c r="F9" s="268"/>
      <c r="G9" s="268"/>
      <c r="H9" s="268"/>
      <c r="I9" s="268"/>
      <c r="J9" s="268"/>
      <c r="K9" s="266"/>
    </row>
    <row r="10" spans="2:11" s="1" customFormat="1" ht="15" customHeight="1">
      <c r="B10" s="269"/>
      <c r="C10" s="268"/>
      <c r="D10" s="268" t="s">
        <v>329</v>
      </c>
      <c r="E10" s="268"/>
      <c r="F10" s="268"/>
      <c r="G10" s="268"/>
      <c r="H10" s="268"/>
      <c r="I10" s="268"/>
      <c r="J10" s="268"/>
      <c r="K10" s="266"/>
    </row>
    <row r="11" spans="2:11" s="1" customFormat="1" ht="15" customHeight="1">
      <c r="B11" s="269"/>
      <c r="C11" s="270"/>
      <c r="D11" s="268" t="s">
        <v>330</v>
      </c>
      <c r="E11" s="268"/>
      <c r="F11" s="268"/>
      <c r="G11" s="268"/>
      <c r="H11" s="268"/>
      <c r="I11" s="268"/>
      <c r="J11" s="268"/>
      <c r="K11" s="266"/>
    </row>
    <row r="12" spans="2:11" s="1" customFormat="1" ht="15" customHeight="1">
      <c r="B12" s="269"/>
      <c r="C12" s="270"/>
      <c r="D12" s="268"/>
      <c r="E12" s="268"/>
      <c r="F12" s="268"/>
      <c r="G12" s="268"/>
      <c r="H12" s="268"/>
      <c r="I12" s="268"/>
      <c r="J12" s="268"/>
      <c r="K12" s="266"/>
    </row>
    <row r="13" spans="2:11" s="1" customFormat="1" ht="15" customHeight="1">
      <c r="B13" s="269"/>
      <c r="C13" s="270"/>
      <c r="D13" s="271" t="s">
        <v>331</v>
      </c>
      <c r="E13" s="268"/>
      <c r="F13" s="268"/>
      <c r="G13" s="268"/>
      <c r="H13" s="268"/>
      <c r="I13" s="268"/>
      <c r="J13" s="268"/>
      <c r="K13" s="266"/>
    </row>
    <row r="14" spans="2:11" s="1" customFormat="1" ht="12.75" customHeight="1">
      <c r="B14" s="269"/>
      <c r="C14" s="270"/>
      <c r="D14" s="270"/>
      <c r="E14" s="270"/>
      <c r="F14" s="270"/>
      <c r="G14" s="270"/>
      <c r="H14" s="270"/>
      <c r="I14" s="270"/>
      <c r="J14" s="270"/>
      <c r="K14" s="266"/>
    </row>
    <row r="15" spans="2:11" s="1" customFormat="1" ht="15" customHeight="1">
      <c r="B15" s="269"/>
      <c r="C15" s="270"/>
      <c r="D15" s="268" t="s">
        <v>332</v>
      </c>
      <c r="E15" s="268"/>
      <c r="F15" s="268"/>
      <c r="G15" s="268"/>
      <c r="H15" s="268"/>
      <c r="I15" s="268"/>
      <c r="J15" s="268"/>
      <c r="K15" s="266"/>
    </row>
    <row r="16" spans="2:11" s="1" customFormat="1" ht="15" customHeight="1">
      <c r="B16" s="269"/>
      <c r="C16" s="270"/>
      <c r="D16" s="268" t="s">
        <v>333</v>
      </c>
      <c r="E16" s="268"/>
      <c r="F16" s="268"/>
      <c r="G16" s="268"/>
      <c r="H16" s="268"/>
      <c r="I16" s="268"/>
      <c r="J16" s="268"/>
      <c r="K16" s="266"/>
    </row>
    <row r="17" spans="2:11" s="1" customFormat="1" ht="15" customHeight="1">
      <c r="B17" s="269"/>
      <c r="C17" s="270"/>
      <c r="D17" s="268" t="s">
        <v>334</v>
      </c>
      <c r="E17" s="268"/>
      <c r="F17" s="268"/>
      <c r="G17" s="268"/>
      <c r="H17" s="268"/>
      <c r="I17" s="268"/>
      <c r="J17" s="268"/>
      <c r="K17" s="266"/>
    </row>
    <row r="18" spans="2:11" s="1" customFormat="1" ht="15" customHeight="1">
      <c r="B18" s="269"/>
      <c r="C18" s="270"/>
      <c r="D18" s="270"/>
      <c r="E18" s="272" t="s">
        <v>77</v>
      </c>
      <c r="F18" s="268" t="s">
        <v>335</v>
      </c>
      <c r="G18" s="268"/>
      <c r="H18" s="268"/>
      <c r="I18" s="268"/>
      <c r="J18" s="268"/>
      <c r="K18" s="266"/>
    </row>
    <row r="19" spans="2:11" s="1" customFormat="1" ht="15" customHeight="1">
      <c r="B19" s="269"/>
      <c r="C19" s="270"/>
      <c r="D19" s="270"/>
      <c r="E19" s="272" t="s">
        <v>336</v>
      </c>
      <c r="F19" s="268" t="s">
        <v>337</v>
      </c>
      <c r="G19" s="268"/>
      <c r="H19" s="268"/>
      <c r="I19" s="268"/>
      <c r="J19" s="268"/>
      <c r="K19" s="266"/>
    </row>
    <row r="20" spans="2:11" s="1" customFormat="1" ht="15" customHeight="1">
      <c r="B20" s="269"/>
      <c r="C20" s="270"/>
      <c r="D20" s="270"/>
      <c r="E20" s="272" t="s">
        <v>338</v>
      </c>
      <c r="F20" s="268" t="s">
        <v>339</v>
      </c>
      <c r="G20" s="268"/>
      <c r="H20" s="268"/>
      <c r="I20" s="268"/>
      <c r="J20" s="268"/>
      <c r="K20" s="266"/>
    </row>
    <row r="21" spans="2:11" s="1" customFormat="1" ht="15" customHeight="1">
      <c r="B21" s="269"/>
      <c r="C21" s="270"/>
      <c r="D21" s="270"/>
      <c r="E21" s="272" t="s">
        <v>340</v>
      </c>
      <c r="F21" s="268" t="s">
        <v>341</v>
      </c>
      <c r="G21" s="268"/>
      <c r="H21" s="268"/>
      <c r="I21" s="268"/>
      <c r="J21" s="268"/>
      <c r="K21" s="266"/>
    </row>
    <row r="22" spans="2:11" s="1" customFormat="1" ht="15" customHeight="1">
      <c r="B22" s="269"/>
      <c r="C22" s="270"/>
      <c r="D22" s="270"/>
      <c r="E22" s="272" t="s">
        <v>342</v>
      </c>
      <c r="F22" s="268" t="s">
        <v>343</v>
      </c>
      <c r="G22" s="268"/>
      <c r="H22" s="268"/>
      <c r="I22" s="268"/>
      <c r="J22" s="268"/>
      <c r="K22" s="266"/>
    </row>
    <row r="23" spans="2:11" s="1" customFormat="1" ht="15" customHeight="1">
      <c r="B23" s="269"/>
      <c r="C23" s="270"/>
      <c r="D23" s="270"/>
      <c r="E23" s="272" t="s">
        <v>344</v>
      </c>
      <c r="F23" s="268" t="s">
        <v>345</v>
      </c>
      <c r="G23" s="268"/>
      <c r="H23" s="268"/>
      <c r="I23" s="268"/>
      <c r="J23" s="268"/>
      <c r="K23" s="266"/>
    </row>
    <row r="24" spans="2:11" s="1" customFormat="1" ht="12.75" customHeight="1">
      <c r="B24" s="269"/>
      <c r="C24" s="270"/>
      <c r="D24" s="270"/>
      <c r="E24" s="270"/>
      <c r="F24" s="270"/>
      <c r="G24" s="270"/>
      <c r="H24" s="270"/>
      <c r="I24" s="270"/>
      <c r="J24" s="270"/>
      <c r="K24" s="266"/>
    </row>
    <row r="25" spans="2:11" s="1" customFormat="1" ht="15" customHeight="1">
      <c r="B25" s="269"/>
      <c r="C25" s="268" t="s">
        <v>346</v>
      </c>
      <c r="D25" s="268"/>
      <c r="E25" s="268"/>
      <c r="F25" s="268"/>
      <c r="G25" s="268"/>
      <c r="H25" s="268"/>
      <c r="I25" s="268"/>
      <c r="J25" s="268"/>
      <c r="K25" s="266"/>
    </row>
    <row r="26" spans="2:11" s="1" customFormat="1" ht="15" customHeight="1">
      <c r="B26" s="269"/>
      <c r="C26" s="268" t="s">
        <v>347</v>
      </c>
      <c r="D26" s="268"/>
      <c r="E26" s="268"/>
      <c r="F26" s="268"/>
      <c r="G26" s="268"/>
      <c r="H26" s="268"/>
      <c r="I26" s="268"/>
      <c r="J26" s="268"/>
      <c r="K26" s="266"/>
    </row>
    <row r="27" spans="2:11" s="1" customFormat="1" ht="15" customHeight="1">
      <c r="B27" s="269"/>
      <c r="C27" s="268"/>
      <c r="D27" s="268" t="s">
        <v>348</v>
      </c>
      <c r="E27" s="268"/>
      <c r="F27" s="268"/>
      <c r="G27" s="268"/>
      <c r="H27" s="268"/>
      <c r="I27" s="268"/>
      <c r="J27" s="268"/>
      <c r="K27" s="266"/>
    </row>
    <row r="28" spans="2:11" s="1" customFormat="1" ht="15" customHeight="1">
      <c r="B28" s="269"/>
      <c r="C28" s="270"/>
      <c r="D28" s="268" t="s">
        <v>349</v>
      </c>
      <c r="E28" s="268"/>
      <c r="F28" s="268"/>
      <c r="G28" s="268"/>
      <c r="H28" s="268"/>
      <c r="I28" s="268"/>
      <c r="J28" s="268"/>
      <c r="K28" s="266"/>
    </row>
    <row r="29" spans="2:11" s="1" customFormat="1" ht="12.75" customHeight="1">
      <c r="B29" s="269"/>
      <c r="C29" s="270"/>
      <c r="D29" s="270"/>
      <c r="E29" s="270"/>
      <c r="F29" s="270"/>
      <c r="G29" s="270"/>
      <c r="H29" s="270"/>
      <c r="I29" s="270"/>
      <c r="J29" s="270"/>
      <c r="K29" s="266"/>
    </row>
    <row r="30" spans="2:11" s="1" customFormat="1" ht="15" customHeight="1">
      <c r="B30" s="269"/>
      <c r="C30" s="270"/>
      <c r="D30" s="268" t="s">
        <v>350</v>
      </c>
      <c r="E30" s="268"/>
      <c r="F30" s="268"/>
      <c r="G30" s="268"/>
      <c r="H30" s="268"/>
      <c r="I30" s="268"/>
      <c r="J30" s="268"/>
      <c r="K30" s="266"/>
    </row>
    <row r="31" spans="2:11" s="1" customFormat="1" ht="15" customHeight="1">
      <c r="B31" s="269"/>
      <c r="C31" s="270"/>
      <c r="D31" s="268" t="s">
        <v>351</v>
      </c>
      <c r="E31" s="268"/>
      <c r="F31" s="268"/>
      <c r="G31" s="268"/>
      <c r="H31" s="268"/>
      <c r="I31" s="268"/>
      <c r="J31" s="268"/>
      <c r="K31" s="266"/>
    </row>
    <row r="32" spans="2:11" s="1" customFormat="1" ht="12.75" customHeight="1">
      <c r="B32" s="269"/>
      <c r="C32" s="270"/>
      <c r="D32" s="270"/>
      <c r="E32" s="270"/>
      <c r="F32" s="270"/>
      <c r="G32" s="270"/>
      <c r="H32" s="270"/>
      <c r="I32" s="270"/>
      <c r="J32" s="270"/>
      <c r="K32" s="266"/>
    </row>
    <row r="33" spans="2:11" s="1" customFormat="1" ht="15" customHeight="1">
      <c r="B33" s="269"/>
      <c r="C33" s="270"/>
      <c r="D33" s="268" t="s">
        <v>352</v>
      </c>
      <c r="E33" s="268"/>
      <c r="F33" s="268"/>
      <c r="G33" s="268"/>
      <c r="H33" s="268"/>
      <c r="I33" s="268"/>
      <c r="J33" s="268"/>
      <c r="K33" s="266"/>
    </row>
    <row r="34" spans="2:11" s="1" customFormat="1" ht="15" customHeight="1">
      <c r="B34" s="269"/>
      <c r="C34" s="270"/>
      <c r="D34" s="268" t="s">
        <v>353</v>
      </c>
      <c r="E34" s="268"/>
      <c r="F34" s="268"/>
      <c r="G34" s="268"/>
      <c r="H34" s="268"/>
      <c r="I34" s="268"/>
      <c r="J34" s="268"/>
      <c r="K34" s="266"/>
    </row>
    <row r="35" spans="2:11" s="1" customFormat="1" ht="15" customHeight="1">
      <c r="B35" s="269"/>
      <c r="C35" s="270"/>
      <c r="D35" s="268" t="s">
        <v>354</v>
      </c>
      <c r="E35" s="268"/>
      <c r="F35" s="268"/>
      <c r="G35" s="268"/>
      <c r="H35" s="268"/>
      <c r="I35" s="268"/>
      <c r="J35" s="268"/>
      <c r="K35" s="266"/>
    </row>
    <row r="36" spans="2:11" s="1" customFormat="1" ht="15" customHeight="1">
      <c r="B36" s="269"/>
      <c r="C36" s="270"/>
      <c r="D36" s="268"/>
      <c r="E36" s="271" t="s">
        <v>99</v>
      </c>
      <c r="F36" s="268"/>
      <c r="G36" s="268" t="s">
        <v>355</v>
      </c>
      <c r="H36" s="268"/>
      <c r="I36" s="268"/>
      <c r="J36" s="268"/>
      <c r="K36" s="266"/>
    </row>
    <row r="37" spans="2:11" s="1" customFormat="1" ht="30.75" customHeight="1">
      <c r="B37" s="269"/>
      <c r="C37" s="270"/>
      <c r="D37" s="268"/>
      <c r="E37" s="271" t="s">
        <v>356</v>
      </c>
      <c r="F37" s="268"/>
      <c r="G37" s="268" t="s">
        <v>357</v>
      </c>
      <c r="H37" s="268"/>
      <c r="I37" s="268"/>
      <c r="J37" s="268"/>
      <c r="K37" s="266"/>
    </row>
    <row r="38" spans="2:11" s="1" customFormat="1" ht="15" customHeight="1">
      <c r="B38" s="269"/>
      <c r="C38" s="270"/>
      <c r="D38" s="268"/>
      <c r="E38" s="271" t="s">
        <v>53</v>
      </c>
      <c r="F38" s="268"/>
      <c r="G38" s="268" t="s">
        <v>358</v>
      </c>
      <c r="H38" s="268"/>
      <c r="I38" s="268"/>
      <c r="J38" s="268"/>
      <c r="K38" s="266"/>
    </row>
    <row r="39" spans="2:11" s="1" customFormat="1" ht="15" customHeight="1">
      <c r="B39" s="269"/>
      <c r="C39" s="270"/>
      <c r="D39" s="268"/>
      <c r="E39" s="271" t="s">
        <v>54</v>
      </c>
      <c r="F39" s="268"/>
      <c r="G39" s="268" t="s">
        <v>359</v>
      </c>
      <c r="H39" s="268"/>
      <c r="I39" s="268"/>
      <c r="J39" s="268"/>
      <c r="K39" s="266"/>
    </row>
    <row r="40" spans="2:11" s="1" customFormat="1" ht="15" customHeight="1">
      <c r="B40" s="269"/>
      <c r="C40" s="270"/>
      <c r="D40" s="268"/>
      <c r="E40" s="271" t="s">
        <v>100</v>
      </c>
      <c r="F40" s="268"/>
      <c r="G40" s="268" t="s">
        <v>360</v>
      </c>
      <c r="H40" s="268"/>
      <c r="I40" s="268"/>
      <c r="J40" s="268"/>
      <c r="K40" s="266"/>
    </row>
    <row r="41" spans="2:11" s="1" customFormat="1" ht="15" customHeight="1">
      <c r="B41" s="269"/>
      <c r="C41" s="270"/>
      <c r="D41" s="268"/>
      <c r="E41" s="271" t="s">
        <v>101</v>
      </c>
      <c r="F41" s="268"/>
      <c r="G41" s="268" t="s">
        <v>361</v>
      </c>
      <c r="H41" s="268"/>
      <c r="I41" s="268"/>
      <c r="J41" s="268"/>
      <c r="K41" s="266"/>
    </row>
    <row r="42" spans="2:11" s="1" customFormat="1" ht="15" customHeight="1">
      <c r="B42" s="269"/>
      <c r="C42" s="270"/>
      <c r="D42" s="268"/>
      <c r="E42" s="271" t="s">
        <v>362</v>
      </c>
      <c r="F42" s="268"/>
      <c r="G42" s="268" t="s">
        <v>363</v>
      </c>
      <c r="H42" s="268"/>
      <c r="I42" s="268"/>
      <c r="J42" s="268"/>
      <c r="K42" s="266"/>
    </row>
    <row r="43" spans="2:11" s="1" customFormat="1" ht="15" customHeight="1">
      <c r="B43" s="269"/>
      <c r="C43" s="270"/>
      <c r="D43" s="268"/>
      <c r="E43" s="271"/>
      <c r="F43" s="268"/>
      <c r="G43" s="268" t="s">
        <v>364</v>
      </c>
      <c r="H43" s="268"/>
      <c r="I43" s="268"/>
      <c r="J43" s="268"/>
      <c r="K43" s="266"/>
    </row>
    <row r="44" spans="2:11" s="1" customFormat="1" ht="15" customHeight="1">
      <c r="B44" s="269"/>
      <c r="C44" s="270"/>
      <c r="D44" s="268"/>
      <c r="E44" s="271" t="s">
        <v>365</v>
      </c>
      <c r="F44" s="268"/>
      <c r="G44" s="268" t="s">
        <v>366</v>
      </c>
      <c r="H44" s="268"/>
      <c r="I44" s="268"/>
      <c r="J44" s="268"/>
      <c r="K44" s="266"/>
    </row>
    <row r="45" spans="2:11" s="1" customFormat="1" ht="15" customHeight="1">
      <c r="B45" s="269"/>
      <c r="C45" s="270"/>
      <c r="D45" s="268"/>
      <c r="E45" s="271" t="s">
        <v>103</v>
      </c>
      <c r="F45" s="268"/>
      <c r="G45" s="268" t="s">
        <v>367</v>
      </c>
      <c r="H45" s="268"/>
      <c r="I45" s="268"/>
      <c r="J45" s="268"/>
      <c r="K45" s="266"/>
    </row>
    <row r="46" spans="2:11" s="1" customFormat="1" ht="12.75" customHeight="1">
      <c r="B46" s="269"/>
      <c r="C46" s="270"/>
      <c r="D46" s="268"/>
      <c r="E46" s="268"/>
      <c r="F46" s="268"/>
      <c r="G46" s="268"/>
      <c r="H46" s="268"/>
      <c r="I46" s="268"/>
      <c r="J46" s="268"/>
      <c r="K46" s="266"/>
    </row>
    <row r="47" spans="2:11" s="1" customFormat="1" ht="15" customHeight="1">
      <c r="B47" s="269"/>
      <c r="C47" s="270"/>
      <c r="D47" s="268" t="s">
        <v>368</v>
      </c>
      <c r="E47" s="268"/>
      <c r="F47" s="268"/>
      <c r="G47" s="268"/>
      <c r="H47" s="268"/>
      <c r="I47" s="268"/>
      <c r="J47" s="268"/>
      <c r="K47" s="266"/>
    </row>
    <row r="48" spans="2:11" s="1" customFormat="1" ht="15" customHeight="1">
      <c r="B48" s="269"/>
      <c r="C48" s="270"/>
      <c r="D48" s="270"/>
      <c r="E48" s="268" t="s">
        <v>369</v>
      </c>
      <c r="F48" s="268"/>
      <c r="G48" s="268"/>
      <c r="H48" s="268"/>
      <c r="I48" s="268"/>
      <c r="J48" s="268"/>
      <c r="K48" s="266"/>
    </row>
    <row r="49" spans="2:11" s="1" customFormat="1" ht="15" customHeight="1">
      <c r="B49" s="269"/>
      <c r="C49" s="270"/>
      <c r="D49" s="270"/>
      <c r="E49" s="268" t="s">
        <v>370</v>
      </c>
      <c r="F49" s="268"/>
      <c r="G49" s="268"/>
      <c r="H49" s="268"/>
      <c r="I49" s="268"/>
      <c r="J49" s="268"/>
      <c r="K49" s="266"/>
    </row>
    <row r="50" spans="2:11" s="1" customFormat="1" ht="15" customHeight="1">
      <c r="B50" s="269"/>
      <c r="C50" s="270"/>
      <c r="D50" s="270"/>
      <c r="E50" s="268" t="s">
        <v>371</v>
      </c>
      <c r="F50" s="268"/>
      <c r="G50" s="268"/>
      <c r="H50" s="268"/>
      <c r="I50" s="268"/>
      <c r="J50" s="268"/>
      <c r="K50" s="266"/>
    </row>
    <row r="51" spans="2:11" s="1" customFormat="1" ht="15" customHeight="1">
      <c r="B51" s="269"/>
      <c r="C51" s="270"/>
      <c r="D51" s="268" t="s">
        <v>372</v>
      </c>
      <c r="E51" s="268"/>
      <c r="F51" s="268"/>
      <c r="G51" s="268"/>
      <c r="H51" s="268"/>
      <c r="I51" s="268"/>
      <c r="J51" s="268"/>
      <c r="K51" s="266"/>
    </row>
    <row r="52" spans="2:11" s="1" customFormat="1" ht="25.5" customHeight="1">
      <c r="B52" s="264"/>
      <c r="C52" s="265" t="s">
        <v>373</v>
      </c>
      <c r="D52" s="265"/>
      <c r="E52" s="265"/>
      <c r="F52" s="265"/>
      <c r="G52" s="265"/>
      <c r="H52" s="265"/>
      <c r="I52" s="265"/>
      <c r="J52" s="265"/>
      <c r="K52" s="266"/>
    </row>
    <row r="53" spans="2:11" s="1" customFormat="1" ht="5.25" customHeight="1">
      <c r="B53" s="264"/>
      <c r="C53" s="267"/>
      <c r="D53" s="267"/>
      <c r="E53" s="267"/>
      <c r="F53" s="267"/>
      <c r="G53" s="267"/>
      <c r="H53" s="267"/>
      <c r="I53" s="267"/>
      <c r="J53" s="267"/>
      <c r="K53" s="266"/>
    </row>
    <row r="54" spans="2:11" s="1" customFormat="1" ht="15" customHeight="1">
      <c r="B54" s="264"/>
      <c r="C54" s="268" t="s">
        <v>374</v>
      </c>
      <c r="D54" s="268"/>
      <c r="E54" s="268"/>
      <c r="F54" s="268"/>
      <c r="G54" s="268"/>
      <c r="H54" s="268"/>
      <c r="I54" s="268"/>
      <c r="J54" s="268"/>
      <c r="K54" s="266"/>
    </row>
    <row r="55" spans="2:11" s="1" customFormat="1" ht="15" customHeight="1">
      <c r="B55" s="264"/>
      <c r="C55" s="268" t="s">
        <v>375</v>
      </c>
      <c r="D55" s="268"/>
      <c r="E55" s="268"/>
      <c r="F55" s="268"/>
      <c r="G55" s="268"/>
      <c r="H55" s="268"/>
      <c r="I55" s="268"/>
      <c r="J55" s="268"/>
      <c r="K55" s="266"/>
    </row>
    <row r="56" spans="2:11" s="1" customFormat="1" ht="12.75" customHeight="1">
      <c r="B56" s="264"/>
      <c r="C56" s="268"/>
      <c r="D56" s="268"/>
      <c r="E56" s="268"/>
      <c r="F56" s="268"/>
      <c r="G56" s="268"/>
      <c r="H56" s="268"/>
      <c r="I56" s="268"/>
      <c r="J56" s="268"/>
      <c r="K56" s="266"/>
    </row>
    <row r="57" spans="2:11" s="1" customFormat="1" ht="15" customHeight="1">
      <c r="B57" s="264"/>
      <c r="C57" s="268" t="s">
        <v>376</v>
      </c>
      <c r="D57" s="268"/>
      <c r="E57" s="268"/>
      <c r="F57" s="268"/>
      <c r="G57" s="268"/>
      <c r="H57" s="268"/>
      <c r="I57" s="268"/>
      <c r="J57" s="268"/>
      <c r="K57" s="266"/>
    </row>
    <row r="58" spans="2:11" s="1" customFormat="1" ht="15" customHeight="1">
      <c r="B58" s="264"/>
      <c r="C58" s="270"/>
      <c r="D58" s="268" t="s">
        <v>377</v>
      </c>
      <c r="E58" s="268"/>
      <c r="F58" s="268"/>
      <c r="G58" s="268"/>
      <c r="H58" s="268"/>
      <c r="I58" s="268"/>
      <c r="J58" s="268"/>
      <c r="K58" s="266"/>
    </row>
    <row r="59" spans="2:11" s="1" customFormat="1" ht="15" customHeight="1">
      <c r="B59" s="264"/>
      <c r="C59" s="270"/>
      <c r="D59" s="268" t="s">
        <v>378</v>
      </c>
      <c r="E59" s="268"/>
      <c r="F59" s="268"/>
      <c r="G59" s="268"/>
      <c r="H59" s="268"/>
      <c r="I59" s="268"/>
      <c r="J59" s="268"/>
      <c r="K59" s="266"/>
    </row>
    <row r="60" spans="2:11" s="1" customFormat="1" ht="15" customHeight="1">
      <c r="B60" s="264"/>
      <c r="C60" s="270"/>
      <c r="D60" s="268" t="s">
        <v>379</v>
      </c>
      <c r="E60" s="268"/>
      <c r="F60" s="268"/>
      <c r="G60" s="268"/>
      <c r="H60" s="268"/>
      <c r="I60" s="268"/>
      <c r="J60" s="268"/>
      <c r="K60" s="266"/>
    </row>
    <row r="61" spans="2:11" s="1" customFormat="1" ht="15" customHeight="1">
      <c r="B61" s="264"/>
      <c r="C61" s="270"/>
      <c r="D61" s="268" t="s">
        <v>380</v>
      </c>
      <c r="E61" s="268"/>
      <c r="F61" s="268"/>
      <c r="G61" s="268"/>
      <c r="H61" s="268"/>
      <c r="I61" s="268"/>
      <c r="J61" s="268"/>
      <c r="K61" s="266"/>
    </row>
    <row r="62" spans="2:11" s="1" customFormat="1" ht="15" customHeight="1">
      <c r="B62" s="264"/>
      <c r="C62" s="270"/>
      <c r="D62" s="273" t="s">
        <v>381</v>
      </c>
      <c r="E62" s="273"/>
      <c r="F62" s="273"/>
      <c r="G62" s="273"/>
      <c r="H62" s="273"/>
      <c r="I62" s="273"/>
      <c r="J62" s="273"/>
      <c r="K62" s="266"/>
    </row>
    <row r="63" spans="2:11" s="1" customFormat="1" ht="15" customHeight="1">
      <c r="B63" s="264"/>
      <c r="C63" s="270"/>
      <c r="D63" s="268" t="s">
        <v>382</v>
      </c>
      <c r="E63" s="268"/>
      <c r="F63" s="268"/>
      <c r="G63" s="268"/>
      <c r="H63" s="268"/>
      <c r="I63" s="268"/>
      <c r="J63" s="268"/>
      <c r="K63" s="266"/>
    </row>
    <row r="64" spans="2:11" s="1" customFormat="1" ht="12.75" customHeight="1">
      <c r="B64" s="264"/>
      <c r="C64" s="270"/>
      <c r="D64" s="270"/>
      <c r="E64" s="274"/>
      <c r="F64" s="270"/>
      <c r="G64" s="270"/>
      <c r="H64" s="270"/>
      <c r="I64" s="270"/>
      <c r="J64" s="270"/>
      <c r="K64" s="266"/>
    </row>
    <row r="65" spans="2:11" s="1" customFormat="1" ht="15" customHeight="1">
      <c r="B65" s="264"/>
      <c r="C65" s="270"/>
      <c r="D65" s="268" t="s">
        <v>383</v>
      </c>
      <c r="E65" s="268"/>
      <c r="F65" s="268"/>
      <c r="G65" s="268"/>
      <c r="H65" s="268"/>
      <c r="I65" s="268"/>
      <c r="J65" s="268"/>
      <c r="K65" s="266"/>
    </row>
    <row r="66" spans="2:11" s="1" customFormat="1" ht="15" customHeight="1">
      <c r="B66" s="264"/>
      <c r="C66" s="270"/>
      <c r="D66" s="273" t="s">
        <v>384</v>
      </c>
      <c r="E66" s="273"/>
      <c r="F66" s="273"/>
      <c r="G66" s="273"/>
      <c r="H66" s="273"/>
      <c r="I66" s="273"/>
      <c r="J66" s="273"/>
      <c r="K66" s="266"/>
    </row>
    <row r="67" spans="2:11" s="1" customFormat="1" ht="15" customHeight="1">
      <c r="B67" s="264"/>
      <c r="C67" s="270"/>
      <c r="D67" s="268" t="s">
        <v>385</v>
      </c>
      <c r="E67" s="268"/>
      <c r="F67" s="268"/>
      <c r="G67" s="268"/>
      <c r="H67" s="268"/>
      <c r="I67" s="268"/>
      <c r="J67" s="268"/>
      <c r="K67" s="266"/>
    </row>
    <row r="68" spans="2:11" s="1" customFormat="1" ht="15" customHeight="1">
      <c r="B68" s="264"/>
      <c r="C68" s="270"/>
      <c r="D68" s="268" t="s">
        <v>386</v>
      </c>
      <c r="E68" s="268"/>
      <c r="F68" s="268"/>
      <c r="G68" s="268"/>
      <c r="H68" s="268"/>
      <c r="I68" s="268"/>
      <c r="J68" s="268"/>
      <c r="K68" s="266"/>
    </row>
    <row r="69" spans="2:11" s="1" customFormat="1" ht="15" customHeight="1">
      <c r="B69" s="264"/>
      <c r="C69" s="270"/>
      <c r="D69" s="268" t="s">
        <v>387</v>
      </c>
      <c r="E69" s="268"/>
      <c r="F69" s="268"/>
      <c r="G69" s="268"/>
      <c r="H69" s="268"/>
      <c r="I69" s="268"/>
      <c r="J69" s="268"/>
      <c r="K69" s="266"/>
    </row>
    <row r="70" spans="2:11" s="1" customFormat="1" ht="15" customHeight="1">
      <c r="B70" s="264"/>
      <c r="C70" s="270"/>
      <c r="D70" s="268" t="s">
        <v>388</v>
      </c>
      <c r="E70" s="268"/>
      <c r="F70" s="268"/>
      <c r="G70" s="268"/>
      <c r="H70" s="268"/>
      <c r="I70" s="268"/>
      <c r="J70" s="268"/>
      <c r="K70" s="266"/>
    </row>
    <row r="71" spans="2:11" s="1" customFormat="1" ht="12.75" customHeight="1">
      <c r="B71" s="275"/>
      <c r="C71" s="276"/>
      <c r="D71" s="276"/>
      <c r="E71" s="276"/>
      <c r="F71" s="276"/>
      <c r="G71" s="276"/>
      <c r="H71" s="276"/>
      <c r="I71" s="276"/>
      <c r="J71" s="276"/>
      <c r="K71" s="277"/>
    </row>
    <row r="72" spans="2:11" s="1" customFormat="1" ht="18.75" customHeight="1">
      <c r="B72" s="278"/>
      <c r="C72" s="278"/>
      <c r="D72" s="278"/>
      <c r="E72" s="278"/>
      <c r="F72" s="278"/>
      <c r="G72" s="278"/>
      <c r="H72" s="278"/>
      <c r="I72" s="278"/>
      <c r="J72" s="278"/>
      <c r="K72" s="279"/>
    </row>
    <row r="73" spans="2:11" s="1" customFormat="1" ht="18.75" customHeight="1">
      <c r="B73" s="279"/>
      <c r="C73" s="279"/>
      <c r="D73" s="279"/>
      <c r="E73" s="279"/>
      <c r="F73" s="279"/>
      <c r="G73" s="279"/>
      <c r="H73" s="279"/>
      <c r="I73" s="279"/>
      <c r="J73" s="279"/>
      <c r="K73" s="279"/>
    </row>
    <row r="74" spans="2:11" s="1" customFormat="1" ht="7.5" customHeight="1">
      <c r="B74" s="280"/>
      <c r="C74" s="281"/>
      <c r="D74" s="281"/>
      <c r="E74" s="281"/>
      <c r="F74" s="281"/>
      <c r="G74" s="281"/>
      <c r="H74" s="281"/>
      <c r="I74" s="281"/>
      <c r="J74" s="281"/>
      <c r="K74" s="282"/>
    </row>
    <row r="75" spans="2:11" s="1" customFormat="1" ht="45" customHeight="1">
      <c r="B75" s="283"/>
      <c r="C75" s="284" t="s">
        <v>389</v>
      </c>
      <c r="D75" s="284"/>
      <c r="E75" s="284"/>
      <c r="F75" s="284"/>
      <c r="G75" s="284"/>
      <c r="H75" s="284"/>
      <c r="I75" s="284"/>
      <c r="J75" s="284"/>
      <c r="K75" s="285"/>
    </row>
    <row r="76" spans="2:11" s="1" customFormat="1" ht="17.25" customHeight="1">
      <c r="B76" s="283"/>
      <c r="C76" s="286" t="s">
        <v>390</v>
      </c>
      <c r="D76" s="286"/>
      <c r="E76" s="286"/>
      <c r="F76" s="286" t="s">
        <v>391</v>
      </c>
      <c r="G76" s="287"/>
      <c r="H76" s="286" t="s">
        <v>54</v>
      </c>
      <c r="I76" s="286" t="s">
        <v>57</v>
      </c>
      <c r="J76" s="286" t="s">
        <v>392</v>
      </c>
      <c r="K76" s="285"/>
    </row>
    <row r="77" spans="2:11" s="1" customFormat="1" ht="17.25" customHeight="1">
      <c r="B77" s="283"/>
      <c r="C77" s="288" t="s">
        <v>393</v>
      </c>
      <c r="D77" s="288"/>
      <c r="E77" s="288"/>
      <c r="F77" s="289" t="s">
        <v>394</v>
      </c>
      <c r="G77" s="290"/>
      <c r="H77" s="288"/>
      <c r="I77" s="288"/>
      <c r="J77" s="288" t="s">
        <v>395</v>
      </c>
      <c r="K77" s="285"/>
    </row>
    <row r="78" spans="2:11" s="1" customFormat="1" ht="5.25" customHeight="1">
      <c r="B78" s="283"/>
      <c r="C78" s="291"/>
      <c r="D78" s="291"/>
      <c r="E78" s="291"/>
      <c r="F78" s="291"/>
      <c r="G78" s="292"/>
      <c r="H78" s="291"/>
      <c r="I78" s="291"/>
      <c r="J78" s="291"/>
      <c r="K78" s="285"/>
    </row>
    <row r="79" spans="2:11" s="1" customFormat="1" ht="15" customHeight="1">
      <c r="B79" s="283"/>
      <c r="C79" s="271" t="s">
        <v>53</v>
      </c>
      <c r="D79" s="293"/>
      <c r="E79" s="293"/>
      <c r="F79" s="294" t="s">
        <v>396</v>
      </c>
      <c r="G79" s="295"/>
      <c r="H79" s="271" t="s">
        <v>397</v>
      </c>
      <c r="I79" s="271" t="s">
        <v>398</v>
      </c>
      <c r="J79" s="271">
        <v>20</v>
      </c>
      <c r="K79" s="285"/>
    </row>
    <row r="80" spans="2:11" s="1" customFormat="1" ht="15" customHeight="1">
      <c r="B80" s="283"/>
      <c r="C80" s="271" t="s">
        <v>399</v>
      </c>
      <c r="D80" s="271"/>
      <c r="E80" s="271"/>
      <c r="F80" s="294" t="s">
        <v>396</v>
      </c>
      <c r="G80" s="295"/>
      <c r="H80" s="271" t="s">
        <v>400</v>
      </c>
      <c r="I80" s="271" t="s">
        <v>398</v>
      </c>
      <c r="J80" s="271">
        <v>120</v>
      </c>
      <c r="K80" s="285"/>
    </row>
    <row r="81" spans="2:11" s="1" customFormat="1" ht="15" customHeight="1">
      <c r="B81" s="296"/>
      <c r="C81" s="271" t="s">
        <v>401</v>
      </c>
      <c r="D81" s="271"/>
      <c r="E81" s="271"/>
      <c r="F81" s="294" t="s">
        <v>402</v>
      </c>
      <c r="G81" s="295"/>
      <c r="H81" s="271" t="s">
        <v>403</v>
      </c>
      <c r="I81" s="271" t="s">
        <v>398</v>
      </c>
      <c r="J81" s="271">
        <v>50</v>
      </c>
      <c r="K81" s="285"/>
    </row>
    <row r="82" spans="2:11" s="1" customFormat="1" ht="15" customHeight="1">
      <c r="B82" s="296"/>
      <c r="C82" s="271" t="s">
        <v>404</v>
      </c>
      <c r="D82" s="271"/>
      <c r="E82" s="271"/>
      <c r="F82" s="294" t="s">
        <v>396</v>
      </c>
      <c r="G82" s="295"/>
      <c r="H82" s="271" t="s">
        <v>405</v>
      </c>
      <c r="I82" s="271" t="s">
        <v>406</v>
      </c>
      <c r="J82" s="271"/>
      <c r="K82" s="285"/>
    </row>
    <row r="83" spans="2:11" s="1" customFormat="1" ht="15" customHeight="1">
      <c r="B83" s="296"/>
      <c r="C83" s="297" t="s">
        <v>407</v>
      </c>
      <c r="D83" s="297"/>
      <c r="E83" s="297"/>
      <c r="F83" s="298" t="s">
        <v>402</v>
      </c>
      <c r="G83" s="297"/>
      <c r="H83" s="297" t="s">
        <v>408</v>
      </c>
      <c r="I83" s="297" t="s">
        <v>398</v>
      </c>
      <c r="J83" s="297">
        <v>15</v>
      </c>
      <c r="K83" s="285"/>
    </row>
    <row r="84" spans="2:11" s="1" customFormat="1" ht="15" customHeight="1">
      <c r="B84" s="296"/>
      <c r="C84" s="297" t="s">
        <v>409</v>
      </c>
      <c r="D84" s="297"/>
      <c r="E84" s="297"/>
      <c r="F84" s="298" t="s">
        <v>402</v>
      </c>
      <c r="G84" s="297"/>
      <c r="H84" s="297" t="s">
        <v>410</v>
      </c>
      <c r="I84" s="297" t="s">
        <v>398</v>
      </c>
      <c r="J84" s="297">
        <v>15</v>
      </c>
      <c r="K84" s="285"/>
    </row>
    <row r="85" spans="2:11" s="1" customFormat="1" ht="15" customHeight="1">
      <c r="B85" s="296"/>
      <c r="C85" s="297" t="s">
        <v>411</v>
      </c>
      <c r="D85" s="297"/>
      <c r="E85" s="297"/>
      <c r="F85" s="298" t="s">
        <v>402</v>
      </c>
      <c r="G85" s="297"/>
      <c r="H85" s="297" t="s">
        <v>412</v>
      </c>
      <c r="I85" s="297" t="s">
        <v>398</v>
      </c>
      <c r="J85" s="297">
        <v>20</v>
      </c>
      <c r="K85" s="285"/>
    </row>
    <row r="86" spans="2:11" s="1" customFormat="1" ht="15" customHeight="1">
      <c r="B86" s="296"/>
      <c r="C86" s="297" t="s">
        <v>413</v>
      </c>
      <c r="D86" s="297"/>
      <c r="E86" s="297"/>
      <c r="F86" s="298" t="s">
        <v>402</v>
      </c>
      <c r="G86" s="297"/>
      <c r="H86" s="297" t="s">
        <v>414</v>
      </c>
      <c r="I86" s="297" t="s">
        <v>398</v>
      </c>
      <c r="J86" s="297">
        <v>20</v>
      </c>
      <c r="K86" s="285"/>
    </row>
    <row r="87" spans="2:11" s="1" customFormat="1" ht="15" customHeight="1">
      <c r="B87" s="296"/>
      <c r="C87" s="271" t="s">
        <v>415</v>
      </c>
      <c r="D87" s="271"/>
      <c r="E87" s="271"/>
      <c r="F87" s="294" t="s">
        <v>402</v>
      </c>
      <c r="G87" s="295"/>
      <c r="H87" s="271" t="s">
        <v>416</v>
      </c>
      <c r="I87" s="271" t="s">
        <v>398</v>
      </c>
      <c r="J87" s="271">
        <v>50</v>
      </c>
      <c r="K87" s="285"/>
    </row>
    <row r="88" spans="2:11" s="1" customFormat="1" ht="15" customHeight="1">
      <c r="B88" s="296"/>
      <c r="C88" s="271" t="s">
        <v>417</v>
      </c>
      <c r="D88" s="271"/>
      <c r="E88" s="271"/>
      <c r="F88" s="294" t="s">
        <v>402</v>
      </c>
      <c r="G88" s="295"/>
      <c r="H88" s="271" t="s">
        <v>418</v>
      </c>
      <c r="I88" s="271" t="s">
        <v>398</v>
      </c>
      <c r="J88" s="271">
        <v>20</v>
      </c>
      <c r="K88" s="285"/>
    </row>
    <row r="89" spans="2:11" s="1" customFormat="1" ht="15" customHeight="1">
      <c r="B89" s="296"/>
      <c r="C89" s="271" t="s">
        <v>419</v>
      </c>
      <c r="D89" s="271"/>
      <c r="E89" s="271"/>
      <c r="F89" s="294" t="s">
        <v>402</v>
      </c>
      <c r="G89" s="295"/>
      <c r="H89" s="271" t="s">
        <v>420</v>
      </c>
      <c r="I89" s="271" t="s">
        <v>398</v>
      </c>
      <c r="J89" s="271">
        <v>20</v>
      </c>
      <c r="K89" s="285"/>
    </row>
    <row r="90" spans="2:11" s="1" customFormat="1" ht="15" customHeight="1">
      <c r="B90" s="296"/>
      <c r="C90" s="271" t="s">
        <v>421</v>
      </c>
      <c r="D90" s="271"/>
      <c r="E90" s="271"/>
      <c r="F90" s="294" t="s">
        <v>402</v>
      </c>
      <c r="G90" s="295"/>
      <c r="H90" s="271" t="s">
        <v>422</v>
      </c>
      <c r="I90" s="271" t="s">
        <v>398</v>
      </c>
      <c r="J90" s="271">
        <v>50</v>
      </c>
      <c r="K90" s="285"/>
    </row>
    <row r="91" spans="2:11" s="1" customFormat="1" ht="15" customHeight="1">
      <c r="B91" s="296"/>
      <c r="C91" s="271" t="s">
        <v>423</v>
      </c>
      <c r="D91" s="271"/>
      <c r="E91" s="271"/>
      <c r="F91" s="294" t="s">
        <v>402</v>
      </c>
      <c r="G91" s="295"/>
      <c r="H91" s="271" t="s">
        <v>423</v>
      </c>
      <c r="I91" s="271" t="s">
        <v>398</v>
      </c>
      <c r="J91" s="271">
        <v>50</v>
      </c>
      <c r="K91" s="285"/>
    </row>
    <row r="92" spans="2:11" s="1" customFormat="1" ht="15" customHeight="1">
      <c r="B92" s="296"/>
      <c r="C92" s="271" t="s">
        <v>424</v>
      </c>
      <c r="D92" s="271"/>
      <c r="E92" s="271"/>
      <c r="F92" s="294" t="s">
        <v>402</v>
      </c>
      <c r="G92" s="295"/>
      <c r="H92" s="271" t="s">
        <v>425</v>
      </c>
      <c r="I92" s="271" t="s">
        <v>398</v>
      </c>
      <c r="J92" s="271">
        <v>255</v>
      </c>
      <c r="K92" s="285"/>
    </row>
    <row r="93" spans="2:11" s="1" customFormat="1" ht="15" customHeight="1">
      <c r="B93" s="296"/>
      <c r="C93" s="271" t="s">
        <v>426</v>
      </c>
      <c r="D93" s="271"/>
      <c r="E93" s="271"/>
      <c r="F93" s="294" t="s">
        <v>396</v>
      </c>
      <c r="G93" s="295"/>
      <c r="H93" s="271" t="s">
        <v>427</v>
      </c>
      <c r="I93" s="271" t="s">
        <v>428</v>
      </c>
      <c r="J93" s="271"/>
      <c r="K93" s="285"/>
    </row>
    <row r="94" spans="2:11" s="1" customFormat="1" ht="15" customHeight="1">
      <c r="B94" s="296"/>
      <c r="C94" s="271" t="s">
        <v>429</v>
      </c>
      <c r="D94" s="271"/>
      <c r="E94" s="271"/>
      <c r="F94" s="294" t="s">
        <v>396</v>
      </c>
      <c r="G94" s="295"/>
      <c r="H94" s="271" t="s">
        <v>430</v>
      </c>
      <c r="I94" s="271" t="s">
        <v>431</v>
      </c>
      <c r="J94" s="271"/>
      <c r="K94" s="285"/>
    </row>
    <row r="95" spans="2:11" s="1" customFormat="1" ht="15" customHeight="1">
      <c r="B95" s="296"/>
      <c r="C95" s="271" t="s">
        <v>432</v>
      </c>
      <c r="D95" s="271"/>
      <c r="E95" s="271"/>
      <c r="F95" s="294" t="s">
        <v>396</v>
      </c>
      <c r="G95" s="295"/>
      <c r="H95" s="271" t="s">
        <v>432</v>
      </c>
      <c r="I95" s="271" t="s">
        <v>431</v>
      </c>
      <c r="J95" s="271"/>
      <c r="K95" s="285"/>
    </row>
    <row r="96" spans="2:11" s="1" customFormat="1" ht="15" customHeight="1">
      <c r="B96" s="296"/>
      <c r="C96" s="271" t="s">
        <v>38</v>
      </c>
      <c r="D96" s="271"/>
      <c r="E96" s="271"/>
      <c r="F96" s="294" t="s">
        <v>396</v>
      </c>
      <c r="G96" s="295"/>
      <c r="H96" s="271" t="s">
        <v>433</v>
      </c>
      <c r="I96" s="271" t="s">
        <v>431</v>
      </c>
      <c r="J96" s="271"/>
      <c r="K96" s="285"/>
    </row>
    <row r="97" spans="2:11" s="1" customFormat="1" ht="15" customHeight="1">
      <c r="B97" s="296"/>
      <c r="C97" s="271" t="s">
        <v>48</v>
      </c>
      <c r="D97" s="271"/>
      <c r="E97" s="271"/>
      <c r="F97" s="294" t="s">
        <v>396</v>
      </c>
      <c r="G97" s="295"/>
      <c r="H97" s="271" t="s">
        <v>434</v>
      </c>
      <c r="I97" s="271" t="s">
        <v>431</v>
      </c>
      <c r="J97" s="271"/>
      <c r="K97" s="285"/>
    </row>
    <row r="98" spans="2:11" s="1" customFormat="1" ht="15" customHeight="1">
      <c r="B98" s="299"/>
      <c r="C98" s="300"/>
      <c r="D98" s="300"/>
      <c r="E98" s="300"/>
      <c r="F98" s="300"/>
      <c r="G98" s="300"/>
      <c r="H98" s="300"/>
      <c r="I98" s="300"/>
      <c r="J98" s="300"/>
      <c r="K98" s="301"/>
    </row>
    <row r="99" spans="2:11" s="1" customFormat="1" ht="18.7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2"/>
    </row>
    <row r="100" spans="2:11" s="1" customFormat="1" ht="18.75" customHeight="1">
      <c r="B100" s="279"/>
      <c r="C100" s="279"/>
      <c r="D100" s="279"/>
      <c r="E100" s="279"/>
      <c r="F100" s="279"/>
      <c r="G100" s="279"/>
      <c r="H100" s="279"/>
      <c r="I100" s="279"/>
      <c r="J100" s="279"/>
      <c r="K100" s="279"/>
    </row>
    <row r="101" spans="2:11" s="1" customFormat="1" ht="7.5" customHeight="1">
      <c r="B101" s="280"/>
      <c r="C101" s="281"/>
      <c r="D101" s="281"/>
      <c r="E101" s="281"/>
      <c r="F101" s="281"/>
      <c r="G101" s="281"/>
      <c r="H101" s="281"/>
      <c r="I101" s="281"/>
      <c r="J101" s="281"/>
      <c r="K101" s="282"/>
    </row>
    <row r="102" spans="2:11" s="1" customFormat="1" ht="45" customHeight="1">
      <c r="B102" s="283"/>
      <c r="C102" s="284" t="s">
        <v>435</v>
      </c>
      <c r="D102" s="284"/>
      <c r="E102" s="284"/>
      <c r="F102" s="284"/>
      <c r="G102" s="284"/>
      <c r="H102" s="284"/>
      <c r="I102" s="284"/>
      <c r="J102" s="284"/>
      <c r="K102" s="285"/>
    </row>
    <row r="103" spans="2:11" s="1" customFormat="1" ht="17.25" customHeight="1">
      <c r="B103" s="283"/>
      <c r="C103" s="286" t="s">
        <v>390</v>
      </c>
      <c r="D103" s="286"/>
      <c r="E103" s="286"/>
      <c r="F103" s="286" t="s">
        <v>391</v>
      </c>
      <c r="G103" s="287"/>
      <c r="H103" s="286" t="s">
        <v>54</v>
      </c>
      <c r="I103" s="286" t="s">
        <v>57</v>
      </c>
      <c r="J103" s="286" t="s">
        <v>392</v>
      </c>
      <c r="K103" s="285"/>
    </row>
    <row r="104" spans="2:11" s="1" customFormat="1" ht="17.25" customHeight="1">
      <c r="B104" s="283"/>
      <c r="C104" s="288" t="s">
        <v>393</v>
      </c>
      <c r="D104" s="288"/>
      <c r="E104" s="288"/>
      <c r="F104" s="289" t="s">
        <v>394</v>
      </c>
      <c r="G104" s="290"/>
      <c r="H104" s="288"/>
      <c r="I104" s="288"/>
      <c r="J104" s="288" t="s">
        <v>395</v>
      </c>
      <c r="K104" s="285"/>
    </row>
    <row r="105" spans="2:11" s="1" customFormat="1" ht="5.25" customHeight="1">
      <c r="B105" s="283"/>
      <c r="C105" s="286"/>
      <c r="D105" s="286"/>
      <c r="E105" s="286"/>
      <c r="F105" s="286"/>
      <c r="G105" s="304"/>
      <c r="H105" s="286"/>
      <c r="I105" s="286"/>
      <c r="J105" s="286"/>
      <c r="K105" s="285"/>
    </row>
    <row r="106" spans="2:11" s="1" customFormat="1" ht="15" customHeight="1">
      <c r="B106" s="283"/>
      <c r="C106" s="271" t="s">
        <v>53</v>
      </c>
      <c r="D106" s="293"/>
      <c r="E106" s="293"/>
      <c r="F106" s="294" t="s">
        <v>396</v>
      </c>
      <c r="G106" s="271"/>
      <c r="H106" s="271" t="s">
        <v>436</v>
      </c>
      <c r="I106" s="271" t="s">
        <v>398</v>
      </c>
      <c r="J106" s="271">
        <v>20</v>
      </c>
      <c r="K106" s="285"/>
    </row>
    <row r="107" spans="2:11" s="1" customFormat="1" ht="15" customHeight="1">
      <c r="B107" s="283"/>
      <c r="C107" s="271" t="s">
        <v>399</v>
      </c>
      <c r="D107" s="271"/>
      <c r="E107" s="271"/>
      <c r="F107" s="294" t="s">
        <v>396</v>
      </c>
      <c r="G107" s="271"/>
      <c r="H107" s="271" t="s">
        <v>436</v>
      </c>
      <c r="I107" s="271" t="s">
        <v>398</v>
      </c>
      <c r="J107" s="271">
        <v>120</v>
      </c>
      <c r="K107" s="285"/>
    </row>
    <row r="108" spans="2:11" s="1" customFormat="1" ht="15" customHeight="1">
      <c r="B108" s="296"/>
      <c r="C108" s="271" t="s">
        <v>401</v>
      </c>
      <c r="D108" s="271"/>
      <c r="E108" s="271"/>
      <c r="F108" s="294" t="s">
        <v>402</v>
      </c>
      <c r="G108" s="271"/>
      <c r="H108" s="271" t="s">
        <v>436</v>
      </c>
      <c r="I108" s="271" t="s">
        <v>398</v>
      </c>
      <c r="J108" s="271">
        <v>50</v>
      </c>
      <c r="K108" s="285"/>
    </row>
    <row r="109" spans="2:11" s="1" customFormat="1" ht="15" customHeight="1">
      <c r="B109" s="296"/>
      <c r="C109" s="271" t="s">
        <v>404</v>
      </c>
      <c r="D109" s="271"/>
      <c r="E109" s="271"/>
      <c r="F109" s="294" t="s">
        <v>396</v>
      </c>
      <c r="G109" s="271"/>
      <c r="H109" s="271" t="s">
        <v>436</v>
      </c>
      <c r="I109" s="271" t="s">
        <v>406</v>
      </c>
      <c r="J109" s="271"/>
      <c r="K109" s="285"/>
    </row>
    <row r="110" spans="2:11" s="1" customFormat="1" ht="15" customHeight="1">
      <c r="B110" s="296"/>
      <c r="C110" s="271" t="s">
        <v>415</v>
      </c>
      <c r="D110" s="271"/>
      <c r="E110" s="271"/>
      <c r="F110" s="294" t="s">
        <v>402</v>
      </c>
      <c r="G110" s="271"/>
      <c r="H110" s="271" t="s">
        <v>436</v>
      </c>
      <c r="I110" s="271" t="s">
        <v>398</v>
      </c>
      <c r="J110" s="271">
        <v>50</v>
      </c>
      <c r="K110" s="285"/>
    </row>
    <row r="111" spans="2:11" s="1" customFormat="1" ht="15" customHeight="1">
      <c r="B111" s="296"/>
      <c r="C111" s="271" t="s">
        <v>423</v>
      </c>
      <c r="D111" s="271"/>
      <c r="E111" s="271"/>
      <c r="F111" s="294" t="s">
        <v>402</v>
      </c>
      <c r="G111" s="271"/>
      <c r="H111" s="271" t="s">
        <v>436</v>
      </c>
      <c r="I111" s="271" t="s">
        <v>398</v>
      </c>
      <c r="J111" s="271">
        <v>50</v>
      </c>
      <c r="K111" s="285"/>
    </row>
    <row r="112" spans="2:11" s="1" customFormat="1" ht="15" customHeight="1">
      <c r="B112" s="296"/>
      <c r="C112" s="271" t="s">
        <v>421</v>
      </c>
      <c r="D112" s="271"/>
      <c r="E112" s="271"/>
      <c r="F112" s="294" t="s">
        <v>402</v>
      </c>
      <c r="G112" s="271"/>
      <c r="H112" s="271" t="s">
        <v>436</v>
      </c>
      <c r="I112" s="271" t="s">
        <v>398</v>
      </c>
      <c r="J112" s="271">
        <v>50</v>
      </c>
      <c r="K112" s="285"/>
    </row>
    <row r="113" spans="2:11" s="1" customFormat="1" ht="15" customHeight="1">
      <c r="B113" s="296"/>
      <c r="C113" s="271" t="s">
        <v>53</v>
      </c>
      <c r="D113" s="271"/>
      <c r="E113" s="271"/>
      <c r="F113" s="294" t="s">
        <v>396</v>
      </c>
      <c r="G113" s="271"/>
      <c r="H113" s="271" t="s">
        <v>437</v>
      </c>
      <c r="I113" s="271" t="s">
        <v>398</v>
      </c>
      <c r="J113" s="271">
        <v>20</v>
      </c>
      <c r="K113" s="285"/>
    </row>
    <row r="114" spans="2:11" s="1" customFormat="1" ht="15" customHeight="1">
      <c r="B114" s="296"/>
      <c r="C114" s="271" t="s">
        <v>438</v>
      </c>
      <c r="D114" s="271"/>
      <c r="E114" s="271"/>
      <c r="F114" s="294" t="s">
        <v>396</v>
      </c>
      <c r="G114" s="271"/>
      <c r="H114" s="271" t="s">
        <v>439</v>
      </c>
      <c r="I114" s="271" t="s">
        <v>398</v>
      </c>
      <c r="J114" s="271">
        <v>120</v>
      </c>
      <c r="K114" s="285"/>
    </row>
    <row r="115" spans="2:11" s="1" customFormat="1" ht="15" customHeight="1">
      <c r="B115" s="296"/>
      <c r="C115" s="271" t="s">
        <v>38</v>
      </c>
      <c r="D115" s="271"/>
      <c r="E115" s="271"/>
      <c r="F115" s="294" t="s">
        <v>396</v>
      </c>
      <c r="G115" s="271"/>
      <c r="H115" s="271" t="s">
        <v>440</v>
      </c>
      <c r="I115" s="271" t="s">
        <v>431</v>
      </c>
      <c r="J115" s="271"/>
      <c r="K115" s="285"/>
    </row>
    <row r="116" spans="2:11" s="1" customFormat="1" ht="15" customHeight="1">
      <c r="B116" s="296"/>
      <c r="C116" s="271" t="s">
        <v>48</v>
      </c>
      <c r="D116" s="271"/>
      <c r="E116" s="271"/>
      <c r="F116" s="294" t="s">
        <v>396</v>
      </c>
      <c r="G116" s="271"/>
      <c r="H116" s="271" t="s">
        <v>441</v>
      </c>
      <c r="I116" s="271" t="s">
        <v>431</v>
      </c>
      <c r="J116" s="271"/>
      <c r="K116" s="285"/>
    </row>
    <row r="117" spans="2:11" s="1" customFormat="1" ht="15" customHeight="1">
      <c r="B117" s="296"/>
      <c r="C117" s="271" t="s">
        <v>57</v>
      </c>
      <c r="D117" s="271"/>
      <c r="E117" s="271"/>
      <c r="F117" s="294" t="s">
        <v>396</v>
      </c>
      <c r="G117" s="271"/>
      <c r="H117" s="271" t="s">
        <v>442</v>
      </c>
      <c r="I117" s="271" t="s">
        <v>443</v>
      </c>
      <c r="J117" s="271"/>
      <c r="K117" s="285"/>
    </row>
    <row r="118" spans="2:11" s="1" customFormat="1" ht="15" customHeight="1">
      <c r="B118" s="299"/>
      <c r="C118" s="305"/>
      <c r="D118" s="305"/>
      <c r="E118" s="305"/>
      <c r="F118" s="305"/>
      <c r="G118" s="305"/>
      <c r="H118" s="305"/>
      <c r="I118" s="305"/>
      <c r="J118" s="305"/>
      <c r="K118" s="301"/>
    </row>
    <row r="119" spans="2:11" s="1" customFormat="1" ht="18.75" customHeight="1">
      <c r="B119" s="306"/>
      <c r="C119" s="307"/>
      <c r="D119" s="307"/>
      <c r="E119" s="307"/>
      <c r="F119" s="308"/>
      <c r="G119" s="307"/>
      <c r="H119" s="307"/>
      <c r="I119" s="307"/>
      <c r="J119" s="307"/>
      <c r="K119" s="306"/>
    </row>
    <row r="120" spans="2:11" s="1" customFormat="1" ht="18.75" customHeight="1"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</row>
    <row r="121" spans="2:11" s="1" customFormat="1" ht="7.5" customHeight="1">
      <c r="B121" s="309"/>
      <c r="C121" s="310"/>
      <c r="D121" s="310"/>
      <c r="E121" s="310"/>
      <c r="F121" s="310"/>
      <c r="G121" s="310"/>
      <c r="H121" s="310"/>
      <c r="I121" s="310"/>
      <c r="J121" s="310"/>
      <c r="K121" s="311"/>
    </row>
    <row r="122" spans="2:11" s="1" customFormat="1" ht="45" customHeight="1">
      <c r="B122" s="312"/>
      <c r="C122" s="262" t="s">
        <v>444</v>
      </c>
      <c r="D122" s="262"/>
      <c r="E122" s="262"/>
      <c r="F122" s="262"/>
      <c r="G122" s="262"/>
      <c r="H122" s="262"/>
      <c r="I122" s="262"/>
      <c r="J122" s="262"/>
      <c r="K122" s="313"/>
    </row>
    <row r="123" spans="2:11" s="1" customFormat="1" ht="17.25" customHeight="1">
      <c r="B123" s="314"/>
      <c r="C123" s="286" t="s">
        <v>390</v>
      </c>
      <c r="D123" s="286"/>
      <c r="E123" s="286"/>
      <c r="F123" s="286" t="s">
        <v>391</v>
      </c>
      <c r="G123" s="287"/>
      <c r="H123" s="286" t="s">
        <v>54</v>
      </c>
      <c r="I123" s="286" t="s">
        <v>57</v>
      </c>
      <c r="J123" s="286" t="s">
        <v>392</v>
      </c>
      <c r="K123" s="315"/>
    </row>
    <row r="124" spans="2:11" s="1" customFormat="1" ht="17.25" customHeight="1">
      <c r="B124" s="314"/>
      <c r="C124" s="288" t="s">
        <v>393</v>
      </c>
      <c r="D124" s="288"/>
      <c r="E124" s="288"/>
      <c r="F124" s="289" t="s">
        <v>394</v>
      </c>
      <c r="G124" s="290"/>
      <c r="H124" s="288"/>
      <c r="I124" s="288"/>
      <c r="J124" s="288" t="s">
        <v>395</v>
      </c>
      <c r="K124" s="315"/>
    </row>
    <row r="125" spans="2:11" s="1" customFormat="1" ht="5.25" customHeight="1">
      <c r="B125" s="316"/>
      <c r="C125" s="291"/>
      <c r="D125" s="291"/>
      <c r="E125" s="291"/>
      <c r="F125" s="291"/>
      <c r="G125" s="317"/>
      <c r="H125" s="291"/>
      <c r="I125" s="291"/>
      <c r="J125" s="291"/>
      <c r="K125" s="318"/>
    </row>
    <row r="126" spans="2:11" s="1" customFormat="1" ht="15" customHeight="1">
      <c r="B126" s="316"/>
      <c r="C126" s="271" t="s">
        <v>399</v>
      </c>
      <c r="D126" s="293"/>
      <c r="E126" s="293"/>
      <c r="F126" s="294" t="s">
        <v>396</v>
      </c>
      <c r="G126" s="271"/>
      <c r="H126" s="271" t="s">
        <v>436</v>
      </c>
      <c r="I126" s="271" t="s">
        <v>398</v>
      </c>
      <c r="J126" s="271">
        <v>120</v>
      </c>
      <c r="K126" s="319"/>
    </row>
    <row r="127" spans="2:11" s="1" customFormat="1" ht="15" customHeight="1">
      <c r="B127" s="316"/>
      <c r="C127" s="271" t="s">
        <v>445</v>
      </c>
      <c r="D127" s="271"/>
      <c r="E127" s="271"/>
      <c r="F127" s="294" t="s">
        <v>396</v>
      </c>
      <c r="G127" s="271"/>
      <c r="H127" s="271" t="s">
        <v>446</v>
      </c>
      <c r="I127" s="271" t="s">
        <v>398</v>
      </c>
      <c r="J127" s="271" t="s">
        <v>447</v>
      </c>
      <c r="K127" s="319"/>
    </row>
    <row r="128" spans="2:11" s="1" customFormat="1" ht="15" customHeight="1">
      <c r="B128" s="316"/>
      <c r="C128" s="271" t="s">
        <v>344</v>
      </c>
      <c r="D128" s="271"/>
      <c r="E128" s="271"/>
      <c r="F128" s="294" t="s">
        <v>396</v>
      </c>
      <c r="G128" s="271"/>
      <c r="H128" s="271" t="s">
        <v>448</v>
      </c>
      <c r="I128" s="271" t="s">
        <v>398</v>
      </c>
      <c r="J128" s="271" t="s">
        <v>447</v>
      </c>
      <c r="K128" s="319"/>
    </row>
    <row r="129" spans="2:11" s="1" customFormat="1" ht="15" customHeight="1">
      <c r="B129" s="316"/>
      <c r="C129" s="271" t="s">
        <v>407</v>
      </c>
      <c r="D129" s="271"/>
      <c r="E129" s="271"/>
      <c r="F129" s="294" t="s">
        <v>402</v>
      </c>
      <c r="G129" s="271"/>
      <c r="H129" s="271" t="s">
        <v>408</v>
      </c>
      <c r="I129" s="271" t="s">
        <v>398</v>
      </c>
      <c r="J129" s="271">
        <v>15</v>
      </c>
      <c r="K129" s="319"/>
    </row>
    <row r="130" spans="2:11" s="1" customFormat="1" ht="15" customHeight="1">
      <c r="B130" s="316"/>
      <c r="C130" s="297" t="s">
        <v>409</v>
      </c>
      <c r="D130" s="297"/>
      <c r="E130" s="297"/>
      <c r="F130" s="298" t="s">
        <v>402</v>
      </c>
      <c r="G130" s="297"/>
      <c r="H130" s="297" t="s">
        <v>410</v>
      </c>
      <c r="I130" s="297" t="s">
        <v>398</v>
      </c>
      <c r="J130" s="297">
        <v>15</v>
      </c>
      <c r="K130" s="319"/>
    </row>
    <row r="131" spans="2:11" s="1" customFormat="1" ht="15" customHeight="1">
      <c r="B131" s="316"/>
      <c r="C131" s="297" t="s">
        <v>411</v>
      </c>
      <c r="D131" s="297"/>
      <c r="E131" s="297"/>
      <c r="F131" s="298" t="s">
        <v>402</v>
      </c>
      <c r="G131" s="297"/>
      <c r="H131" s="297" t="s">
        <v>412</v>
      </c>
      <c r="I131" s="297" t="s">
        <v>398</v>
      </c>
      <c r="J131" s="297">
        <v>20</v>
      </c>
      <c r="K131" s="319"/>
    </row>
    <row r="132" spans="2:11" s="1" customFormat="1" ht="15" customHeight="1">
      <c r="B132" s="316"/>
      <c r="C132" s="297" t="s">
        <v>413</v>
      </c>
      <c r="D132" s="297"/>
      <c r="E132" s="297"/>
      <c r="F132" s="298" t="s">
        <v>402</v>
      </c>
      <c r="G132" s="297"/>
      <c r="H132" s="297" t="s">
        <v>414</v>
      </c>
      <c r="I132" s="297" t="s">
        <v>398</v>
      </c>
      <c r="J132" s="297">
        <v>20</v>
      </c>
      <c r="K132" s="319"/>
    </row>
    <row r="133" spans="2:11" s="1" customFormat="1" ht="15" customHeight="1">
      <c r="B133" s="316"/>
      <c r="C133" s="271" t="s">
        <v>401</v>
      </c>
      <c r="D133" s="271"/>
      <c r="E133" s="271"/>
      <c r="F133" s="294" t="s">
        <v>402</v>
      </c>
      <c r="G133" s="271"/>
      <c r="H133" s="271" t="s">
        <v>436</v>
      </c>
      <c r="I133" s="271" t="s">
        <v>398</v>
      </c>
      <c r="J133" s="271">
        <v>50</v>
      </c>
      <c r="K133" s="319"/>
    </row>
    <row r="134" spans="2:11" s="1" customFormat="1" ht="15" customHeight="1">
      <c r="B134" s="316"/>
      <c r="C134" s="271" t="s">
        <v>415</v>
      </c>
      <c r="D134" s="271"/>
      <c r="E134" s="271"/>
      <c r="F134" s="294" t="s">
        <v>402</v>
      </c>
      <c r="G134" s="271"/>
      <c r="H134" s="271" t="s">
        <v>436</v>
      </c>
      <c r="I134" s="271" t="s">
        <v>398</v>
      </c>
      <c r="J134" s="271">
        <v>50</v>
      </c>
      <c r="K134" s="319"/>
    </row>
    <row r="135" spans="2:11" s="1" customFormat="1" ht="15" customHeight="1">
      <c r="B135" s="316"/>
      <c r="C135" s="271" t="s">
        <v>421</v>
      </c>
      <c r="D135" s="271"/>
      <c r="E135" s="271"/>
      <c r="F135" s="294" t="s">
        <v>402</v>
      </c>
      <c r="G135" s="271"/>
      <c r="H135" s="271" t="s">
        <v>436</v>
      </c>
      <c r="I135" s="271" t="s">
        <v>398</v>
      </c>
      <c r="J135" s="271">
        <v>50</v>
      </c>
      <c r="K135" s="319"/>
    </row>
    <row r="136" spans="2:11" s="1" customFormat="1" ht="15" customHeight="1">
      <c r="B136" s="316"/>
      <c r="C136" s="271" t="s">
        <v>423</v>
      </c>
      <c r="D136" s="271"/>
      <c r="E136" s="271"/>
      <c r="F136" s="294" t="s">
        <v>402</v>
      </c>
      <c r="G136" s="271"/>
      <c r="H136" s="271" t="s">
        <v>436</v>
      </c>
      <c r="I136" s="271" t="s">
        <v>398</v>
      </c>
      <c r="J136" s="271">
        <v>50</v>
      </c>
      <c r="K136" s="319"/>
    </row>
    <row r="137" spans="2:11" s="1" customFormat="1" ht="15" customHeight="1">
      <c r="B137" s="316"/>
      <c r="C137" s="271" t="s">
        <v>424</v>
      </c>
      <c r="D137" s="271"/>
      <c r="E137" s="271"/>
      <c r="F137" s="294" t="s">
        <v>402</v>
      </c>
      <c r="G137" s="271"/>
      <c r="H137" s="271" t="s">
        <v>449</v>
      </c>
      <c r="I137" s="271" t="s">
        <v>398</v>
      </c>
      <c r="J137" s="271">
        <v>255</v>
      </c>
      <c r="K137" s="319"/>
    </row>
    <row r="138" spans="2:11" s="1" customFormat="1" ht="15" customHeight="1">
      <c r="B138" s="316"/>
      <c r="C138" s="271" t="s">
        <v>426</v>
      </c>
      <c r="D138" s="271"/>
      <c r="E138" s="271"/>
      <c r="F138" s="294" t="s">
        <v>396</v>
      </c>
      <c r="G138" s="271"/>
      <c r="H138" s="271" t="s">
        <v>450</v>
      </c>
      <c r="I138" s="271" t="s">
        <v>428</v>
      </c>
      <c r="J138" s="271"/>
      <c r="K138" s="319"/>
    </row>
    <row r="139" spans="2:11" s="1" customFormat="1" ht="15" customHeight="1">
      <c r="B139" s="316"/>
      <c r="C139" s="271" t="s">
        <v>429</v>
      </c>
      <c r="D139" s="271"/>
      <c r="E139" s="271"/>
      <c r="F139" s="294" t="s">
        <v>396</v>
      </c>
      <c r="G139" s="271"/>
      <c r="H139" s="271" t="s">
        <v>451</v>
      </c>
      <c r="I139" s="271" t="s">
        <v>431</v>
      </c>
      <c r="J139" s="271"/>
      <c r="K139" s="319"/>
    </row>
    <row r="140" spans="2:11" s="1" customFormat="1" ht="15" customHeight="1">
      <c r="B140" s="316"/>
      <c r="C140" s="271" t="s">
        <v>432</v>
      </c>
      <c r="D140" s="271"/>
      <c r="E140" s="271"/>
      <c r="F140" s="294" t="s">
        <v>396</v>
      </c>
      <c r="G140" s="271"/>
      <c r="H140" s="271" t="s">
        <v>432</v>
      </c>
      <c r="I140" s="271" t="s">
        <v>431</v>
      </c>
      <c r="J140" s="271"/>
      <c r="K140" s="319"/>
    </row>
    <row r="141" spans="2:11" s="1" customFormat="1" ht="15" customHeight="1">
      <c r="B141" s="316"/>
      <c r="C141" s="271" t="s">
        <v>38</v>
      </c>
      <c r="D141" s="271"/>
      <c r="E141" s="271"/>
      <c r="F141" s="294" t="s">
        <v>396</v>
      </c>
      <c r="G141" s="271"/>
      <c r="H141" s="271" t="s">
        <v>452</v>
      </c>
      <c r="I141" s="271" t="s">
        <v>431</v>
      </c>
      <c r="J141" s="271"/>
      <c r="K141" s="319"/>
    </row>
    <row r="142" spans="2:11" s="1" customFormat="1" ht="15" customHeight="1">
      <c r="B142" s="316"/>
      <c r="C142" s="271" t="s">
        <v>453</v>
      </c>
      <c r="D142" s="271"/>
      <c r="E142" s="271"/>
      <c r="F142" s="294" t="s">
        <v>396</v>
      </c>
      <c r="G142" s="271"/>
      <c r="H142" s="271" t="s">
        <v>454</v>
      </c>
      <c r="I142" s="271" t="s">
        <v>431</v>
      </c>
      <c r="J142" s="271"/>
      <c r="K142" s="319"/>
    </row>
    <row r="143" spans="2:11" s="1" customFormat="1" ht="15" customHeight="1">
      <c r="B143" s="320"/>
      <c r="C143" s="321"/>
      <c r="D143" s="321"/>
      <c r="E143" s="321"/>
      <c r="F143" s="321"/>
      <c r="G143" s="321"/>
      <c r="H143" s="321"/>
      <c r="I143" s="321"/>
      <c r="J143" s="321"/>
      <c r="K143" s="322"/>
    </row>
    <row r="144" spans="2:11" s="1" customFormat="1" ht="18.75" customHeight="1">
      <c r="B144" s="307"/>
      <c r="C144" s="307"/>
      <c r="D144" s="307"/>
      <c r="E144" s="307"/>
      <c r="F144" s="308"/>
      <c r="G144" s="307"/>
      <c r="H144" s="307"/>
      <c r="I144" s="307"/>
      <c r="J144" s="307"/>
      <c r="K144" s="307"/>
    </row>
    <row r="145" spans="2:11" s="1" customFormat="1" ht="18.75" customHeight="1">
      <c r="B145" s="279"/>
      <c r="C145" s="279"/>
      <c r="D145" s="279"/>
      <c r="E145" s="279"/>
      <c r="F145" s="279"/>
      <c r="G145" s="279"/>
      <c r="H145" s="279"/>
      <c r="I145" s="279"/>
      <c r="J145" s="279"/>
      <c r="K145" s="279"/>
    </row>
    <row r="146" spans="2:11" s="1" customFormat="1" ht="7.5" customHeight="1">
      <c r="B146" s="280"/>
      <c r="C146" s="281"/>
      <c r="D146" s="281"/>
      <c r="E146" s="281"/>
      <c r="F146" s="281"/>
      <c r="G146" s="281"/>
      <c r="H146" s="281"/>
      <c r="I146" s="281"/>
      <c r="J146" s="281"/>
      <c r="K146" s="282"/>
    </row>
    <row r="147" spans="2:11" s="1" customFormat="1" ht="45" customHeight="1">
      <c r="B147" s="283"/>
      <c r="C147" s="284" t="s">
        <v>455</v>
      </c>
      <c r="D147" s="284"/>
      <c r="E147" s="284"/>
      <c r="F147" s="284"/>
      <c r="G147" s="284"/>
      <c r="H147" s="284"/>
      <c r="I147" s="284"/>
      <c r="J147" s="284"/>
      <c r="K147" s="285"/>
    </row>
    <row r="148" spans="2:11" s="1" customFormat="1" ht="17.25" customHeight="1">
      <c r="B148" s="283"/>
      <c r="C148" s="286" t="s">
        <v>390</v>
      </c>
      <c r="D148" s="286"/>
      <c r="E148" s="286"/>
      <c r="F148" s="286" t="s">
        <v>391</v>
      </c>
      <c r="G148" s="287"/>
      <c r="H148" s="286" t="s">
        <v>54</v>
      </c>
      <c r="I148" s="286" t="s">
        <v>57</v>
      </c>
      <c r="J148" s="286" t="s">
        <v>392</v>
      </c>
      <c r="K148" s="285"/>
    </row>
    <row r="149" spans="2:11" s="1" customFormat="1" ht="17.25" customHeight="1">
      <c r="B149" s="283"/>
      <c r="C149" s="288" t="s">
        <v>393</v>
      </c>
      <c r="D149" s="288"/>
      <c r="E149" s="288"/>
      <c r="F149" s="289" t="s">
        <v>394</v>
      </c>
      <c r="G149" s="290"/>
      <c r="H149" s="288"/>
      <c r="I149" s="288"/>
      <c r="J149" s="288" t="s">
        <v>395</v>
      </c>
      <c r="K149" s="285"/>
    </row>
    <row r="150" spans="2:11" s="1" customFormat="1" ht="5.25" customHeight="1">
      <c r="B150" s="296"/>
      <c r="C150" s="291"/>
      <c r="D150" s="291"/>
      <c r="E150" s="291"/>
      <c r="F150" s="291"/>
      <c r="G150" s="292"/>
      <c r="H150" s="291"/>
      <c r="I150" s="291"/>
      <c r="J150" s="291"/>
      <c r="K150" s="319"/>
    </row>
    <row r="151" spans="2:11" s="1" customFormat="1" ht="15" customHeight="1">
      <c r="B151" s="296"/>
      <c r="C151" s="323" t="s">
        <v>399</v>
      </c>
      <c r="D151" s="271"/>
      <c r="E151" s="271"/>
      <c r="F151" s="324" t="s">
        <v>396</v>
      </c>
      <c r="G151" s="271"/>
      <c r="H151" s="323" t="s">
        <v>436</v>
      </c>
      <c r="I151" s="323" t="s">
        <v>398</v>
      </c>
      <c r="J151" s="323">
        <v>120</v>
      </c>
      <c r="K151" s="319"/>
    </row>
    <row r="152" spans="2:11" s="1" customFormat="1" ht="15" customHeight="1">
      <c r="B152" s="296"/>
      <c r="C152" s="323" t="s">
        <v>445</v>
      </c>
      <c r="D152" s="271"/>
      <c r="E152" s="271"/>
      <c r="F152" s="324" t="s">
        <v>396</v>
      </c>
      <c r="G152" s="271"/>
      <c r="H152" s="323" t="s">
        <v>456</v>
      </c>
      <c r="I152" s="323" t="s">
        <v>398</v>
      </c>
      <c r="J152" s="323" t="s">
        <v>447</v>
      </c>
      <c r="K152" s="319"/>
    </row>
    <row r="153" spans="2:11" s="1" customFormat="1" ht="15" customHeight="1">
      <c r="B153" s="296"/>
      <c r="C153" s="323" t="s">
        <v>344</v>
      </c>
      <c r="D153" s="271"/>
      <c r="E153" s="271"/>
      <c r="F153" s="324" t="s">
        <v>396</v>
      </c>
      <c r="G153" s="271"/>
      <c r="H153" s="323" t="s">
        <v>457</v>
      </c>
      <c r="I153" s="323" t="s">
        <v>398</v>
      </c>
      <c r="J153" s="323" t="s">
        <v>447</v>
      </c>
      <c r="K153" s="319"/>
    </row>
    <row r="154" spans="2:11" s="1" customFormat="1" ht="15" customHeight="1">
      <c r="B154" s="296"/>
      <c r="C154" s="323" t="s">
        <v>401</v>
      </c>
      <c r="D154" s="271"/>
      <c r="E154" s="271"/>
      <c r="F154" s="324" t="s">
        <v>402</v>
      </c>
      <c r="G154" s="271"/>
      <c r="H154" s="323" t="s">
        <v>436</v>
      </c>
      <c r="I154" s="323" t="s">
        <v>398</v>
      </c>
      <c r="J154" s="323">
        <v>50</v>
      </c>
      <c r="K154" s="319"/>
    </row>
    <row r="155" spans="2:11" s="1" customFormat="1" ht="15" customHeight="1">
      <c r="B155" s="296"/>
      <c r="C155" s="323" t="s">
        <v>404</v>
      </c>
      <c r="D155" s="271"/>
      <c r="E155" s="271"/>
      <c r="F155" s="324" t="s">
        <v>396</v>
      </c>
      <c r="G155" s="271"/>
      <c r="H155" s="323" t="s">
        <v>436</v>
      </c>
      <c r="I155" s="323" t="s">
        <v>406</v>
      </c>
      <c r="J155" s="323"/>
      <c r="K155" s="319"/>
    </row>
    <row r="156" spans="2:11" s="1" customFormat="1" ht="15" customHeight="1">
      <c r="B156" s="296"/>
      <c r="C156" s="323" t="s">
        <v>415</v>
      </c>
      <c r="D156" s="271"/>
      <c r="E156" s="271"/>
      <c r="F156" s="324" t="s">
        <v>402</v>
      </c>
      <c r="G156" s="271"/>
      <c r="H156" s="323" t="s">
        <v>436</v>
      </c>
      <c r="I156" s="323" t="s">
        <v>398</v>
      </c>
      <c r="J156" s="323">
        <v>50</v>
      </c>
      <c r="K156" s="319"/>
    </row>
    <row r="157" spans="2:11" s="1" customFormat="1" ht="15" customHeight="1">
      <c r="B157" s="296"/>
      <c r="C157" s="323" t="s">
        <v>423</v>
      </c>
      <c r="D157" s="271"/>
      <c r="E157" s="271"/>
      <c r="F157" s="324" t="s">
        <v>402</v>
      </c>
      <c r="G157" s="271"/>
      <c r="H157" s="323" t="s">
        <v>436</v>
      </c>
      <c r="I157" s="323" t="s">
        <v>398</v>
      </c>
      <c r="J157" s="323">
        <v>50</v>
      </c>
      <c r="K157" s="319"/>
    </row>
    <row r="158" spans="2:11" s="1" customFormat="1" ht="15" customHeight="1">
      <c r="B158" s="296"/>
      <c r="C158" s="323" t="s">
        <v>421</v>
      </c>
      <c r="D158" s="271"/>
      <c r="E158" s="271"/>
      <c r="F158" s="324" t="s">
        <v>402</v>
      </c>
      <c r="G158" s="271"/>
      <c r="H158" s="323" t="s">
        <v>436</v>
      </c>
      <c r="I158" s="323" t="s">
        <v>398</v>
      </c>
      <c r="J158" s="323">
        <v>50</v>
      </c>
      <c r="K158" s="319"/>
    </row>
    <row r="159" spans="2:11" s="1" customFormat="1" ht="15" customHeight="1">
      <c r="B159" s="296"/>
      <c r="C159" s="323" t="s">
        <v>85</v>
      </c>
      <c r="D159" s="271"/>
      <c r="E159" s="271"/>
      <c r="F159" s="324" t="s">
        <v>396</v>
      </c>
      <c r="G159" s="271"/>
      <c r="H159" s="323" t="s">
        <v>458</v>
      </c>
      <c r="I159" s="323" t="s">
        <v>398</v>
      </c>
      <c r="J159" s="323" t="s">
        <v>459</v>
      </c>
      <c r="K159" s="319"/>
    </row>
    <row r="160" spans="2:11" s="1" customFormat="1" ht="15" customHeight="1">
      <c r="B160" s="296"/>
      <c r="C160" s="323" t="s">
        <v>460</v>
      </c>
      <c r="D160" s="271"/>
      <c r="E160" s="271"/>
      <c r="F160" s="324" t="s">
        <v>396</v>
      </c>
      <c r="G160" s="271"/>
      <c r="H160" s="323" t="s">
        <v>461</v>
      </c>
      <c r="I160" s="323" t="s">
        <v>431</v>
      </c>
      <c r="J160" s="323"/>
      <c r="K160" s="319"/>
    </row>
    <row r="161" spans="2:11" s="1" customFormat="1" ht="15" customHeight="1">
      <c r="B161" s="325"/>
      <c r="C161" s="305"/>
      <c r="D161" s="305"/>
      <c r="E161" s="305"/>
      <c r="F161" s="305"/>
      <c r="G161" s="305"/>
      <c r="H161" s="305"/>
      <c r="I161" s="305"/>
      <c r="J161" s="305"/>
      <c r="K161" s="326"/>
    </row>
    <row r="162" spans="2:11" s="1" customFormat="1" ht="18.75" customHeight="1">
      <c r="B162" s="307"/>
      <c r="C162" s="317"/>
      <c r="D162" s="317"/>
      <c r="E162" s="317"/>
      <c r="F162" s="327"/>
      <c r="G162" s="317"/>
      <c r="H162" s="317"/>
      <c r="I162" s="317"/>
      <c r="J162" s="317"/>
      <c r="K162" s="307"/>
    </row>
    <row r="163" spans="2:11" s="1" customFormat="1" ht="18.75" customHeight="1">
      <c r="B163" s="279"/>
      <c r="C163" s="279"/>
      <c r="D163" s="279"/>
      <c r="E163" s="279"/>
      <c r="F163" s="279"/>
      <c r="G163" s="279"/>
      <c r="H163" s="279"/>
      <c r="I163" s="279"/>
      <c r="J163" s="279"/>
      <c r="K163" s="279"/>
    </row>
    <row r="164" spans="2:11" s="1" customFormat="1" ht="7.5" customHeight="1">
      <c r="B164" s="258"/>
      <c r="C164" s="259"/>
      <c r="D164" s="259"/>
      <c r="E164" s="259"/>
      <c r="F164" s="259"/>
      <c r="G164" s="259"/>
      <c r="H164" s="259"/>
      <c r="I164" s="259"/>
      <c r="J164" s="259"/>
      <c r="K164" s="260"/>
    </row>
    <row r="165" spans="2:11" s="1" customFormat="1" ht="45" customHeight="1">
      <c r="B165" s="261"/>
      <c r="C165" s="262" t="s">
        <v>462</v>
      </c>
      <c r="D165" s="262"/>
      <c r="E165" s="262"/>
      <c r="F165" s="262"/>
      <c r="G165" s="262"/>
      <c r="H165" s="262"/>
      <c r="I165" s="262"/>
      <c r="J165" s="262"/>
      <c r="K165" s="263"/>
    </row>
    <row r="166" spans="2:11" s="1" customFormat="1" ht="17.25" customHeight="1">
      <c r="B166" s="261"/>
      <c r="C166" s="286" t="s">
        <v>390</v>
      </c>
      <c r="D166" s="286"/>
      <c r="E166" s="286"/>
      <c r="F166" s="286" t="s">
        <v>391</v>
      </c>
      <c r="G166" s="328"/>
      <c r="H166" s="329" t="s">
        <v>54</v>
      </c>
      <c r="I166" s="329" t="s">
        <v>57</v>
      </c>
      <c r="J166" s="286" t="s">
        <v>392</v>
      </c>
      <c r="K166" s="263"/>
    </row>
    <row r="167" spans="2:11" s="1" customFormat="1" ht="17.25" customHeight="1">
      <c r="B167" s="264"/>
      <c r="C167" s="288" t="s">
        <v>393</v>
      </c>
      <c r="D167" s="288"/>
      <c r="E167" s="288"/>
      <c r="F167" s="289" t="s">
        <v>394</v>
      </c>
      <c r="G167" s="330"/>
      <c r="H167" s="331"/>
      <c r="I167" s="331"/>
      <c r="J167" s="288" t="s">
        <v>395</v>
      </c>
      <c r="K167" s="266"/>
    </row>
    <row r="168" spans="2:11" s="1" customFormat="1" ht="5.25" customHeight="1">
      <c r="B168" s="296"/>
      <c r="C168" s="291"/>
      <c r="D168" s="291"/>
      <c r="E168" s="291"/>
      <c r="F168" s="291"/>
      <c r="G168" s="292"/>
      <c r="H168" s="291"/>
      <c r="I168" s="291"/>
      <c r="J168" s="291"/>
      <c r="K168" s="319"/>
    </row>
    <row r="169" spans="2:11" s="1" customFormat="1" ht="15" customHeight="1">
      <c r="B169" s="296"/>
      <c r="C169" s="271" t="s">
        <v>399</v>
      </c>
      <c r="D169" s="271"/>
      <c r="E169" s="271"/>
      <c r="F169" s="294" t="s">
        <v>396</v>
      </c>
      <c r="G169" s="271"/>
      <c r="H169" s="271" t="s">
        <v>436</v>
      </c>
      <c r="I169" s="271" t="s">
        <v>398</v>
      </c>
      <c r="J169" s="271">
        <v>120</v>
      </c>
      <c r="K169" s="319"/>
    </row>
    <row r="170" spans="2:11" s="1" customFormat="1" ht="15" customHeight="1">
      <c r="B170" s="296"/>
      <c r="C170" s="271" t="s">
        <v>445</v>
      </c>
      <c r="D170" s="271"/>
      <c r="E170" s="271"/>
      <c r="F170" s="294" t="s">
        <v>396</v>
      </c>
      <c r="G170" s="271"/>
      <c r="H170" s="271" t="s">
        <v>446</v>
      </c>
      <c r="I170" s="271" t="s">
        <v>398</v>
      </c>
      <c r="J170" s="271" t="s">
        <v>447</v>
      </c>
      <c r="K170" s="319"/>
    </row>
    <row r="171" spans="2:11" s="1" customFormat="1" ht="15" customHeight="1">
      <c r="B171" s="296"/>
      <c r="C171" s="271" t="s">
        <v>344</v>
      </c>
      <c r="D171" s="271"/>
      <c r="E171" s="271"/>
      <c r="F171" s="294" t="s">
        <v>396</v>
      </c>
      <c r="G171" s="271"/>
      <c r="H171" s="271" t="s">
        <v>463</v>
      </c>
      <c r="I171" s="271" t="s">
        <v>398</v>
      </c>
      <c r="J171" s="271" t="s">
        <v>447</v>
      </c>
      <c r="K171" s="319"/>
    </row>
    <row r="172" spans="2:11" s="1" customFormat="1" ht="15" customHeight="1">
      <c r="B172" s="296"/>
      <c r="C172" s="271" t="s">
        <v>401</v>
      </c>
      <c r="D172" s="271"/>
      <c r="E172" s="271"/>
      <c r="F172" s="294" t="s">
        <v>402</v>
      </c>
      <c r="G172" s="271"/>
      <c r="H172" s="271" t="s">
        <v>463</v>
      </c>
      <c r="I172" s="271" t="s">
        <v>398</v>
      </c>
      <c r="J172" s="271">
        <v>50</v>
      </c>
      <c r="K172" s="319"/>
    </row>
    <row r="173" spans="2:11" s="1" customFormat="1" ht="15" customHeight="1">
      <c r="B173" s="296"/>
      <c r="C173" s="271" t="s">
        <v>404</v>
      </c>
      <c r="D173" s="271"/>
      <c r="E173" s="271"/>
      <c r="F173" s="294" t="s">
        <v>396</v>
      </c>
      <c r="G173" s="271"/>
      <c r="H173" s="271" t="s">
        <v>463</v>
      </c>
      <c r="I173" s="271" t="s">
        <v>406</v>
      </c>
      <c r="J173" s="271"/>
      <c r="K173" s="319"/>
    </row>
    <row r="174" spans="2:11" s="1" customFormat="1" ht="15" customHeight="1">
      <c r="B174" s="296"/>
      <c r="C174" s="271" t="s">
        <v>415</v>
      </c>
      <c r="D174" s="271"/>
      <c r="E174" s="271"/>
      <c r="F174" s="294" t="s">
        <v>402</v>
      </c>
      <c r="G174" s="271"/>
      <c r="H174" s="271" t="s">
        <v>463</v>
      </c>
      <c r="I174" s="271" t="s">
        <v>398</v>
      </c>
      <c r="J174" s="271">
        <v>50</v>
      </c>
      <c r="K174" s="319"/>
    </row>
    <row r="175" spans="2:11" s="1" customFormat="1" ht="15" customHeight="1">
      <c r="B175" s="296"/>
      <c r="C175" s="271" t="s">
        <v>423</v>
      </c>
      <c r="D175" s="271"/>
      <c r="E175" s="271"/>
      <c r="F175" s="294" t="s">
        <v>402</v>
      </c>
      <c r="G175" s="271"/>
      <c r="H175" s="271" t="s">
        <v>463</v>
      </c>
      <c r="I175" s="271" t="s">
        <v>398</v>
      </c>
      <c r="J175" s="271">
        <v>50</v>
      </c>
      <c r="K175" s="319"/>
    </row>
    <row r="176" spans="2:11" s="1" customFormat="1" ht="15" customHeight="1">
      <c r="B176" s="296"/>
      <c r="C176" s="271" t="s">
        <v>421</v>
      </c>
      <c r="D176" s="271"/>
      <c r="E176" s="271"/>
      <c r="F176" s="294" t="s">
        <v>402</v>
      </c>
      <c r="G176" s="271"/>
      <c r="H176" s="271" t="s">
        <v>463</v>
      </c>
      <c r="I176" s="271" t="s">
        <v>398</v>
      </c>
      <c r="J176" s="271">
        <v>50</v>
      </c>
      <c r="K176" s="319"/>
    </row>
    <row r="177" spans="2:11" s="1" customFormat="1" ht="15" customHeight="1">
      <c r="B177" s="296"/>
      <c r="C177" s="271" t="s">
        <v>99</v>
      </c>
      <c r="D177" s="271"/>
      <c r="E177" s="271"/>
      <c r="F177" s="294" t="s">
        <v>396</v>
      </c>
      <c r="G177" s="271"/>
      <c r="H177" s="271" t="s">
        <v>464</v>
      </c>
      <c r="I177" s="271" t="s">
        <v>465</v>
      </c>
      <c r="J177" s="271"/>
      <c r="K177" s="319"/>
    </row>
    <row r="178" spans="2:11" s="1" customFormat="1" ht="15" customHeight="1">
      <c r="B178" s="296"/>
      <c r="C178" s="271" t="s">
        <v>57</v>
      </c>
      <c r="D178" s="271"/>
      <c r="E178" s="271"/>
      <c r="F178" s="294" t="s">
        <v>396</v>
      </c>
      <c r="G178" s="271"/>
      <c r="H178" s="271" t="s">
        <v>466</v>
      </c>
      <c r="I178" s="271" t="s">
        <v>467</v>
      </c>
      <c r="J178" s="271">
        <v>1</v>
      </c>
      <c r="K178" s="319"/>
    </row>
    <row r="179" spans="2:11" s="1" customFormat="1" ht="15" customHeight="1">
      <c r="B179" s="296"/>
      <c r="C179" s="271" t="s">
        <v>53</v>
      </c>
      <c r="D179" s="271"/>
      <c r="E179" s="271"/>
      <c r="F179" s="294" t="s">
        <v>396</v>
      </c>
      <c r="G179" s="271"/>
      <c r="H179" s="271" t="s">
        <v>468</v>
      </c>
      <c r="I179" s="271" t="s">
        <v>398</v>
      </c>
      <c r="J179" s="271">
        <v>20</v>
      </c>
      <c r="K179" s="319"/>
    </row>
    <row r="180" spans="2:11" s="1" customFormat="1" ht="15" customHeight="1">
      <c r="B180" s="296"/>
      <c r="C180" s="271" t="s">
        <v>54</v>
      </c>
      <c r="D180" s="271"/>
      <c r="E180" s="271"/>
      <c r="F180" s="294" t="s">
        <v>396</v>
      </c>
      <c r="G180" s="271"/>
      <c r="H180" s="271" t="s">
        <v>469</v>
      </c>
      <c r="I180" s="271" t="s">
        <v>398</v>
      </c>
      <c r="J180" s="271">
        <v>255</v>
      </c>
      <c r="K180" s="319"/>
    </row>
    <row r="181" spans="2:11" s="1" customFormat="1" ht="15" customHeight="1">
      <c r="B181" s="296"/>
      <c r="C181" s="271" t="s">
        <v>100</v>
      </c>
      <c r="D181" s="271"/>
      <c r="E181" s="271"/>
      <c r="F181" s="294" t="s">
        <v>396</v>
      </c>
      <c r="G181" s="271"/>
      <c r="H181" s="271" t="s">
        <v>360</v>
      </c>
      <c r="I181" s="271" t="s">
        <v>398</v>
      </c>
      <c r="J181" s="271">
        <v>10</v>
      </c>
      <c r="K181" s="319"/>
    </row>
    <row r="182" spans="2:11" s="1" customFormat="1" ht="15" customHeight="1">
      <c r="B182" s="296"/>
      <c r="C182" s="271" t="s">
        <v>101</v>
      </c>
      <c r="D182" s="271"/>
      <c r="E182" s="271"/>
      <c r="F182" s="294" t="s">
        <v>396</v>
      </c>
      <c r="G182" s="271"/>
      <c r="H182" s="271" t="s">
        <v>470</v>
      </c>
      <c r="I182" s="271" t="s">
        <v>431</v>
      </c>
      <c r="J182" s="271"/>
      <c r="K182" s="319"/>
    </row>
    <row r="183" spans="2:11" s="1" customFormat="1" ht="15" customHeight="1">
      <c r="B183" s="296"/>
      <c r="C183" s="271" t="s">
        <v>471</v>
      </c>
      <c r="D183" s="271"/>
      <c r="E183" s="271"/>
      <c r="F183" s="294" t="s">
        <v>396</v>
      </c>
      <c r="G183" s="271"/>
      <c r="H183" s="271" t="s">
        <v>472</v>
      </c>
      <c r="I183" s="271" t="s">
        <v>431</v>
      </c>
      <c r="J183" s="271"/>
      <c r="K183" s="319"/>
    </row>
    <row r="184" spans="2:11" s="1" customFormat="1" ht="15" customHeight="1">
      <c r="B184" s="296"/>
      <c r="C184" s="271" t="s">
        <v>460</v>
      </c>
      <c r="D184" s="271"/>
      <c r="E184" s="271"/>
      <c r="F184" s="294" t="s">
        <v>396</v>
      </c>
      <c r="G184" s="271"/>
      <c r="H184" s="271" t="s">
        <v>473</v>
      </c>
      <c r="I184" s="271" t="s">
        <v>431</v>
      </c>
      <c r="J184" s="271"/>
      <c r="K184" s="319"/>
    </row>
    <row r="185" spans="2:11" s="1" customFormat="1" ht="15" customHeight="1">
      <c r="B185" s="296"/>
      <c r="C185" s="271" t="s">
        <v>103</v>
      </c>
      <c r="D185" s="271"/>
      <c r="E185" s="271"/>
      <c r="F185" s="294" t="s">
        <v>402</v>
      </c>
      <c r="G185" s="271"/>
      <c r="H185" s="271" t="s">
        <v>474</v>
      </c>
      <c r="I185" s="271" t="s">
        <v>398</v>
      </c>
      <c r="J185" s="271">
        <v>50</v>
      </c>
      <c r="K185" s="319"/>
    </row>
    <row r="186" spans="2:11" s="1" customFormat="1" ht="15" customHeight="1">
      <c r="B186" s="296"/>
      <c r="C186" s="271" t="s">
        <v>475</v>
      </c>
      <c r="D186" s="271"/>
      <c r="E186" s="271"/>
      <c r="F186" s="294" t="s">
        <v>402</v>
      </c>
      <c r="G186" s="271"/>
      <c r="H186" s="271" t="s">
        <v>476</v>
      </c>
      <c r="I186" s="271" t="s">
        <v>477</v>
      </c>
      <c r="J186" s="271"/>
      <c r="K186" s="319"/>
    </row>
    <row r="187" spans="2:11" s="1" customFormat="1" ht="15" customHeight="1">
      <c r="B187" s="296"/>
      <c r="C187" s="271" t="s">
        <v>478</v>
      </c>
      <c r="D187" s="271"/>
      <c r="E187" s="271"/>
      <c r="F187" s="294" t="s">
        <v>402</v>
      </c>
      <c r="G187" s="271"/>
      <c r="H187" s="271" t="s">
        <v>479</v>
      </c>
      <c r="I187" s="271" t="s">
        <v>477</v>
      </c>
      <c r="J187" s="271"/>
      <c r="K187" s="319"/>
    </row>
    <row r="188" spans="2:11" s="1" customFormat="1" ht="15" customHeight="1">
      <c r="B188" s="296"/>
      <c r="C188" s="271" t="s">
        <v>480</v>
      </c>
      <c r="D188" s="271"/>
      <c r="E188" s="271"/>
      <c r="F188" s="294" t="s">
        <v>402</v>
      </c>
      <c r="G188" s="271"/>
      <c r="H188" s="271" t="s">
        <v>481</v>
      </c>
      <c r="I188" s="271" t="s">
        <v>477</v>
      </c>
      <c r="J188" s="271"/>
      <c r="K188" s="319"/>
    </row>
    <row r="189" spans="2:11" s="1" customFormat="1" ht="15" customHeight="1">
      <c r="B189" s="296"/>
      <c r="C189" s="332" t="s">
        <v>482</v>
      </c>
      <c r="D189" s="271"/>
      <c r="E189" s="271"/>
      <c r="F189" s="294" t="s">
        <v>402</v>
      </c>
      <c r="G189" s="271"/>
      <c r="H189" s="271" t="s">
        <v>483</v>
      </c>
      <c r="I189" s="271" t="s">
        <v>484</v>
      </c>
      <c r="J189" s="333" t="s">
        <v>485</v>
      </c>
      <c r="K189" s="319"/>
    </row>
    <row r="190" spans="2:11" s="1" customFormat="1" ht="15" customHeight="1">
      <c r="B190" s="296"/>
      <c r="C190" s="332" t="s">
        <v>42</v>
      </c>
      <c r="D190" s="271"/>
      <c r="E190" s="271"/>
      <c r="F190" s="294" t="s">
        <v>396</v>
      </c>
      <c r="G190" s="271"/>
      <c r="H190" s="268" t="s">
        <v>486</v>
      </c>
      <c r="I190" s="271" t="s">
        <v>487</v>
      </c>
      <c r="J190" s="271"/>
      <c r="K190" s="319"/>
    </row>
    <row r="191" spans="2:11" s="1" customFormat="1" ht="15" customHeight="1">
      <c r="B191" s="296"/>
      <c r="C191" s="332" t="s">
        <v>488</v>
      </c>
      <c r="D191" s="271"/>
      <c r="E191" s="271"/>
      <c r="F191" s="294" t="s">
        <v>396</v>
      </c>
      <c r="G191" s="271"/>
      <c r="H191" s="271" t="s">
        <v>489</v>
      </c>
      <c r="I191" s="271" t="s">
        <v>431</v>
      </c>
      <c r="J191" s="271"/>
      <c r="K191" s="319"/>
    </row>
    <row r="192" spans="2:11" s="1" customFormat="1" ht="15" customHeight="1">
      <c r="B192" s="296"/>
      <c r="C192" s="332" t="s">
        <v>490</v>
      </c>
      <c r="D192" s="271"/>
      <c r="E192" s="271"/>
      <c r="F192" s="294" t="s">
        <v>396</v>
      </c>
      <c r="G192" s="271"/>
      <c r="H192" s="271" t="s">
        <v>491</v>
      </c>
      <c r="I192" s="271" t="s">
        <v>431</v>
      </c>
      <c r="J192" s="271"/>
      <c r="K192" s="319"/>
    </row>
    <row r="193" spans="2:11" s="1" customFormat="1" ht="15" customHeight="1">
      <c r="B193" s="296"/>
      <c r="C193" s="332" t="s">
        <v>492</v>
      </c>
      <c r="D193" s="271"/>
      <c r="E193" s="271"/>
      <c r="F193" s="294" t="s">
        <v>402</v>
      </c>
      <c r="G193" s="271"/>
      <c r="H193" s="271" t="s">
        <v>493</v>
      </c>
      <c r="I193" s="271" t="s">
        <v>431</v>
      </c>
      <c r="J193" s="271"/>
      <c r="K193" s="319"/>
    </row>
    <row r="194" spans="2:11" s="1" customFormat="1" ht="15" customHeight="1">
      <c r="B194" s="325"/>
      <c r="C194" s="334"/>
      <c r="D194" s="305"/>
      <c r="E194" s="305"/>
      <c r="F194" s="305"/>
      <c r="G194" s="305"/>
      <c r="H194" s="305"/>
      <c r="I194" s="305"/>
      <c r="J194" s="305"/>
      <c r="K194" s="326"/>
    </row>
    <row r="195" spans="2:11" s="1" customFormat="1" ht="18.75" customHeight="1">
      <c r="B195" s="307"/>
      <c r="C195" s="317"/>
      <c r="D195" s="317"/>
      <c r="E195" s="317"/>
      <c r="F195" s="327"/>
      <c r="G195" s="317"/>
      <c r="H195" s="317"/>
      <c r="I195" s="317"/>
      <c r="J195" s="317"/>
      <c r="K195" s="307"/>
    </row>
    <row r="196" spans="2:11" s="1" customFormat="1" ht="18.75" customHeight="1">
      <c r="B196" s="307"/>
      <c r="C196" s="317"/>
      <c r="D196" s="317"/>
      <c r="E196" s="317"/>
      <c r="F196" s="327"/>
      <c r="G196" s="317"/>
      <c r="H196" s="317"/>
      <c r="I196" s="317"/>
      <c r="J196" s="317"/>
      <c r="K196" s="307"/>
    </row>
    <row r="197" spans="2:11" s="1" customFormat="1" ht="18.75" customHeight="1">
      <c r="B197" s="279"/>
      <c r="C197" s="279"/>
      <c r="D197" s="279"/>
      <c r="E197" s="279"/>
      <c r="F197" s="279"/>
      <c r="G197" s="279"/>
      <c r="H197" s="279"/>
      <c r="I197" s="279"/>
      <c r="J197" s="279"/>
      <c r="K197" s="279"/>
    </row>
    <row r="198" spans="2:11" s="1" customFormat="1" ht="12">
      <c r="B198" s="258"/>
      <c r="C198" s="259"/>
      <c r="D198" s="259"/>
      <c r="E198" s="259"/>
      <c r="F198" s="259"/>
      <c r="G198" s="259"/>
      <c r="H198" s="259"/>
      <c r="I198" s="259"/>
      <c r="J198" s="259"/>
      <c r="K198" s="260"/>
    </row>
    <row r="199" spans="2:11" s="1" customFormat="1" ht="21">
      <c r="B199" s="261"/>
      <c r="C199" s="262" t="s">
        <v>494</v>
      </c>
      <c r="D199" s="262"/>
      <c r="E199" s="262"/>
      <c r="F199" s="262"/>
      <c r="G199" s="262"/>
      <c r="H199" s="262"/>
      <c r="I199" s="262"/>
      <c r="J199" s="262"/>
      <c r="K199" s="263"/>
    </row>
    <row r="200" spans="2:11" s="1" customFormat="1" ht="25.5" customHeight="1">
      <c r="B200" s="261"/>
      <c r="C200" s="335" t="s">
        <v>495</v>
      </c>
      <c r="D200" s="335"/>
      <c r="E200" s="335"/>
      <c r="F200" s="335" t="s">
        <v>496</v>
      </c>
      <c r="G200" s="336"/>
      <c r="H200" s="335" t="s">
        <v>497</v>
      </c>
      <c r="I200" s="335"/>
      <c r="J200" s="335"/>
      <c r="K200" s="263"/>
    </row>
    <row r="201" spans="2:11" s="1" customFormat="1" ht="5.25" customHeight="1">
      <c r="B201" s="296"/>
      <c r="C201" s="291"/>
      <c r="D201" s="291"/>
      <c r="E201" s="291"/>
      <c r="F201" s="291"/>
      <c r="G201" s="317"/>
      <c r="H201" s="291"/>
      <c r="I201" s="291"/>
      <c r="J201" s="291"/>
      <c r="K201" s="319"/>
    </row>
    <row r="202" spans="2:11" s="1" customFormat="1" ht="15" customHeight="1">
      <c r="B202" s="296"/>
      <c r="C202" s="271" t="s">
        <v>487</v>
      </c>
      <c r="D202" s="271"/>
      <c r="E202" s="271"/>
      <c r="F202" s="294" t="s">
        <v>43</v>
      </c>
      <c r="G202" s="271"/>
      <c r="H202" s="271" t="s">
        <v>498</v>
      </c>
      <c r="I202" s="271"/>
      <c r="J202" s="271"/>
      <c r="K202" s="319"/>
    </row>
    <row r="203" spans="2:11" s="1" customFormat="1" ht="15" customHeight="1">
      <c r="B203" s="296"/>
      <c r="C203" s="271"/>
      <c r="D203" s="271"/>
      <c r="E203" s="271"/>
      <c r="F203" s="294" t="s">
        <v>44</v>
      </c>
      <c r="G203" s="271"/>
      <c r="H203" s="271" t="s">
        <v>499</v>
      </c>
      <c r="I203" s="271"/>
      <c r="J203" s="271"/>
      <c r="K203" s="319"/>
    </row>
    <row r="204" spans="2:11" s="1" customFormat="1" ht="15" customHeight="1">
      <c r="B204" s="296"/>
      <c r="C204" s="271"/>
      <c r="D204" s="271"/>
      <c r="E204" s="271"/>
      <c r="F204" s="294" t="s">
        <v>47</v>
      </c>
      <c r="G204" s="271"/>
      <c r="H204" s="271" t="s">
        <v>500</v>
      </c>
      <c r="I204" s="271"/>
      <c r="J204" s="271"/>
      <c r="K204" s="319"/>
    </row>
    <row r="205" spans="2:11" s="1" customFormat="1" ht="15" customHeight="1">
      <c r="B205" s="296"/>
      <c r="C205" s="271"/>
      <c r="D205" s="271"/>
      <c r="E205" s="271"/>
      <c r="F205" s="294" t="s">
        <v>45</v>
      </c>
      <c r="G205" s="271"/>
      <c r="H205" s="271" t="s">
        <v>501</v>
      </c>
      <c r="I205" s="271"/>
      <c r="J205" s="271"/>
      <c r="K205" s="319"/>
    </row>
    <row r="206" spans="2:11" s="1" customFormat="1" ht="15" customHeight="1">
      <c r="B206" s="296"/>
      <c r="C206" s="271"/>
      <c r="D206" s="271"/>
      <c r="E206" s="271"/>
      <c r="F206" s="294" t="s">
        <v>46</v>
      </c>
      <c r="G206" s="271"/>
      <c r="H206" s="271" t="s">
        <v>502</v>
      </c>
      <c r="I206" s="271"/>
      <c r="J206" s="271"/>
      <c r="K206" s="319"/>
    </row>
    <row r="207" spans="2:11" s="1" customFormat="1" ht="15" customHeight="1">
      <c r="B207" s="296"/>
      <c r="C207" s="271"/>
      <c r="D207" s="271"/>
      <c r="E207" s="271"/>
      <c r="F207" s="294"/>
      <c r="G207" s="271"/>
      <c r="H207" s="271"/>
      <c r="I207" s="271"/>
      <c r="J207" s="271"/>
      <c r="K207" s="319"/>
    </row>
    <row r="208" spans="2:11" s="1" customFormat="1" ht="15" customHeight="1">
      <c r="B208" s="296"/>
      <c r="C208" s="271" t="s">
        <v>443</v>
      </c>
      <c r="D208" s="271"/>
      <c r="E208" s="271"/>
      <c r="F208" s="294" t="s">
        <v>77</v>
      </c>
      <c r="G208" s="271"/>
      <c r="H208" s="271" t="s">
        <v>503</v>
      </c>
      <c r="I208" s="271"/>
      <c r="J208" s="271"/>
      <c r="K208" s="319"/>
    </row>
    <row r="209" spans="2:11" s="1" customFormat="1" ht="15" customHeight="1">
      <c r="B209" s="296"/>
      <c r="C209" s="271"/>
      <c r="D209" s="271"/>
      <c r="E209" s="271"/>
      <c r="F209" s="294" t="s">
        <v>338</v>
      </c>
      <c r="G209" s="271"/>
      <c r="H209" s="271" t="s">
        <v>339</v>
      </c>
      <c r="I209" s="271"/>
      <c r="J209" s="271"/>
      <c r="K209" s="319"/>
    </row>
    <row r="210" spans="2:11" s="1" customFormat="1" ht="15" customHeight="1">
      <c r="B210" s="296"/>
      <c r="C210" s="271"/>
      <c r="D210" s="271"/>
      <c r="E210" s="271"/>
      <c r="F210" s="294" t="s">
        <v>336</v>
      </c>
      <c r="G210" s="271"/>
      <c r="H210" s="271" t="s">
        <v>504</v>
      </c>
      <c r="I210" s="271"/>
      <c r="J210" s="271"/>
      <c r="K210" s="319"/>
    </row>
    <row r="211" spans="2:11" s="1" customFormat="1" ht="15" customHeight="1">
      <c r="B211" s="337"/>
      <c r="C211" s="271"/>
      <c r="D211" s="271"/>
      <c r="E211" s="271"/>
      <c r="F211" s="294" t="s">
        <v>340</v>
      </c>
      <c r="G211" s="332"/>
      <c r="H211" s="323" t="s">
        <v>341</v>
      </c>
      <c r="I211" s="323"/>
      <c r="J211" s="323"/>
      <c r="K211" s="338"/>
    </row>
    <row r="212" spans="2:11" s="1" customFormat="1" ht="15" customHeight="1">
      <c r="B212" s="337"/>
      <c r="C212" s="271"/>
      <c r="D212" s="271"/>
      <c r="E212" s="271"/>
      <c r="F212" s="294" t="s">
        <v>342</v>
      </c>
      <c r="G212" s="332"/>
      <c r="H212" s="323" t="s">
        <v>505</v>
      </c>
      <c r="I212" s="323"/>
      <c r="J212" s="323"/>
      <c r="K212" s="338"/>
    </row>
    <row r="213" spans="2:11" s="1" customFormat="1" ht="15" customHeight="1">
      <c r="B213" s="337"/>
      <c r="C213" s="271"/>
      <c r="D213" s="271"/>
      <c r="E213" s="271"/>
      <c r="F213" s="294"/>
      <c r="G213" s="332"/>
      <c r="H213" s="323"/>
      <c r="I213" s="323"/>
      <c r="J213" s="323"/>
      <c r="K213" s="338"/>
    </row>
    <row r="214" spans="2:11" s="1" customFormat="1" ht="15" customHeight="1">
      <c r="B214" s="337"/>
      <c r="C214" s="271" t="s">
        <v>467</v>
      </c>
      <c r="D214" s="271"/>
      <c r="E214" s="271"/>
      <c r="F214" s="294">
        <v>1</v>
      </c>
      <c r="G214" s="332"/>
      <c r="H214" s="323" t="s">
        <v>506</v>
      </c>
      <c r="I214" s="323"/>
      <c r="J214" s="323"/>
      <c r="K214" s="338"/>
    </row>
    <row r="215" spans="2:11" s="1" customFormat="1" ht="15" customHeight="1">
      <c r="B215" s="337"/>
      <c r="C215" s="271"/>
      <c r="D215" s="271"/>
      <c r="E215" s="271"/>
      <c r="F215" s="294">
        <v>2</v>
      </c>
      <c r="G215" s="332"/>
      <c r="H215" s="323" t="s">
        <v>507</v>
      </c>
      <c r="I215" s="323"/>
      <c r="J215" s="323"/>
      <c r="K215" s="338"/>
    </row>
    <row r="216" spans="2:11" s="1" customFormat="1" ht="15" customHeight="1">
      <c r="B216" s="337"/>
      <c r="C216" s="271"/>
      <c r="D216" s="271"/>
      <c r="E216" s="271"/>
      <c r="F216" s="294">
        <v>3</v>
      </c>
      <c r="G216" s="332"/>
      <c r="H216" s="323" t="s">
        <v>508</v>
      </c>
      <c r="I216" s="323"/>
      <c r="J216" s="323"/>
      <c r="K216" s="338"/>
    </row>
    <row r="217" spans="2:11" s="1" customFormat="1" ht="15" customHeight="1">
      <c r="B217" s="337"/>
      <c r="C217" s="271"/>
      <c r="D217" s="271"/>
      <c r="E217" s="271"/>
      <c r="F217" s="294">
        <v>4</v>
      </c>
      <c r="G217" s="332"/>
      <c r="H217" s="323" t="s">
        <v>509</v>
      </c>
      <c r="I217" s="323"/>
      <c r="J217" s="323"/>
      <c r="K217" s="338"/>
    </row>
    <row r="218" spans="2:11" s="1" customFormat="1" ht="12.75" customHeight="1">
      <c r="B218" s="339"/>
      <c r="C218" s="340"/>
      <c r="D218" s="340"/>
      <c r="E218" s="340"/>
      <c r="F218" s="340"/>
      <c r="G218" s="340"/>
      <c r="H218" s="340"/>
      <c r="I218" s="340"/>
      <c r="J218" s="340"/>
      <c r="K218" s="34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Vachek Roman Bc.</dc:creator>
  <cp:keywords/>
  <dc:description/>
  <cp:lastModifiedBy>Vachek Roman Bc.</cp:lastModifiedBy>
  <dcterms:created xsi:type="dcterms:W3CDTF">2022-09-13T05:48:13Z</dcterms:created>
  <dcterms:modified xsi:type="dcterms:W3CDTF">2022-09-13T05:48:18Z</dcterms:modified>
  <cp:category/>
  <cp:version/>
  <cp:contentType/>
  <cp:contentStatus/>
</cp:coreProperties>
</file>