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 - Údržba HOZ Tašovi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'2022 - Údržba HOZ Tašovice'!$C$74:$K$137</definedName>
    <definedName name="_xlnm.Print_Area" localSheetId="1">'2022 - Údržba HOZ Tašovice'!$C$4:$J$37,'2022 - Údržba HOZ Tašovice'!$C$43:$J$58,'2022 - Údržba HOZ Tašovice'!$C$64:$K$137</definedName>
    <definedName name="_xlnm.Print_Titles" localSheetId="1">'2022 - Údržba HOZ Tašovice'!$74:$74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BI83"/>
  <c r="BH83"/>
  <c r="BG83"/>
  <c r="BF83"/>
  <c r="T83"/>
  <c r="R83"/>
  <c r="P83"/>
  <c r="BI78"/>
  <c r="BH78"/>
  <c r="BG78"/>
  <c r="BF78"/>
  <c r="T78"/>
  <c r="R78"/>
  <c r="P78"/>
  <c r="J72"/>
  <c r="J71"/>
  <c r="F71"/>
  <c r="F69"/>
  <c r="E67"/>
  <c r="J51"/>
  <c r="J50"/>
  <c r="F50"/>
  <c r="F48"/>
  <c r="E46"/>
  <c r="J16"/>
  <c r="E16"/>
  <c r="F51"/>
  <c r="J15"/>
  <c r="J10"/>
  <c r="J69"/>
  <c i="1" r="L50"/>
  <c r="AM50"/>
  <c r="AM49"/>
  <c r="L49"/>
  <c r="AM47"/>
  <c r="L47"/>
  <c r="L45"/>
  <c r="L44"/>
  <c i="2" r="J122"/>
  <c r="BK106"/>
  <c r="J114"/>
  <c r="J110"/>
  <c r="J106"/>
  <c r="J130"/>
  <c r="J118"/>
  <c r="J88"/>
  <c r="BK134"/>
  <c r="F33"/>
  <c i="1" r="BB55"/>
  <c r="BB54"/>
  <c r="W31"/>
  <c i="2" r="BK118"/>
  <c r="J93"/>
  <c r="BK83"/>
  <c r="BK93"/>
  <c r="BK122"/>
  <c r="J126"/>
  <c r="J32"/>
  <c i="1" r="AW55"/>
  <c i="2" r="BK88"/>
  <c r="BK101"/>
  <c r="J101"/>
  <c r="J134"/>
  <c r="J97"/>
  <c r="BK110"/>
  <c r="BK126"/>
  <c r="J78"/>
  <c r="BK114"/>
  <c r="BK78"/>
  <c r="BK130"/>
  <c i="1" r="AS54"/>
  <c i="2" r="BK97"/>
  <c r="J83"/>
  <c l="1" r="BK77"/>
  <c r="J77"/>
  <c r="J57"/>
  <c r="P77"/>
  <c r="P76"/>
  <c r="P75"/>
  <c i="1" r="AU55"/>
  <c i="2" r="R77"/>
  <c r="R76"/>
  <c r="R75"/>
  <c r="T77"/>
  <c r="T76"/>
  <c r="T75"/>
  <c r="BE134"/>
  <c r="F72"/>
  <c r="BE114"/>
  <c r="BE122"/>
  <c r="BE126"/>
  <c r="BE78"/>
  <c r="J48"/>
  <c r="BE88"/>
  <c r="BE93"/>
  <c r="BE130"/>
  <c r="BE97"/>
  <c r="BE101"/>
  <c r="BE106"/>
  <c r="BE83"/>
  <c r="BE110"/>
  <c r="BE118"/>
  <c r="F35"/>
  <c i="1" r="BD55"/>
  <c r="BD54"/>
  <c r="W33"/>
  <c i="2" r="F34"/>
  <c i="1" r="BC55"/>
  <c r="BC54"/>
  <c r="AY54"/>
  <c i="2" r="F32"/>
  <c i="1" r="BA55"/>
  <c r="BA54"/>
  <c r="W30"/>
  <c r="AX54"/>
  <c r="AU54"/>
  <c i="2" l="1" r="BK76"/>
  <c r="J76"/>
  <c r="J56"/>
  <c i="1" r="AW54"/>
  <c r="AK30"/>
  <c r="W32"/>
  <c i="2" r="F31"/>
  <c i="1" r="AZ55"/>
  <c r="AZ54"/>
  <c r="AV54"/>
  <c r="AK29"/>
  <c i="2" r="J31"/>
  <c i="1" r="AV55"/>
  <c r="AT55"/>
  <c i="2" l="1" r="BK75"/>
  <c r="J75"/>
  <c r="J55"/>
  <c i="1" r="W29"/>
  <c r="AT54"/>
  <c i="2" l="1" r="J28"/>
  <c i="1" r="AG55"/>
  <c r="AG54"/>
  <c r="AK26"/>
  <c r="AK35"/>
  <c i="2" l="1" r="J37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<sst xmlns="http://schemas.openxmlformats.org/spreadsheetml/2006/main">
  <si>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</si>
  <si>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</si>
  <si>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</si>
  <si>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</si>
  <si>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</si>
  <si>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{c22df501-91b1-4f70-840a-778666d44bbd}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</si>
  <si>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</si>
  <si>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</si>
  <si>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</si>
  <si>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</si>
  <si>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</si>
  <si>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</si>
  <si>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</si>
  <si>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</si>
  <si>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</si>
  <si>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</si>
  <si>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</si>
  <si>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</si>
  <si>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Tašovice</t>
  </si>
  <si>
    <t>KSO:</t>
  </si>
  <si>
    <t>CC-CZ:</t>
  </si>
  <si>
    <t>Místo:</t>
  </si>
  <si>
    <t>k.ú. Tašovice</t>
  </si>
  <si>
    <t>Datum:</t>
  </si>
  <si>
    <t>25. 8. 2022</t>
  </si>
  <si>
    <t>Zadavatel:</t>
  </si>
  <si>
    <t>IČ:</t>
  </si>
  <si>
    <t>SPÚ ČR</t>
  </si>
  <si>
    <t>DIČ:</t>
  </si>
  <si>
    <t>Uchazeč:</t>
  </si>
  <si>
    <t>Vyplň údaj</t>
  </si>
  <si>
    <t>Projektant:</t>
  </si>
  <si>
    <t>Ing. Markéta Pejzlová</t>
  </si>
  <si>
    <t>True</t>
  </si>
  <si>
    <t>Zpracovatel:</t>
  </si>
  <si>
    <t>01312774</t>
  </si>
  <si>
    <t>Státní pozemkový úřad ČR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</si>
  <si>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</si>
  <si>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</si>
  <si>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</si>
  <si>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</si>
  <si>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</si>
  <si>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</si>
  <si>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</si>
  <si>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</si>
  <si>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</si>
  <si>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</si>
  <si>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</si>
  <si>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</si>
  <si>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</si>
  <si>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</si>
  <si>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</si>
  <si>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</si>
  <si>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</si>
  <si>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</si>
  <si>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</si>
  <si>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</si>
  <si>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</si>
  <si>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</si>
  <si>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</si>
  <si>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</si>
  <si>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</si>
  <si>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</si>
  <si>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</si>
  <si>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</si>
  <si>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</si>
  <si>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</si>
  <si>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</si>
  <si>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</si>
  <si>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</si>
  <si>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</si>
  <si>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</si>
  <si>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</si>
  <si>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</si>
  <si>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</si>
  <si>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</si>
  <si>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</si>
  <si>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</si>
  <si>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</si>
  <si>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</si>
  <si>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</si>
  <si>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</si>
  <si>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</si>
  <si>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</si>
  <si>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</si>
  <si>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</si>
  <si>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</si>
  <si>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</si>
  <si>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</si>
  <si>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</si>
  <si>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</si>
  <si>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</si>
  <si>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</si>
  <si>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</si>
  <si>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</si>
  <si>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</si>
  <si>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</si>
  <si>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</si>
  <si>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</si>
  <si>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</si>
  <si>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</si>
  <si>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</si>
  <si>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</si>
  <si>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</si>
  <si>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</si>
  <si>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</si>
  <si>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111103203</t>
  </si>
  <si>
    <t>Kosení ve vegetačním období travního porostu hustého</t>
  </si>
  <si>
    <t>ha</t>
  </si>
  <si>
    <t>CS ÚRS 2022 02</t>
  </si>
  <si>
    <t>4</t>
  </si>
  <si>
    <t>1897974628</t>
  </si>
  <si>
    <t>PP</t>
  </si>
  <si>
    <t>Kosení travin a vodních rostlin ve vegetačním období travního porostu hustého</t>
  </si>
  <si>
    <t>Online PSC</t>
  </si>
  <si>
    <t>https://podminky.urs.cz/item/CS_URS_2022_02/111103203</t>
  </si>
  <si>
    <t>P</t>
  </si>
  <si>
    <t>Poznámka k položce:_x000d_
druhá část</t>
  </si>
  <si>
    <t>VV</t>
  </si>
  <si>
    <t>(348*5)/10000</t>
  </si>
  <si>
    <t>111103213</t>
  </si>
  <si>
    <t>Kosení ve vegetačním období divokého porostu hustého</t>
  </si>
  <si>
    <t>647696006</t>
  </si>
  <si>
    <t>Kosení travin a vodních rostlin ve vegetačním období divokého porostu hustého</t>
  </si>
  <si>
    <t>https://podminky.urs.cz/item/CS_URS_2022_02/111103213</t>
  </si>
  <si>
    <t>Poznámka k položce:_x000d_
první část od řeky k silnici</t>
  </si>
  <si>
    <t>90*5/10000</t>
  </si>
  <si>
    <t>3</t>
  </si>
  <si>
    <t>111203201</t>
  </si>
  <si>
    <t>Odstranění křovin a stromů s ponecháním kořenů z plochy do 1000 m2</t>
  </si>
  <si>
    <t>m2</t>
  </si>
  <si>
    <t>-1386094475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</si>
  <si>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</si>
  <si>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</si>
  <si>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Poznámka k položce:_x000d_
první část 120 m, druhá část 118 m</t>
  </si>
  <si>
    <t>(120+50+60+8)*5</t>
  </si>
  <si>
    <t>7</t>
  </si>
  <si>
    <t>125703313</t>
  </si>
  <si>
    <t>Čištění melioračních kanálů od naplavenin tl přes 250 do 500 mm dno zpevněné tvárnicemi</t>
  </si>
  <si>
    <t>m3</t>
  </si>
  <si>
    <t>-69470176</t>
  </si>
  <si>
    <t>Čištění melioračních kanálů s úpravou svahu do výšky naplavené vrstvy tloušťky naplavené vrstvy přes 250 do 500 mm, se dnem zpevněným tvárnicemi</t>
  </si>
  <si>
    <t>https://podminky.urs.cz/item/CS_URS_2022_02/125703313</t>
  </si>
  <si>
    <t>32+53</t>
  </si>
  <si>
    <t>9</t>
  </si>
  <si>
    <t>162751117</t>
  </si>
  <si>
    <t>Vodorovné přemístění přes 9 000 do 10000 m výkopku/sypaniny z horniny třídy těžitelnosti I skupiny 1 až 3</t>
  </si>
  <si>
    <t>-532836723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</si>
  <si>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</si>
  <si>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</si>
  <si>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85</t>
  </si>
  <si>
    <t>10</t>
  </si>
  <si>
    <t>162751119</t>
  </si>
  <si>
    <t>Příplatek k vodorovnému přemístění výkopku/sypaniny z horniny třídy těžitelnosti I skupiny 1 až 3 ZKD 1000 m přes 10000 m</t>
  </si>
  <si>
    <t>-222489945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</si>
  <si>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</si>
  <si>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</si>
  <si>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Poznámka k položce:_x000d_
příplatek na 15 km (25 km -10 km)</t>
  </si>
  <si>
    <t>85*15</t>
  </si>
  <si>
    <t>8</t>
  </si>
  <si>
    <t>167151101</t>
  </si>
  <si>
    <t>Nakládání výkopku z hornin třídy těžitelnosti I skupiny 1 až 3 do 100 m3</t>
  </si>
  <si>
    <t>1960718408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</si>
  <si>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</si>
  <si>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</si>
  <si>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13</t>
  </si>
  <si>
    <t>R - 031</t>
  </si>
  <si>
    <t xml:space="preserve">Ekologická likvidace travního porostu - v souladu se zákonem  o odpadech č. 541/2020 Sb., v platném znění    </t>
  </si>
  <si>
    <t>1303611951</t>
  </si>
  <si>
    <t xml:space="preserve">Ekologická likvidace travního porostu - v souladu se zákonem o odpadech č. 541/2020 Sb., v platném znění </t>
  </si>
  <si>
    <t>Poznámka k položce:_x000d_
porost bude odstraněn např. odvozem do kompostárny, odvozem na bioplynovou stanici, uložením na polní hnojiště apod., položka neřeší vodorovné přemístění porostu</t>
  </si>
  <si>
    <t>0,174</t>
  </si>
  <si>
    <t>14</t>
  </si>
  <si>
    <t>R - 032</t>
  </si>
  <si>
    <t xml:space="preserve">Ekologická likvidace divokého porostu - v souladu se zákonem  o odpadech č. 541/2020 Sb., v platném znění    </t>
  </si>
  <si>
    <t>1342732024</t>
  </si>
  <si>
    <t xml:space="preserve">Ekologická likvidace divokého porostu - v souladu se zákonem o odpadech č. 541/2020 Sb., v platném znění </t>
  </si>
  <si>
    <t>0,045</t>
  </si>
  <si>
    <t>12</t>
  </si>
  <si>
    <t>R - 037</t>
  </si>
  <si>
    <t>Vytyčení inženýrské sítě, vč. dopravy</t>
  </si>
  <si>
    <t>ks</t>
  </si>
  <si>
    <t>-917441513</t>
  </si>
  <si>
    <t xml:space="preserve">Poznámka k položce:_x000d_
pro všechny druhy podzemních inženýrských sítí včetně dopravy a souvisejících nákladů (vytýčení NN podzemní, kanalizační řád, doklad o vytyčení,…)_x000d_
</t>
  </si>
  <si>
    <t>5</t>
  </si>
  <si>
    <t>11</t>
  </si>
  <si>
    <t>R-171201231</t>
  </si>
  <si>
    <t>R-Poplatek za uložení zeminy a kamení na recyklační skládce (skládkovné) kód odpadu 17 05 04</t>
  </si>
  <si>
    <t>t</t>
  </si>
  <si>
    <t>1248403907</t>
  </si>
  <si>
    <t>R-Poplatek za uložení stavebního odpadu na recyklační skládce (skládkovné) zeminy a kamení zatříděného do Katalogu odpadů pod kódem 17 05 04</t>
  </si>
  <si>
    <t>Poznámka k položce:_x000d_
Uložení na kompostárně AVE CZ Činov</t>
  </si>
  <si>
    <t>85*1,5</t>
  </si>
  <si>
    <t>185803105</t>
  </si>
  <si>
    <t>Shrabání pokoseného travního porostu s odvozem do 20 km</t>
  </si>
  <si>
    <t>-166738496</t>
  </si>
  <si>
    <t>Shrabání pokoseného porostu a organických naplavenin s odvozem do 20 km travního porostu</t>
  </si>
  <si>
    <t>https://podminky.urs.cz/item/CS_URS_2022_02/185803105</t>
  </si>
  <si>
    <t>6</t>
  </si>
  <si>
    <t>R - 001</t>
  </si>
  <si>
    <t xml:space="preserve">Ekologická likvidace veškeré neupotřeb. dřev. hmoty - z křovin a stromů D kmene do 100 mm - v souladu se zákonem o odpadech č. 541/2020 Sb.v platném znění </t>
  </si>
  <si>
    <t>1460731052</t>
  </si>
  <si>
    <t>Ekologická likvidace veškeré neupotřeb. dřev. hmoty - z křovin a stromů D kmene do 100 mm - v souladu se zákonem o odpadech č. 541/2020 Sb., v platném znění.</t>
  </si>
  <si>
    <t xml:space="preserve">Poznámka k položce:_x000d_
likvidace dřevní hmoty, použije se v případě když nelze pálit (např. štěpkováním, drcením, pálením na místě k tomu určeném a pod)_x000d_
</t>
  </si>
  <si>
    <t>1190</t>
  </si>
  <si>
    <t>185803106</t>
  </si>
  <si>
    <t>Shrabání pokoseného divokého porostu s odvozem do 20 km</t>
  </si>
  <si>
    <t>880920136</t>
  </si>
  <si>
    <t>Shrabání pokoseného porostu a organických naplavenin s odvozem do 20 km divokého porostu</t>
  </si>
  <si>
    <t>https://podminky.urs.cz/item/CS_URS_2022_02/185803106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</si>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</sst>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3" xfId="0" applyNumberFormat="1" applyFont="1" applyBorder="1" applyAlignment="1"/>
    <xf numFmtId="166" fontId="29" fillId="0" borderId="14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03" TargetMode="External" /><Relationship Id="rId2" Type="http://schemas.openxmlformats.org/officeDocument/2006/relationships/hyperlink" Target="https://podminky.urs.cz/item/CS_URS_2022_02/111103213" TargetMode="External" /><Relationship Id="rId3" Type="http://schemas.openxmlformats.org/officeDocument/2006/relationships/hyperlink" Target="https://podminky.urs.cz/item/CS_URS_2022_02/111203201" TargetMode="External" /><Relationship Id="rId4" Type="http://schemas.openxmlformats.org/officeDocument/2006/relationships/hyperlink" Target="https://podminky.urs.cz/item/CS_URS_2022_02/125703313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67151101" TargetMode="External" /><Relationship Id="rId8" Type="http://schemas.openxmlformats.org/officeDocument/2006/relationships/hyperlink" Target="https://podminky.urs.cz/item/CS_URS_2022_02/185803105" TargetMode="External" /><Relationship Id="rId9" Type="http://schemas.openxmlformats.org/officeDocument/2006/relationships/hyperlink" Target="https://podminky.urs.cz/item/CS_URS_2022_02/185803106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6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="1" customFormat="1" ht="12" customHeight="1">
      <c r="B5" s="20"/>
      <c r="D5" s="24" t="s">
        <v>14</v>
      </c>
      <c r="K5" s="25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16</v>
      </c>
      <c r="BS5" s="17" t="s">
        <v>7</v>
      </c>
    </row>
    <row r="6" s="1" customFormat="1" ht="36.96" customHeight="1">
      <c r="B6" s="20"/>
      <c r="D6" s="27" t="s">
        <v>17</v>
      </c>
      <c r="K6" s="28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7</v>
      </c>
    </row>
    <row r="7" s="1" customFormat="1" ht="12" customHeight="1">
      <c r="B7" s="20"/>
      <c r="D7" s="30" t="s">
        <v>19</v>
      </c>
      <c r="K7" s="25" t="s">
        <v>3</v>
      </c>
      <c r="AK7" s="30" t="s">
        <v>20</v>
      </c>
      <c r="AN7" s="25" t="s">
        <v>3</v>
      </c>
      <c r="AR7" s="20"/>
      <c r="BE7" s="29"/>
      <c r="BS7" s="17" t="s">
        <v>7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7</v>
      </c>
    </row>
    <row r="9" s="1" customFormat="1" ht="14.4" customHeight="1">
      <c r="B9" s="20"/>
      <c r="AR9" s="20"/>
      <c r="BE9" s="29"/>
      <c r="BS9" s="17" t="s">
        <v>7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3</v>
      </c>
      <c r="AR10" s="20"/>
      <c r="BE10" s="29"/>
      <c r="BS10" s="17" t="s">
        <v>7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3</v>
      </c>
      <c r="AR11" s="20"/>
      <c r="BE11" s="29"/>
      <c r="BS11" s="17" t="s">
        <v>7</v>
      </c>
    </row>
    <row r="12" s="1" customFormat="1" ht="6.96" customHeight="1">
      <c r="B12" s="20"/>
      <c r="AR12" s="20"/>
      <c r="BE12" s="29"/>
      <c r="BS12" s="17" t="s">
        <v>7</v>
      </c>
    </row>
    <row r="13" s="1" customFormat="1" ht="12" customHeight="1">
      <c r="B13" s="20"/>
      <c r="D13" s="30" t="s">
        <v>29</v>
      </c>
      <c r="AK13" s="30" t="s">
        <v>26</v>
      </c>
      <c r="AN13" s="32" t="s">
        <v>30</v>
      </c>
      <c r="AR13" s="20"/>
      <c r="BE13" s="29"/>
      <c r="BS13" s="17" t="s">
        <v>7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7</v>
      </c>
    </row>
    <row r="15" s="1" customFormat="1" ht="6.96" customHeight="1">
      <c r="B15" s="20"/>
      <c r="AR15" s="20"/>
      <c r="BE15" s="29"/>
      <c r="BS15" s="17" t="s">
        <v>4</v>
      </c>
    </row>
    <row r="16" s="1" customFormat="1" ht="12" customHeight="1">
      <c r="B16" s="20"/>
      <c r="D16" s="30" t="s">
        <v>31</v>
      </c>
      <c r="AK16" s="30" t="s">
        <v>26</v>
      </c>
      <c r="AN16" s="25" t="s">
        <v>3</v>
      </c>
      <c r="AR16" s="20"/>
      <c r="BE16" s="29"/>
      <c r="BS16" s="17" t="s">
        <v>4</v>
      </c>
    </row>
    <row r="17" s="1" customFormat="1" ht="18.48" customHeight="1">
      <c r="B17" s="20"/>
      <c r="E17" s="25" t="s">
        <v>32</v>
      </c>
      <c r="AK17" s="30" t="s">
        <v>28</v>
      </c>
      <c r="AN17" s="25" t="s">
        <v>3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7</v>
      </c>
    </row>
    <row r="19" s="1" customFormat="1" ht="12" customHeight="1">
      <c r="B19" s="20"/>
      <c r="D19" s="30" t="s">
        <v>34</v>
      </c>
      <c r="AK19" s="30" t="s">
        <v>26</v>
      </c>
      <c r="AN19" s="25" t="s">
        <v>35</v>
      </c>
      <c r="AR19" s="20"/>
      <c r="BE19" s="29"/>
      <c r="BS19" s="17" t="s">
        <v>7</v>
      </c>
    </row>
    <row r="20" s="1" customFormat="1" ht="18.48" customHeight="1">
      <c r="B20" s="20"/>
      <c r="E20" s="25" t="s">
        <v>36</v>
      </c>
      <c r="AK20" s="30" t="s">
        <v>28</v>
      </c>
      <c r="AN20" s="25" t="s">
        <v>3</v>
      </c>
      <c r="AR20" s="20"/>
      <c r="BE20" s="29"/>
      <c r="BS20" s="17" t="s">
        <v>33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37</v>
      </c>
      <c r="AR22" s="20"/>
      <c r="BE22" s="29"/>
    </row>
    <row r="23" s="1" customFormat="1" ht="47.25" customHeight="1">
      <c r="B23" s="20"/>
      <c r="E23" s="34" t="s">
        <v>38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43</v>
      </c>
      <c r="E29" s="3"/>
      <c r="F29" s="30" t="s">
        <v>44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ROUND(AV54,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45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ROUND(AW54,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46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47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48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3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36"/>
    </row>
    <row r="35" s="2" customFormat="1" ht="25.92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50" t="s">
        <v>51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6.96" customHeight="1">
      <c r="A37" s="36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7"/>
      <c r="BE37" s="36"/>
    </row>
    <row r="41" s="2" customFormat="1" ht="6.96" customHeight="1">
      <c r="A41" s="36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7"/>
      <c r="BE41" s="36"/>
    </row>
    <row r="42" s="2" customFormat="1" ht="24.96" customHeight="1">
      <c r="A42" s="36"/>
      <c r="B42" s="37"/>
      <c r="C42" s="21" t="s">
        <v>52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7"/>
      <c r="BE42" s="36"/>
    </row>
    <row r="43" s="2" customFormat="1" ht="6.96" customHeight="1">
      <c r="A43" s="36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7"/>
      <c r="BE43" s="36"/>
    </row>
    <row r="44" s="4" customFormat="1" ht="12" customHeight="1">
      <c r="A44" s="4"/>
      <c r="B44" s="57"/>
      <c r="C44" s="30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7"/>
      <c r="BE44" s="4"/>
    </row>
    <row r="45" s="5" customFormat="1" ht="36.96" customHeight="1">
      <c r="A45" s="5"/>
      <c r="B45" s="58"/>
      <c r="C45" s="59" t="s">
        <v>17</v>
      </c>
      <c r="D45" s="5"/>
      <c r="E45" s="5"/>
      <c r="F45" s="5"/>
      <c r="G45" s="5"/>
      <c r="H45" s="5"/>
      <c r="I45" s="5"/>
      <c r="J45" s="5"/>
      <c r="K45" s="5"/>
      <c r="L45" s="60" t="str">
        <f>K6</f>
        <v>Údržba HOZ Tašovice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8"/>
      <c r="BE45" s="5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7"/>
      <c r="BE46" s="36"/>
    </row>
    <row r="47" s="2" customFormat="1" ht="12" customHeight="1">
      <c r="A47" s="36"/>
      <c r="B47" s="37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61" t="str">
        <f>IF(K8="","",K8)</f>
        <v>k.ú. Tašovice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62" t="str">
        <f>IF(AN8= "","",AN8)</f>
        <v>25. 8. 2022</v>
      </c>
      <c r="AN47" s="62"/>
      <c r="AO47" s="36"/>
      <c r="AP47" s="36"/>
      <c r="AQ47" s="36"/>
      <c r="AR47" s="37"/>
      <c r="BE47" s="36"/>
    </row>
    <row r="48" s="2" customFormat="1" ht="6.96" customHeight="1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BE48" s="36"/>
    </row>
    <row r="49" s="2" customFormat="1" ht="15.15" customHeight="1">
      <c r="A49" s="36"/>
      <c r="B49" s="37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4" t="str">
        <f>IF(E11= "","",E11)</f>
        <v>SPÚ ČR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31</v>
      </c>
      <c r="AJ49" s="36"/>
      <c r="AK49" s="36"/>
      <c r="AL49" s="36"/>
      <c r="AM49" s="63" t="str">
        <f>IF(E17="","",E17)</f>
        <v>Ing. Markéta Pejzlová</v>
      </c>
      <c r="AN49" s="4"/>
      <c r="AO49" s="4"/>
      <c r="AP49" s="4"/>
      <c r="AQ49" s="36"/>
      <c r="AR49" s="37"/>
      <c r="AS49" s="64" t="s">
        <v>53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36"/>
    </row>
    <row r="50" s="2" customFormat="1" ht="15.15" customHeight="1">
      <c r="A50" s="36"/>
      <c r="B50" s="37"/>
      <c r="C50" s="30" t="s">
        <v>29</v>
      </c>
      <c r="D50" s="36"/>
      <c r="E50" s="36"/>
      <c r="F50" s="36"/>
      <c r="G50" s="36"/>
      <c r="H50" s="36"/>
      <c r="I50" s="36"/>
      <c r="J50" s="36"/>
      <c r="K50" s="36"/>
      <c r="L50" s="4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34</v>
      </c>
      <c r="AJ50" s="36"/>
      <c r="AK50" s="36"/>
      <c r="AL50" s="36"/>
      <c r="AM50" s="63" t="str">
        <f>IF(E20="","",E20)</f>
        <v>Státní pozemkový úřad ČR</v>
      </c>
      <c r="AN50" s="4"/>
      <c r="AO50" s="4"/>
      <c r="AP50" s="4"/>
      <c r="AQ50" s="36"/>
      <c r="AR50" s="37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  <c r="BE50" s="36"/>
    </row>
    <row r="51" s="2" customFormat="1" ht="10.8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7"/>
      <c r="AS51" s="68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1"/>
      <c r="BE51" s="36"/>
    </row>
    <row r="52" s="2" customFormat="1" ht="29.28" customHeight="1">
      <c r="A52" s="36"/>
      <c r="B52" s="37"/>
      <c r="C52" s="72" t="s">
        <v>54</v>
      </c>
      <c r="D52" s="73"/>
      <c r="E52" s="73"/>
      <c r="F52" s="73"/>
      <c r="G52" s="73"/>
      <c r="H52" s="74"/>
      <c r="I52" s="75" t="s">
        <v>55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6" t="s">
        <v>56</v>
      </c>
      <c r="AH52" s="73"/>
      <c r="AI52" s="73"/>
      <c r="AJ52" s="73"/>
      <c r="AK52" s="73"/>
      <c r="AL52" s="73"/>
      <c r="AM52" s="73"/>
      <c r="AN52" s="75" t="s">
        <v>57</v>
      </c>
      <c r="AO52" s="73"/>
      <c r="AP52" s="73"/>
      <c r="AQ52" s="77" t="s">
        <v>58</v>
      </c>
      <c r="AR52" s="37"/>
      <c r="AS52" s="78" t="s">
        <v>59</v>
      </c>
      <c r="AT52" s="79" t="s">
        <v>60</v>
      </c>
      <c r="AU52" s="79" t="s">
        <v>61</v>
      </c>
      <c r="AV52" s="79" t="s">
        <v>62</v>
      </c>
      <c r="AW52" s="79" t="s">
        <v>63</v>
      </c>
      <c r="AX52" s="79" t="s">
        <v>64</v>
      </c>
      <c r="AY52" s="79" t="s">
        <v>65</v>
      </c>
      <c r="AZ52" s="79" t="s">
        <v>66</v>
      </c>
      <c r="BA52" s="79" t="s">
        <v>67</v>
      </c>
      <c r="BB52" s="79" t="s">
        <v>68</v>
      </c>
      <c r="BC52" s="79" t="s">
        <v>69</v>
      </c>
      <c r="BD52" s="80" t="s">
        <v>70</v>
      </c>
      <c r="BE52" s="36"/>
    </row>
    <row r="53" s="2" customFormat="1" ht="10.8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7"/>
      <c r="AS53" s="81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  <c r="BE53" s="36"/>
    </row>
    <row r="54" s="6" customFormat="1" ht="32.4" customHeight="1">
      <c r="A54" s="6"/>
      <c r="B54" s="84"/>
      <c r="C54" s="85" t="s">
        <v>71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7">
        <f>ROUND(AG55,2)</f>
        <v>0</v>
      </c>
      <c r="AH54" s="87"/>
      <c r="AI54" s="87"/>
      <c r="AJ54" s="87"/>
      <c r="AK54" s="87"/>
      <c r="AL54" s="87"/>
      <c r="AM54" s="87"/>
      <c r="AN54" s="88">
        <f>SUM(AG54,AT54)</f>
        <v>0</v>
      </c>
      <c r="AO54" s="88"/>
      <c r="AP54" s="88"/>
      <c r="AQ54" s="89" t="s">
        <v>3</v>
      </c>
      <c r="AR54" s="84"/>
      <c r="AS54" s="90">
        <f>ROUND(AS55,2)</f>
        <v>0</v>
      </c>
      <c r="AT54" s="91">
        <f>ROUND(SUM(AV54:AW54),2)</f>
        <v>0</v>
      </c>
      <c r="AU54" s="92">
        <f>ROUND(AU55,5)</f>
        <v>0</v>
      </c>
      <c r="AV54" s="91">
        <f>ROUND(AZ54*L29,2)</f>
        <v>0</v>
      </c>
      <c r="AW54" s="91">
        <f>ROUND(BA54*L30,2)</f>
        <v>0</v>
      </c>
      <c r="AX54" s="91">
        <f>ROUND(BB54*L29,2)</f>
        <v>0</v>
      </c>
      <c r="AY54" s="91">
        <f>ROUND(BC54*L30,2)</f>
        <v>0</v>
      </c>
      <c r="AZ54" s="91">
        <f>ROUND(AZ55,2)</f>
        <v>0</v>
      </c>
      <c r="BA54" s="91">
        <f>ROUND(BA55,2)</f>
        <v>0</v>
      </c>
      <c r="BB54" s="91">
        <f>ROUND(BB55,2)</f>
        <v>0</v>
      </c>
      <c r="BC54" s="91">
        <f>ROUND(BC55,2)</f>
        <v>0</v>
      </c>
      <c r="BD54" s="93">
        <f>ROUND(BD55,2)</f>
        <v>0</v>
      </c>
      <c r="BE54" s="6"/>
      <c r="BS54" s="94" t="s">
        <v>72</v>
      </c>
      <c r="BT54" s="94" t="s">
        <v>73</v>
      </c>
      <c r="BV54" s="94" t="s">
        <v>74</v>
      </c>
      <c r="BW54" s="94" t="s">
        <v>5</v>
      </c>
      <c r="BX54" s="94" t="s">
        <v>75</v>
      </c>
      <c r="CL54" s="94" t="s">
        <v>3</v>
      </c>
    </row>
    <row r="55" s="7" customFormat="1" ht="16.5" customHeight="1">
      <c r="A55" s="95" t="s">
        <v>76</v>
      </c>
      <c r="B55" s="96"/>
      <c r="C55" s="97"/>
      <c r="D55" s="98" t="s">
        <v>15</v>
      </c>
      <c r="E55" s="98"/>
      <c r="F55" s="98"/>
      <c r="G55" s="98"/>
      <c r="H55" s="98"/>
      <c r="I55" s="99"/>
      <c r="J55" s="98" t="s">
        <v>18</v>
      </c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100">
        <f>'2022 - Údržba HOZ Tašovice'!J28</f>
        <v>0</v>
      </c>
      <c r="AH55" s="99"/>
      <c r="AI55" s="99"/>
      <c r="AJ55" s="99"/>
      <c r="AK55" s="99"/>
      <c r="AL55" s="99"/>
      <c r="AM55" s="99"/>
      <c r="AN55" s="100">
        <f>SUM(AG55,AT55)</f>
        <v>0</v>
      </c>
      <c r="AO55" s="99"/>
      <c r="AP55" s="99"/>
      <c r="AQ55" s="101" t="s">
        <v>77</v>
      </c>
      <c r="AR55" s="96"/>
      <c r="AS55" s="102">
        <v>0</v>
      </c>
      <c r="AT55" s="103">
        <f>ROUND(SUM(AV55:AW55),2)</f>
        <v>0</v>
      </c>
      <c r="AU55" s="104">
        <f>'2022 - Údržba HOZ Tašovice'!P75</f>
        <v>0</v>
      </c>
      <c r="AV55" s="103">
        <f>'2022 - Údržba HOZ Tašovice'!J31</f>
        <v>0</v>
      </c>
      <c r="AW55" s="103">
        <f>'2022 - Údržba HOZ Tašovice'!J32</f>
        <v>0</v>
      </c>
      <c r="AX55" s="103">
        <f>'2022 - Údržba HOZ Tašovice'!J33</f>
        <v>0</v>
      </c>
      <c r="AY55" s="103">
        <f>'2022 - Údržba HOZ Tašovice'!J34</f>
        <v>0</v>
      </c>
      <c r="AZ55" s="103">
        <f>'2022 - Údržba HOZ Tašovice'!F31</f>
        <v>0</v>
      </c>
      <c r="BA55" s="103">
        <f>'2022 - Údržba HOZ Tašovice'!F32</f>
        <v>0</v>
      </c>
      <c r="BB55" s="103">
        <f>'2022 - Údržba HOZ Tašovice'!F33</f>
        <v>0</v>
      </c>
      <c r="BC55" s="103">
        <f>'2022 - Údržba HOZ Tašovice'!F34</f>
        <v>0</v>
      </c>
      <c r="BD55" s="105">
        <f>'2022 - Údržba HOZ Tašovice'!F35</f>
        <v>0</v>
      </c>
      <c r="BE55" s="7"/>
      <c r="BT55" s="106" t="s">
        <v>78</v>
      </c>
      <c r="BU55" s="106" t="s">
        <v>79</v>
      </c>
      <c r="BV55" s="106" t="s">
        <v>74</v>
      </c>
      <c r="BW55" s="106" t="s">
        <v>5</v>
      </c>
      <c r="BX55" s="106" t="s">
        <v>75</v>
      </c>
      <c r="CL55" s="106" t="s">
        <v>3</v>
      </c>
    </row>
    <row r="56" s="2" customFormat="1" ht="30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7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37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 - Údržba HOZ Tašovi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81</v>
      </c>
      <c r="L4" s="20"/>
      <c r="M4" s="107" t="s">
        <v>11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17</v>
      </c>
      <c r="E6" s="36"/>
      <c r="F6" s="36"/>
      <c r="G6" s="36"/>
      <c r="H6" s="36"/>
      <c r="I6" s="36"/>
      <c r="J6" s="36"/>
      <c r="K6" s="36"/>
      <c r="L6" s="108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0" t="s">
        <v>18</v>
      </c>
      <c r="F7" s="36"/>
      <c r="G7" s="36"/>
      <c r="H7" s="36"/>
      <c r="I7" s="36"/>
      <c r="J7" s="36"/>
      <c r="K7" s="36"/>
      <c r="L7" s="108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19</v>
      </c>
      <c r="E9" s="36"/>
      <c r="F9" s="25" t="s">
        <v>3</v>
      </c>
      <c r="G9" s="36"/>
      <c r="H9" s="36"/>
      <c r="I9" s="30" t="s">
        <v>20</v>
      </c>
      <c r="J9" s="25" t="s">
        <v>3</v>
      </c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21</v>
      </c>
      <c r="E10" s="36"/>
      <c r="F10" s="25" t="s">
        <v>22</v>
      </c>
      <c r="G10" s="36"/>
      <c r="H10" s="36"/>
      <c r="I10" s="30" t="s">
        <v>23</v>
      </c>
      <c r="J10" s="62" t="str">
        <f>'Rekapitulace stavby'!AN8</f>
        <v>25. 8. 2022</v>
      </c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25</v>
      </c>
      <c r="E12" s="36"/>
      <c r="F12" s="36"/>
      <c r="G12" s="36"/>
      <c r="H12" s="36"/>
      <c r="I12" s="30" t="s">
        <v>26</v>
      </c>
      <c r="J12" s="25" t="s">
        <v>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27</v>
      </c>
      <c r="F13" s="36"/>
      <c r="G13" s="36"/>
      <c r="H13" s="36"/>
      <c r="I13" s="30" t="s">
        <v>28</v>
      </c>
      <c r="J13" s="25" t="s">
        <v>3</v>
      </c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29</v>
      </c>
      <c r="E15" s="36"/>
      <c r="F15" s="36"/>
      <c r="G15" s="36"/>
      <c r="H15" s="36"/>
      <c r="I15" s="30" t="s">
        <v>26</v>
      </c>
      <c r="J15" s="31" t="str">
        <f>'Rekapitulace stavby'!AN13</f>
        <v>Vyplň údaj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28</v>
      </c>
      <c r="J16" s="31" t="str">
        <f>'Rekapitulace stavby'!AN14</f>
        <v>Vyplň údaj</v>
      </c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31</v>
      </c>
      <c r="E18" s="36"/>
      <c r="F18" s="36"/>
      <c r="G18" s="36"/>
      <c r="H18" s="36"/>
      <c r="I18" s="30" t="s">
        <v>26</v>
      </c>
      <c r="J18" s="25" t="s">
        <v>3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32</v>
      </c>
      <c r="F19" s="36"/>
      <c r="G19" s="36"/>
      <c r="H19" s="36"/>
      <c r="I19" s="30" t="s">
        <v>28</v>
      </c>
      <c r="J19" s="25" t="s">
        <v>3</v>
      </c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34</v>
      </c>
      <c r="E21" s="36"/>
      <c r="F21" s="36"/>
      <c r="G21" s="36"/>
      <c r="H21" s="36"/>
      <c r="I21" s="30" t="s">
        <v>26</v>
      </c>
      <c r="J21" s="25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36</v>
      </c>
      <c r="F22" s="36"/>
      <c r="G22" s="36"/>
      <c r="H22" s="36"/>
      <c r="I22" s="30" t="s">
        <v>28</v>
      </c>
      <c r="J22" s="25" t="s">
        <v>3</v>
      </c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37</v>
      </c>
      <c r="E24" s="36"/>
      <c r="F24" s="36"/>
      <c r="G24" s="36"/>
      <c r="H24" s="36"/>
      <c r="I24" s="36"/>
      <c r="J24" s="36"/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09"/>
      <c r="B25" s="110"/>
      <c r="C25" s="109"/>
      <c r="D25" s="109"/>
      <c r="E25" s="34" t="s">
        <v>38</v>
      </c>
      <c r="F25" s="34"/>
      <c r="G25" s="34"/>
      <c r="H25" s="34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2"/>
      <c r="E27" s="82"/>
      <c r="F27" s="82"/>
      <c r="G27" s="82"/>
      <c r="H27" s="82"/>
      <c r="I27" s="82"/>
      <c r="J27" s="82"/>
      <c r="K27" s="82"/>
      <c r="L27" s="10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2" t="s">
        <v>39</v>
      </c>
      <c r="E28" s="36"/>
      <c r="F28" s="36"/>
      <c r="G28" s="36"/>
      <c r="H28" s="36"/>
      <c r="I28" s="36"/>
      <c r="J28" s="88">
        <f>ROUND(J75, 2)</f>
        <v>0</v>
      </c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41</v>
      </c>
      <c r="G30" s="36"/>
      <c r="H30" s="36"/>
      <c r="I30" s="41" t="s">
        <v>40</v>
      </c>
      <c r="J30" s="41" t="s">
        <v>42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3" t="s">
        <v>43</v>
      </c>
      <c r="E31" s="30" t="s">
        <v>44</v>
      </c>
      <c r="F31" s="114">
        <f>ROUND((SUM(BE75:BE137)),  2)</f>
        <v>0</v>
      </c>
      <c r="G31" s="36"/>
      <c r="H31" s="36"/>
      <c r="I31" s="115">
        <v>0.20999999999999999</v>
      </c>
      <c r="J31" s="114">
        <f>ROUND(((SUM(BE75:BE137))*I31),  2)</f>
        <v>0</v>
      </c>
      <c r="K31" s="36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45</v>
      </c>
      <c r="F32" s="114">
        <f>ROUND((SUM(BF75:BF137)),  2)</f>
        <v>0</v>
      </c>
      <c r="G32" s="36"/>
      <c r="H32" s="36"/>
      <c r="I32" s="115">
        <v>0.14999999999999999</v>
      </c>
      <c r="J32" s="114">
        <f>ROUND(((SUM(BF75:BF137))*I32),  2)</f>
        <v>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46</v>
      </c>
      <c r="F33" s="114">
        <f>ROUND((SUM(BG75:BG137)),  2)</f>
        <v>0</v>
      </c>
      <c r="G33" s="36"/>
      <c r="H33" s="36"/>
      <c r="I33" s="115">
        <v>0.20999999999999999</v>
      </c>
      <c r="J33" s="114">
        <f>0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47</v>
      </c>
      <c r="F34" s="114">
        <f>ROUND((SUM(BH75:BH137)),  2)</f>
        <v>0</v>
      </c>
      <c r="G34" s="36"/>
      <c r="H34" s="36"/>
      <c r="I34" s="115">
        <v>0.14999999999999999</v>
      </c>
      <c r="J34" s="114">
        <f>0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48</v>
      </c>
      <c r="F35" s="114">
        <f>ROUND((SUM(BI75:BI137)),  2)</f>
        <v>0</v>
      </c>
      <c r="G35" s="36"/>
      <c r="H35" s="36"/>
      <c r="I35" s="115">
        <v>0</v>
      </c>
      <c r="J35" s="114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16"/>
      <c r="D37" s="117" t="s">
        <v>49</v>
      </c>
      <c r="E37" s="74"/>
      <c r="F37" s="74"/>
      <c r="G37" s="118" t="s">
        <v>50</v>
      </c>
      <c r="H37" s="119" t="s">
        <v>51</v>
      </c>
      <c r="I37" s="74"/>
      <c r="J37" s="120">
        <f>SUM(J28:J35)</f>
        <v>0</v>
      </c>
      <c r="K37" s="121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10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82</v>
      </c>
      <c r="D43" s="36"/>
      <c r="E43" s="36"/>
      <c r="F43" s="36"/>
      <c r="G43" s="36"/>
      <c r="H43" s="36"/>
      <c r="I43" s="36"/>
      <c r="J43" s="36"/>
      <c r="K43" s="36"/>
      <c r="L43" s="108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6"/>
      <c r="D44" s="36"/>
      <c r="E44" s="36"/>
      <c r="F44" s="36"/>
      <c r="G44" s="36"/>
      <c r="H44" s="36"/>
      <c r="I44" s="36"/>
      <c r="J44" s="36"/>
      <c r="K44" s="36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17</v>
      </c>
      <c r="D45" s="36"/>
      <c r="E45" s="36"/>
      <c r="F45" s="36"/>
      <c r="G45" s="36"/>
      <c r="H45" s="36"/>
      <c r="I45" s="36"/>
      <c r="J45" s="36"/>
      <c r="K45" s="36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6"/>
      <c r="D46" s="36"/>
      <c r="E46" s="60" t="str">
        <f>E7</f>
        <v>Údržba HOZ Tašovice</v>
      </c>
      <c r="F46" s="36"/>
      <c r="G46" s="36"/>
      <c r="H46" s="36"/>
      <c r="I46" s="36"/>
      <c r="J46" s="36"/>
      <c r="K46" s="36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6"/>
      <c r="E48" s="36"/>
      <c r="F48" s="25" t="str">
        <f>F10</f>
        <v>k.ú. Tašovice</v>
      </c>
      <c r="G48" s="36"/>
      <c r="H48" s="36"/>
      <c r="I48" s="30" t="s">
        <v>23</v>
      </c>
      <c r="J48" s="62" t="str">
        <f>IF(J10="","",J10)</f>
        <v>25. 8. 2022</v>
      </c>
      <c r="K48" s="36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6"/>
      <c r="D49" s="36"/>
      <c r="E49" s="36"/>
      <c r="F49" s="36"/>
      <c r="G49" s="36"/>
      <c r="H49" s="36"/>
      <c r="I49" s="36"/>
      <c r="J49" s="36"/>
      <c r="K49" s="36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25</v>
      </c>
      <c r="D50" s="36"/>
      <c r="E50" s="36"/>
      <c r="F50" s="25" t="str">
        <f>E13</f>
        <v>SPÚ ČR</v>
      </c>
      <c r="G50" s="36"/>
      <c r="H50" s="36"/>
      <c r="I50" s="30" t="s">
        <v>31</v>
      </c>
      <c r="J50" s="34" t="str">
        <f>E19</f>
        <v>Ing. Markéta Pejzlová</v>
      </c>
      <c r="K50" s="36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25.65" customHeight="1">
      <c r="A51" s="36"/>
      <c r="B51" s="37"/>
      <c r="C51" s="30" t="s">
        <v>29</v>
      </c>
      <c r="D51" s="36"/>
      <c r="E51" s="36"/>
      <c r="F51" s="25" t="str">
        <f>IF(E16="","",E16)</f>
        <v>Vyplň údaj</v>
      </c>
      <c r="G51" s="36"/>
      <c r="H51" s="36"/>
      <c r="I51" s="30" t="s">
        <v>34</v>
      </c>
      <c r="J51" s="34" t="str">
        <f>E22</f>
        <v>Státní pozemkový úřad ČR</v>
      </c>
      <c r="K51" s="36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6"/>
      <c r="D52" s="36"/>
      <c r="E52" s="36"/>
      <c r="F52" s="36"/>
      <c r="G52" s="36"/>
      <c r="H52" s="36"/>
      <c r="I52" s="36"/>
      <c r="J52" s="36"/>
      <c r="K52" s="36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22" t="s">
        <v>83</v>
      </c>
      <c r="D53" s="116"/>
      <c r="E53" s="116"/>
      <c r="F53" s="116"/>
      <c r="G53" s="116"/>
      <c r="H53" s="116"/>
      <c r="I53" s="116"/>
      <c r="J53" s="123" t="s">
        <v>84</v>
      </c>
      <c r="K53" s="116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6"/>
      <c r="D54" s="36"/>
      <c r="E54" s="36"/>
      <c r="F54" s="36"/>
      <c r="G54" s="36"/>
      <c r="H54" s="36"/>
      <c r="I54" s="36"/>
      <c r="J54" s="36"/>
      <c r="K54" s="36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24" t="s">
        <v>71</v>
      </c>
      <c r="D55" s="36"/>
      <c r="E55" s="36"/>
      <c r="F55" s="36"/>
      <c r="G55" s="36"/>
      <c r="H55" s="36"/>
      <c r="I55" s="36"/>
      <c r="J55" s="88">
        <f>J75</f>
        <v>0</v>
      </c>
      <c r="K55" s="36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7" t="s">
        <v>85</v>
      </c>
    </row>
    <row r="56" s="9" customFormat="1" ht="24.96" customHeight="1">
      <c r="A56" s="9"/>
      <c r="B56" s="125"/>
      <c r="C56" s="9"/>
      <c r="D56" s="126" t="s">
        <v>86</v>
      </c>
      <c r="E56" s="127"/>
      <c r="F56" s="127"/>
      <c r="G56" s="127"/>
      <c r="H56" s="127"/>
      <c r="I56" s="127"/>
      <c r="J56" s="128">
        <f>J76</f>
        <v>0</v>
      </c>
      <c r="K56" s="9"/>
      <c r="L56" s="12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29"/>
      <c r="C57" s="10"/>
      <c r="D57" s="130" t="s">
        <v>87</v>
      </c>
      <c r="E57" s="131"/>
      <c r="F57" s="131"/>
      <c r="G57" s="131"/>
      <c r="H57" s="131"/>
      <c r="I57" s="131"/>
      <c r="J57" s="132">
        <f>J77</f>
        <v>0</v>
      </c>
      <c r="K57" s="10"/>
      <c r="L57" s="12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3" s="2" customFormat="1" ht="6.96" customHeight="1">
      <c r="A63" s="36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24.96" customHeight="1">
      <c r="A64" s="36"/>
      <c r="B64" s="37"/>
      <c r="C64" s="21" t="s">
        <v>88</v>
      </c>
      <c r="D64" s="36"/>
      <c r="E64" s="36"/>
      <c r="F64" s="36"/>
      <c r="G64" s="36"/>
      <c r="H64" s="36"/>
      <c r="I64" s="36"/>
      <c r="J64" s="36"/>
      <c r="K64" s="36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37"/>
      <c r="C65" s="36"/>
      <c r="D65" s="36"/>
      <c r="E65" s="36"/>
      <c r="F65" s="36"/>
      <c r="G65" s="36"/>
      <c r="H65" s="36"/>
      <c r="I65" s="36"/>
      <c r="J65" s="36"/>
      <c r="K65" s="36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2" customHeight="1">
      <c r="A66" s="36"/>
      <c r="B66" s="37"/>
      <c r="C66" s="30" t="s">
        <v>17</v>
      </c>
      <c r="D66" s="36"/>
      <c r="E66" s="36"/>
      <c r="F66" s="36"/>
      <c r="G66" s="36"/>
      <c r="H66" s="36"/>
      <c r="I66" s="36"/>
      <c r="J66" s="36"/>
      <c r="K66" s="36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16.5" customHeight="1">
      <c r="A67" s="36"/>
      <c r="B67" s="37"/>
      <c r="C67" s="36"/>
      <c r="D67" s="36"/>
      <c r="E67" s="60" t="str">
        <f>E7</f>
        <v>Údržba HOZ Tašovice</v>
      </c>
      <c r="F67" s="36"/>
      <c r="G67" s="36"/>
      <c r="H67" s="36"/>
      <c r="I67" s="36"/>
      <c r="J67" s="36"/>
      <c r="K67" s="36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21</v>
      </c>
      <c r="D69" s="36"/>
      <c r="E69" s="36"/>
      <c r="F69" s="25" t="str">
        <f>F10</f>
        <v>k.ú. Tašovice</v>
      </c>
      <c r="G69" s="36"/>
      <c r="H69" s="36"/>
      <c r="I69" s="30" t="s">
        <v>23</v>
      </c>
      <c r="J69" s="62" t="str">
        <f>IF(J10="","",J10)</f>
        <v>25. 8. 2022</v>
      </c>
      <c r="K69" s="36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6"/>
      <c r="D70" s="36"/>
      <c r="E70" s="36"/>
      <c r="F70" s="36"/>
      <c r="G70" s="36"/>
      <c r="H70" s="36"/>
      <c r="I70" s="36"/>
      <c r="J70" s="36"/>
      <c r="K70" s="36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5.15" customHeight="1">
      <c r="A71" s="36"/>
      <c r="B71" s="37"/>
      <c r="C71" s="30" t="s">
        <v>25</v>
      </c>
      <c r="D71" s="36"/>
      <c r="E71" s="36"/>
      <c r="F71" s="25" t="str">
        <f>E13</f>
        <v>SPÚ ČR</v>
      </c>
      <c r="G71" s="36"/>
      <c r="H71" s="36"/>
      <c r="I71" s="30" t="s">
        <v>31</v>
      </c>
      <c r="J71" s="34" t="str">
        <f>E19</f>
        <v>Ing. Markéta Pejzlová</v>
      </c>
      <c r="K71" s="36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5.65" customHeight="1">
      <c r="A72" s="36"/>
      <c r="B72" s="37"/>
      <c r="C72" s="30" t="s">
        <v>29</v>
      </c>
      <c r="D72" s="36"/>
      <c r="E72" s="36"/>
      <c r="F72" s="25" t="str">
        <f>IF(E16="","",E16)</f>
        <v>Vyplň údaj</v>
      </c>
      <c r="G72" s="36"/>
      <c r="H72" s="36"/>
      <c r="I72" s="30" t="s">
        <v>34</v>
      </c>
      <c r="J72" s="34" t="str">
        <f>E22</f>
        <v>Státní pozemkový úřad ČR</v>
      </c>
      <c r="K72" s="36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0.32" customHeight="1">
      <c r="A73" s="36"/>
      <c r="B73" s="37"/>
      <c r="C73" s="36"/>
      <c r="D73" s="36"/>
      <c r="E73" s="36"/>
      <c r="F73" s="36"/>
      <c r="G73" s="36"/>
      <c r="H73" s="36"/>
      <c r="I73" s="36"/>
      <c r="J73" s="36"/>
      <c r="K73" s="36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11" customFormat="1" ht="29.28" customHeight="1">
      <c r="A74" s="133"/>
      <c r="B74" s="134"/>
      <c r="C74" s="135" t="s">
        <v>89</v>
      </c>
      <c r="D74" s="136" t="s">
        <v>58</v>
      </c>
      <c r="E74" s="136" t="s">
        <v>54</v>
      </c>
      <c r="F74" s="136" t="s">
        <v>55</v>
      </c>
      <c r="G74" s="136" t="s">
        <v>90</v>
      </c>
      <c r="H74" s="136" t="s">
        <v>91</v>
      </c>
      <c r="I74" s="136" t="s">
        <v>92</v>
      </c>
      <c r="J74" s="136" t="s">
        <v>84</v>
      </c>
      <c r="K74" s="137" t="s">
        <v>93</v>
      </c>
      <c r="L74" s="138"/>
      <c r="M74" s="78" t="s">
        <v>3</v>
      </c>
      <c r="N74" s="79" t="s">
        <v>43</v>
      </c>
      <c r="O74" s="79" t="s">
        <v>94</v>
      </c>
      <c r="P74" s="79" t="s">
        <v>95</v>
      </c>
      <c r="Q74" s="79" t="s">
        <v>96</v>
      </c>
      <c r="R74" s="79" t="s">
        <v>97</v>
      </c>
      <c r="S74" s="79" t="s">
        <v>98</v>
      </c>
      <c r="T74" s="80" t="s">
        <v>99</v>
      </c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</row>
    <row r="75" s="2" customFormat="1" ht="22.8" customHeight="1">
      <c r="A75" s="36"/>
      <c r="B75" s="37"/>
      <c r="C75" s="85" t="s">
        <v>100</v>
      </c>
      <c r="D75" s="36"/>
      <c r="E75" s="36"/>
      <c r="F75" s="36"/>
      <c r="G75" s="36"/>
      <c r="H75" s="36"/>
      <c r="I75" s="36"/>
      <c r="J75" s="139">
        <f>BK75</f>
        <v>0</v>
      </c>
      <c r="K75" s="36"/>
      <c r="L75" s="37"/>
      <c r="M75" s="81"/>
      <c r="N75" s="66"/>
      <c r="O75" s="82"/>
      <c r="P75" s="140">
        <f>P76</f>
        <v>0</v>
      </c>
      <c r="Q75" s="82"/>
      <c r="R75" s="140">
        <f>R76</f>
        <v>0</v>
      </c>
      <c r="S75" s="82"/>
      <c r="T75" s="141">
        <f>T76</f>
        <v>0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T75" s="17" t="s">
        <v>72</v>
      </c>
      <c r="AU75" s="17" t="s">
        <v>85</v>
      </c>
      <c r="BK75" s="142">
        <f>BK76</f>
        <v>0</v>
      </c>
    </row>
    <row r="76" s="12" customFormat="1" ht="25.92" customHeight="1">
      <c r="A76" s="12"/>
      <c r="B76" s="143"/>
      <c r="C76" s="12"/>
      <c r="D76" s="144" t="s">
        <v>72</v>
      </c>
      <c r="E76" s="145" t="s">
        <v>101</v>
      </c>
      <c r="F76" s="145" t="s">
        <v>102</v>
      </c>
      <c r="G76" s="12"/>
      <c r="H76" s="12"/>
      <c r="I76" s="146"/>
      <c r="J76" s="147">
        <f>BK76</f>
        <v>0</v>
      </c>
      <c r="K76" s="12"/>
      <c r="L76" s="143"/>
      <c r="M76" s="148"/>
      <c r="N76" s="149"/>
      <c r="O76" s="149"/>
      <c r="P76" s="150">
        <f>P77</f>
        <v>0</v>
      </c>
      <c r="Q76" s="149"/>
      <c r="R76" s="150">
        <f>R77</f>
        <v>0</v>
      </c>
      <c r="S76" s="149"/>
      <c r="T76" s="15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44" t="s">
        <v>78</v>
      </c>
      <c r="AT76" s="152" t="s">
        <v>72</v>
      </c>
      <c r="AU76" s="152" t="s">
        <v>73</v>
      </c>
      <c r="AY76" s="144" t="s">
        <v>103</v>
      </c>
      <c r="BK76" s="153">
        <f>BK77</f>
        <v>0</v>
      </c>
    </row>
    <row r="77" s="12" customFormat="1" ht="22.8" customHeight="1">
      <c r="A77" s="12"/>
      <c r="B77" s="143"/>
      <c r="C77" s="12"/>
      <c r="D77" s="144" t="s">
        <v>72</v>
      </c>
      <c r="E77" s="154" t="s">
        <v>78</v>
      </c>
      <c r="F77" s="154" t="s">
        <v>104</v>
      </c>
      <c r="G77" s="12"/>
      <c r="H77" s="12"/>
      <c r="I77" s="146"/>
      <c r="J77" s="155">
        <f>BK77</f>
        <v>0</v>
      </c>
      <c r="K77" s="12"/>
      <c r="L77" s="143"/>
      <c r="M77" s="148"/>
      <c r="N77" s="149"/>
      <c r="O77" s="149"/>
      <c r="P77" s="150">
        <f>SUM(P78:P137)</f>
        <v>0</v>
      </c>
      <c r="Q77" s="149"/>
      <c r="R77" s="150">
        <f>SUM(R78:R137)</f>
        <v>0</v>
      </c>
      <c r="S77" s="149"/>
      <c r="T77" s="151">
        <f>SUM(T78:T137)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44" t="s">
        <v>78</v>
      </c>
      <c r="AT77" s="152" t="s">
        <v>72</v>
      </c>
      <c r="AU77" s="152" t="s">
        <v>78</v>
      </c>
      <c r="AY77" s="144" t="s">
        <v>103</v>
      </c>
      <c r="BK77" s="153">
        <f>SUM(BK78:BK137)</f>
        <v>0</v>
      </c>
    </row>
    <row r="78" s="2" customFormat="1" ht="16.5" customHeight="1">
      <c r="A78" s="36"/>
      <c r="B78" s="156"/>
      <c r="C78" s="157" t="s">
        <v>78</v>
      </c>
      <c r="D78" s="157" t="s">
        <v>105</v>
      </c>
      <c r="E78" s="158" t="s">
        <v>106</v>
      </c>
      <c r="F78" s="159" t="s">
        <v>107</v>
      </c>
      <c r="G78" s="160" t="s">
        <v>108</v>
      </c>
      <c r="H78" s="161">
        <v>0.17399999999999999</v>
      </c>
      <c r="I78" s="162"/>
      <c r="J78" s="163">
        <f>ROUND(I78*H78,2)</f>
        <v>0</v>
      </c>
      <c r="K78" s="159" t="s">
        <v>109</v>
      </c>
      <c r="L78" s="37"/>
      <c r="M78" s="164" t="s">
        <v>3</v>
      </c>
      <c r="N78" s="165" t="s">
        <v>44</v>
      </c>
      <c r="O78" s="70"/>
      <c r="P78" s="166">
        <f>O78*H78</f>
        <v>0</v>
      </c>
      <c r="Q78" s="166">
        <v>0</v>
      </c>
      <c r="R78" s="166">
        <f>Q78*H78</f>
        <v>0</v>
      </c>
      <c r="S78" s="166">
        <v>0</v>
      </c>
      <c r="T78" s="167">
        <f>S78*H78</f>
        <v>0</v>
      </c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R78" s="168" t="s">
        <v>110</v>
      </c>
      <c r="AT78" s="168" t="s">
        <v>105</v>
      </c>
      <c r="AU78" s="168" t="s">
        <v>80</v>
      </c>
      <c r="AY78" s="17" t="s">
        <v>103</v>
      </c>
      <c r="BE78" s="169">
        <f>IF(N78="základní",J78,0)</f>
        <v>0</v>
      </c>
      <c r="BF78" s="169">
        <f>IF(N78="snížená",J78,0)</f>
        <v>0</v>
      </c>
      <c r="BG78" s="169">
        <f>IF(N78="zákl. přenesená",J78,0)</f>
        <v>0</v>
      </c>
      <c r="BH78" s="169">
        <f>IF(N78="sníž. přenesená",J78,0)</f>
        <v>0</v>
      </c>
      <c r="BI78" s="169">
        <f>IF(N78="nulová",J78,0)</f>
        <v>0</v>
      </c>
      <c r="BJ78" s="17" t="s">
        <v>78</v>
      </c>
      <c r="BK78" s="169">
        <f>ROUND(I78*H78,2)</f>
        <v>0</v>
      </c>
      <c r="BL78" s="17" t="s">
        <v>110</v>
      </c>
      <c r="BM78" s="168" t="s">
        <v>111</v>
      </c>
    </row>
    <row r="79" s="2" customFormat="1">
      <c r="A79" s="36"/>
      <c r="B79" s="37"/>
      <c r="C79" s="36"/>
      <c r="D79" s="170" t="s">
        <v>112</v>
      </c>
      <c r="E79" s="36"/>
      <c r="F79" s="171" t="s">
        <v>113</v>
      </c>
      <c r="G79" s="36"/>
      <c r="H79" s="36"/>
      <c r="I79" s="172"/>
      <c r="J79" s="36"/>
      <c r="K79" s="36"/>
      <c r="L79" s="37"/>
      <c r="M79" s="173"/>
      <c r="N79" s="174"/>
      <c r="O79" s="70"/>
      <c r="P79" s="70"/>
      <c r="Q79" s="70"/>
      <c r="R79" s="70"/>
      <c r="S79" s="70"/>
      <c r="T79" s="71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T79" s="17" t="s">
        <v>112</v>
      </c>
      <c r="AU79" s="17" t="s">
        <v>80</v>
      </c>
    </row>
    <row r="80" s="2" customFormat="1">
      <c r="A80" s="36"/>
      <c r="B80" s="37"/>
      <c r="C80" s="36"/>
      <c r="D80" s="175" t="s">
        <v>114</v>
      </c>
      <c r="E80" s="36"/>
      <c r="F80" s="176" t="s">
        <v>115</v>
      </c>
      <c r="G80" s="36"/>
      <c r="H80" s="36"/>
      <c r="I80" s="172"/>
      <c r="J80" s="36"/>
      <c r="K80" s="36"/>
      <c r="L80" s="37"/>
      <c r="M80" s="173"/>
      <c r="N80" s="174"/>
      <c r="O80" s="70"/>
      <c r="P80" s="70"/>
      <c r="Q80" s="70"/>
      <c r="R80" s="70"/>
      <c r="S80" s="70"/>
      <c r="T80" s="71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7" t="s">
        <v>114</v>
      </c>
      <c r="AU80" s="17" t="s">
        <v>80</v>
      </c>
    </row>
    <row r="81" s="2" customFormat="1">
      <c r="A81" s="36"/>
      <c r="B81" s="37"/>
      <c r="C81" s="36"/>
      <c r="D81" s="170" t="s">
        <v>116</v>
      </c>
      <c r="E81" s="36"/>
      <c r="F81" s="177" t="s">
        <v>117</v>
      </c>
      <c r="G81" s="36"/>
      <c r="H81" s="36"/>
      <c r="I81" s="172"/>
      <c r="J81" s="36"/>
      <c r="K81" s="36"/>
      <c r="L81" s="37"/>
      <c r="M81" s="173"/>
      <c r="N81" s="174"/>
      <c r="O81" s="70"/>
      <c r="P81" s="70"/>
      <c r="Q81" s="70"/>
      <c r="R81" s="70"/>
      <c r="S81" s="70"/>
      <c r="T81" s="71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7" t="s">
        <v>116</v>
      </c>
      <c r="AU81" s="17" t="s">
        <v>80</v>
      </c>
    </row>
    <row r="82" s="13" customFormat="1">
      <c r="A82" s="13"/>
      <c r="B82" s="178"/>
      <c r="C82" s="13"/>
      <c r="D82" s="170" t="s">
        <v>118</v>
      </c>
      <c r="E82" s="179" t="s">
        <v>3</v>
      </c>
      <c r="F82" s="180" t="s">
        <v>119</v>
      </c>
      <c r="G82" s="13"/>
      <c r="H82" s="181">
        <v>0.17399999999999999</v>
      </c>
      <c r="I82" s="182"/>
      <c r="J82" s="13"/>
      <c r="K82" s="13"/>
      <c r="L82" s="178"/>
      <c r="M82" s="183"/>
      <c r="N82" s="184"/>
      <c r="O82" s="184"/>
      <c r="P82" s="184"/>
      <c r="Q82" s="184"/>
      <c r="R82" s="184"/>
      <c r="S82" s="184"/>
      <c r="T82" s="185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179" t="s">
        <v>118</v>
      </c>
      <c r="AU82" s="179" t="s">
        <v>80</v>
      </c>
      <c r="AV82" s="13" t="s">
        <v>80</v>
      </c>
      <c r="AW82" s="13" t="s">
        <v>33</v>
      </c>
      <c r="AX82" s="13" t="s">
        <v>78</v>
      </c>
      <c r="AY82" s="179" t="s">
        <v>103</v>
      </c>
    </row>
    <row r="83" s="2" customFormat="1" ht="16.5" customHeight="1">
      <c r="A83" s="36"/>
      <c r="B83" s="156"/>
      <c r="C83" s="157" t="s">
        <v>80</v>
      </c>
      <c r="D83" s="157" t="s">
        <v>105</v>
      </c>
      <c r="E83" s="158" t="s">
        <v>120</v>
      </c>
      <c r="F83" s="159" t="s">
        <v>121</v>
      </c>
      <c r="G83" s="160" t="s">
        <v>108</v>
      </c>
      <c r="H83" s="161">
        <v>0.044999999999999998</v>
      </c>
      <c r="I83" s="162"/>
      <c r="J83" s="163">
        <f>ROUND(I83*H83,2)</f>
        <v>0</v>
      </c>
      <c r="K83" s="159" t="s">
        <v>109</v>
      </c>
      <c r="L83" s="37"/>
      <c r="M83" s="164" t="s">
        <v>3</v>
      </c>
      <c r="N83" s="165" t="s">
        <v>44</v>
      </c>
      <c r="O83" s="70"/>
      <c r="P83" s="166">
        <f>O83*H83</f>
        <v>0</v>
      </c>
      <c r="Q83" s="166">
        <v>0</v>
      </c>
      <c r="R83" s="166">
        <f>Q83*H83</f>
        <v>0</v>
      </c>
      <c r="S83" s="166">
        <v>0</v>
      </c>
      <c r="T83" s="167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68" t="s">
        <v>110</v>
      </c>
      <c r="AT83" s="168" t="s">
        <v>105</v>
      </c>
      <c r="AU83" s="168" t="s">
        <v>80</v>
      </c>
      <c r="AY83" s="17" t="s">
        <v>103</v>
      </c>
      <c r="BE83" s="169">
        <f>IF(N83="základní",J83,0)</f>
        <v>0</v>
      </c>
      <c r="BF83" s="169">
        <f>IF(N83="snížená",J83,0)</f>
        <v>0</v>
      </c>
      <c r="BG83" s="169">
        <f>IF(N83="zákl. přenesená",J83,0)</f>
        <v>0</v>
      </c>
      <c r="BH83" s="169">
        <f>IF(N83="sníž. přenesená",J83,0)</f>
        <v>0</v>
      </c>
      <c r="BI83" s="169">
        <f>IF(N83="nulová",J83,0)</f>
        <v>0</v>
      </c>
      <c r="BJ83" s="17" t="s">
        <v>78</v>
      </c>
      <c r="BK83" s="169">
        <f>ROUND(I83*H83,2)</f>
        <v>0</v>
      </c>
      <c r="BL83" s="17" t="s">
        <v>110</v>
      </c>
      <c r="BM83" s="168" t="s">
        <v>122</v>
      </c>
    </row>
    <row r="84" s="2" customFormat="1">
      <c r="A84" s="36"/>
      <c r="B84" s="37"/>
      <c r="C84" s="36"/>
      <c r="D84" s="170" t="s">
        <v>112</v>
      </c>
      <c r="E84" s="36"/>
      <c r="F84" s="171" t="s">
        <v>123</v>
      </c>
      <c r="G84" s="36"/>
      <c r="H84" s="36"/>
      <c r="I84" s="172"/>
      <c r="J84" s="36"/>
      <c r="K84" s="36"/>
      <c r="L84" s="37"/>
      <c r="M84" s="173"/>
      <c r="N84" s="174"/>
      <c r="O84" s="70"/>
      <c r="P84" s="70"/>
      <c r="Q84" s="70"/>
      <c r="R84" s="70"/>
      <c r="S84" s="70"/>
      <c r="T84" s="71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7" t="s">
        <v>112</v>
      </c>
      <c r="AU84" s="17" t="s">
        <v>80</v>
      </c>
    </row>
    <row r="85" s="2" customFormat="1">
      <c r="A85" s="36"/>
      <c r="B85" s="37"/>
      <c r="C85" s="36"/>
      <c r="D85" s="175" t="s">
        <v>114</v>
      </c>
      <c r="E85" s="36"/>
      <c r="F85" s="176" t="s">
        <v>124</v>
      </c>
      <c r="G85" s="36"/>
      <c r="H85" s="36"/>
      <c r="I85" s="172"/>
      <c r="J85" s="36"/>
      <c r="K85" s="36"/>
      <c r="L85" s="37"/>
      <c r="M85" s="173"/>
      <c r="N85" s="174"/>
      <c r="O85" s="70"/>
      <c r="P85" s="70"/>
      <c r="Q85" s="70"/>
      <c r="R85" s="70"/>
      <c r="S85" s="70"/>
      <c r="T85" s="71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7" t="s">
        <v>114</v>
      </c>
      <c r="AU85" s="17" t="s">
        <v>80</v>
      </c>
    </row>
    <row r="86" s="2" customFormat="1">
      <c r="A86" s="36"/>
      <c r="B86" s="37"/>
      <c r="C86" s="36"/>
      <c r="D86" s="170" t="s">
        <v>116</v>
      </c>
      <c r="E86" s="36"/>
      <c r="F86" s="177" t="s">
        <v>125</v>
      </c>
      <c r="G86" s="36"/>
      <c r="H86" s="36"/>
      <c r="I86" s="172"/>
      <c r="J86" s="36"/>
      <c r="K86" s="36"/>
      <c r="L86" s="37"/>
      <c r="M86" s="173"/>
      <c r="N86" s="174"/>
      <c r="O86" s="70"/>
      <c r="P86" s="70"/>
      <c r="Q86" s="70"/>
      <c r="R86" s="70"/>
      <c r="S86" s="70"/>
      <c r="T86" s="71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7" t="s">
        <v>116</v>
      </c>
      <c r="AU86" s="17" t="s">
        <v>80</v>
      </c>
    </row>
    <row r="87" s="13" customFormat="1">
      <c r="A87" s="13"/>
      <c r="B87" s="178"/>
      <c r="C87" s="13"/>
      <c r="D87" s="170" t="s">
        <v>118</v>
      </c>
      <c r="E87" s="179" t="s">
        <v>3</v>
      </c>
      <c r="F87" s="180" t="s">
        <v>126</v>
      </c>
      <c r="G87" s="13"/>
      <c r="H87" s="181">
        <v>0.044999999999999998</v>
      </c>
      <c r="I87" s="182"/>
      <c r="J87" s="13"/>
      <c r="K87" s="13"/>
      <c r="L87" s="178"/>
      <c r="M87" s="183"/>
      <c r="N87" s="184"/>
      <c r="O87" s="184"/>
      <c r="P87" s="184"/>
      <c r="Q87" s="184"/>
      <c r="R87" s="184"/>
      <c r="S87" s="184"/>
      <c r="T87" s="18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179" t="s">
        <v>118</v>
      </c>
      <c r="AU87" s="179" t="s">
        <v>80</v>
      </c>
      <c r="AV87" s="13" t="s">
        <v>80</v>
      </c>
      <c r="AW87" s="13" t="s">
        <v>33</v>
      </c>
      <c r="AX87" s="13" t="s">
        <v>78</v>
      </c>
      <c r="AY87" s="179" t="s">
        <v>103</v>
      </c>
    </row>
    <row r="88" s="2" customFormat="1" ht="16.5" customHeight="1">
      <c r="A88" s="36"/>
      <c r="B88" s="156"/>
      <c r="C88" s="157" t="s">
        <v>127</v>
      </c>
      <c r="D88" s="157" t="s">
        <v>105</v>
      </c>
      <c r="E88" s="158" t="s">
        <v>128</v>
      </c>
      <c r="F88" s="159" t="s">
        <v>129</v>
      </c>
      <c r="G88" s="160" t="s">
        <v>130</v>
      </c>
      <c r="H88" s="161">
        <v>1190</v>
      </c>
      <c r="I88" s="162"/>
      <c r="J88" s="163">
        <f>ROUND(I88*H88,2)</f>
        <v>0</v>
      </c>
      <c r="K88" s="159" t="s">
        <v>109</v>
      </c>
      <c r="L88" s="37"/>
      <c r="M88" s="164" t="s">
        <v>3</v>
      </c>
      <c r="N88" s="165" t="s">
        <v>44</v>
      </c>
      <c r="O88" s="70"/>
      <c r="P88" s="166">
        <f>O88*H88</f>
        <v>0</v>
      </c>
      <c r="Q88" s="166">
        <v>0</v>
      </c>
      <c r="R88" s="166">
        <f>Q88*H88</f>
        <v>0</v>
      </c>
      <c r="S88" s="166">
        <v>0</v>
      </c>
      <c r="T88" s="16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68" t="s">
        <v>110</v>
      </c>
      <c r="AT88" s="168" t="s">
        <v>105</v>
      </c>
      <c r="AU88" s="168" t="s">
        <v>80</v>
      </c>
      <c r="AY88" s="17" t="s">
        <v>103</v>
      </c>
      <c r="BE88" s="169">
        <f>IF(N88="základní",J88,0)</f>
        <v>0</v>
      </c>
      <c r="BF88" s="169">
        <f>IF(N88="snížená",J88,0)</f>
        <v>0</v>
      </c>
      <c r="BG88" s="169">
        <f>IF(N88="zákl. přenesená",J88,0)</f>
        <v>0</v>
      </c>
      <c r="BH88" s="169">
        <f>IF(N88="sníž. přenesená",J88,0)</f>
        <v>0</v>
      </c>
      <c r="BI88" s="169">
        <f>IF(N88="nulová",J88,0)</f>
        <v>0</v>
      </c>
      <c r="BJ88" s="17" t="s">
        <v>78</v>
      </c>
      <c r="BK88" s="169">
        <f>ROUND(I88*H88,2)</f>
        <v>0</v>
      </c>
      <c r="BL88" s="17" t="s">
        <v>110</v>
      </c>
      <c r="BM88" s="168" t="s">
        <v>131</v>
      </c>
    </row>
    <row r="89" s="2" customFormat="1">
      <c r="A89" s="36"/>
      <c r="B89" s="37"/>
      <c r="C89" s="36"/>
      <c r="D89" s="170" t="s">
        <v>112</v>
      </c>
      <c r="E89" s="36"/>
      <c r="F89" s="171" t="s">
        <v>132</v>
      </c>
      <c r="G89" s="36"/>
      <c r="H89" s="36"/>
      <c r="I89" s="172"/>
      <c r="J89" s="36"/>
      <c r="K89" s="36"/>
      <c r="L89" s="37"/>
      <c r="M89" s="173"/>
      <c r="N89" s="174"/>
      <c r="O89" s="70"/>
      <c r="P89" s="70"/>
      <c r="Q89" s="70"/>
      <c r="R89" s="70"/>
      <c r="S89" s="70"/>
      <c r="T89" s="7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7" t="s">
        <v>112</v>
      </c>
      <c r="AU89" s="17" t="s">
        <v>80</v>
      </c>
    </row>
    <row r="90" s="2" customFormat="1">
      <c r="A90" s="36"/>
      <c r="B90" s="37"/>
      <c r="C90" s="36"/>
      <c r="D90" s="175" t="s">
        <v>114</v>
      </c>
      <c r="E90" s="36"/>
      <c r="F90" s="176" t="s">
        <v>133</v>
      </c>
      <c r="G90" s="36"/>
      <c r="H90" s="36"/>
      <c r="I90" s="172"/>
      <c r="J90" s="36"/>
      <c r="K90" s="36"/>
      <c r="L90" s="37"/>
      <c r="M90" s="173"/>
      <c r="N90" s="174"/>
      <c r="O90" s="70"/>
      <c r="P90" s="70"/>
      <c r="Q90" s="70"/>
      <c r="R90" s="70"/>
      <c r="S90" s="70"/>
      <c r="T90" s="71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7" t="s">
        <v>114</v>
      </c>
      <c r="AU90" s="17" t="s">
        <v>80</v>
      </c>
    </row>
    <row r="91" s="2" customFormat="1">
      <c r="A91" s="36"/>
      <c r="B91" s="37"/>
      <c r="C91" s="36"/>
      <c r="D91" s="170" t="s">
        <v>116</v>
      </c>
      <c r="E91" s="36"/>
      <c r="F91" s="177" t="s">
        <v>134</v>
      </c>
      <c r="G91" s="36"/>
      <c r="H91" s="36"/>
      <c r="I91" s="172"/>
      <c r="J91" s="36"/>
      <c r="K91" s="36"/>
      <c r="L91" s="37"/>
      <c r="M91" s="173"/>
      <c r="N91" s="174"/>
      <c r="O91" s="70"/>
      <c r="P91" s="70"/>
      <c r="Q91" s="70"/>
      <c r="R91" s="70"/>
      <c r="S91" s="70"/>
      <c r="T91" s="71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7" t="s">
        <v>116</v>
      </c>
      <c r="AU91" s="17" t="s">
        <v>80</v>
      </c>
    </row>
    <row r="92" s="13" customFormat="1">
      <c r="A92" s="13"/>
      <c r="B92" s="178"/>
      <c r="C92" s="13"/>
      <c r="D92" s="170" t="s">
        <v>118</v>
      </c>
      <c r="E92" s="179" t="s">
        <v>3</v>
      </c>
      <c r="F92" s="180" t="s">
        <v>135</v>
      </c>
      <c r="G92" s="13"/>
      <c r="H92" s="181">
        <v>1190</v>
      </c>
      <c r="I92" s="182"/>
      <c r="J92" s="13"/>
      <c r="K92" s="13"/>
      <c r="L92" s="178"/>
      <c r="M92" s="183"/>
      <c r="N92" s="184"/>
      <c r="O92" s="184"/>
      <c r="P92" s="184"/>
      <c r="Q92" s="184"/>
      <c r="R92" s="184"/>
      <c r="S92" s="184"/>
      <c r="T92" s="18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79" t="s">
        <v>118</v>
      </c>
      <c r="AU92" s="179" t="s">
        <v>80</v>
      </c>
      <c r="AV92" s="13" t="s">
        <v>80</v>
      </c>
      <c r="AW92" s="13" t="s">
        <v>33</v>
      </c>
      <c r="AX92" s="13" t="s">
        <v>78</v>
      </c>
      <c r="AY92" s="179" t="s">
        <v>103</v>
      </c>
    </row>
    <row r="93" s="2" customFormat="1" ht="16.5" customHeight="1">
      <c r="A93" s="36"/>
      <c r="B93" s="156"/>
      <c r="C93" s="157" t="s">
        <v>136</v>
      </c>
      <c r="D93" s="157" t="s">
        <v>105</v>
      </c>
      <c r="E93" s="158" t="s">
        <v>137</v>
      </c>
      <c r="F93" s="159" t="s">
        <v>138</v>
      </c>
      <c r="G93" s="160" t="s">
        <v>139</v>
      </c>
      <c r="H93" s="161">
        <v>85</v>
      </c>
      <c r="I93" s="162"/>
      <c r="J93" s="163">
        <f>ROUND(I93*H93,2)</f>
        <v>0</v>
      </c>
      <c r="K93" s="159" t="s">
        <v>109</v>
      </c>
      <c r="L93" s="37"/>
      <c r="M93" s="164" t="s">
        <v>3</v>
      </c>
      <c r="N93" s="165" t="s">
        <v>44</v>
      </c>
      <c r="O93" s="70"/>
      <c r="P93" s="166">
        <f>O93*H93</f>
        <v>0</v>
      </c>
      <c r="Q93" s="166">
        <v>0</v>
      </c>
      <c r="R93" s="166">
        <f>Q93*H93</f>
        <v>0</v>
      </c>
      <c r="S93" s="166">
        <v>0</v>
      </c>
      <c r="T93" s="167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68" t="s">
        <v>110</v>
      </c>
      <c r="AT93" s="168" t="s">
        <v>105</v>
      </c>
      <c r="AU93" s="168" t="s">
        <v>80</v>
      </c>
      <c r="AY93" s="17" t="s">
        <v>103</v>
      </c>
      <c r="BE93" s="169">
        <f>IF(N93="základní",J93,0)</f>
        <v>0</v>
      </c>
      <c r="BF93" s="169">
        <f>IF(N93="snížená",J93,0)</f>
        <v>0</v>
      </c>
      <c r="BG93" s="169">
        <f>IF(N93="zákl. přenesená",J93,0)</f>
        <v>0</v>
      </c>
      <c r="BH93" s="169">
        <f>IF(N93="sníž. přenesená",J93,0)</f>
        <v>0</v>
      </c>
      <c r="BI93" s="169">
        <f>IF(N93="nulová",J93,0)</f>
        <v>0</v>
      </c>
      <c r="BJ93" s="17" t="s">
        <v>78</v>
      </c>
      <c r="BK93" s="169">
        <f>ROUND(I93*H93,2)</f>
        <v>0</v>
      </c>
      <c r="BL93" s="17" t="s">
        <v>110</v>
      </c>
      <c r="BM93" s="168" t="s">
        <v>140</v>
      </c>
    </row>
    <row r="94" s="2" customFormat="1">
      <c r="A94" s="36"/>
      <c r="B94" s="37"/>
      <c r="C94" s="36"/>
      <c r="D94" s="170" t="s">
        <v>112</v>
      </c>
      <c r="E94" s="36"/>
      <c r="F94" s="171" t="s">
        <v>141</v>
      </c>
      <c r="G94" s="36"/>
      <c r="H94" s="36"/>
      <c r="I94" s="172"/>
      <c r="J94" s="36"/>
      <c r="K94" s="36"/>
      <c r="L94" s="37"/>
      <c r="M94" s="173"/>
      <c r="N94" s="174"/>
      <c r="O94" s="70"/>
      <c r="P94" s="70"/>
      <c r="Q94" s="70"/>
      <c r="R94" s="70"/>
      <c r="S94" s="70"/>
      <c r="T94" s="71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7" t="s">
        <v>112</v>
      </c>
      <c r="AU94" s="17" t="s">
        <v>80</v>
      </c>
    </row>
    <row r="95" s="2" customFormat="1">
      <c r="A95" s="36"/>
      <c r="B95" s="37"/>
      <c r="C95" s="36"/>
      <c r="D95" s="175" t="s">
        <v>114</v>
      </c>
      <c r="E95" s="36"/>
      <c r="F95" s="176" t="s">
        <v>142</v>
      </c>
      <c r="G95" s="36"/>
      <c r="H95" s="36"/>
      <c r="I95" s="172"/>
      <c r="J95" s="36"/>
      <c r="K95" s="36"/>
      <c r="L95" s="37"/>
      <c r="M95" s="173"/>
      <c r="N95" s="174"/>
      <c r="O95" s="70"/>
      <c r="P95" s="70"/>
      <c r="Q95" s="70"/>
      <c r="R95" s="70"/>
      <c r="S95" s="70"/>
      <c r="T95" s="71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7" t="s">
        <v>114</v>
      </c>
      <c r="AU95" s="17" t="s">
        <v>80</v>
      </c>
    </row>
    <row r="96" s="13" customFormat="1">
      <c r="A96" s="13"/>
      <c r="B96" s="178"/>
      <c r="C96" s="13"/>
      <c r="D96" s="170" t="s">
        <v>118</v>
      </c>
      <c r="E96" s="179" t="s">
        <v>3</v>
      </c>
      <c r="F96" s="180" t="s">
        <v>143</v>
      </c>
      <c r="G96" s="13"/>
      <c r="H96" s="181">
        <v>85</v>
      </c>
      <c r="I96" s="182"/>
      <c r="J96" s="13"/>
      <c r="K96" s="13"/>
      <c r="L96" s="178"/>
      <c r="M96" s="183"/>
      <c r="N96" s="184"/>
      <c r="O96" s="184"/>
      <c r="P96" s="184"/>
      <c r="Q96" s="184"/>
      <c r="R96" s="184"/>
      <c r="S96" s="184"/>
      <c r="T96" s="18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79" t="s">
        <v>118</v>
      </c>
      <c r="AU96" s="179" t="s">
        <v>80</v>
      </c>
      <c r="AV96" s="13" t="s">
        <v>80</v>
      </c>
      <c r="AW96" s="13" t="s">
        <v>33</v>
      </c>
      <c r="AX96" s="13" t="s">
        <v>78</v>
      </c>
      <c r="AY96" s="179" t="s">
        <v>103</v>
      </c>
    </row>
    <row r="97" s="2" customFormat="1" ht="21.75" customHeight="1">
      <c r="A97" s="36"/>
      <c r="B97" s="156"/>
      <c r="C97" s="157" t="s">
        <v>144</v>
      </c>
      <c r="D97" s="157" t="s">
        <v>105</v>
      </c>
      <c r="E97" s="158" t="s">
        <v>145</v>
      </c>
      <c r="F97" s="159" t="s">
        <v>146</v>
      </c>
      <c r="G97" s="160" t="s">
        <v>139</v>
      </c>
      <c r="H97" s="161">
        <v>85</v>
      </c>
      <c r="I97" s="162"/>
      <c r="J97" s="163">
        <f>ROUND(I97*H97,2)</f>
        <v>0</v>
      </c>
      <c r="K97" s="159" t="s">
        <v>109</v>
      </c>
      <c r="L97" s="37"/>
      <c r="M97" s="164" t="s">
        <v>3</v>
      </c>
      <c r="N97" s="165" t="s">
        <v>44</v>
      </c>
      <c r="O97" s="70"/>
      <c r="P97" s="166">
        <f>O97*H97</f>
        <v>0</v>
      </c>
      <c r="Q97" s="166">
        <v>0</v>
      </c>
      <c r="R97" s="166">
        <f>Q97*H97</f>
        <v>0</v>
      </c>
      <c r="S97" s="166">
        <v>0</v>
      </c>
      <c r="T97" s="167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68" t="s">
        <v>110</v>
      </c>
      <c r="AT97" s="168" t="s">
        <v>105</v>
      </c>
      <c r="AU97" s="168" t="s">
        <v>80</v>
      </c>
      <c r="AY97" s="17" t="s">
        <v>103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78</v>
      </c>
      <c r="BK97" s="169">
        <f>ROUND(I97*H97,2)</f>
        <v>0</v>
      </c>
      <c r="BL97" s="17" t="s">
        <v>110</v>
      </c>
      <c r="BM97" s="168" t="s">
        <v>147</v>
      </c>
    </row>
    <row r="98" s="2" customFormat="1">
      <c r="A98" s="36"/>
      <c r="B98" s="37"/>
      <c r="C98" s="36"/>
      <c r="D98" s="170" t="s">
        <v>112</v>
      </c>
      <c r="E98" s="36"/>
      <c r="F98" s="171" t="s">
        <v>148</v>
      </c>
      <c r="G98" s="36"/>
      <c r="H98" s="36"/>
      <c r="I98" s="172"/>
      <c r="J98" s="36"/>
      <c r="K98" s="36"/>
      <c r="L98" s="37"/>
      <c r="M98" s="173"/>
      <c r="N98" s="174"/>
      <c r="O98" s="70"/>
      <c r="P98" s="70"/>
      <c r="Q98" s="70"/>
      <c r="R98" s="70"/>
      <c r="S98" s="70"/>
      <c r="T98" s="71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7" t="s">
        <v>112</v>
      </c>
      <c r="AU98" s="17" t="s">
        <v>80</v>
      </c>
    </row>
    <row r="99" s="2" customFormat="1">
      <c r="A99" s="36"/>
      <c r="B99" s="37"/>
      <c r="C99" s="36"/>
      <c r="D99" s="175" t="s">
        <v>114</v>
      </c>
      <c r="E99" s="36"/>
      <c r="F99" s="176" t="s">
        <v>149</v>
      </c>
      <c r="G99" s="36"/>
      <c r="H99" s="36"/>
      <c r="I99" s="172"/>
      <c r="J99" s="36"/>
      <c r="K99" s="36"/>
      <c r="L99" s="37"/>
      <c r="M99" s="173"/>
      <c r="N99" s="174"/>
      <c r="O99" s="70"/>
      <c r="P99" s="70"/>
      <c r="Q99" s="70"/>
      <c r="R99" s="70"/>
      <c r="S99" s="70"/>
      <c r="T99" s="71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7" t="s">
        <v>114</v>
      </c>
      <c r="AU99" s="17" t="s">
        <v>80</v>
      </c>
    </row>
    <row r="100" s="13" customFormat="1">
      <c r="A100" s="13"/>
      <c r="B100" s="178"/>
      <c r="C100" s="13"/>
      <c r="D100" s="170" t="s">
        <v>118</v>
      </c>
      <c r="E100" s="179" t="s">
        <v>3</v>
      </c>
      <c r="F100" s="180" t="s">
        <v>150</v>
      </c>
      <c r="G100" s="13"/>
      <c r="H100" s="181">
        <v>85</v>
      </c>
      <c r="I100" s="182"/>
      <c r="J100" s="13"/>
      <c r="K100" s="13"/>
      <c r="L100" s="178"/>
      <c r="M100" s="183"/>
      <c r="N100" s="184"/>
      <c r="O100" s="184"/>
      <c r="P100" s="184"/>
      <c r="Q100" s="184"/>
      <c r="R100" s="184"/>
      <c r="S100" s="184"/>
      <c r="T100" s="18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79" t="s">
        <v>118</v>
      </c>
      <c r="AU100" s="179" t="s">
        <v>80</v>
      </c>
      <c r="AV100" s="13" t="s">
        <v>80</v>
      </c>
      <c r="AW100" s="13" t="s">
        <v>33</v>
      </c>
      <c r="AX100" s="13" t="s">
        <v>78</v>
      </c>
      <c r="AY100" s="179" t="s">
        <v>103</v>
      </c>
    </row>
    <row r="101" s="2" customFormat="1" ht="24.15" customHeight="1">
      <c r="A101" s="36"/>
      <c r="B101" s="156"/>
      <c r="C101" s="157" t="s">
        <v>151</v>
      </c>
      <c r="D101" s="157" t="s">
        <v>105</v>
      </c>
      <c r="E101" s="158" t="s">
        <v>152</v>
      </c>
      <c r="F101" s="159" t="s">
        <v>153</v>
      </c>
      <c r="G101" s="160" t="s">
        <v>139</v>
      </c>
      <c r="H101" s="161">
        <v>1275</v>
      </c>
      <c r="I101" s="162"/>
      <c r="J101" s="163">
        <f>ROUND(I101*H101,2)</f>
        <v>0</v>
      </c>
      <c r="K101" s="159" t="s">
        <v>109</v>
      </c>
      <c r="L101" s="37"/>
      <c r="M101" s="164" t="s">
        <v>3</v>
      </c>
      <c r="N101" s="165" t="s">
        <v>44</v>
      </c>
      <c r="O101" s="70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68" t="s">
        <v>110</v>
      </c>
      <c r="AT101" s="168" t="s">
        <v>105</v>
      </c>
      <c r="AU101" s="168" t="s">
        <v>80</v>
      </c>
      <c r="AY101" s="17" t="s">
        <v>103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110</v>
      </c>
      <c r="BM101" s="168" t="s">
        <v>154</v>
      </c>
    </row>
    <row r="102" s="2" customFormat="1">
      <c r="A102" s="36"/>
      <c r="B102" s="37"/>
      <c r="C102" s="36"/>
      <c r="D102" s="170" t="s">
        <v>112</v>
      </c>
      <c r="E102" s="36"/>
      <c r="F102" s="171" t="s">
        <v>155</v>
      </c>
      <c r="G102" s="36"/>
      <c r="H102" s="36"/>
      <c r="I102" s="172"/>
      <c r="J102" s="36"/>
      <c r="K102" s="36"/>
      <c r="L102" s="37"/>
      <c r="M102" s="173"/>
      <c r="N102" s="174"/>
      <c r="O102" s="70"/>
      <c r="P102" s="70"/>
      <c r="Q102" s="70"/>
      <c r="R102" s="70"/>
      <c r="S102" s="70"/>
      <c r="T102" s="7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7" t="s">
        <v>112</v>
      </c>
      <c r="AU102" s="17" t="s">
        <v>80</v>
      </c>
    </row>
    <row r="103" s="2" customFormat="1">
      <c r="A103" s="36"/>
      <c r="B103" s="37"/>
      <c r="C103" s="36"/>
      <c r="D103" s="175" t="s">
        <v>114</v>
      </c>
      <c r="E103" s="36"/>
      <c r="F103" s="176" t="s">
        <v>156</v>
      </c>
      <c r="G103" s="36"/>
      <c r="H103" s="36"/>
      <c r="I103" s="172"/>
      <c r="J103" s="36"/>
      <c r="K103" s="36"/>
      <c r="L103" s="37"/>
      <c r="M103" s="173"/>
      <c r="N103" s="174"/>
      <c r="O103" s="70"/>
      <c r="P103" s="70"/>
      <c r="Q103" s="70"/>
      <c r="R103" s="70"/>
      <c r="S103" s="70"/>
      <c r="T103" s="71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7" t="s">
        <v>114</v>
      </c>
      <c r="AU103" s="17" t="s">
        <v>80</v>
      </c>
    </row>
    <row r="104" s="2" customFormat="1">
      <c r="A104" s="36"/>
      <c r="B104" s="37"/>
      <c r="C104" s="36"/>
      <c r="D104" s="170" t="s">
        <v>116</v>
      </c>
      <c r="E104" s="36"/>
      <c r="F104" s="177" t="s">
        <v>157</v>
      </c>
      <c r="G104" s="36"/>
      <c r="H104" s="36"/>
      <c r="I104" s="172"/>
      <c r="J104" s="36"/>
      <c r="K104" s="36"/>
      <c r="L104" s="37"/>
      <c r="M104" s="173"/>
      <c r="N104" s="174"/>
      <c r="O104" s="70"/>
      <c r="P104" s="70"/>
      <c r="Q104" s="70"/>
      <c r="R104" s="70"/>
      <c r="S104" s="70"/>
      <c r="T104" s="7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7" t="s">
        <v>116</v>
      </c>
      <c r="AU104" s="17" t="s">
        <v>80</v>
      </c>
    </row>
    <row r="105" s="13" customFormat="1">
      <c r="A105" s="13"/>
      <c r="B105" s="178"/>
      <c r="C105" s="13"/>
      <c r="D105" s="170" t="s">
        <v>118</v>
      </c>
      <c r="E105" s="179" t="s">
        <v>3</v>
      </c>
      <c r="F105" s="180" t="s">
        <v>158</v>
      </c>
      <c r="G105" s="13"/>
      <c r="H105" s="181">
        <v>1275</v>
      </c>
      <c r="I105" s="182"/>
      <c r="J105" s="13"/>
      <c r="K105" s="13"/>
      <c r="L105" s="178"/>
      <c r="M105" s="183"/>
      <c r="N105" s="184"/>
      <c r="O105" s="184"/>
      <c r="P105" s="184"/>
      <c r="Q105" s="184"/>
      <c r="R105" s="184"/>
      <c r="S105" s="184"/>
      <c r="T105" s="18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79" t="s">
        <v>118</v>
      </c>
      <c r="AU105" s="179" t="s">
        <v>80</v>
      </c>
      <c r="AV105" s="13" t="s">
        <v>80</v>
      </c>
      <c r="AW105" s="13" t="s">
        <v>33</v>
      </c>
      <c r="AX105" s="13" t="s">
        <v>78</v>
      </c>
      <c r="AY105" s="179" t="s">
        <v>103</v>
      </c>
    </row>
    <row r="106" s="2" customFormat="1" ht="16.5" customHeight="1">
      <c r="A106" s="36"/>
      <c r="B106" s="156"/>
      <c r="C106" s="157" t="s">
        <v>159</v>
      </c>
      <c r="D106" s="157" t="s">
        <v>105</v>
      </c>
      <c r="E106" s="158" t="s">
        <v>160</v>
      </c>
      <c r="F106" s="159" t="s">
        <v>161</v>
      </c>
      <c r="G106" s="160" t="s">
        <v>139</v>
      </c>
      <c r="H106" s="161">
        <v>85</v>
      </c>
      <c r="I106" s="162"/>
      <c r="J106" s="163">
        <f>ROUND(I106*H106,2)</f>
        <v>0</v>
      </c>
      <c r="K106" s="159" t="s">
        <v>109</v>
      </c>
      <c r="L106" s="37"/>
      <c r="M106" s="164" t="s">
        <v>3</v>
      </c>
      <c r="N106" s="165" t="s">
        <v>44</v>
      </c>
      <c r="O106" s="70"/>
      <c r="P106" s="166">
        <f>O106*H106</f>
        <v>0</v>
      </c>
      <c r="Q106" s="166">
        <v>0</v>
      </c>
      <c r="R106" s="166">
        <f>Q106*H106</f>
        <v>0</v>
      </c>
      <c r="S106" s="166">
        <v>0</v>
      </c>
      <c r="T106" s="16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68" t="s">
        <v>110</v>
      </c>
      <c r="AT106" s="168" t="s">
        <v>105</v>
      </c>
      <c r="AU106" s="168" t="s">
        <v>80</v>
      </c>
      <c r="AY106" s="17" t="s">
        <v>103</v>
      </c>
      <c r="BE106" s="169">
        <f>IF(N106="základní",J106,0)</f>
        <v>0</v>
      </c>
      <c r="BF106" s="169">
        <f>IF(N106="snížená",J106,0)</f>
        <v>0</v>
      </c>
      <c r="BG106" s="169">
        <f>IF(N106="zákl. přenesená",J106,0)</f>
        <v>0</v>
      </c>
      <c r="BH106" s="169">
        <f>IF(N106="sníž. přenesená",J106,0)</f>
        <v>0</v>
      </c>
      <c r="BI106" s="169">
        <f>IF(N106="nulová",J106,0)</f>
        <v>0</v>
      </c>
      <c r="BJ106" s="17" t="s">
        <v>78</v>
      </c>
      <c r="BK106" s="169">
        <f>ROUND(I106*H106,2)</f>
        <v>0</v>
      </c>
      <c r="BL106" s="17" t="s">
        <v>110</v>
      </c>
      <c r="BM106" s="168" t="s">
        <v>162</v>
      </c>
    </row>
    <row r="107" s="2" customFormat="1">
      <c r="A107" s="36"/>
      <c r="B107" s="37"/>
      <c r="C107" s="36"/>
      <c r="D107" s="170" t="s">
        <v>112</v>
      </c>
      <c r="E107" s="36"/>
      <c r="F107" s="171" t="s">
        <v>163</v>
      </c>
      <c r="G107" s="36"/>
      <c r="H107" s="36"/>
      <c r="I107" s="172"/>
      <c r="J107" s="36"/>
      <c r="K107" s="36"/>
      <c r="L107" s="37"/>
      <c r="M107" s="173"/>
      <c r="N107" s="174"/>
      <c r="O107" s="70"/>
      <c r="P107" s="70"/>
      <c r="Q107" s="70"/>
      <c r="R107" s="70"/>
      <c r="S107" s="70"/>
      <c r="T107" s="7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7" t="s">
        <v>112</v>
      </c>
      <c r="AU107" s="17" t="s">
        <v>80</v>
      </c>
    </row>
    <row r="108" s="2" customFormat="1">
      <c r="A108" s="36"/>
      <c r="B108" s="37"/>
      <c r="C108" s="36"/>
      <c r="D108" s="175" t="s">
        <v>114</v>
      </c>
      <c r="E108" s="36"/>
      <c r="F108" s="176" t="s">
        <v>164</v>
      </c>
      <c r="G108" s="36"/>
      <c r="H108" s="36"/>
      <c r="I108" s="172"/>
      <c r="J108" s="36"/>
      <c r="K108" s="36"/>
      <c r="L108" s="37"/>
      <c r="M108" s="173"/>
      <c r="N108" s="174"/>
      <c r="O108" s="70"/>
      <c r="P108" s="70"/>
      <c r="Q108" s="70"/>
      <c r="R108" s="70"/>
      <c r="S108" s="70"/>
      <c r="T108" s="71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7" t="s">
        <v>114</v>
      </c>
      <c r="AU108" s="17" t="s">
        <v>80</v>
      </c>
    </row>
    <row r="109" s="13" customFormat="1">
      <c r="A109" s="13"/>
      <c r="B109" s="178"/>
      <c r="C109" s="13"/>
      <c r="D109" s="170" t="s">
        <v>118</v>
      </c>
      <c r="E109" s="179" t="s">
        <v>3</v>
      </c>
      <c r="F109" s="180" t="s">
        <v>150</v>
      </c>
      <c r="G109" s="13"/>
      <c r="H109" s="181">
        <v>85</v>
      </c>
      <c r="I109" s="182"/>
      <c r="J109" s="13"/>
      <c r="K109" s="13"/>
      <c r="L109" s="178"/>
      <c r="M109" s="183"/>
      <c r="N109" s="184"/>
      <c r="O109" s="184"/>
      <c r="P109" s="184"/>
      <c r="Q109" s="184"/>
      <c r="R109" s="184"/>
      <c r="S109" s="184"/>
      <c r="T109" s="18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79" t="s">
        <v>118</v>
      </c>
      <c r="AU109" s="179" t="s">
        <v>80</v>
      </c>
      <c r="AV109" s="13" t="s">
        <v>80</v>
      </c>
      <c r="AW109" s="13" t="s">
        <v>33</v>
      </c>
      <c r="AX109" s="13" t="s">
        <v>78</v>
      </c>
      <c r="AY109" s="179" t="s">
        <v>103</v>
      </c>
    </row>
    <row r="110" s="2" customFormat="1" ht="21.75" customHeight="1">
      <c r="A110" s="36"/>
      <c r="B110" s="156"/>
      <c r="C110" s="157" t="s">
        <v>165</v>
      </c>
      <c r="D110" s="157" t="s">
        <v>105</v>
      </c>
      <c r="E110" s="158" t="s">
        <v>166</v>
      </c>
      <c r="F110" s="159" t="s">
        <v>167</v>
      </c>
      <c r="G110" s="160" t="s">
        <v>108</v>
      </c>
      <c r="H110" s="161">
        <v>0.17399999999999999</v>
      </c>
      <c r="I110" s="162"/>
      <c r="J110" s="163">
        <f>ROUND(I110*H110,2)</f>
        <v>0</v>
      </c>
      <c r="K110" s="159" t="s">
        <v>3</v>
      </c>
      <c r="L110" s="37"/>
      <c r="M110" s="164" t="s">
        <v>3</v>
      </c>
      <c r="N110" s="165" t="s">
        <v>44</v>
      </c>
      <c r="O110" s="70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68" t="s">
        <v>110</v>
      </c>
      <c r="AT110" s="168" t="s">
        <v>105</v>
      </c>
      <c r="AU110" s="168" t="s">
        <v>80</v>
      </c>
      <c r="AY110" s="17" t="s">
        <v>103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17" t="s">
        <v>78</v>
      </c>
      <c r="BK110" s="169">
        <f>ROUND(I110*H110,2)</f>
        <v>0</v>
      </c>
      <c r="BL110" s="17" t="s">
        <v>110</v>
      </c>
      <c r="BM110" s="168" t="s">
        <v>168</v>
      </c>
    </row>
    <row r="111" s="2" customFormat="1">
      <c r="A111" s="36"/>
      <c r="B111" s="37"/>
      <c r="C111" s="36"/>
      <c r="D111" s="170" t="s">
        <v>112</v>
      </c>
      <c r="E111" s="36"/>
      <c r="F111" s="171" t="s">
        <v>169</v>
      </c>
      <c r="G111" s="36"/>
      <c r="H111" s="36"/>
      <c r="I111" s="172"/>
      <c r="J111" s="36"/>
      <c r="K111" s="36"/>
      <c r="L111" s="37"/>
      <c r="M111" s="173"/>
      <c r="N111" s="174"/>
      <c r="O111" s="70"/>
      <c r="P111" s="70"/>
      <c r="Q111" s="70"/>
      <c r="R111" s="70"/>
      <c r="S111" s="70"/>
      <c r="T111" s="7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7" t="s">
        <v>112</v>
      </c>
      <c r="AU111" s="17" t="s">
        <v>80</v>
      </c>
    </row>
    <row r="112" s="2" customFormat="1">
      <c r="A112" s="36"/>
      <c r="B112" s="37"/>
      <c r="C112" s="36"/>
      <c r="D112" s="170" t="s">
        <v>116</v>
      </c>
      <c r="E112" s="36"/>
      <c r="F112" s="177" t="s">
        <v>170</v>
      </c>
      <c r="G112" s="36"/>
      <c r="H112" s="36"/>
      <c r="I112" s="172"/>
      <c r="J112" s="36"/>
      <c r="K112" s="36"/>
      <c r="L112" s="37"/>
      <c r="M112" s="173"/>
      <c r="N112" s="174"/>
      <c r="O112" s="70"/>
      <c r="P112" s="70"/>
      <c r="Q112" s="70"/>
      <c r="R112" s="70"/>
      <c r="S112" s="70"/>
      <c r="T112" s="71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7" t="s">
        <v>116</v>
      </c>
      <c r="AU112" s="17" t="s">
        <v>80</v>
      </c>
    </row>
    <row r="113" s="13" customFormat="1">
      <c r="A113" s="13"/>
      <c r="B113" s="178"/>
      <c r="C113" s="13"/>
      <c r="D113" s="170" t="s">
        <v>118</v>
      </c>
      <c r="E113" s="179" t="s">
        <v>3</v>
      </c>
      <c r="F113" s="180" t="s">
        <v>171</v>
      </c>
      <c r="G113" s="13"/>
      <c r="H113" s="181">
        <v>0.17399999999999999</v>
      </c>
      <c r="I113" s="182"/>
      <c r="J113" s="13"/>
      <c r="K113" s="13"/>
      <c r="L113" s="178"/>
      <c r="M113" s="183"/>
      <c r="N113" s="184"/>
      <c r="O113" s="184"/>
      <c r="P113" s="184"/>
      <c r="Q113" s="184"/>
      <c r="R113" s="184"/>
      <c r="S113" s="184"/>
      <c r="T113" s="18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79" t="s">
        <v>118</v>
      </c>
      <c r="AU113" s="179" t="s">
        <v>80</v>
      </c>
      <c r="AV113" s="13" t="s">
        <v>80</v>
      </c>
      <c r="AW113" s="13" t="s">
        <v>33</v>
      </c>
      <c r="AX113" s="13" t="s">
        <v>78</v>
      </c>
      <c r="AY113" s="179" t="s">
        <v>103</v>
      </c>
    </row>
    <row r="114" s="2" customFormat="1" ht="21.75" customHeight="1">
      <c r="A114" s="36"/>
      <c r="B114" s="156"/>
      <c r="C114" s="157" t="s">
        <v>172</v>
      </c>
      <c r="D114" s="157" t="s">
        <v>105</v>
      </c>
      <c r="E114" s="158" t="s">
        <v>173</v>
      </c>
      <c r="F114" s="159" t="s">
        <v>174</v>
      </c>
      <c r="G114" s="160" t="s">
        <v>108</v>
      </c>
      <c r="H114" s="161">
        <v>0.044999999999999998</v>
      </c>
      <c r="I114" s="162"/>
      <c r="J114" s="163">
        <f>ROUND(I114*H114,2)</f>
        <v>0</v>
      </c>
      <c r="K114" s="159" t="s">
        <v>3</v>
      </c>
      <c r="L114" s="37"/>
      <c r="M114" s="164" t="s">
        <v>3</v>
      </c>
      <c r="N114" s="165" t="s">
        <v>44</v>
      </c>
      <c r="O114" s="70"/>
      <c r="P114" s="166">
        <f>O114*H114</f>
        <v>0</v>
      </c>
      <c r="Q114" s="166">
        <v>0</v>
      </c>
      <c r="R114" s="166">
        <f>Q114*H114</f>
        <v>0</v>
      </c>
      <c r="S114" s="166">
        <v>0</v>
      </c>
      <c r="T114" s="167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68" t="s">
        <v>110</v>
      </c>
      <c r="AT114" s="168" t="s">
        <v>105</v>
      </c>
      <c r="AU114" s="168" t="s">
        <v>80</v>
      </c>
      <c r="AY114" s="17" t="s">
        <v>103</v>
      </c>
      <c r="BE114" s="169">
        <f>IF(N114="základní",J114,0)</f>
        <v>0</v>
      </c>
      <c r="BF114" s="169">
        <f>IF(N114="snížená",J114,0)</f>
        <v>0</v>
      </c>
      <c r="BG114" s="169">
        <f>IF(N114="zákl. přenesená",J114,0)</f>
        <v>0</v>
      </c>
      <c r="BH114" s="169">
        <f>IF(N114="sníž. přenesená",J114,0)</f>
        <v>0</v>
      </c>
      <c r="BI114" s="169">
        <f>IF(N114="nulová",J114,0)</f>
        <v>0</v>
      </c>
      <c r="BJ114" s="17" t="s">
        <v>78</v>
      </c>
      <c r="BK114" s="169">
        <f>ROUND(I114*H114,2)</f>
        <v>0</v>
      </c>
      <c r="BL114" s="17" t="s">
        <v>110</v>
      </c>
      <c r="BM114" s="168" t="s">
        <v>175</v>
      </c>
    </row>
    <row r="115" s="2" customFormat="1">
      <c r="A115" s="36"/>
      <c r="B115" s="37"/>
      <c r="C115" s="36"/>
      <c r="D115" s="170" t="s">
        <v>112</v>
      </c>
      <c r="E115" s="36"/>
      <c r="F115" s="171" t="s">
        <v>176</v>
      </c>
      <c r="G115" s="36"/>
      <c r="H115" s="36"/>
      <c r="I115" s="172"/>
      <c r="J115" s="36"/>
      <c r="K115" s="36"/>
      <c r="L115" s="37"/>
      <c r="M115" s="173"/>
      <c r="N115" s="174"/>
      <c r="O115" s="70"/>
      <c r="P115" s="70"/>
      <c r="Q115" s="70"/>
      <c r="R115" s="70"/>
      <c r="S115" s="70"/>
      <c r="T115" s="7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7" t="s">
        <v>112</v>
      </c>
      <c r="AU115" s="17" t="s">
        <v>80</v>
      </c>
    </row>
    <row r="116" s="2" customFormat="1">
      <c r="A116" s="36"/>
      <c r="B116" s="37"/>
      <c r="C116" s="36"/>
      <c r="D116" s="170" t="s">
        <v>116</v>
      </c>
      <c r="E116" s="36"/>
      <c r="F116" s="177" t="s">
        <v>170</v>
      </c>
      <c r="G116" s="36"/>
      <c r="H116" s="36"/>
      <c r="I116" s="172"/>
      <c r="J116" s="36"/>
      <c r="K116" s="36"/>
      <c r="L116" s="37"/>
      <c r="M116" s="173"/>
      <c r="N116" s="174"/>
      <c r="O116" s="70"/>
      <c r="P116" s="70"/>
      <c r="Q116" s="70"/>
      <c r="R116" s="70"/>
      <c r="S116" s="70"/>
      <c r="T116" s="7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7" t="s">
        <v>116</v>
      </c>
      <c r="AU116" s="17" t="s">
        <v>80</v>
      </c>
    </row>
    <row r="117" s="13" customFormat="1">
      <c r="A117" s="13"/>
      <c r="B117" s="178"/>
      <c r="C117" s="13"/>
      <c r="D117" s="170" t="s">
        <v>118</v>
      </c>
      <c r="E117" s="179" t="s">
        <v>3</v>
      </c>
      <c r="F117" s="180" t="s">
        <v>177</v>
      </c>
      <c r="G117" s="13"/>
      <c r="H117" s="181">
        <v>0.044999999999999998</v>
      </c>
      <c r="I117" s="182"/>
      <c r="J117" s="13"/>
      <c r="K117" s="13"/>
      <c r="L117" s="178"/>
      <c r="M117" s="183"/>
      <c r="N117" s="184"/>
      <c r="O117" s="184"/>
      <c r="P117" s="184"/>
      <c r="Q117" s="184"/>
      <c r="R117" s="184"/>
      <c r="S117" s="184"/>
      <c r="T117" s="18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79" t="s">
        <v>118</v>
      </c>
      <c r="AU117" s="179" t="s">
        <v>80</v>
      </c>
      <c r="AV117" s="13" t="s">
        <v>80</v>
      </c>
      <c r="AW117" s="13" t="s">
        <v>33</v>
      </c>
      <c r="AX117" s="13" t="s">
        <v>78</v>
      </c>
      <c r="AY117" s="179" t="s">
        <v>103</v>
      </c>
    </row>
    <row r="118" s="2" customFormat="1" ht="16.5" customHeight="1">
      <c r="A118" s="36"/>
      <c r="B118" s="156"/>
      <c r="C118" s="157" t="s">
        <v>178</v>
      </c>
      <c r="D118" s="157" t="s">
        <v>105</v>
      </c>
      <c r="E118" s="158" t="s">
        <v>179</v>
      </c>
      <c r="F118" s="159" t="s">
        <v>180</v>
      </c>
      <c r="G118" s="160" t="s">
        <v>181</v>
      </c>
      <c r="H118" s="161">
        <v>5</v>
      </c>
      <c r="I118" s="162"/>
      <c r="J118" s="163">
        <f>ROUND(I118*H118,2)</f>
        <v>0</v>
      </c>
      <c r="K118" s="159" t="s">
        <v>3</v>
      </c>
      <c r="L118" s="37"/>
      <c r="M118" s="164" t="s">
        <v>3</v>
      </c>
      <c r="N118" s="165" t="s">
        <v>44</v>
      </c>
      <c r="O118" s="70"/>
      <c r="P118" s="166">
        <f>O118*H118</f>
        <v>0</v>
      </c>
      <c r="Q118" s="166">
        <v>0</v>
      </c>
      <c r="R118" s="166">
        <f>Q118*H118</f>
        <v>0</v>
      </c>
      <c r="S118" s="166">
        <v>0</v>
      </c>
      <c r="T118" s="167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68" t="s">
        <v>110</v>
      </c>
      <c r="AT118" s="168" t="s">
        <v>105</v>
      </c>
      <c r="AU118" s="168" t="s">
        <v>80</v>
      </c>
      <c r="AY118" s="17" t="s">
        <v>103</v>
      </c>
      <c r="BE118" s="169">
        <f>IF(N118="základní",J118,0)</f>
        <v>0</v>
      </c>
      <c r="BF118" s="169">
        <f>IF(N118="snížená",J118,0)</f>
        <v>0</v>
      </c>
      <c r="BG118" s="169">
        <f>IF(N118="zákl. přenesená",J118,0)</f>
        <v>0</v>
      </c>
      <c r="BH118" s="169">
        <f>IF(N118="sníž. přenesená",J118,0)</f>
        <v>0</v>
      </c>
      <c r="BI118" s="169">
        <f>IF(N118="nulová",J118,0)</f>
        <v>0</v>
      </c>
      <c r="BJ118" s="17" t="s">
        <v>78</v>
      </c>
      <c r="BK118" s="169">
        <f>ROUND(I118*H118,2)</f>
        <v>0</v>
      </c>
      <c r="BL118" s="17" t="s">
        <v>110</v>
      </c>
      <c r="BM118" s="168" t="s">
        <v>182</v>
      </c>
    </row>
    <row r="119" s="2" customFormat="1">
      <c r="A119" s="36"/>
      <c r="B119" s="37"/>
      <c r="C119" s="36"/>
      <c r="D119" s="170" t="s">
        <v>112</v>
      </c>
      <c r="E119" s="36"/>
      <c r="F119" s="171" t="s">
        <v>180</v>
      </c>
      <c r="G119" s="36"/>
      <c r="H119" s="36"/>
      <c r="I119" s="172"/>
      <c r="J119" s="36"/>
      <c r="K119" s="36"/>
      <c r="L119" s="37"/>
      <c r="M119" s="173"/>
      <c r="N119" s="174"/>
      <c r="O119" s="70"/>
      <c r="P119" s="70"/>
      <c r="Q119" s="70"/>
      <c r="R119" s="70"/>
      <c r="S119" s="70"/>
      <c r="T119" s="7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112</v>
      </c>
      <c r="AU119" s="17" t="s">
        <v>80</v>
      </c>
    </row>
    <row r="120" s="2" customFormat="1">
      <c r="A120" s="36"/>
      <c r="B120" s="37"/>
      <c r="C120" s="36"/>
      <c r="D120" s="170" t="s">
        <v>116</v>
      </c>
      <c r="E120" s="36"/>
      <c r="F120" s="177" t="s">
        <v>183</v>
      </c>
      <c r="G120" s="36"/>
      <c r="H120" s="36"/>
      <c r="I120" s="172"/>
      <c r="J120" s="36"/>
      <c r="K120" s="36"/>
      <c r="L120" s="37"/>
      <c r="M120" s="173"/>
      <c r="N120" s="174"/>
      <c r="O120" s="70"/>
      <c r="P120" s="70"/>
      <c r="Q120" s="70"/>
      <c r="R120" s="70"/>
      <c r="S120" s="70"/>
      <c r="T120" s="7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116</v>
      </c>
      <c r="AU120" s="17" t="s">
        <v>80</v>
      </c>
    </row>
    <row r="121" s="13" customFormat="1">
      <c r="A121" s="13"/>
      <c r="B121" s="178"/>
      <c r="C121" s="13"/>
      <c r="D121" s="170" t="s">
        <v>118</v>
      </c>
      <c r="E121" s="179" t="s">
        <v>3</v>
      </c>
      <c r="F121" s="180" t="s">
        <v>184</v>
      </c>
      <c r="G121" s="13"/>
      <c r="H121" s="181">
        <v>5</v>
      </c>
      <c r="I121" s="182"/>
      <c r="J121" s="13"/>
      <c r="K121" s="13"/>
      <c r="L121" s="178"/>
      <c r="M121" s="183"/>
      <c r="N121" s="184"/>
      <c r="O121" s="184"/>
      <c r="P121" s="184"/>
      <c r="Q121" s="184"/>
      <c r="R121" s="184"/>
      <c r="S121" s="184"/>
      <c r="T121" s="18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79" t="s">
        <v>118</v>
      </c>
      <c r="AU121" s="179" t="s">
        <v>80</v>
      </c>
      <c r="AV121" s="13" t="s">
        <v>80</v>
      </c>
      <c r="AW121" s="13" t="s">
        <v>33</v>
      </c>
      <c r="AX121" s="13" t="s">
        <v>78</v>
      </c>
      <c r="AY121" s="179" t="s">
        <v>103</v>
      </c>
    </row>
    <row r="122" s="2" customFormat="1" ht="21.75" customHeight="1">
      <c r="A122" s="36"/>
      <c r="B122" s="156"/>
      <c r="C122" s="157" t="s">
        <v>185</v>
      </c>
      <c r="D122" s="157" t="s">
        <v>105</v>
      </c>
      <c r="E122" s="158" t="s">
        <v>186</v>
      </c>
      <c r="F122" s="159" t="s">
        <v>187</v>
      </c>
      <c r="G122" s="160" t="s">
        <v>188</v>
      </c>
      <c r="H122" s="161">
        <v>127.5</v>
      </c>
      <c r="I122" s="162"/>
      <c r="J122" s="163">
        <f>ROUND(I122*H122,2)</f>
        <v>0</v>
      </c>
      <c r="K122" s="159" t="s">
        <v>3</v>
      </c>
      <c r="L122" s="37"/>
      <c r="M122" s="164" t="s">
        <v>3</v>
      </c>
      <c r="N122" s="165" t="s">
        <v>44</v>
      </c>
      <c r="O122" s="70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68" t="s">
        <v>110</v>
      </c>
      <c r="AT122" s="168" t="s">
        <v>105</v>
      </c>
      <c r="AU122" s="168" t="s">
        <v>80</v>
      </c>
      <c r="AY122" s="17" t="s">
        <v>103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110</v>
      </c>
      <c r="BM122" s="168" t="s">
        <v>189</v>
      </c>
    </row>
    <row r="123" s="2" customFormat="1">
      <c r="A123" s="36"/>
      <c r="B123" s="37"/>
      <c r="C123" s="36"/>
      <c r="D123" s="170" t="s">
        <v>112</v>
      </c>
      <c r="E123" s="36"/>
      <c r="F123" s="171" t="s">
        <v>190</v>
      </c>
      <c r="G123" s="36"/>
      <c r="H123" s="36"/>
      <c r="I123" s="172"/>
      <c r="J123" s="36"/>
      <c r="K123" s="36"/>
      <c r="L123" s="37"/>
      <c r="M123" s="173"/>
      <c r="N123" s="174"/>
      <c r="O123" s="70"/>
      <c r="P123" s="70"/>
      <c r="Q123" s="70"/>
      <c r="R123" s="70"/>
      <c r="S123" s="70"/>
      <c r="T123" s="7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112</v>
      </c>
      <c r="AU123" s="17" t="s">
        <v>80</v>
      </c>
    </row>
    <row r="124" s="2" customFormat="1">
      <c r="A124" s="36"/>
      <c r="B124" s="37"/>
      <c r="C124" s="36"/>
      <c r="D124" s="170" t="s">
        <v>116</v>
      </c>
      <c r="E124" s="36"/>
      <c r="F124" s="177" t="s">
        <v>191</v>
      </c>
      <c r="G124" s="36"/>
      <c r="H124" s="36"/>
      <c r="I124" s="172"/>
      <c r="J124" s="36"/>
      <c r="K124" s="36"/>
      <c r="L124" s="37"/>
      <c r="M124" s="173"/>
      <c r="N124" s="174"/>
      <c r="O124" s="70"/>
      <c r="P124" s="70"/>
      <c r="Q124" s="70"/>
      <c r="R124" s="70"/>
      <c r="S124" s="70"/>
      <c r="T124" s="71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116</v>
      </c>
      <c r="AU124" s="17" t="s">
        <v>80</v>
      </c>
    </row>
    <row r="125" s="13" customFormat="1">
      <c r="A125" s="13"/>
      <c r="B125" s="178"/>
      <c r="C125" s="13"/>
      <c r="D125" s="170" t="s">
        <v>118</v>
      </c>
      <c r="E125" s="179" t="s">
        <v>3</v>
      </c>
      <c r="F125" s="180" t="s">
        <v>192</v>
      </c>
      <c r="G125" s="13"/>
      <c r="H125" s="181">
        <v>127.5</v>
      </c>
      <c r="I125" s="182"/>
      <c r="J125" s="13"/>
      <c r="K125" s="13"/>
      <c r="L125" s="178"/>
      <c r="M125" s="183"/>
      <c r="N125" s="184"/>
      <c r="O125" s="184"/>
      <c r="P125" s="184"/>
      <c r="Q125" s="184"/>
      <c r="R125" s="184"/>
      <c r="S125" s="184"/>
      <c r="T125" s="18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79" t="s">
        <v>118</v>
      </c>
      <c r="AU125" s="179" t="s">
        <v>80</v>
      </c>
      <c r="AV125" s="13" t="s">
        <v>80</v>
      </c>
      <c r="AW125" s="13" t="s">
        <v>33</v>
      </c>
      <c r="AX125" s="13" t="s">
        <v>78</v>
      </c>
      <c r="AY125" s="179" t="s">
        <v>103</v>
      </c>
    </row>
    <row r="126" s="2" customFormat="1" ht="16.5" customHeight="1">
      <c r="A126" s="36"/>
      <c r="B126" s="156"/>
      <c r="C126" s="157" t="s">
        <v>110</v>
      </c>
      <c r="D126" s="157" t="s">
        <v>105</v>
      </c>
      <c r="E126" s="158" t="s">
        <v>193</v>
      </c>
      <c r="F126" s="159" t="s">
        <v>194</v>
      </c>
      <c r="G126" s="160" t="s">
        <v>108</v>
      </c>
      <c r="H126" s="161">
        <v>0.17399999999999999</v>
      </c>
      <c r="I126" s="162"/>
      <c r="J126" s="163">
        <f>ROUND(I126*H126,2)</f>
        <v>0</v>
      </c>
      <c r="K126" s="159" t="s">
        <v>109</v>
      </c>
      <c r="L126" s="37"/>
      <c r="M126" s="164" t="s">
        <v>3</v>
      </c>
      <c r="N126" s="165" t="s">
        <v>44</v>
      </c>
      <c r="O126" s="70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68" t="s">
        <v>110</v>
      </c>
      <c r="AT126" s="168" t="s">
        <v>105</v>
      </c>
      <c r="AU126" s="168" t="s">
        <v>80</v>
      </c>
      <c r="AY126" s="17" t="s">
        <v>103</v>
      </c>
      <c r="BE126" s="169">
        <f>IF(N126="základní",J126,0)</f>
        <v>0</v>
      </c>
      <c r="BF126" s="169">
        <f>IF(N126="snížená",J126,0)</f>
        <v>0</v>
      </c>
      <c r="BG126" s="169">
        <f>IF(N126="zákl. přenesená",J126,0)</f>
        <v>0</v>
      </c>
      <c r="BH126" s="169">
        <f>IF(N126="sníž. přenesená",J126,0)</f>
        <v>0</v>
      </c>
      <c r="BI126" s="169">
        <f>IF(N126="nulová",J126,0)</f>
        <v>0</v>
      </c>
      <c r="BJ126" s="17" t="s">
        <v>78</v>
      </c>
      <c r="BK126" s="169">
        <f>ROUND(I126*H126,2)</f>
        <v>0</v>
      </c>
      <c r="BL126" s="17" t="s">
        <v>110</v>
      </c>
      <c r="BM126" s="168" t="s">
        <v>195</v>
      </c>
    </row>
    <row r="127" s="2" customFormat="1">
      <c r="A127" s="36"/>
      <c r="B127" s="37"/>
      <c r="C127" s="36"/>
      <c r="D127" s="170" t="s">
        <v>112</v>
      </c>
      <c r="E127" s="36"/>
      <c r="F127" s="171" t="s">
        <v>196</v>
      </c>
      <c r="G127" s="36"/>
      <c r="H127" s="36"/>
      <c r="I127" s="172"/>
      <c r="J127" s="36"/>
      <c r="K127" s="36"/>
      <c r="L127" s="37"/>
      <c r="M127" s="173"/>
      <c r="N127" s="174"/>
      <c r="O127" s="70"/>
      <c r="P127" s="70"/>
      <c r="Q127" s="70"/>
      <c r="R127" s="70"/>
      <c r="S127" s="70"/>
      <c r="T127" s="71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112</v>
      </c>
      <c r="AU127" s="17" t="s">
        <v>80</v>
      </c>
    </row>
    <row r="128" s="2" customFormat="1">
      <c r="A128" s="36"/>
      <c r="B128" s="37"/>
      <c r="C128" s="36"/>
      <c r="D128" s="175" t="s">
        <v>114</v>
      </c>
      <c r="E128" s="36"/>
      <c r="F128" s="176" t="s">
        <v>197</v>
      </c>
      <c r="G128" s="36"/>
      <c r="H128" s="36"/>
      <c r="I128" s="172"/>
      <c r="J128" s="36"/>
      <c r="K128" s="36"/>
      <c r="L128" s="37"/>
      <c r="M128" s="173"/>
      <c r="N128" s="174"/>
      <c r="O128" s="70"/>
      <c r="P128" s="70"/>
      <c r="Q128" s="70"/>
      <c r="R128" s="70"/>
      <c r="S128" s="70"/>
      <c r="T128" s="7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114</v>
      </c>
      <c r="AU128" s="17" t="s">
        <v>80</v>
      </c>
    </row>
    <row r="129" s="13" customFormat="1">
      <c r="A129" s="13"/>
      <c r="B129" s="178"/>
      <c r="C129" s="13"/>
      <c r="D129" s="170" t="s">
        <v>118</v>
      </c>
      <c r="E129" s="179" t="s">
        <v>3</v>
      </c>
      <c r="F129" s="180" t="s">
        <v>171</v>
      </c>
      <c r="G129" s="13"/>
      <c r="H129" s="181">
        <v>0.17399999999999999</v>
      </c>
      <c r="I129" s="182"/>
      <c r="J129" s="13"/>
      <c r="K129" s="13"/>
      <c r="L129" s="178"/>
      <c r="M129" s="183"/>
      <c r="N129" s="184"/>
      <c r="O129" s="184"/>
      <c r="P129" s="184"/>
      <c r="Q129" s="184"/>
      <c r="R129" s="184"/>
      <c r="S129" s="184"/>
      <c r="T129" s="18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79" t="s">
        <v>118</v>
      </c>
      <c r="AU129" s="179" t="s">
        <v>80</v>
      </c>
      <c r="AV129" s="13" t="s">
        <v>80</v>
      </c>
      <c r="AW129" s="13" t="s">
        <v>33</v>
      </c>
      <c r="AX129" s="13" t="s">
        <v>78</v>
      </c>
      <c r="AY129" s="179" t="s">
        <v>103</v>
      </c>
    </row>
    <row r="130" s="2" customFormat="1" ht="24.15" customHeight="1">
      <c r="A130" s="36"/>
      <c r="B130" s="156"/>
      <c r="C130" s="157" t="s">
        <v>198</v>
      </c>
      <c r="D130" s="157" t="s">
        <v>105</v>
      </c>
      <c r="E130" s="158" t="s">
        <v>199</v>
      </c>
      <c r="F130" s="159" t="s">
        <v>200</v>
      </c>
      <c r="G130" s="160" t="s">
        <v>130</v>
      </c>
      <c r="H130" s="161">
        <v>1190</v>
      </c>
      <c r="I130" s="162"/>
      <c r="J130" s="163">
        <f>ROUND(I130*H130,2)</f>
        <v>0</v>
      </c>
      <c r="K130" s="159" t="s">
        <v>3</v>
      </c>
      <c r="L130" s="37"/>
      <c r="M130" s="164" t="s">
        <v>3</v>
      </c>
      <c r="N130" s="165" t="s">
        <v>44</v>
      </c>
      <c r="O130" s="70"/>
      <c r="P130" s="166">
        <f>O130*H130</f>
        <v>0</v>
      </c>
      <c r="Q130" s="166">
        <v>0</v>
      </c>
      <c r="R130" s="166">
        <f>Q130*H130</f>
        <v>0</v>
      </c>
      <c r="S130" s="166">
        <v>0</v>
      </c>
      <c r="T130" s="16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68" t="s">
        <v>110</v>
      </c>
      <c r="AT130" s="168" t="s">
        <v>105</v>
      </c>
      <c r="AU130" s="168" t="s">
        <v>80</v>
      </c>
      <c r="AY130" s="17" t="s">
        <v>103</v>
      </c>
      <c r="BE130" s="169">
        <f>IF(N130="základní",J130,0)</f>
        <v>0</v>
      </c>
      <c r="BF130" s="169">
        <f>IF(N130="snížená",J130,0)</f>
        <v>0</v>
      </c>
      <c r="BG130" s="169">
        <f>IF(N130="zákl. přenesená",J130,0)</f>
        <v>0</v>
      </c>
      <c r="BH130" s="169">
        <f>IF(N130="sníž. přenesená",J130,0)</f>
        <v>0</v>
      </c>
      <c r="BI130" s="169">
        <f>IF(N130="nulová",J130,0)</f>
        <v>0</v>
      </c>
      <c r="BJ130" s="17" t="s">
        <v>78</v>
      </c>
      <c r="BK130" s="169">
        <f>ROUND(I130*H130,2)</f>
        <v>0</v>
      </c>
      <c r="BL130" s="17" t="s">
        <v>110</v>
      </c>
      <c r="BM130" s="168" t="s">
        <v>201</v>
      </c>
    </row>
    <row r="131" s="2" customFormat="1">
      <c r="A131" s="36"/>
      <c r="B131" s="37"/>
      <c r="C131" s="36"/>
      <c r="D131" s="170" t="s">
        <v>112</v>
      </c>
      <c r="E131" s="36"/>
      <c r="F131" s="171" t="s">
        <v>202</v>
      </c>
      <c r="G131" s="36"/>
      <c r="H131" s="36"/>
      <c r="I131" s="172"/>
      <c r="J131" s="36"/>
      <c r="K131" s="36"/>
      <c r="L131" s="37"/>
      <c r="M131" s="173"/>
      <c r="N131" s="174"/>
      <c r="O131" s="70"/>
      <c r="P131" s="70"/>
      <c r="Q131" s="70"/>
      <c r="R131" s="70"/>
      <c r="S131" s="70"/>
      <c r="T131" s="71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112</v>
      </c>
      <c r="AU131" s="17" t="s">
        <v>80</v>
      </c>
    </row>
    <row r="132" s="2" customFormat="1">
      <c r="A132" s="36"/>
      <c r="B132" s="37"/>
      <c r="C132" s="36"/>
      <c r="D132" s="170" t="s">
        <v>116</v>
      </c>
      <c r="E132" s="36"/>
      <c r="F132" s="177" t="s">
        <v>203</v>
      </c>
      <c r="G132" s="36"/>
      <c r="H132" s="36"/>
      <c r="I132" s="172"/>
      <c r="J132" s="36"/>
      <c r="K132" s="36"/>
      <c r="L132" s="37"/>
      <c r="M132" s="173"/>
      <c r="N132" s="174"/>
      <c r="O132" s="70"/>
      <c r="P132" s="70"/>
      <c r="Q132" s="70"/>
      <c r="R132" s="70"/>
      <c r="S132" s="70"/>
      <c r="T132" s="7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116</v>
      </c>
      <c r="AU132" s="17" t="s">
        <v>80</v>
      </c>
    </row>
    <row r="133" s="13" customFormat="1">
      <c r="A133" s="13"/>
      <c r="B133" s="178"/>
      <c r="C133" s="13"/>
      <c r="D133" s="170" t="s">
        <v>118</v>
      </c>
      <c r="E133" s="179" t="s">
        <v>3</v>
      </c>
      <c r="F133" s="180" t="s">
        <v>204</v>
      </c>
      <c r="G133" s="13"/>
      <c r="H133" s="181">
        <v>1190</v>
      </c>
      <c r="I133" s="182"/>
      <c r="J133" s="13"/>
      <c r="K133" s="13"/>
      <c r="L133" s="178"/>
      <c r="M133" s="183"/>
      <c r="N133" s="184"/>
      <c r="O133" s="184"/>
      <c r="P133" s="184"/>
      <c r="Q133" s="184"/>
      <c r="R133" s="184"/>
      <c r="S133" s="184"/>
      <c r="T133" s="18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79" t="s">
        <v>118</v>
      </c>
      <c r="AU133" s="179" t="s">
        <v>80</v>
      </c>
      <c r="AV133" s="13" t="s">
        <v>80</v>
      </c>
      <c r="AW133" s="13" t="s">
        <v>33</v>
      </c>
      <c r="AX133" s="13" t="s">
        <v>78</v>
      </c>
      <c r="AY133" s="179" t="s">
        <v>103</v>
      </c>
    </row>
    <row r="134" s="2" customFormat="1" ht="16.5" customHeight="1">
      <c r="A134" s="36"/>
      <c r="B134" s="156"/>
      <c r="C134" s="157" t="s">
        <v>184</v>
      </c>
      <c r="D134" s="157" t="s">
        <v>105</v>
      </c>
      <c r="E134" s="158" t="s">
        <v>205</v>
      </c>
      <c r="F134" s="159" t="s">
        <v>206</v>
      </c>
      <c r="G134" s="160" t="s">
        <v>108</v>
      </c>
      <c r="H134" s="161">
        <v>0.044999999999999998</v>
      </c>
      <c r="I134" s="162"/>
      <c r="J134" s="163">
        <f>ROUND(I134*H134,2)</f>
        <v>0</v>
      </c>
      <c r="K134" s="159" t="s">
        <v>109</v>
      </c>
      <c r="L134" s="37"/>
      <c r="M134" s="164" t="s">
        <v>3</v>
      </c>
      <c r="N134" s="165" t="s">
        <v>44</v>
      </c>
      <c r="O134" s="70"/>
      <c r="P134" s="166">
        <f>O134*H134</f>
        <v>0</v>
      </c>
      <c r="Q134" s="166">
        <v>0</v>
      </c>
      <c r="R134" s="166">
        <f>Q134*H134</f>
        <v>0</v>
      </c>
      <c r="S134" s="166">
        <v>0</v>
      </c>
      <c r="T134" s="16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68" t="s">
        <v>110</v>
      </c>
      <c r="AT134" s="168" t="s">
        <v>105</v>
      </c>
      <c r="AU134" s="168" t="s">
        <v>80</v>
      </c>
      <c r="AY134" s="17" t="s">
        <v>103</v>
      </c>
      <c r="BE134" s="169">
        <f>IF(N134="základní",J134,0)</f>
        <v>0</v>
      </c>
      <c r="BF134" s="169">
        <f>IF(N134="snížená",J134,0)</f>
        <v>0</v>
      </c>
      <c r="BG134" s="169">
        <f>IF(N134="zákl. přenesená",J134,0)</f>
        <v>0</v>
      </c>
      <c r="BH134" s="169">
        <f>IF(N134="sníž. přenesená",J134,0)</f>
        <v>0</v>
      </c>
      <c r="BI134" s="169">
        <f>IF(N134="nulová",J134,0)</f>
        <v>0</v>
      </c>
      <c r="BJ134" s="17" t="s">
        <v>78</v>
      </c>
      <c r="BK134" s="169">
        <f>ROUND(I134*H134,2)</f>
        <v>0</v>
      </c>
      <c r="BL134" s="17" t="s">
        <v>110</v>
      </c>
      <c r="BM134" s="168" t="s">
        <v>207</v>
      </c>
    </row>
    <row r="135" s="2" customFormat="1">
      <c r="A135" s="36"/>
      <c r="B135" s="37"/>
      <c r="C135" s="36"/>
      <c r="D135" s="170" t="s">
        <v>112</v>
      </c>
      <c r="E135" s="36"/>
      <c r="F135" s="171" t="s">
        <v>208</v>
      </c>
      <c r="G135" s="36"/>
      <c r="H135" s="36"/>
      <c r="I135" s="172"/>
      <c r="J135" s="36"/>
      <c r="K135" s="36"/>
      <c r="L135" s="37"/>
      <c r="M135" s="173"/>
      <c r="N135" s="174"/>
      <c r="O135" s="70"/>
      <c r="P135" s="70"/>
      <c r="Q135" s="70"/>
      <c r="R135" s="70"/>
      <c r="S135" s="70"/>
      <c r="T135" s="71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112</v>
      </c>
      <c r="AU135" s="17" t="s">
        <v>80</v>
      </c>
    </row>
    <row r="136" s="2" customFormat="1">
      <c r="A136" s="36"/>
      <c r="B136" s="37"/>
      <c r="C136" s="36"/>
      <c r="D136" s="175" t="s">
        <v>114</v>
      </c>
      <c r="E136" s="36"/>
      <c r="F136" s="176" t="s">
        <v>209</v>
      </c>
      <c r="G136" s="36"/>
      <c r="H136" s="36"/>
      <c r="I136" s="172"/>
      <c r="J136" s="36"/>
      <c r="K136" s="36"/>
      <c r="L136" s="37"/>
      <c r="M136" s="173"/>
      <c r="N136" s="174"/>
      <c r="O136" s="70"/>
      <c r="P136" s="70"/>
      <c r="Q136" s="70"/>
      <c r="R136" s="70"/>
      <c r="S136" s="70"/>
      <c r="T136" s="7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114</v>
      </c>
      <c r="AU136" s="17" t="s">
        <v>80</v>
      </c>
    </row>
    <row r="137" s="13" customFormat="1">
      <c r="A137" s="13"/>
      <c r="B137" s="178"/>
      <c r="C137" s="13"/>
      <c r="D137" s="170" t="s">
        <v>118</v>
      </c>
      <c r="E137" s="179" t="s">
        <v>3</v>
      </c>
      <c r="F137" s="180" t="s">
        <v>177</v>
      </c>
      <c r="G137" s="13"/>
      <c r="H137" s="181">
        <v>0.044999999999999998</v>
      </c>
      <c r="I137" s="182"/>
      <c r="J137" s="13"/>
      <c r="K137" s="13"/>
      <c r="L137" s="178"/>
      <c r="M137" s="186"/>
      <c r="N137" s="187"/>
      <c r="O137" s="187"/>
      <c r="P137" s="187"/>
      <c r="Q137" s="187"/>
      <c r="R137" s="187"/>
      <c r="S137" s="187"/>
      <c r="T137" s="18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79" t="s">
        <v>118</v>
      </c>
      <c r="AU137" s="179" t="s">
        <v>80</v>
      </c>
      <c r="AV137" s="13" t="s">
        <v>80</v>
      </c>
      <c r="AW137" s="13" t="s">
        <v>33</v>
      </c>
      <c r="AX137" s="13" t="s">
        <v>78</v>
      </c>
      <c r="AY137" s="179" t="s">
        <v>103</v>
      </c>
    </row>
    <row r="138" s="2" customFormat="1" ht="6.96" customHeight="1">
      <c r="A138" s="36"/>
      <c r="B138" s="53"/>
      <c r="C138" s="54"/>
      <c r="D138" s="54"/>
      <c r="E138" s="54"/>
      <c r="F138" s="54"/>
      <c r="G138" s="54"/>
      <c r="H138" s="54"/>
      <c r="I138" s="54"/>
      <c r="J138" s="54"/>
      <c r="K138" s="54"/>
      <c r="L138" s="37"/>
      <c r="M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autoFilter ref="C74:K137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2_02/111103203"/>
    <hyperlink ref="F85" r:id="rId2" display="https://podminky.urs.cz/item/CS_URS_2022_02/111103213"/>
    <hyperlink ref="F90" r:id="rId3" display="https://podminky.urs.cz/item/CS_URS_2022_02/111203201"/>
    <hyperlink ref="F95" r:id="rId4" display="https://podminky.urs.cz/item/CS_URS_2022_02/125703313"/>
    <hyperlink ref="F99" r:id="rId5" display="https://podminky.urs.cz/item/CS_URS_2022_02/162751117"/>
    <hyperlink ref="F103" r:id="rId6" display="https://podminky.urs.cz/item/CS_URS_2022_02/162751119"/>
    <hyperlink ref="F108" r:id="rId7" display="https://podminky.urs.cz/item/CS_URS_2022_02/167151101"/>
    <hyperlink ref="F128" r:id="rId8" display="https://podminky.urs.cz/item/CS_URS_2022_02/185803105"/>
    <hyperlink ref="F136" r:id="rId9" display="https://podminky.urs.cz/item/CS_URS_2022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189" customWidth="1"/>
    <col min="2" max="2" width="1.667969" style="189" customWidth="1"/>
    <col min="3" max="4" width="5" style="189" customWidth="1"/>
    <col min="5" max="5" width="11.66016" style="189" customWidth="1"/>
    <col min="6" max="6" width="9.160156" style="189" customWidth="1"/>
    <col min="7" max="7" width="5" style="189" customWidth="1"/>
    <col min="8" max="8" width="77.83203" style="189" customWidth="1"/>
    <col min="9" max="10" width="20" style="189" customWidth="1"/>
    <col min="11" max="11" width="1.667969" style="189" customWidth="1"/>
  </cols>
  <sheetData>
    <row r="1" s="1" customFormat="1" ht="37.5" customHeight="1"/>
    <row r="2" s="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="14" customFormat="1" ht="45" customHeight="1">
      <c r="B3" s="193"/>
      <c r="C3" s="194" t="s">
        <v>210</v>
      </c>
      <c r="D3" s="194"/>
      <c r="E3" s="194"/>
      <c r="F3" s="194"/>
      <c r="G3" s="194"/>
      <c r="H3" s="194"/>
      <c r="I3" s="194"/>
      <c r="J3" s="194"/>
      <c r="K3" s="195"/>
    </row>
    <row r="4" s="1" customFormat="1" ht="25.5" customHeight="1">
      <c r="B4" s="196"/>
      <c r="C4" s="197" t="s">
        <v>211</v>
      </c>
      <c r="D4" s="197"/>
      <c r="E4" s="197"/>
      <c r="F4" s="197"/>
      <c r="G4" s="197"/>
      <c r="H4" s="197"/>
      <c r="I4" s="197"/>
      <c r="J4" s="197"/>
      <c r="K4" s="198"/>
    </row>
    <row r="5" s="1" customFormat="1" ht="5.25" customHeight="1">
      <c r="B5" s="196"/>
      <c r="C5" s="199"/>
      <c r="D5" s="199"/>
      <c r="E5" s="199"/>
      <c r="F5" s="199"/>
      <c r="G5" s="199"/>
      <c r="H5" s="199"/>
      <c r="I5" s="199"/>
      <c r="J5" s="199"/>
      <c r="K5" s="198"/>
    </row>
    <row r="6" s="1" customFormat="1" ht="15" customHeight="1">
      <c r="B6" s="196"/>
      <c r="C6" s="200" t="s">
        <v>212</v>
      </c>
      <c r="D6" s="200"/>
      <c r="E6" s="200"/>
      <c r="F6" s="200"/>
      <c r="G6" s="200"/>
      <c r="H6" s="200"/>
      <c r="I6" s="200"/>
      <c r="J6" s="200"/>
      <c r="K6" s="198"/>
    </row>
    <row r="7" s="1" customFormat="1" ht="15" customHeight="1">
      <c r="B7" s="201"/>
      <c r="C7" s="200" t="s">
        <v>213</v>
      </c>
      <c r="D7" s="200"/>
      <c r="E7" s="200"/>
      <c r="F7" s="200"/>
      <c r="G7" s="200"/>
      <c r="H7" s="200"/>
      <c r="I7" s="200"/>
      <c r="J7" s="200"/>
      <c r="K7" s="198"/>
    </row>
    <row r="8" s="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="1" customFormat="1" ht="15" customHeight="1">
      <c r="B9" s="201"/>
      <c r="C9" s="200" t="s">
        <v>214</v>
      </c>
      <c r="D9" s="200"/>
      <c r="E9" s="200"/>
      <c r="F9" s="200"/>
      <c r="G9" s="200"/>
      <c r="H9" s="200"/>
      <c r="I9" s="200"/>
      <c r="J9" s="200"/>
      <c r="K9" s="198"/>
    </row>
    <row r="10" s="1" customFormat="1" ht="15" customHeight="1">
      <c r="B10" s="201"/>
      <c r="C10" s="200"/>
      <c r="D10" s="200" t="s">
        <v>215</v>
      </c>
      <c r="E10" s="200"/>
      <c r="F10" s="200"/>
      <c r="G10" s="200"/>
      <c r="H10" s="200"/>
      <c r="I10" s="200"/>
      <c r="J10" s="200"/>
      <c r="K10" s="198"/>
    </row>
    <row r="11" s="1" customFormat="1" ht="15" customHeight="1">
      <c r="B11" s="201"/>
      <c r="C11" s="202"/>
      <c r="D11" s="200" t="s">
        <v>216</v>
      </c>
      <c r="E11" s="200"/>
      <c r="F11" s="200"/>
      <c r="G11" s="200"/>
      <c r="H11" s="200"/>
      <c r="I11" s="200"/>
      <c r="J11" s="200"/>
      <c r="K11" s="198"/>
    </row>
    <row r="12" s="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="1" customFormat="1" ht="15" customHeight="1">
      <c r="B13" s="201"/>
      <c r="C13" s="202"/>
      <c r="D13" s="203" t="s">
        <v>217</v>
      </c>
      <c r="E13" s="200"/>
      <c r="F13" s="200"/>
      <c r="G13" s="200"/>
      <c r="H13" s="200"/>
      <c r="I13" s="200"/>
      <c r="J13" s="200"/>
      <c r="K13" s="198"/>
    </row>
    <row r="14" s="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="1" customFormat="1" ht="15" customHeight="1">
      <c r="B15" s="201"/>
      <c r="C15" s="202"/>
      <c r="D15" s="200" t="s">
        <v>218</v>
      </c>
      <c r="E15" s="200"/>
      <c r="F15" s="200"/>
      <c r="G15" s="200"/>
      <c r="H15" s="200"/>
      <c r="I15" s="200"/>
      <c r="J15" s="200"/>
      <c r="K15" s="198"/>
    </row>
    <row r="16" s="1" customFormat="1" ht="15" customHeight="1">
      <c r="B16" s="201"/>
      <c r="C16" s="202"/>
      <c r="D16" s="200" t="s">
        <v>219</v>
      </c>
      <c r="E16" s="200"/>
      <c r="F16" s="200"/>
      <c r="G16" s="200"/>
      <c r="H16" s="200"/>
      <c r="I16" s="200"/>
      <c r="J16" s="200"/>
      <c r="K16" s="198"/>
    </row>
    <row r="17" s="1" customFormat="1" ht="15" customHeight="1">
      <c r="B17" s="201"/>
      <c r="C17" s="202"/>
      <c r="D17" s="200" t="s">
        <v>220</v>
      </c>
      <c r="E17" s="200"/>
      <c r="F17" s="200"/>
      <c r="G17" s="200"/>
      <c r="H17" s="200"/>
      <c r="I17" s="200"/>
      <c r="J17" s="200"/>
      <c r="K17" s="198"/>
    </row>
    <row r="18" s="1" customFormat="1" ht="15" customHeight="1">
      <c r="B18" s="201"/>
      <c r="C18" s="202"/>
      <c r="D18" s="202"/>
      <c r="E18" s="204" t="s">
        <v>77</v>
      </c>
      <c r="F18" s="200" t="s">
        <v>221</v>
      </c>
      <c r="G18" s="200"/>
      <c r="H18" s="200"/>
      <c r="I18" s="200"/>
      <c r="J18" s="200"/>
      <c r="K18" s="198"/>
    </row>
    <row r="19" s="1" customFormat="1" ht="15" customHeight="1">
      <c r="B19" s="201"/>
      <c r="C19" s="202"/>
      <c r="D19" s="202"/>
      <c r="E19" s="204" t="s">
        <v>222</v>
      </c>
      <c r="F19" s="200" t="s">
        <v>223</v>
      </c>
      <c r="G19" s="200"/>
      <c r="H19" s="200"/>
      <c r="I19" s="200"/>
      <c r="J19" s="200"/>
      <c r="K19" s="198"/>
    </row>
    <row r="20" s="1" customFormat="1" ht="15" customHeight="1">
      <c r="B20" s="201"/>
      <c r="C20" s="202"/>
      <c r="D20" s="202"/>
      <c r="E20" s="204" t="s">
        <v>224</v>
      </c>
      <c r="F20" s="200" t="s">
        <v>225</v>
      </c>
      <c r="G20" s="200"/>
      <c r="H20" s="200"/>
      <c r="I20" s="200"/>
      <c r="J20" s="200"/>
      <c r="K20" s="198"/>
    </row>
    <row r="21" s="1" customFormat="1" ht="15" customHeight="1">
      <c r="B21" s="201"/>
      <c r="C21" s="202"/>
      <c r="D21" s="202"/>
      <c r="E21" s="204" t="s">
        <v>226</v>
      </c>
      <c r="F21" s="200" t="s">
        <v>227</v>
      </c>
      <c r="G21" s="200"/>
      <c r="H21" s="200"/>
      <c r="I21" s="200"/>
      <c r="J21" s="200"/>
      <c r="K21" s="198"/>
    </row>
    <row r="22" s="1" customFormat="1" ht="15" customHeight="1">
      <c r="B22" s="201"/>
      <c r="C22" s="202"/>
      <c r="D22" s="202"/>
      <c r="E22" s="204" t="s">
        <v>228</v>
      </c>
      <c r="F22" s="200" t="s">
        <v>229</v>
      </c>
      <c r="G22" s="200"/>
      <c r="H22" s="200"/>
      <c r="I22" s="200"/>
      <c r="J22" s="200"/>
      <c r="K22" s="198"/>
    </row>
    <row r="23" s="1" customFormat="1" ht="15" customHeight="1">
      <c r="B23" s="201"/>
      <c r="C23" s="202"/>
      <c r="D23" s="202"/>
      <c r="E23" s="204" t="s">
        <v>230</v>
      </c>
      <c r="F23" s="200" t="s">
        <v>231</v>
      </c>
      <c r="G23" s="200"/>
      <c r="H23" s="200"/>
      <c r="I23" s="200"/>
      <c r="J23" s="200"/>
      <c r="K23" s="198"/>
    </row>
    <row r="24" s="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="1" customFormat="1" ht="15" customHeight="1">
      <c r="B25" s="201"/>
      <c r="C25" s="200" t="s">
        <v>232</v>
      </c>
      <c r="D25" s="200"/>
      <c r="E25" s="200"/>
      <c r="F25" s="200"/>
      <c r="G25" s="200"/>
      <c r="H25" s="200"/>
      <c r="I25" s="200"/>
      <c r="J25" s="200"/>
      <c r="K25" s="198"/>
    </row>
    <row r="26" s="1" customFormat="1" ht="15" customHeight="1">
      <c r="B26" s="201"/>
      <c r="C26" s="200" t="s">
        <v>233</v>
      </c>
      <c r="D26" s="200"/>
      <c r="E26" s="200"/>
      <c r="F26" s="200"/>
      <c r="G26" s="200"/>
      <c r="H26" s="200"/>
      <c r="I26" s="200"/>
      <c r="J26" s="200"/>
      <c r="K26" s="198"/>
    </row>
    <row r="27" s="1" customFormat="1" ht="15" customHeight="1">
      <c r="B27" s="201"/>
      <c r="C27" s="200"/>
      <c r="D27" s="200" t="s">
        <v>234</v>
      </c>
      <c r="E27" s="200"/>
      <c r="F27" s="200"/>
      <c r="G27" s="200"/>
      <c r="H27" s="200"/>
      <c r="I27" s="200"/>
      <c r="J27" s="200"/>
      <c r="K27" s="198"/>
    </row>
    <row r="28" s="1" customFormat="1" ht="15" customHeight="1">
      <c r="B28" s="201"/>
      <c r="C28" s="202"/>
      <c r="D28" s="200" t="s">
        <v>235</v>
      </c>
      <c r="E28" s="200"/>
      <c r="F28" s="200"/>
      <c r="G28" s="200"/>
      <c r="H28" s="200"/>
      <c r="I28" s="200"/>
      <c r="J28" s="200"/>
      <c r="K28" s="198"/>
    </row>
    <row r="29" s="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="1" customFormat="1" ht="15" customHeight="1">
      <c r="B30" s="201"/>
      <c r="C30" s="202"/>
      <c r="D30" s="200" t="s">
        <v>236</v>
      </c>
      <c r="E30" s="200"/>
      <c r="F30" s="200"/>
      <c r="G30" s="200"/>
      <c r="H30" s="200"/>
      <c r="I30" s="200"/>
      <c r="J30" s="200"/>
      <c r="K30" s="198"/>
    </row>
    <row r="31" s="1" customFormat="1" ht="15" customHeight="1">
      <c r="B31" s="201"/>
      <c r="C31" s="202"/>
      <c r="D31" s="200" t="s">
        <v>237</v>
      </c>
      <c r="E31" s="200"/>
      <c r="F31" s="200"/>
      <c r="G31" s="200"/>
      <c r="H31" s="200"/>
      <c r="I31" s="200"/>
      <c r="J31" s="200"/>
      <c r="K31" s="198"/>
    </row>
    <row r="32" s="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="1" customFormat="1" ht="15" customHeight="1">
      <c r="B33" s="201"/>
      <c r="C33" s="202"/>
      <c r="D33" s="200" t="s">
        <v>238</v>
      </c>
      <c r="E33" s="200"/>
      <c r="F33" s="200"/>
      <c r="G33" s="200"/>
      <c r="H33" s="200"/>
      <c r="I33" s="200"/>
      <c r="J33" s="200"/>
      <c r="K33" s="198"/>
    </row>
    <row r="34" s="1" customFormat="1" ht="15" customHeight="1">
      <c r="B34" s="201"/>
      <c r="C34" s="202"/>
      <c r="D34" s="200" t="s">
        <v>239</v>
      </c>
      <c r="E34" s="200"/>
      <c r="F34" s="200"/>
      <c r="G34" s="200"/>
      <c r="H34" s="200"/>
      <c r="I34" s="200"/>
      <c r="J34" s="200"/>
      <c r="K34" s="198"/>
    </row>
    <row r="35" s="1" customFormat="1" ht="15" customHeight="1">
      <c r="B35" s="201"/>
      <c r="C35" s="202"/>
      <c r="D35" s="200" t="s">
        <v>240</v>
      </c>
      <c r="E35" s="200"/>
      <c r="F35" s="200"/>
      <c r="G35" s="200"/>
      <c r="H35" s="200"/>
      <c r="I35" s="200"/>
      <c r="J35" s="200"/>
      <c r="K35" s="198"/>
    </row>
    <row r="36" s="1" customFormat="1" ht="15" customHeight="1">
      <c r="B36" s="201"/>
      <c r="C36" s="202"/>
      <c r="D36" s="200"/>
      <c r="E36" s="203" t="s">
        <v>89</v>
      </c>
      <c r="F36" s="200"/>
      <c r="G36" s="200" t="s">
        <v>241</v>
      </c>
      <c r="H36" s="200"/>
      <c r="I36" s="200"/>
      <c r="J36" s="200"/>
      <c r="K36" s="198"/>
    </row>
    <row r="37" s="1" customFormat="1" ht="30.75" customHeight="1">
      <c r="B37" s="201"/>
      <c r="C37" s="202"/>
      <c r="D37" s="200"/>
      <c r="E37" s="203" t="s">
        <v>242</v>
      </c>
      <c r="F37" s="200"/>
      <c r="G37" s="200" t="s">
        <v>243</v>
      </c>
      <c r="H37" s="200"/>
      <c r="I37" s="200"/>
      <c r="J37" s="200"/>
      <c r="K37" s="198"/>
    </row>
    <row r="38" s="1" customFormat="1" ht="15" customHeight="1">
      <c r="B38" s="201"/>
      <c r="C38" s="202"/>
      <c r="D38" s="200"/>
      <c r="E38" s="203" t="s">
        <v>54</v>
      </c>
      <c r="F38" s="200"/>
      <c r="G38" s="200" t="s">
        <v>244</v>
      </c>
      <c r="H38" s="200"/>
      <c r="I38" s="200"/>
      <c r="J38" s="200"/>
      <c r="K38" s="198"/>
    </row>
    <row r="39" s="1" customFormat="1" ht="15" customHeight="1">
      <c r="B39" s="201"/>
      <c r="C39" s="202"/>
      <c r="D39" s="200"/>
      <c r="E39" s="203" t="s">
        <v>55</v>
      </c>
      <c r="F39" s="200"/>
      <c r="G39" s="200" t="s">
        <v>245</v>
      </c>
      <c r="H39" s="200"/>
      <c r="I39" s="200"/>
      <c r="J39" s="200"/>
      <c r="K39" s="198"/>
    </row>
    <row r="40" s="1" customFormat="1" ht="15" customHeight="1">
      <c r="B40" s="201"/>
      <c r="C40" s="202"/>
      <c r="D40" s="200"/>
      <c r="E40" s="203" t="s">
        <v>90</v>
      </c>
      <c r="F40" s="200"/>
      <c r="G40" s="200" t="s">
        <v>246</v>
      </c>
      <c r="H40" s="200"/>
      <c r="I40" s="200"/>
      <c r="J40" s="200"/>
      <c r="K40" s="198"/>
    </row>
    <row r="41" s="1" customFormat="1" ht="15" customHeight="1">
      <c r="B41" s="201"/>
      <c r="C41" s="202"/>
      <c r="D41" s="200"/>
      <c r="E41" s="203" t="s">
        <v>91</v>
      </c>
      <c r="F41" s="200"/>
      <c r="G41" s="200" t="s">
        <v>247</v>
      </c>
      <c r="H41" s="200"/>
      <c r="I41" s="200"/>
      <c r="J41" s="200"/>
      <c r="K41" s="198"/>
    </row>
    <row r="42" s="1" customFormat="1" ht="15" customHeight="1">
      <c r="B42" s="201"/>
      <c r="C42" s="202"/>
      <c r="D42" s="200"/>
      <c r="E42" s="203" t="s">
        <v>248</v>
      </c>
      <c r="F42" s="200"/>
      <c r="G42" s="200" t="s">
        <v>249</v>
      </c>
      <c r="H42" s="200"/>
      <c r="I42" s="200"/>
      <c r="J42" s="200"/>
      <c r="K42" s="198"/>
    </row>
    <row r="43" s="1" customFormat="1" ht="15" customHeight="1">
      <c r="B43" s="201"/>
      <c r="C43" s="202"/>
      <c r="D43" s="200"/>
      <c r="E43" s="203"/>
      <c r="F43" s="200"/>
      <c r="G43" s="200" t="s">
        <v>250</v>
      </c>
      <c r="H43" s="200"/>
      <c r="I43" s="200"/>
      <c r="J43" s="200"/>
      <c r="K43" s="198"/>
    </row>
    <row r="44" s="1" customFormat="1" ht="15" customHeight="1">
      <c r="B44" s="201"/>
      <c r="C44" s="202"/>
      <c r="D44" s="200"/>
      <c r="E44" s="203" t="s">
        <v>251</v>
      </c>
      <c r="F44" s="200"/>
      <c r="G44" s="200" t="s">
        <v>252</v>
      </c>
      <c r="H44" s="200"/>
      <c r="I44" s="200"/>
      <c r="J44" s="200"/>
      <c r="K44" s="198"/>
    </row>
    <row r="45" s="1" customFormat="1" ht="15" customHeight="1">
      <c r="B45" s="201"/>
      <c r="C45" s="202"/>
      <c r="D45" s="200"/>
      <c r="E45" s="203" t="s">
        <v>93</v>
      </c>
      <c r="F45" s="200"/>
      <c r="G45" s="200" t="s">
        <v>253</v>
      </c>
      <c r="H45" s="200"/>
      <c r="I45" s="200"/>
      <c r="J45" s="200"/>
      <c r="K45" s="198"/>
    </row>
    <row r="46" s="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="1" customFormat="1" ht="15" customHeight="1">
      <c r="B47" s="201"/>
      <c r="C47" s="202"/>
      <c r="D47" s="200" t="s">
        <v>254</v>
      </c>
      <c r="E47" s="200"/>
      <c r="F47" s="200"/>
      <c r="G47" s="200"/>
      <c r="H47" s="200"/>
      <c r="I47" s="200"/>
      <c r="J47" s="200"/>
      <c r="K47" s="198"/>
    </row>
    <row r="48" s="1" customFormat="1" ht="15" customHeight="1">
      <c r="B48" s="201"/>
      <c r="C48" s="202"/>
      <c r="D48" s="202"/>
      <c r="E48" s="200" t="s">
        <v>255</v>
      </c>
      <c r="F48" s="200"/>
      <c r="G48" s="200"/>
      <c r="H48" s="200"/>
      <c r="I48" s="200"/>
      <c r="J48" s="200"/>
      <c r="K48" s="198"/>
    </row>
    <row r="49" s="1" customFormat="1" ht="15" customHeight="1">
      <c r="B49" s="201"/>
      <c r="C49" s="202"/>
      <c r="D49" s="202"/>
      <c r="E49" s="200" t="s">
        <v>256</v>
      </c>
      <c r="F49" s="200"/>
      <c r="G49" s="200"/>
      <c r="H49" s="200"/>
      <c r="I49" s="200"/>
      <c r="J49" s="200"/>
      <c r="K49" s="198"/>
    </row>
    <row r="50" s="1" customFormat="1" ht="15" customHeight="1">
      <c r="B50" s="201"/>
      <c r="C50" s="202"/>
      <c r="D50" s="202"/>
      <c r="E50" s="200" t="s">
        <v>257</v>
      </c>
      <c r="F50" s="200"/>
      <c r="G50" s="200"/>
      <c r="H50" s="200"/>
      <c r="I50" s="200"/>
      <c r="J50" s="200"/>
      <c r="K50" s="198"/>
    </row>
    <row r="51" s="1" customFormat="1" ht="15" customHeight="1">
      <c r="B51" s="201"/>
      <c r="C51" s="202"/>
      <c r="D51" s="200" t="s">
        <v>258</v>
      </c>
      <c r="E51" s="200"/>
      <c r="F51" s="200"/>
      <c r="G51" s="200"/>
      <c r="H51" s="200"/>
      <c r="I51" s="200"/>
      <c r="J51" s="200"/>
      <c r="K51" s="198"/>
    </row>
    <row r="52" s="1" customFormat="1" ht="25.5" customHeight="1">
      <c r="B52" s="196"/>
      <c r="C52" s="197" t="s">
        <v>259</v>
      </c>
      <c r="D52" s="197"/>
      <c r="E52" s="197"/>
      <c r="F52" s="197"/>
      <c r="G52" s="197"/>
      <c r="H52" s="197"/>
      <c r="I52" s="197"/>
      <c r="J52" s="197"/>
      <c r="K52" s="198"/>
    </row>
    <row r="53" s="1" customFormat="1" ht="5.25" customHeight="1">
      <c r="B53" s="196"/>
      <c r="C53" s="199"/>
      <c r="D53" s="199"/>
      <c r="E53" s="199"/>
      <c r="F53" s="199"/>
      <c r="G53" s="199"/>
      <c r="H53" s="199"/>
      <c r="I53" s="199"/>
      <c r="J53" s="199"/>
      <c r="K53" s="198"/>
    </row>
    <row r="54" s="1" customFormat="1" ht="15" customHeight="1">
      <c r="B54" s="196"/>
      <c r="C54" s="200" t="s">
        <v>260</v>
      </c>
      <c r="D54" s="200"/>
      <c r="E54" s="200"/>
      <c r="F54" s="200"/>
      <c r="G54" s="200"/>
      <c r="H54" s="200"/>
      <c r="I54" s="200"/>
      <c r="J54" s="200"/>
      <c r="K54" s="198"/>
    </row>
    <row r="55" s="1" customFormat="1" ht="15" customHeight="1">
      <c r="B55" s="196"/>
      <c r="C55" s="200" t="s">
        <v>261</v>
      </c>
      <c r="D55" s="200"/>
      <c r="E55" s="200"/>
      <c r="F55" s="200"/>
      <c r="G55" s="200"/>
      <c r="H55" s="200"/>
      <c r="I55" s="200"/>
      <c r="J55" s="200"/>
      <c r="K55" s="198"/>
    </row>
    <row r="56" s="1" customFormat="1" ht="12.75" customHeight="1">
      <c r="B56" s="196"/>
      <c r="C56" s="200"/>
      <c r="D56" s="200"/>
      <c r="E56" s="200"/>
      <c r="F56" s="200"/>
      <c r="G56" s="200"/>
      <c r="H56" s="200"/>
      <c r="I56" s="200"/>
      <c r="J56" s="200"/>
      <c r="K56" s="198"/>
    </row>
    <row r="57" s="1" customFormat="1" ht="15" customHeight="1">
      <c r="B57" s="196"/>
      <c r="C57" s="200" t="s">
        <v>262</v>
      </c>
      <c r="D57" s="200"/>
      <c r="E57" s="200"/>
      <c r="F57" s="200"/>
      <c r="G57" s="200"/>
      <c r="H57" s="200"/>
      <c r="I57" s="200"/>
      <c r="J57" s="200"/>
      <c r="K57" s="198"/>
    </row>
    <row r="58" s="1" customFormat="1" ht="15" customHeight="1">
      <c r="B58" s="196"/>
      <c r="C58" s="202"/>
      <c r="D58" s="200" t="s">
        <v>263</v>
      </c>
      <c r="E58" s="200"/>
      <c r="F58" s="200"/>
      <c r="G58" s="200"/>
      <c r="H58" s="200"/>
      <c r="I58" s="200"/>
      <c r="J58" s="200"/>
      <c r="K58" s="198"/>
    </row>
    <row r="59" s="1" customFormat="1" ht="15" customHeight="1">
      <c r="B59" s="196"/>
      <c r="C59" s="202"/>
      <c r="D59" s="200" t="s">
        <v>264</v>
      </c>
      <c r="E59" s="200"/>
      <c r="F59" s="200"/>
      <c r="G59" s="200"/>
      <c r="H59" s="200"/>
      <c r="I59" s="200"/>
      <c r="J59" s="200"/>
      <c r="K59" s="198"/>
    </row>
    <row r="60" s="1" customFormat="1" ht="15" customHeight="1">
      <c r="B60" s="196"/>
      <c r="C60" s="202"/>
      <c r="D60" s="200" t="s">
        <v>265</v>
      </c>
      <c r="E60" s="200"/>
      <c r="F60" s="200"/>
      <c r="G60" s="200"/>
      <c r="H60" s="200"/>
      <c r="I60" s="200"/>
      <c r="J60" s="200"/>
      <c r="K60" s="198"/>
    </row>
    <row r="61" s="1" customFormat="1" ht="15" customHeight="1">
      <c r="B61" s="196"/>
      <c r="C61" s="202"/>
      <c r="D61" s="200" t="s">
        <v>266</v>
      </c>
      <c r="E61" s="200"/>
      <c r="F61" s="200"/>
      <c r="G61" s="200"/>
      <c r="H61" s="200"/>
      <c r="I61" s="200"/>
      <c r="J61" s="200"/>
      <c r="K61" s="198"/>
    </row>
    <row r="62" s="1" customFormat="1" ht="15" customHeight="1">
      <c r="B62" s="196"/>
      <c r="C62" s="202"/>
      <c r="D62" s="205" t="s">
        <v>267</v>
      </c>
      <c r="E62" s="205"/>
      <c r="F62" s="205"/>
      <c r="G62" s="205"/>
      <c r="H62" s="205"/>
      <c r="I62" s="205"/>
      <c r="J62" s="205"/>
      <c r="K62" s="198"/>
    </row>
    <row r="63" s="1" customFormat="1" ht="15" customHeight="1">
      <c r="B63" s="196"/>
      <c r="C63" s="202"/>
      <c r="D63" s="200" t="s">
        <v>268</v>
      </c>
      <c r="E63" s="200"/>
      <c r="F63" s="200"/>
      <c r="G63" s="200"/>
      <c r="H63" s="200"/>
      <c r="I63" s="200"/>
      <c r="J63" s="200"/>
      <c r="K63" s="198"/>
    </row>
    <row r="64" s="1" customFormat="1" ht="12.75" customHeight="1">
      <c r="B64" s="196"/>
      <c r="C64" s="202"/>
      <c r="D64" s="202"/>
      <c r="E64" s="206"/>
      <c r="F64" s="202"/>
      <c r="G64" s="202"/>
      <c r="H64" s="202"/>
      <c r="I64" s="202"/>
      <c r="J64" s="202"/>
      <c r="K64" s="198"/>
    </row>
    <row r="65" s="1" customFormat="1" ht="15" customHeight="1">
      <c r="B65" s="196"/>
      <c r="C65" s="202"/>
      <c r="D65" s="200" t="s">
        <v>269</v>
      </c>
      <c r="E65" s="200"/>
      <c r="F65" s="200"/>
      <c r="G65" s="200"/>
      <c r="H65" s="200"/>
      <c r="I65" s="200"/>
      <c r="J65" s="200"/>
      <c r="K65" s="198"/>
    </row>
    <row r="66" s="1" customFormat="1" ht="15" customHeight="1">
      <c r="B66" s="196"/>
      <c r="C66" s="202"/>
      <c r="D66" s="205" t="s">
        <v>270</v>
      </c>
      <c r="E66" s="205"/>
      <c r="F66" s="205"/>
      <c r="G66" s="205"/>
      <c r="H66" s="205"/>
      <c r="I66" s="205"/>
      <c r="J66" s="205"/>
      <c r="K66" s="198"/>
    </row>
    <row r="67" s="1" customFormat="1" ht="15" customHeight="1">
      <c r="B67" s="196"/>
      <c r="C67" s="202"/>
      <c r="D67" s="200" t="s">
        <v>271</v>
      </c>
      <c r="E67" s="200"/>
      <c r="F67" s="200"/>
      <c r="G67" s="200"/>
      <c r="H67" s="200"/>
      <c r="I67" s="200"/>
      <c r="J67" s="200"/>
      <c r="K67" s="198"/>
    </row>
    <row r="68" s="1" customFormat="1" ht="15" customHeight="1">
      <c r="B68" s="196"/>
      <c r="C68" s="202"/>
      <c r="D68" s="200" t="s">
        <v>272</v>
      </c>
      <c r="E68" s="200"/>
      <c r="F68" s="200"/>
      <c r="G68" s="200"/>
      <c r="H68" s="200"/>
      <c r="I68" s="200"/>
      <c r="J68" s="200"/>
      <c r="K68" s="198"/>
    </row>
    <row r="69" s="1" customFormat="1" ht="15" customHeight="1">
      <c r="B69" s="196"/>
      <c r="C69" s="202"/>
      <c r="D69" s="200" t="s">
        <v>273</v>
      </c>
      <c r="E69" s="200"/>
      <c r="F69" s="200"/>
      <c r="G69" s="200"/>
      <c r="H69" s="200"/>
      <c r="I69" s="200"/>
      <c r="J69" s="200"/>
      <c r="K69" s="198"/>
    </row>
    <row r="70" s="1" customFormat="1" ht="15" customHeight="1">
      <c r="B70" s="196"/>
      <c r="C70" s="202"/>
      <c r="D70" s="200" t="s">
        <v>274</v>
      </c>
      <c r="E70" s="200"/>
      <c r="F70" s="200"/>
      <c r="G70" s="200"/>
      <c r="H70" s="200"/>
      <c r="I70" s="200"/>
      <c r="J70" s="200"/>
      <c r="K70" s="198"/>
    </row>
    <row r="7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="1" customFormat="1" ht="45" customHeight="1">
      <c r="B75" s="215"/>
      <c r="C75" s="216" t="s">
        <v>275</v>
      </c>
      <c r="D75" s="216"/>
      <c r="E75" s="216"/>
      <c r="F75" s="216"/>
      <c r="G75" s="216"/>
      <c r="H75" s="216"/>
      <c r="I75" s="216"/>
      <c r="J75" s="216"/>
      <c r="K75" s="217"/>
    </row>
    <row r="76" s="1" customFormat="1" ht="17.25" customHeight="1">
      <c r="B76" s="215"/>
      <c r="C76" s="218" t="s">
        <v>276</v>
      </c>
      <c r="D76" s="218"/>
      <c r="E76" s="218"/>
      <c r="F76" s="218" t="s">
        <v>277</v>
      </c>
      <c r="G76" s="219"/>
      <c r="H76" s="218" t="s">
        <v>55</v>
      </c>
      <c r="I76" s="218" t="s">
        <v>58</v>
      </c>
      <c r="J76" s="218" t="s">
        <v>278</v>
      </c>
      <c r="K76" s="217"/>
    </row>
    <row r="77" s="1" customFormat="1" ht="17.25" customHeight="1">
      <c r="B77" s="215"/>
      <c r="C77" s="220" t="s">
        <v>279</v>
      </c>
      <c r="D77" s="220"/>
      <c r="E77" s="220"/>
      <c r="F77" s="221" t="s">
        <v>280</v>
      </c>
      <c r="G77" s="222"/>
      <c r="H77" s="220"/>
      <c r="I77" s="220"/>
      <c r="J77" s="220" t="s">
        <v>281</v>
      </c>
      <c r="K77" s="217"/>
    </row>
    <row r="78" s="1" customFormat="1" ht="5.25" customHeight="1">
      <c r="B78" s="215"/>
      <c r="C78" s="223"/>
      <c r="D78" s="223"/>
      <c r="E78" s="223"/>
      <c r="F78" s="223"/>
      <c r="G78" s="224"/>
      <c r="H78" s="223"/>
      <c r="I78" s="223"/>
      <c r="J78" s="223"/>
      <c r="K78" s="217"/>
    </row>
    <row r="79" s="1" customFormat="1" ht="15" customHeight="1">
      <c r="B79" s="215"/>
      <c r="C79" s="203" t="s">
        <v>54</v>
      </c>
      <c r="D79" s="225"/>
      <c r="E79" s="225"/>
      <c r="F79" s="226" t="s">
        <v>282</v>
      </c>
      <c r="G79" s="227"/>
      <c r="H79" s="203" t="s">
        <v>283</v>
      </c>
      <c r="I79" s="203" t="s">
        <v>284</v>
      </c>
      <c r="J79" s="203">
        <v>20</v>
      </c>
      <c r="K79" s="217"/>
    </row>
    <row r="80" s="1" customFormat="1" ht="15" customHeight="1">
      <c r="B80" s="215"/>
      <c r="C80" s="203" t="s">
        <v>285</v>
      </c>
      <c r="D80" s="203"/>
      <c r="E80" s="203"/>
      <c r="F80" s="226" t="s">
        <v>282</v>
      </c>
      <c r="G80" s="227"/>
      <c r="H80" s="203" t="s">
        <v>286</v>
      </c>
      <c r="I80" s="203" t="s">
        <v>284</v>
      </c>
      <c r="J80" s="203">
        <v>120</v>
      </c>
      <c r="K80" s="217"/>
    </row>
    <row r="81" s="1" customFormat="1" ht="15" customHeight="1">
      <c r="B81" s="228"/>
      <c r="C81" s="203" t="s">
        <v>287</v>
      </c>
      <c r="D81" s="203"/>
      <c r="E81" s="203"/>
      <c r="F81" s="226" t="s">
        <v>288</v>
      </c>
      <c r="G81" s="227"/>
      <c r="H81" s="203" t="s">
        <v>289</v>
      </c>
      <c r="I81" s="203" t="s">
        <v>284</v>
      </c>
      <c r="J81" s="203">
        <v>50</v>
      </c>
      <c r="K81" s="217"/>
    </row>
    <row r="82" s="1" customFormat="1" ht="15" customHeight="1">
      <c r="B82" s="228"/>
      <c r="C82" s="203" t="s">
        <v>290</v>
      </c>
      <c r="D82" s="203"/>
      <c r="E82" s="203"/>
      <c r="F82" s="226" t="s">
        <v>282</v>
      </c>
      <c r="G82" s="227"/>
      <c r="H82" s="203" t="s">
        <v>291</v>
      </c>
      <c r="I82" s="203" t="s">
        <v>292</v>
      </c>
      <c r="J82" s="203"/>
      <c r="K82" s="217"/>
    </row>
    <row r="83" s="1" customFormat="1" ht="15" customHeight="1">
      <c r="B83" s="228"/>
      <c r="C83" s="229" t="s">
        <v>293</v>
      </c>
      <c r="D83" s="229"/>
      <c r="E83" s="229"/>
      <c r="F83" s="230" t="s">
        <v>288</v>
      </c>
      <c r="G83" s="229"/>
      <c r="H83" s="229" t="s">
        <v>294</v>
      </c>
      <c r="I83" s="229" t="s">
        <v>284</v>
      </c>
      <c r="J83" s="229">
        <v>15</v>
      </c>
      <c r="K83" s="217"/>
    </row>
    <row r="84" s="1" customFormat="1" ht="15" customHeight="1">
      <c r="B84" s="228"/>
      <c r="C84" s="229" t="s">
        <v>295</v>
      </c>
      <c r="D84" s="229"/>
      <c r="E84" s="229"/>
      <c r="F84" s="230" t="s">
        <v>288</v>
      </c>
      <c r="G84" s="229"/>
      <c r="H84" s="229" t="s">
        <v>296</v>
      </c>
      <c r="I84" s="229" t="s">
        <v>284</v>
      </c>
      <c r="J84" s="229">
        <v>15</v>
      </c>
      <c r="K84" s="217"/>
    </row>
    <row r="85" s="1" customFormat="1" ht="15" customHeight="1">
      <c r="B85" s="228"/>
      <c r="C85" s="229" t="s">
        <v>297</v>
      </c>
      <c r="D85" s="229"/>
      <c r="E85" s="229"/>
      <c r="F85" s="230" t="s">
        <v>288</v>
      </c>
      <c r="G85" s="229"/>
      <c r="H85" s="229" t="s">
        <v>298</v>
      </c>
      <c r="I85" s="229" t="s">
        <v>284</v>
      </c>
      <c r="J85" s="229">
        <v>20</v>
      </c>
      <c r="K85" s="217"/>
    </row>
    <row r="86" s="1" customFormat="1" ht="15" customHeight="1">
      <c r="B86" s="228"/>
      <c r="C86" s="229" t="s">
        <v>299</v>
      </c>
      <c r="D86" s="229"/>
      <c r="E86" s="229"/>
      <c r="F86" s="230" t="s">
        <v>288</v>
      </c>
      <c r="G86" s="229"/>
      <c r="H86" s="229" t="s">
        <v>300</v>
      </c>
      <c r="I86" s="229" t="s">
        <v>284</v>
      </c>
      <c r="J86" s="229">
        <v>20</v>
      </c>
      <c r="K86" s="217"/>
    </row>
    <row r="87" s="1" customFormat="1" ht="15" customHeight="1">
      <c r="B87" s="228"/>
      <c r="C87" s="203" t="s">
        <v>301</v>
      </c>
      <c r="D87" s="203"/>
      <c r="E87" s="203"/>
      <c r="F87" s="226" t="s">
        <v>288</v>
      </c>
      <c r="G87" s="227"/>
      <c r="H87" s="203" t="s">
        <v>302</v>
      </c>
      <c r="I87" s="203" t="s">
        <v>284</v>
      </c>
      <c r="J87" s="203">
        <v>50</v>
      </c>
      <c r="K87" s="217"/>
    </row>
    <row r="88" s="1" customFormat="1" ht="15" customHeight="1">
      <c r="B88" s="228"/>
      <c r="C88" s="203" t="s">
        <v>303</v>
      </c>
      <c r="D88" s="203"/>
      <c r="E88" s="203"/>
      <c r="F88" s="226" t="s">
        <v>288</v>
      </c>
      <c r="G88" s="227"/>
      <c r="H88" s="203" t="s">
        <v>304</v>
      </c>
      <c r="I88" s="203" t="s">
        <v>284</v>
      </c>
      <c r="J88" s="203">
        <v>20</v>
      </c>
      <c r="K88" s="217"/>
    </row>
    <row r="89" s="1" customFormat="1" ht="15" customHeight="1">
      <c r="B89" s="228"/>
      <c r="C89" s="203" t="s">
        <v>305</v>
      </c>
      <c r="D89" s="203"/>
      <c r="E89" s="203"/>
      <c r="F89" s="226" t="s">
        <v>288</v>
      </c>
      <c r="G89" s="227"/>
      <c r="H89" s="203" t="s">
        <v>306</v>
      </c>
      <c r="I89" s="203" t="s">
        <v>284</v>
      </c>
      <c r="J89" s="203">
        <v>20</v>
      </c>
      <c r="K89" s="217"/>
    </row>
    <row r="90" s="1" customFormat="1" ht="15" customHeight="1">
      <c r="B90" s="228"/>
      <c r="C90" s="203" t="s">
        <v>307</v>
      </c>
      <c r="D90" s="203"/>
      <c r="E90" s="203"/>
      <c r="F90" s="226" t="s">
        <v>288</v>
      </c>
      <c r="G90" s="227"/>
      <c r="H90" s="203" t="s">
        <v>308</v>
      </c>
      <c r="I90" s="203" t="s">
        <v>284</v>
      </c>
      <c r="J90" s="203">
        <v>50</v>
      </c>
      <c r="K90" s="217"/>
    </row>
    <row r="91" s="1" customFormat="1" ht="15" customHeight="1">
      <c r="B91" s="228"/>
      <c r="C91" s="203" t="s">
        <v>309</v>
      </c>
      <c r="D91" s="203"/>
      <c r="E91" s="203"/>
      <c r="F91" s="226" t="s">
        <v>288</v>
      </c>
      <c r="G91" s="227"/>
      <c r="H91" s="203" t="s">
        <v>309</v>
      </c>
      <c r="I91" s="203" t="s">
        <v>284</v>
      </c>
      <c r="J91" s="203">
        <v>50</v>
      </c>
      <c r="K91" s="217"/>
    </row>
    <row r="92" s="1" customFormat="1" ht="15" customHeight="1">
      <c r="B92" s="228"/>
      <c r="C92" s="203" t="s">
        <v>310</v>
      </c>
      <c r="D92" s="203"/>
      <c r="E92" s="203"/>
      <c r="F92" s="226" t="s">
        <v>288</v>
      </c>
      <c r="G92" s="227"/>
      <c r="H92" s="203" t="s">
        <v>311</v>
      </c>
      <c r="I92" s="203" t="s">
        <v>284</v>
      </c>
      <c r="J92" s="203">
        <v>255</v>
      </c>
      <c r="K92" s="217"/>
    </row>
    <row r="93" s="1" customFormat="1" ht="15" customHeight="1">
      <c r="B93" s="228"/>
      <c r="C93" s="203" t="s">
        <v>312</v>
      </c>
      <c r="D93" s="203"/>
      <c r="E93" s="203"/>
      <c r="F93" s="226" t="s">
        <v>282</v>
      </c>
      <c r="G93" s="227"/>
      <c r="H93" s="203" t="s">
        <v>313</v>
      </c>
      <c r="I93" s="203" t="s">
        <v>314</v>
      </c>
      <c r="J93" s="203"/>
      <c r="K93" s="217"/>
    </row>
    <row r="94" s="1" customFormat="1" ht="15" customHeight="1">
      <c r="B94" s="228"/>
      <c r="C94" s="203" t="s">
        <v>315</v>
      </c>
      <c r="D94" s="203"/>
      <c r="E94" s="203"/>
      <c r="F94" s="226" t="s">
        <v>282</v>
      </c>
      <c r="G94" s="227"/>
      <c r="H94" s="203" t="s">
        <v>316</v>
      </c>
      <c r="I94" s="203" t="s">
        <v>317</v>
      </c>
      <c r="J94" s="203"/>
      <c r="K94" s="217"/>
    </row>
    <row r="95" s="1" customFormat="1" ht="15" customHeight="1">
      <c r="B95" s="228"/>
      <c r="C95" s="203" t="s">
        <v>318</v>
      </c>
      <c r="D95" s="203"/>
      <c r="E95" s="203"/>
      <c r="F95" s="226" t="s">
        <v>282</v>
      </c>
      <c r="G95" s="227"/>
      <c r="H95" s="203" t="s">
        <v>318</v>
      </c>
      <c r="I95" s="203" t="s">
        <v>317</v>
      </c>
      <c r="J95" s="203"/>
      <c r="K95" s="217"/>
    </row>
    <row r="96" s="1" customFormat="1" ht="15" customHeight="1">
      <c r="B96" s="228"/>
      <c r="C96" s="203" t="s">
        <v>39</v>
      </c>
      <c r="D96" s="203"/>
      <c r="E96" s="203"/>
      <c r="F96" s="226" t="s">
        <v>282</v>
      </c>
      <c r="G96" s="227"/>
      <c r="H96" s="203" t="s">
        <v>319</v>
      </c>
      <c r="I96" s="203" t="s">
        <v>317</v>
      </c>
      <c r="J96" s="203"/>
      <c r="K96" s="217"/>
    </row>
    <row r="97" s="1" customFormat="1" ht="15" customHeight="1">
      <c r="B97" s="228"/>
      <c r="C97" s="203" t="s">
        <v>49</v>
      </c>
      <c r="D97" s="203"/>
      <c r="E97" s="203"/>
      <c r="F97" s="226" t="s">
        <v>282</v>
      </c>
      <c r="G97" s="227"/>
      <c r="H97" s="203" t="s">
        <v>320</v>
      </c>
      <c r="I97" s="203" t="s">
        <v>317</v>
      </c>
      <c r="J97" s="203"/>
      <c r="K97" s="217"/>
    </row>
    <row r="98" s="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="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="1" customFormat="1" ht="45" customHeight="1">
      <c r="B102" s="215"/>
      <c r="C102" s="216" t="s">
        <v>321</v>
      </c>
      <c r="D102" s="216"/>
      <c r="E102" s="216"/>
      <c r="F102" s="216"/>
      <c r="G102" s="216"/>
      <c r="H102" s="216"/>
      <c r="I102" s="216"/>
      <c r="J102" s="216"/>
      <c r="K102" s="217"/>
    </row>
    <row r="103" s="1" customFormat="1" ht="17.25" customHeight="1">
      <c r="B103" s="215"/>
      <c r="C103" s="218" t="s">
        <v>276</v>
      </c>
      <c r="D103" s="218"/>
      <c r="E103" s="218"/>
      <c r="F103" s="218" t="s">
        <v>277</v>
      </c>
      <c r="G103" s="219"/>
      <c r="H103" s="218" t="s">
        <v>55</v>
      </c>
      <c r="I103" s="218" t="s">
        <v>58</v>
      </c>
      <c r="J103" s="218" t="s">
        <v>278</v>
      </c>
      <c r="K103" s="217"/>
    </row>
    <row r="104" s="1" customFormat="1" ht="17.25" customHeight="1">
      <c r="B104" s="215"/>
      <c r="C104" s="220" t="s">
        <v>279</v>
      </c>
      <c r="D104" s="220"/>
      <c r="E104" s="220"/>
      <c r="F104" s="221" t="s">
        <v>280</v>
      </c>
      <c r="G104" s="222"/>
      <c r="H104" s="220"/>
      <c r="I104" s="220"/>
      <c r="J104" s="220" t="s">
        <v>281</v>
      </c>
      <c r="K104" s="217"/>
    </row>
    <row r="105" s="1" customFormat="1" ht="5.25" customHeight="1">
      <c r="B105" s="215"/>
      <c r="C105" s="218"/>
      <c r="D105" s="218"/>
      <c r="E105" s="218"/>
      <c r="F105" s="218"/>
      <c r="G105" s="236"/>
      <c r="H105" s="218"/>
      <c r="I105" s="218"/>
      <c r="J105" s="218"/>
      <c r="K105" s="217"/>
    </row>
    <row r="106" s="1" customFormat="1" ht="15" customHeight="1">
      <c r="B106" s="215"/>
      <c r="C106" s="203" t="s">
        <v>54</v>
      </c>
      <c r="D106" s="225"/>
      <c r="E106" s="225"/>
      <c r="F106" s="226" t="s">
        <v>282</v>
      </c>
      <c r="G106" s="203"/>
      <c r="H106" s="203" t="s">
        <v>322</v>
      </c>
      <c r="I106" s="203" t="s">
        <v>284</v>
      </c>
      <c r="J106" s="203">
        <v>20</v>
      </c>
      <c r="K106" s="217"/>
    </row>
    <row r="107" s="1" customFormat="1" ht="15" customHeight="1">
      <c r="B107" s="215"/>
      <c r="C107" s="203" t="s">
        <v>285</v>
      </c>
      <c r="D107" s="203"/>
      <c r="E107" s="203"/>
      <c r="F107" s="226" t="s">
        <v>282</v>
      </c>
      <c r="G107" s="203"/>
      <c r="H107" s="203" t="s">
        <v>322</v>
      </c>
      <c r="I107" s="203" t="s">
        <v>284</v>
      </c>
      <c r="J107" s="203">
        <v>120</v>
      </c>
      <c r="K107" s="217"/>
    </row>
    <row r="108" s="1" customFormat="1" ht="15" customHeight="1">
      <c r="B108" s="228"/>
      <c r="C108" s="203" t="s">
        <v>287</v>
      </c>
      <c r="D108" s="203"/>
      <c r="E108" s="203"/>
      <c r="F108" s="226" t="s">
        <v>288</v>
      </c>
      <c r="G108" s="203"/>
      <c r="H108" s="203" t="s">
        <v>322</v>
      </c>
      <c r="I108" s="203" t="s">
        <v>284</v>
      </c>
      <c r="J108" s="203">
        <v>50</v>
      </c>
      <c r="K108" s="217"/>
    </row>
    <row r="109" s="1" customFormat="1" ht="15" customHeight="1">
      <c r="B109" s="228"/>
      <c r="C109" s="203" t="s">
        <v>290</v>
      </c>
      <c r="D109" s="203"/>
      <c r="E109" s="203"/>
      <c r="F109" s="226" t="s">
        <v>282</v>
      </c>
      <c r="G109" s="203"/>
      <c r="H109" s="203" t="s">
        <v>322</v>
      </c>
      <c r="I109" s="203" t="s">
        <v>292</v>
      </c>
      <c r="J109" s="203"/>
      <c r="K109" s="217"/>
    </row>
    <row r="110" s="1" customFormat="1" ht="15" customHeight="1">
      <c r="B110" s="228"/>
      <c r="C110" s="203" t="s">
        <v>301</v>
      </c>
      <c r="D110" s="203"/>
      <c r="E110" s="203"/>
      <c r="F110" s="226" t="s">
        <v>288</v>
      </c>
      <c r="G110" s="203"/>
      <c r="H110" s="203" t="s">
        <v>322</v>
      </c>
      <c r="I110" s="203" t="s">
        <v>284</v>
      </c>
      <c r="J110" s="203">
        <v>50</v>
      </c>
      <c r="K110" s="217"/>
    </row>
    <row r="111" s="1" customFormat="1" ht="15" customHeight="1">
      <c r="B111" s="228"/>
      <c r="C111" s="203" t="s">
        <v>309</v>
      </c>
      <c r="D111" s="203"/>
      <c r="E111" s="203"/>
      <c r="F111" s="226" t="s">
        <v>288</v>
      </c>
      <c r="G111" s="203"/>
      <c r="H111" s="203" t="s">
        <v>322</v>
      </c>
      <c r="I111" s="203" t="s">
        <v>284</v>
      </c>
      <c r="J111" s="203">
        <v>50</v>
      </c>
      <c r="K111" s="217"/>
    </row>
    <row r="112" s="1" customFormat="1" ht="15" customHeight="1">
      <c r="B112" s="228"/>
      <c r="C112" s="203" t="s">
        <v>307</v>
      </c>
      <c r="D112" s="203"/>
      <c r="E112" s="203"/>
      <c r="F112" s="226" t="s">
        <v>288</v>
      </c>
      <c r="G112" s="203"/>
      <c r="H112" s="203" t="s">
        <v>322</v>
      </c>
      <c r="I112" s="203" t="s">
        <v>284</v>
      </c>
      <c r="J112" s="203">
        <v>50</v>
      </c>
      <c r="K112" s="217"/>
    </row>
    <row r="113" s="1" customFormat="1" ht="15" customHeight="1">
      <c r="B113" s="228"/>
      <c r="C113" s="203" t="s">
        <v>54</v>
      </c>
      <c r="D113" s="203"/>
      <c r="E113" s="203"/>
      <c r="F113" s="226" t="s">
        <v>282</v>
      </c>
      <c r="G113" s="203"/>
      <c r="H113" s="203" t="s">
        <v>323</v>
      </c>
      <c r="I113" s="203" t="s">
        <v>284</v>
      </c>
      <c r="J113" s="203">
        <v>20</v>
      </c>
      <c r="K113" s="217"/>
    </row>
    <row r="114" s="1" customFormat="1" ht="15" customHeight="1">
      <c r="B114" s="228"/>
      <c r="C114" s="203" t="s">
        <v>324</v>
      </c>
      <c r="D114" s="203"/>
      <c r="E114" s="203"/>
      <c r="F114" s="226" t="s">
        <v>282</v>
      </c>
      <c r="G114" s="203"/>
      <c r="H114" s="203" t="s">
        <v>325</v>
      </c>
      <c r="I114" s="203" t="s">
        <v>284</v>
      </c>
      <c r="J114" s="203">
        <v>120</v>
      </c>
      <c r="K114" s="217"/>
    </row>
    <row r="115" s="1" customFormat="1" ht="15" customHeight="1">
      <c r="B115" s="228"/>
      <c r="C115" s="203" t="s">
        <v>39</v>
      </c>
      <c r="D115" s="203"/>
      <c r="E115" s="203"/>
      <c r="F115" s="226" t="s">
        <v>282</v>
      </c>
      <c r="G115" s="203"/>
      <c r="H115" s="203" t="s">
        <v>326</v>
      </c>
      <c r="I115" s="203" t="s">
        <v>317</v>
      </c>
      <c r="J115" s="203"/>
      <c r="K115" s="217"/>
    </row>
    <row r="116" s="1" customFormat="1" ht="15" customHeight="1">
      <c r="B116" s="228"/>
      <c r="C116" s="203" t="s">
        <v>49</v>
      </c>
      <c r="D116" s="203"/>
      <c r="E116" s="203"/>
      <c r="F116" s="226" t="s">
        <v>282</v>
      </c>
      <c r="G116" s="203"/>
      <c r="H116" s="203" t="s">
        <v>327</v>
      </c>
      <c r="I116" s="203" t="s">
        <v>317</v>
      </c>
      <c r="J116" s="203"/>
      <c r="K116" s="217"/>
    </row>
    <row r="117" s="1" customFormat="1" ht="15" customHeight="1">
      <c r="B117" s="228"/>
      <c r="C117" s="203" t="s">
        <v>58</v>
      </c>
      <c r="D117" s="203"/>
      <c r="E117" s="203"/>
      <c r="F117" s="226" t="s">
        <v>282</v>
      </c>
      <c r="G117" s="203"/>
      <c r="H117" s="203" t="s">
        <v>328</v>
      </c>
      <c r="I117" s="203" t="s">
        <v>329</v>
      </c>
      <c r="J117" s="203"/>
      <c r="K117" s="217"/>
    </row>
    <row r="118" s="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="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="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="1" customFormat="1" ht="45" customHeight="1">
      <c r="B122" s="244"/>
      <c r="C122" s="194" t="s">
        <v>330</v>
      </c>
      <c r="D122" s="194"/>
      <c r="E122" s="194"/>
      <c r="F122" s="194"/>
      <c r="G122" s="194"/>
      <c r="H122" s="194"/>
      <c r="I122" s="194"/>
      <c r="J122" s="194"/>
      <c r="K122" s="245"/>
    </row>
    <row r="123" s="1" customFormat="1" ht="17.25" customHeight="1">
      <c r="B123" s="246"/>
      <c r="C123" s="218" t="s">
        <v>276</v>
      </c>
      <c r="D123" s="218"/>
      <c r="E123" s="218"/>
      <c r="F123" s="218" t="s">
        <v>277</v>
      </c>
      <c r="G123" s="219"/>
      <c r="H123" s="218" t="s">
        <v>55</v>
      </c>
      <c r="I123" s="218" t="s">
        <v>58</v>
      </c>
      <c r="J123" s="218" t="s">
        <v>278</v>
      </c>
      <c r="K123" s="247"/>
    </row>
    <row r="124" s="1" customFormat="1" ht="17.25" customHeight="1">
      <c r="B124" s="246"/>
      <c r="C124" s="220" t="s">
        <v>279</v>
      </c>
      <c r="D124" s="220"/>
      <c r="E124" s="220"/>
      <c r="F124" s="221" t="s">
        <v>280</v>
      </c>
      <c r="G124" s="222"/>
      <c r="H124" s="220"/>
      <c r="I124" s="220"/>
      <c r="J124" s="220" t="s">
        <v>281</v>
      </c>
      <c r="K124" s="247"/>
    </row>
    <row r="125" s="1" customFormat="1" ht="5.25" customHeight="1">
      <c r="B125" s="248"/>
      <c r="C125" s="223"/>
      <c r="D125" s="223"/>
      <c r="E125" s="223"/>
      <c r="F125" s="223"/>
      <c r="G125" s="249"/>
      <c r="H125" s="223"/>
      <c r="I125" s="223"/>
      <c r="J125" s="223"/>
      <c r="K125" s="250"/>
    </row>
    <row r="126" s="1" customFormat="1" ht="15" customHeight="1">
      <c r="B126" s="248"/>
      <c r="C126" s="203" t="s">
        <v>285</v>
      </c>
      <c r="D126" s="225"/>
      <c r="E126" s="225"/>
      <c r="F126" s="226" t="s">
        <v>282</v>
      </c>
      <c r="G126" s="203"/>
      <c r="H126" s="203" t="s">
        <v>322</v>
      </c>
      <c r="I126" s="203" t="s">
        <v>284</v>
      </c>
      <c r="J126" s="203">
        <v>120</v>
      </c>
      <c r="K126" s="251"/>
    </row>
    <row r="127" s="1" customFormat="1" ht="15" customHeight="1">
      <c r="B127" s="248"/>
      <c r="C127" s="203" t="s">
        <v>331</v>
      </c>
      <c r="D127" s="203"/>
      <c r="E127" s="203"/>
      <c r="F127" s="226" t="s">
        <v>282</v>
      </c>
      <c r="G127" s="203"/>
      <c r="H127" s="203" t="s">
        <v>332</v>
      </c>
      <c r="I127" s="203" t="s">
        <v>284</v>
      </c>
      <c r="J127" s="203" t="s">
        <v>333</v>
      </c>
      <c r="K127" s="251"/>
    </row>
    <row r="128" s="1" customFormat="1" ht="15" customHeight="1">
      <c r="B128" s="248"/>
      <c r="C128" s="203" t="s">
        <v>230</v>
      </c>
      <c r="D128" s="203"/>
      <c r="E128" s="203"/>
      <c r="F128" s="226" t="s">
        <v>282</v>
      </c>
      <c r="G128" s="203"/>
      <c r="H128" s="203" t="s">
        <v>334</v>
      </c>
      <c r="I128" s="203" t="s">
        <v>284</v>
      </c>
      <c r="J128" s="203" t="s">
        <v>333</v>
      </c>
      <c r="K128" s="251"/>
    </row>
    <row r="129" s="1" customFormat="1" ht="15" customHeight="1">
      <c r="B129" s="248"/>
      <c r="C129" s="203" t="s">
        <v>293</v>
      </c>
      <c r="D129" s="203"/>
      <c r="E129" s="203"/>
      <c r="F129" s="226" t="s">
        <v>288</v>
      </c>
      <c r="G129" s="203"/>
      <c r="H129" s="203" t="s">
        <v>294</v>
      </c>
      <c r="I129" s="203" t="s">
        <v>284</v>
      </c>
      <c r="J129" s="203">
        <v>15</v>
      </c>
      <c r="K129" s="251"/>
    </row>
    <row r="130" s="1" customFormat="1" ht="15" customHeight="1">
      <c r="B130" s="248"/>
      <c r="C130" s="229" t="s">
        <v>295</v>
      </c>
      <c r="D130" s="229"/>
      <c r="E130" s="229"/>
      <c r="F130" s="230" t="s">
        <v>288</v>
      </c>
      <c r="G130" s="229"/>
      <c r="H130" s="229" t="s">
        <v>296</v>
      </c>
      <c r="I130" s="229" t="s">
        <v>284</v>
      </c>
      <c r="J130" s="229">
        <v>15</v>
      </c>
      <c r="K130" s="251"/>
    </row>
    <row r="131" s="1" customFormat="1" ht="15" customHeight="1">
      <c r="B131" s="248"/>
      <c r="C131" s="229" t="s">
        <v>297</v>
      </c>
      <c r="D131" s="229"/>
      <c r="E131" s="229"/>
      <c r="F131" s="230" t="s">
        <v>288</v>
      </c>
      <c r="G131" s="229"/>
      <c r="H131" s="229" t="s">
        <v>298</v>
      </c>
      <c r="I131" s="229" t="s">
        <v>284</v>
      </c>
      <c r="J131" s="229">
        <v>20</v>
      </c>
      <c r="K131" s="251"/>
    </row>
    <row r="132" s="1" customFormat="1" ht="15" customHeight="1">
      <c r="B132" s="248"/>
      <c r="C132" s="229" t="s">
        <v>299</v>
      </c>
      <c r="D132" s="229"/>
      <c r="E132" s="229"/>
      <c r="F132" s="230" t="s">
        <v>288</v>
      </c>
      <c r="G132" s="229"/>
      <c r="H132" s="229" t="s">
        <v>300</v>
      </c>
      <c r="I132" s="229" t="s">
        <v>284</v>
      </c>
      <c r="J132" s="229">
        <v>20</v>
      </c>
      <c r="K132" s="251"/>
    </row>
    <row r="133" s="1" customFormat="1" ht="15" customHeight="1">
      <c r="B133" s="248"/>
      <c r="C133" s="203" t="s">
        <v>287</v>
      </c>
      <c r="D133" s="203"/>
      <c r="E133" s="203"/>
      <c r="F133" s="226" t="s">
        <v>288</v>
      </c>
      <c r="G133" s="203"/>
      <c r="H133" s="203" t="s">
        <v>322</v>
      </c>
      <c r="I133" s="203" t="s">
        <v>284</v>
      </c>
      <c r="J133" s="203">
        <v>50</v>
      </c>
      <c r="K133" s="251"/>
    </row>
    <row r="134" s="1" customFormat="1" ht="15" customHeight="1">
      <c r="B134" s="248"/>
      <c r="C134" s="203" t="s">
        <v>301</v>
      </c>
      <c r="D134" s="203"/>
      <c r="E134" s="203"/>
      <c r="F134" s="226" t="s">
        <v>288</v>
      </c>
      <c r="G134" s="203"/>
      <c r="H134" s="203" t="s">
        <v>322</v>
      </c>
      <c r="I134" s="203" t="s">
        <v>284</v>
      </c>
      <c r="J134" s="203">
        <v>50</v>
      </c>
      <c r="K134" s="251"/>
    </row>
    <row r="135" s="1" customFormat="1" ht="15" customHeight="1">
      <c r="B135" s="248"/>
      <c r="C135" s="203" t="s">
        <v>307</v>
      </c>
      <c r="D135" s="203"/>
      <c r="E135" s="203"/>
      <c r="F135" s="226" t="s">
        <v>288</v>
      </c>
      <c r="G135" s="203"/>
      <c r="H135" s="203" t="s">
        <v>322</v>
      </c>
      <c r="I135" s="203" t="s">
        <v>284</v>
      </c>
      <c r="J135" s="203">
        <v>50</v>
      </c>
      <c r="K135" s="251"/>
    </row>
    <row r="136" s="1" customFormat="1" ht="15" customHeight="1">
      <c r="B136" s="248"/>
      <c r="C136" s="203" t="s">
        <v>309</v>
      </c>
      <c r="D136" s="203"/>
      <c r="E136" s="203"/>
      <c r="F136" s="226" t="s">
        <v>288</v>
      </c>
      <c r="G136" s="203"/>
      <c r="H136" s="203" t="s">
        <v>322</v>
      </c>
      <c r="I136" s="203" t="s">
        <v>284</v>
      </c>
      <c r="J136" s="203">
        <v>50</v>
      </c>
      <c r="K136" s="251"/>
    </row>
    <row r="137" s="1" customFormat="1" ht="15" customHeight="1">
      <c r="B137" s="248"/>
      <c r="C137" s="203" t="s">
        <v>310</v>
      </c>
      <c r="D137" s="203"/>
      <c r="E137" s="203"/>
      <c r="F137" s="226" t="s">
        <v>288</v>
      </c>
      <c r="G137" s="203"/>
      <c r="H137" s="203" t="s">
        <v>335</v>
      </c>
      <c r="I137" s="203" t="s">
        <v>284</v>
      </c>
      <c r="J137" s="203">
        <v>255</v>
      </c>
      <c r="K137" s="251"/>
    </row>
    <row r="138" s="1" customFormat="1" ht="15" customHeight="1">
      <c r="B138" s="248"/>
      <c r="C138" s="203" t="s">
        <v>312</v>
      </c>
      <c r="D138" s="203"/>
      <c r="E138" s="203"/>
      <c r="F138" s="226" t="s">
        <v>282</v>
      </c>
      <c r="G138" s="203"/>
      <c r="H138" s="203" t="s">
        <v>336</v>
      </c>
      <c r="I138" s="203" t="s">
        <v>314</v>
      </c>
      <c r="J138" s="203"/>
      <c r="K138" s="251"/>
    </row>
    <row r="139" s="1" customFormat="1" ht="15" customHeight="1">
      <c r="B139" s="248"/>
      <c r="C139" s="203" t="s">
        <v>315</v>
      </c>
      <c r="D139" s="203"/>
      <c r="E139" s="203"/>
      <c r="F139" s="226" t="s">
        <v>282</v>
      </c>
      <c r="G139" s="203"/>
      <c r="H139" s="203" t="s">
        <v>337</v>
      </c>
      <c r="I139" s="203" t="s">
        <v>317</v>
      </c>
      <c r="J139" s="203"/>
      <c r="K139" s="251"/>
    </row>
    <row r="140" s="1" customFormat="1" ht="15" customHeight="1">
      <c r="B140" s="248"/>
      <c r="C140" s="203" t="s">
        <v>318</v>
      </c>
      <c r="D140" s="203"/>
      <c r="E140" s="203"/>
      <c r="F140" s="226" t="s">
        <v>282</v>
      </c>
      <c r="G140" s="203"/>
      <c r="H140" s="203" t="s">
        <v>318</v>
      </c>
      <c r="I140" s="203" t="s">
        <v>317</v>
      </c>
      <c r="J140" s="203"/>
      <c r="K140" s="251"/>
    </row>
    <row r="141" s="1" customFormat="1" ht="15" customHeight="1">
      <c r="B141" s="248"/>
      <c r="C141" s="203" t="s">
        <v>39</v>
      </c>
      <c r="D141" s="203"/>
      <c r="E141" s="203"/>
      <c r="F141" s="226" t="s">
        <v>282</v>
      </c>
      <c r="G141" s="203"/>
      <c r="H141" s="203" t="s">
        <v>338</v>
      </c>
      <c r="I141" s="203" t="s">
        <v>317</v>
      </c>
      <c r="J141" s="203"/>
      <c r="K141" s="251"/>
    </row>
    <row r="142" s="1" customFormat="1" ht="15" customHeight="1">
      <c r="B142" s="248"/>
      <c r="C142" s="203" t="s">
        <v>339</v>
      </c>
      <c r="D142" s="203"/>
      <c r="E142" s="203"/>
      <c r="F142" s="226" t="s">
        <v>282</v>
      </c>
      <c r="G142" s="203"/>
      <c r="H142" s="203" t="s">
        <v>340</v>
      </c>
      <c r="I142" s="203" t="s">
        <v>317</v>
      </c>
      <c r="J142" s="203"/>
      <c r="K142" s="251"/>
    </row>
    <row r="143" s="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="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="1" customFormat="1" ht="45" customHeight="1">
      <c r="B147" s="215"/>
      <c r="C147" s="216" t="s">
        <v>341</v>
      </c>
      <c r="D147" s="216"/>
      <c r="E147" s="216"/>
      <c r="F147" s="216"/>
      <c r="G147" s="216"/>
      <c r="H147" s="216"/>
      <c r="I147" s="216"/>
      <c r="J147" s="216"/>
      <c r="K147" s="217"/>
    </row>
    <row r="148" s="1" customFormat="1" ht="17.25" customHeight="1">
      <c r="B148" s="215"/>
      <c r="C148" s="218" t="s">
        <v>276</v>
      </c>
      <c r="D148" s="218"/>
      <c r="E148" s="218"/>
      <c r="F148" s="218" t="s">
        <v>277</v>
      </c>
      <c r="G148" s="219"/>
      <c r="H148" s="218" t="s">
        <v>55</v>
      </c>
      <c r="I148" s="218" t="s">
        <v>58</v>
      </c>
      <c r="J148" s="218" t="s">
        <v>278</v>
      </c>
      <c r="K148" s="217"/>
    </row>
    <row r="149" s="1" customFormat="1" ht="17.25" customHeight="1">
      <c r="B149" s="215"/>
      <c r="C149" s="220" t="s">
        <v>279</v>
      </c>
      <c r="D149" s="220"/>
      <c r="E149" s="220"/>
      <c r="F149" s="221" t="s">
        <v>280</v>
      </c>
      <c r="G149" s="222"/>
      <c r="H149" s="220"/>
      <c r="I149" s="220"/>
      <c r="J149" s="220" t="s">
        <v>281</v>
      </c>
      <c r="K149" s="217"/>
    </row>
    <row r="150" s="1" customFormat="1" ht="5.25" customHeight="1">
      <c r="B150" s="228"/>
      <c r="C150" s="223"/>
      <c r="D150" s="223"/>
      <c r="E150" s="223"/>
      <c r="F150" s="223"/>
      <c r="G150" s="224"/>
      <c r="H150" s="223"/>
      <c r="I150" s="223"/>
      <c r="J150" s="223"/>
      <c r="K150" s="251"/>
    </row>
    <row r="151" s="1" customFormat="1" ht="15" customHeight="1">
      <c r="B151" s="228"/>
      <c r="C151" s="255" t="s">
        <v>285</v>
      </c>
      <c r="D151" s="203"/>
      <c r="E151" s="203"/>
      <c r="F151" s="256" t="s">
        <v>282</v>
      </c>
      <c r="G151" s="203"/>
      <c r="H151" s="255" t="s">
        <v>322</v>
      </c>
      <c r="I151" s="255" t="s">
        <v>284</v>
      </c>
      <c r="J151" s="255">
        <v>120</v>
      </c>
      <c r="K151" s="251"/>
    </row>
    <row r="152" s="1" customFormat="1" ht="15" customHeight="1">
      <c r="B152" s="228"/>
      <c r="C152" s="255" t="s">
        <v>331</v>
      </c>
      <c r="D152" s="203"/>
      <c r="E152" s="203"/>
      <c r="F152" s="256" t="s">
        <v>282</v>
      </c>
      <c r="G152" s="203"/>
      <c r="H152" s="255" t="s">
        <v>342</v>
      </c>
      <c r="I152" s="255" t="s">
        <v>284</v>
      </c>
      <c r="J152" s="255" t="s">
        <v>333</v>
      </c>
      <c r="K152" s="251"/>
    </row>
    <row r="153" s="1" customFormat="1" ht="15" customHeight="1">
      <c r="B153" s="228"/>
      <c r="C153" s="255" t="s">
        <v>230</v>
      </c>
      <c r="D153" s="203"/>
      <c r="E153" s="203"/>
      <c r="F153" s="256" t="s">
        <v>282</v>
      </c>
      <c r="G153" s="203"/>
      <c r="H153" s="255" t="s">
        <v>343</v>
      </c>
      <c r="I153" s="255" t="s">
        <v>284</v>
      </c>
      <c r="J153" s="255" t="s">
        <v>333</v>
      </c>
      <c r="K153" s="251"/>
    </row>
    <row r="154" s="1" customFormat="1" ht="15" customHeight="1">
      <c r="B154" s="228"/>
      <c r="C154" s="255" t="s">
        <v>287</v>
      </c>
      <c r="D154" s="203"/>
      <c r="E154" s="203"/>
      <c r="F154" s="256" t="s">
        <v>288</v>
      </c>
      <c r="G154" s="203"/>
      <c r="H154" s="255" t="s">
        <v>322</v>
      </c>
      <c r="I154" s="255" t="s">
        <v>284</v>
      </c>
      <c r="J154" s="255">
        <v>50</v>
      </c>
      <c r="K154" s="251"/>
    </row>
    <row r="155" s="1" customFormat="1" ht="15" customHeight="1">
      <c r="B155" s="228"/>
      <c r="C155" s="255" t="s">
        <v>290</v>
      </c>
      <c r="D155" s="203"/>
      <c r="E155" s="203"/>
      <c r="F155" s="256" t="s">
        <v>282</v>
      </c>
      <c r="G155" s="203"/>
      <c r="H155" s="255" t="s">
        <v>322</v>
      </c>
      <c r="I155" s="255" t="s">
        <v>292</v>
      </c>
      <c r="J155" s="255"/>
      <c r="K155" s="251"/>
    </row>
    <row r="156" s="1" customFormat="1" ht="15" customHeight="1">
      <c r="B156" s="228"/>
      <c r="C156" s="255" t="s">
        <v>301</v>
      </c>
      <c r="D156" s="203"/>
      <c r="E156" s="203"/>
      <c r="F156" s="256" t="s">
        <v>288</v>
      </c>
      <c r="G156" s="203"/>
      <c r="H156" s="255" t="s">
        <v>322</v>
      </c>
      <c r="I156" s="255" t="s">
        <v>284</v>
      </c>
      <c r="J156" s="255">
        <v>50</v>
      </c>
      <c r="K156" s="251"/>
    </row>
    <row r="157" s="1" customFormat="1" ht="15" customHeight="1">
      <c r="B157" s="228"/>
      <c r="C157" s="255" t="s">
        <v>309</v>
      </c>
      <c r="D157" s="203"/>
      <c r="E157" s="203"/>
      <c r="F157" s="256" t="s">
        <v>288</v>
      </c>
      <c r="G157" s="203"/>
      <c r="H157" s="255" t="s">
        <v>322</v>
      </c>
      <c r="I157" s="255" t="s">
        <v>284</v>
      </c>
      <c r="J157" s="255">
        <v>50</v>
      </c>
      <c r="K157" s="251"/>
    </row>
    <row r="158" s="1" customFormat="1" ht="15" customHeight="1">
      <c r="B158" s="228"/>
      <c r="C158" s="255" t="s">
        <v>307</v>
      </c>
      <c r="D158" s="203"/>
      <c r="E158" s="203"/>
      <c r="F158" s="256" t="s">
        <v>288</v>
      </c>
      <c r="G158" s="203"/>
      <c r="H158" s="255" t="s">
        <v>322</v>
      </c>
      <c r="I158" s="255" t="s">
        <v>284</v>
      </c>
      <c r="J158" s="255">
        <v>50</v>
      </c>
      <c r="K158" s="251"/>
    </row>
    <row r="159" s="1" customFormat="1" ht="15" customHeight="1">
      <c r="B159" s="228"/>
      <c r="C159" s="255" t="s">
        <v>83</v>
      </c>
      <c r="D159" s="203"/>
      <c r="E159" s="203"/>
      <c r="F159" s="256" t="s">
        <v>282</v>
      </c>
      <c r="G159" s="203"/>
      <c r="H159" s="255" t="s">
        <v>344</v>
      </c>
      <c r="I159" s="255" t="s">
        <v>284</v>
      </c>
      <c r="J159" s="255" t="s">
        <v>345</v>
      </c>
      <c r="K159" s="251"/>
    </row>
    <row r="160" s="1" customFormat="1" ht="15" customHeight="1">
      <c r="B160" s="228"/>
      <c r="C160" s="255" t="s">
        <v>346</v>
      </c>
      <c r="D160" s="203"/>
      <c r="E160" s="203"/>
      <c r="F160" s="256" t="s">
        <v>282</v>
      </c>
      <c r="G160" s="203"/>
      <c r="H160" s="255" t="s">
        <v>347</v>
      </c>
      <c r="I160" s="255" t="s">
        <v>317</v>
      </c>
      <c r="J160" s="255"/>
      <c r="K160" s="251"/>
    </row>
    <row r="161" s="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="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="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="1" customFormat="1" ht="45" customHeight="1">
      <c r="B165" s="193"/>
      <c r="C165" s="194" t="s">
        <v>348</v>
      </c>
      <c r="D165" s="194"/>
      <c r="E165" s="194"/>
      <c r="F165" s="194"/>
      <c r="G165" s="194"/>
      <c r="H165" s="194"/>
      <c r="I165" s="194"/>
      <c r="J165" s="194"/>
      <c r="K165" s="195"/>
    </row>
    <row r="166" s="1" customFormat="1" ht="17.25" customHeight="1">
      <c r="B166" s="193"/>
      <c r="C166" s="218" t="s">
        <v>276</v>
      </c>
      <c r="D166" s="218"/>
      <c r="E166" s="218"/>
      <c r="F166" s="218" t="s">
        <v>277</v>
      </c>
      <c r="G166" s="260"/>
      <c r="H166" s="261" t="s">
        <v>55</v>
      </c>
      <c r="I166" s="261" t="s">
        <v>58</v>
      </c>
      <c r="J166" s="218" t="s">
        <v>278</v>
      </c>
      <c r="K166" s="195"/>
    </row>
    <row r="167" s="1" customFormat="1" ht="17.25" customHeight="1">
      <c r="B167" s="196"/>
      <c r="C167" s="220" t="s">
        <v>279</v>
      </c>
      <c r="D167" s="220"/>
      <c r="E167" s="220"/>
      <c r="F167" s="221" t="s">
        <v>280</v>
      </c>
      <c r="G167" s="262"/>
      <c r="H167" s="263"/>
      <c r="I167" s="263"/>
      <c r="J167" s="220" t="s">
        <v>281</v>
      </c>
      <c r="K167" s="198"/>
    </row>
    <row r="168" s="1" customFormat="1" ht="5.25" customHeight="1">
      <c r="B168" s="228"/>
      <c r="C168" s="223"/>
      <c r="D168" s="223"/>
      <c r="E168" s="223"/>
      <c r="F168" s="223"/>
      <c r="G168" s="224"/>
      <c r="H168" s="223"/>
      <c r="I168" s="223"/>
      <c r="J168" s="223"/>
      <c r="K168" s="251"/>
    </row>
    <row r="169" s="1" customFormat="1" ht="15" customHeight="1">
      <c r="B169" s="228"/>
      <c r="C169" s="203" t="s">
        <v>285</v>
      </c>
      <c r="D169" s="203"/>
      <c r="E169" s="203"/>
      <c r="F169" s="226" t="s">
        <v>282</v>
      </c>
      <c r="G169" s="203"/>
      <c r="H169" s="203" t="s">
        <v>322</v>
      </c>
      <c r="I169" s="203" t="s">
        <v>284</v>
      </c>
      <c r="J169" s="203">
        <v>120</v>
      </c>
      <c r="K169" s="251"/>
    </row>
    <row r="170" s="1" customFormat="1" ht="15" customHeight="1">
      <c r="B170" s="228"/>
      <c r="C170" s="203" t="s">
        <v>331</v>
      </c>
      <c r="D170" s="203"/>
      <c r="E170" s="203"/>
      <c r="F170" s="226" t="s">
        <v>282</v>
      </c>
      <c r="G170" s="203"/>
      <c r="H170" s="203" t="s">
        <v>332</v>
      </c>
      <c r="I170" s="203" t="s">
        <v>284</v>
      </c>
      <c r="J170" s="203" t="s">
        <v>333</v>
      </c>
      <c r="K170" s="251"/>
    </row>
    <row r="171" s="1" customFormat="1" ht="15" customHeight="1">
      <c r="B171" s="228"/>
      <c r="C171" s="203" t="s">
        <v>230</v>
      </c>
      <c r="D171" s="203"/>
      <c r="E171" s="203"/>
      <c r="F171" s="226" t="s">
        <v>282</v>
      </c>
      <c r="G171" s="203"/>
      <c r="H171" s="203" t="s">
        <v>349</v>
      </c>
      <c r="I171" s="203" t="s">
        <v>284</v>
      </c>
      <c r="J171" s="203" t="s">
        <v>333</v>
      </c>
      <c r="K171" s="251"/>
    </row>
    <row r="172" s="1" customFormat="1" ht="15" customHeight="1">
      <c r="B172" s="228"/>
      <c r="C172" s="203" t="s">
        <v>287</v>
      </c>
      <c r="D172" s="203"/>
      <c r="E172" s="203"/>
      <c r="F172" s="226" t="s">
        <v>288</v>
      </c>
      <c r="G172" s="203"/>
      <c r="H172" s="203" t="s">
        <v>349</v>
      </c>
      <c r="I172" s="203" t="s">
        <v>284</v>
      </c>
      <c r="J172" s="203">
        <v>50</v>
      </c>
      <c r="K172" s="251"/>
    </row>
    <row r="173" s="1" customFormat="1" ht="15" customHeight="1">
      <c r="B173" s="228"/>
      <c r="C173" s="203" t="s">
        <v>290</v>
      </c>
      <c r="D173" s="203"/>
      <c r="E173" s="203"/>
      <c r="F173" s="226" t="s">
        <v>282</v>
      </c>
      <c r="G173" s="203"/>
      <c r="H173" s="203" t="s">
        <v>349</v>
      </c>
      <c r="I173" s="203" t="s">
        <v>292</v>
      </c>
      <c r="J173" s="203"/>
      <c r="K173" s="251"/>
    </row>
    <row r="174" s="1" customFormat="1" ht="15" customHeight="1">
      <c r="B174" s="228"/>
      <c r="C174" s="203" t="s">
        <v>301</v>
      </c>
      <c r="D174" s="203"/>
      <c r="E174" s="203"/>
      <c r="F174" s="226" t="s">
        <v>288</v>
      </c>
      <c r="G174" s="203"/>
      <c r="H174" s="203" t="s">
        <v>349</v>
      </c>
      <c r="I174" s="203" t="s">
        <v>284</v>
      </c>
      <c r="J174" s="203">
        <v>50</v>
      </c>
      <c r="K174" s="251"/>
    </row>
    <row r="175" s="1" customFormat="1" ht="15" customHeight="1">
      <c r="B175" s="228"/>
      <c r="C175" s="203" t="s">
        <v>309</v>
      </c>
      <c r="D175" s="203"/>
      <c r="E175" s="203"/>
      <c r="F175" s="226" t="s">
        <v>288</v>
      </c>
      <c r="G175" s="203"/>
      <c r="H175" s="203" t="s">
        <v>349</v>
      </c>
      <c r="I175" s="203" t="s">
        <v>284</v>
      </c>
      <c r="J175" s="203">
        <v>50</v>
      </c>
      <c r="K175" s="251"/>
    </row>
    <row r="176" s="1" customFormat="1" ht="15" customHeight="1">
      <c r="B176" s="228"/>
      <c r="C176" s="203" t="s">
        <v>307</v>
      </c>
      <c r="D176" s="203"/>
      <c r="E176" s="203"/>
      <c r="F176" s="226" t="s">
        <v>288</v>
      </c>
      <c r="G176" s="203"/>
      <c r="H176" s="203" t="s">
        <v>349</v>
      </c>
      <c r="I176" s="203" t="s">
        <v>284</v>
      </c>
      <c r="J176" s="203">
        <v>50</v>
      </c>
      <c r="K176" s="251"/>
    </row>
    <row r="177" s="1" customFormat="1" ht="15" customHeight="1">
      <c r="B177" s="228"/>
      <c r="C177" s="203" t="s">
        <v>89</v>
      </c>
      <c r="D177" s="203"/>
      <c r="E177" s="203"/>
      <c r="F177" s="226" t="s">
        <v>282</v>
      </c>
      <c r="G177" s="203"/>
      <c r="H177" s="203" t="s">
        <v>350</v>
      </c>
      <c r="I177" s="203" t="s">
        <v>351</v>
      </c>
      <c r="J177" s="203"/>
      <c r="K177" s="251"/>
    </row>
    <row r="178" s="1" customFormat="1" ht="15" customHeight="1">
      <c r="B178" s="228"/>
      <c r="C178" s="203" t="s">
        <v>58</v>
      </c>
      <c r="D178" s="203"/>
      <c r="E178" s="203"/>
      <c r="F178" s="226" t="s">
        <v>282</v>
      </c>
      <c r="G178" s="203"/>
      <c r="H178" s="203" t="s">
        <v>352</v>
      </c>
      <c r="I178" s="203" t="s">
        <v>353</v>
      </c>
      <c r="J178" s="203">
        <v>1</v>
      </c>
      <c r="K178" s="251"/>
    </row>
    <row r="179" s="1" customFormat="1" ht="15" customHeight="1">
      <c r="B179" s="228"/>
      <c r="C179" s="203" t="s">
        <v>54</v>
      </c>
      <c r="D179" s="203"/>
      <c r="E179" s="203"/>
      <c r="F179" s="226" t="s">
        <v>282</v>
      </c>
      <c r="G179" s="203"/>
      <c r="H179" s="203" t="s">
        <v>354</v>
      </c>
      <c r="I179" s="203" t="s">
        <v>284</v>
      </c>
      <c r="J179" s="203">
        <v>20</v>
      </c>
      <c r="K179" s="251"/>
    </row>
    <row r="180" s="1" customFormat="1" ht="15" customHeight="1">
      <c r="B180" s="228"/>
      <c r="C180" s="203" t="s">
        <v>55</v>
      </c>
      <c r="D180" s="203"/>
      <c r="E180" s="203"/>
      <c r="F180" s="226" t="s">
        <v>282</v>
      </c>
      <c r="G180" s="203"/>
      <c r="H180" s="203" t="s">
        <v>355</v>
      </c>
      <c r="I180" s="203" t="s">
        <v>284</v>
      </c>
      <c r="J180" s="203">
        <v>255</v>
      </c>
      <c r="K180" s="251"/>
    </row>
    <row r="181" s="1" customFormat="1" ht="15" customHeight="1">
      <c r="B181" s="228"/>
      <c r="C181" s="203" t="s">
        <v>90</v>
      </c>
      <c r="D181" s="203"/>
      <c r="E181" s="203"/>
      <c r="F181" s="226" t="s">
        <v>282</v>
      </c>
      <c r="G181" s="203"/>
      <c r="H181" s="203" t="s">
        <v>246</v>
      </c>
      <c r="I181" s="203" t="s">
        <v>284</v>
      </c>
      <c r="J181" s="203">
        <v>10</v>
      </c>
      <c r="K181" s="251"/>
    </row>
    <row r="182" s="1" customFormat="1" ht="15" customHeight="1">
      <c r="B182" s="228"/>
      <c r="C182" s="203" t="s">
        <v>91</v>
      </c>
      <c r="D182" s="203"/>
      <c r="E182" s="203"/>
      <c r="F182" s="226" t="s">
        <v>282</v>
      </c>
      <c r="G182" s="203"/>
      <c r="H182" s="203" t="s">
        <v>356</v>
      </c>
      <c r="I182" s="203" t="s">
        <v>317</v>
      </c>
      <c r="J182" s="203"/>
      <c r="K182" s="251"/>
    </row>
    <row r="183" s="1" customFormat="1" ht="15" customHeight="1">
      <c r="B183" s="228"/>
      <c r="C183" s="203" t="s">
        <v>357</v>
      </c>
      <c r="D183" s="203"/>
      <c r="E183" s="203"/>
      <c r="F183" s="226" t="s">
        <v>282</v>
      </c>
      <c r="G183" s="203"/>
      <c r="H183" s="203" t="s">
        <v>358</v>
      </c>
      <c r="I183" s="203" t="s">
        <v>317</v>
      </c>
      <c r="J183" s="203"/>
      <c r="K183" s="251"/>
    </row>
    <row r="184" s="1" customFormat="1" ht="15" customHeight="1">
      <c r="B184" s="228"/>
      <c r="C184" s="203" t="s">
        <v>346</v>
      </c>
      <c r="D184" s="203"/>
      <c r="E184" s="203"/>
      <c r="F184" s="226" t="s">
        <v>282</v>
      </c>
      <c r="G184" s="203"/>
      <c r="H184" s="203" t="s">
        <v>359</v>
      </c>
      <c r="I184" s="203" t="s">
        <v>317</v>
      </c>
      <c r="J184" s="203"/>
      <c r="K184" s="251"/>
    </row>
    <row r="185" s="1" customFormat="1" ht="15" customHeight="1">
      <c r="B185" s="228"/>
      <c r="C185" s="203" t="s">
        <v>93</v>
      </c>
      <c r="D185" s="203"/>
      <c r="E185" s="203"/>
      <c r="F185" s="226" t="s">
        <v>288</v>
      </c>
      <c r="G185" s="203"/>
      <c r="H185" s="203" t="s">
        <v>360</v>
      </c>
      <c r="I185" s="203" t="s">
        <v>284</v>
      </c>
      <c r="J185" s="203">
        <v>50</v>
      </c>
      <c r="K185" s="251"/>
    </row>
    <row r="186" s="1" customFormat="1" ht="15" customHeight="1">
      <c r="B186" s="228"/>
      <c r="C186" s="203" t="s">
        <v>361</v>
      </c>
      <c r="D186" s="203"/>
      <c r="E186" s="203"/>
      <c r="F186" s="226" t="s">
        <v>288</v>
      </c>
      <c r="G186" s="203"/>
      <c r="H186" s="203" t="s">
        <v>362</v>
      </c>
      <c r="I186" s="203" t="s">
        <v>363</v>
      </c>
      <c r="J186" s="203"/>
      <c r="K186" s="251"/>
    </row>
    <row r="187" s="1" customFormat="1" ht="15" customHeight="1">
      <c r="B187" s="228"/>
      <c r="C187" s="203" t="s">
        <v>364</v>
      </c>
      <c r="D187" s="203"/>
      <c r="E187" s="203"/>
      <c r="F187" s="226" t="s">
        <v>288</v>
      </c>
      <c r="G187" s="203"/>
      <c r="H187" s="203" t="s">
        <v>365</v>
      </c>
      <c r="I187" s="203" t="s">
        <v>363</v>
      </c>
      <c r="J187" s="203"/>
      <c r="K187" s="251"/>
    </row>
    <row r="188" s="1" customFormat="1" ht="15" customHeight="1">
      <c r="B188" s="228"/>
      <c r="C188" s="203" t="s">
        <v>366</v>
      </c>
      <c r="D188" s="203"/>
      <c r="E188" s="203"/>
      <c r="F188" s="226" t="s">
        <v>288</v>
      </c>
      <c r="G188" s="203"/>
      <c r="H188" s="203" t="s">
        <v>367</v>
      </c>
      <c r="I188" s="203" t="s">
        <v>363</v>
      </c>
      <c r="J188" s="203"/>
      <c r="K188" s="251"/>
    </row>
    <row r="189" s="1" customFormat="1" ht="15" customHeight="1">
      <c r="B189" s="228"/>
      <c r="C189" s="264" t="s">
        <v>368</v>
      </c>
      <c r="D189" s="203"/>
      <c r="E189" s="203"/>
      <c r="F189" s="226" t="s">
        <v>288</v>
      </c>
      <c r="G189" s="203"/>
      <c r="H189" s="203" t="s">
        <v>369</v>
      </c>
      <c r="I189" s="203" t="s">
        <v>370</v>
      </c>
      <c r="J189" s="265" t="s">
        <v>371</v>
      </c>
      <c r="K189" s="251"/>
    </row>
    <row r="190" s="1" customFormat="1" ht="15" customHeight="1">
      <c r="B190" s="228"/>
      <c r="C190" s="264" t="s">
        <v>43</v>
      </c>
      <c r="D190" s="203"/>
      <c r="E190" s="203"/>
      <c r="F190" s="226" t="s">
        <v>282</v>
      </c>
      <c r="G190" s="203"/>
      <c r="H190" s="200" t="s">
        <v>372</v>
      </c>
      <c r="I190" s="203" t="s">
        <v>373</v>
      </c>
      <c r="J190" s="203"/>
      <c r="K190" s="251"/>
    </row>
    <row r="191" s="1" customFormat="1" ht="15" customHeight="1">
      <c r="B191" s="228"/>
      <c r="C191" s="264" t="s">
        <v>374</v>
      </c>
      <c r="D191" s="203"/>
      <c r="E191" s="203"/>
      <c r="F191" s="226" t="s">
        <v>282</v>
      </c>
      <c r="G191" s="203"/>
      <c r="H191" s="203" t="s">
        <v>375</v>
      </c>
      <c r="I191" s="203" t="s">
        <v>317</v>
      </c>
      <c r="J191" s="203"/>
      <c r="K191" s="251"/>
    </row>
    <row r="192" s="1" customFormat="1" ht="15" customHeight="1">
      <c r="B192" s="228"/>
      <c r="C192" s="264" t="s">
        <v>376</v>
      </c>
      <c r="D192" s="203"/>
      <c r="E192" s="203"/>
      <c r="F192" s="226" t="s">
        <v>282</v>
      </c>
      <c r="G192" s="203"/>
      <c r="H192" s="203" t="s">
        <v>377</v>
      </c>
      <c r="I192" s="203" t="s">
        <v>317</v>
      </c>
      <c r="J192" s="203"/>
      <c r="K192" s="251"/>
    </row>
    <row r="193" s="1" customFormat="1" ht="15" customHeight="1">
      <c r="B193" s="228"/>
      <c r="C193" s="264" t="s">
        <v>378</v>
      </c>
      <c r="D193" s="203"/>
      <c r="E193" s="203"/>
      <c r="F193" s="226" t="s">
        <v>288</v>
      </c>
      <c r="G193" s="203"/>
      <c r="H193" s="203" t="s">
        <v>379</v>
      </c>
      <c r="I193" s="203" t="s">
        <v>317</v>
      </c>
      <c r="J193" s="203"/>
      <c r="K193" s="251"/>
    </row>
    <row r="194" s="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="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="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="1" customFormat="1" ht="13.5">
      <c r="B198" s="190"/>
      <c r="C198" s="191"/>
      <c r="D198" s="191"/>
      <c r="E198" s="191"/>
      <c r="F198" s="191"/>
      <c r="G198" s="191"/>
      <c r="H198" s="191"/>
      <c r="I198" s="191"/>
      <c r="J198" s="191"/>
      <c r="K198" s="192"/>
    </row>
    <row r="199" s="1" customFormat="1" ht="21">
      <c r="B199" s="193"/>
      <c r="C199" s="194" t="s">
        <v>380</v>
      </c>
      <c r="D199" s="194"/>
      <c r="E199" s="194"/>
      <c r="F199" s="194"/>
      <c r="G199" s="194"/>
      <c r="H199" s="194"/>
      <c r="I199" s="194"/>
      <c r="J199" s="194"/>
      <c r="K199" s="195"/>
    </row>
    <row r="200" s="1" customFormat="1" ht="25.5" customHeight="1">
      <c r="B200" s="193"/>
      <c r="C200" s="267" t="s">
        <v>381</v>
      </c>
      <c r="D200" s="267"/>
      <c r="E200" s="267"/>
      <c r="F200" s="267" t="s">
        <v>382</v>
      </c>
      <c r="G200" s="268"/>
      <c r="H200" s="267" t="s">
        <v>383</v>
      </c>
      <c r="I200" s="267"/>
      <c r="J200" s="267"/>
      <c r="K200" s="195"/>
    </row>
    <row r="201" s="1" customFormat="1" ht="5.25" customHeight="1">
      <c r="B201" s="228"/>
      <c r="C201" s="223"/>
      <c r="D201" s="223"/>
      <c r="E201" s="223"/>
      <c r="F201" s="223"/>
      <c r="G201" s="249"/>
      <c r="H201" s="223"/>
      <c r="I201" s="223"/>
      <c r="J201" s="223"/>
      <c r="K201" s="251"/>
    </row>
    <row r="202" s="1" customFormat="1" ht="15" customHeight="1">
      <c r="B202" s="228"/>
      <c r="C202" s="203" t="s">
        <v>373</v>
      </c>
      <c r="D202" s="203"/>
      <c r="E202" s="203"/>
      <c r="F202" s="226" t="s">
        <v>44</v>
      </c>
      <c r="G202" s="203"/>
      <c r="H202" s="203" t="s">
        <v>384</v>
      </c>
      <c r="I202" s="203"/>
      <c r="J202" s="203"/>
      <c r="K202" s="251"/>
    </row>
    <row r="203" s="1" customFormat="1" ht="15" customHeight="1">
      <c r="B203" s="228"/>
      <c r="C203" s="203"/>
      <c r="D203" s="203"/>
      <c r="E203" s="203"/>
      <c r="F203" s="226" t="s">
        <v>45</v>
      </c>
      <c r="G203" s="203"/>
      <c r="H203" s="203" t="s">
        <v>385</v>
      </c>
      <c r="I203" s="203"/>
      <c r="J203" s="203"/>
      <c r="K203" s="251"/>
    </row>
    <row r="204" s="1" customFormat="1" ht="15" customHeight="1">
      <c r="B204" s="228"/>
      <c r="C204" s="203"/>
      <c r="D204" s="203"/>
      <c r="E204" s="203"/>
      <c r="F204" s="226" t="s">
        <v>48</v>
      </c>
      <c r="G204" s="203"/>
      <c r="H204" s="203" t="s">
        <v>386</v>
      </c>
      <c r="I204" s="203"/>
      <c r="J204" s="203"/>
      <c r="K204" s="251"/>
    </row>
    <row r="205" s="1" customFormat="1" ht="15" customHeight="1">
      <c r="B205" s="228"/>
      <c r="C205" s="203"/>
      <c r="D205" s="203"/>
      <c r="E205" s="203"/>
      <c r="F205" s="226" t="s">
        <v>46</v>
      </c>
      <c r="G205" s="203"/>
      <c r="H205" s="203" t="s">
        <v>387</v>
      </c>
      <c r="I205" s="203"/>
      <c r="J205" s="203"/>
      <c r="K205" s="251"/>
    </row>
    <row r="206" s="1" customFormat="1" ht="15" customHeight="1">
      <c r="B206" s="228"/>
      <c r="C206" s="203"/>
      <c r="D206" s="203"/>
      <c r="E206" s="203"/>
      <c r="F206" s="226" t="s">
        <v>47</v>
      </c>
      <c r="G206" s="203"/>
      <c r="H206" s="203" t="s">
        <v>388</v>
      </c>
      <c r="I206" s="203"/>
      <c r="J206" s="203"/>
      <c r="K206" s="251"/>
    </row>
    <row r="207" s="1" customFormat="1" ht="15" customHeight="1">
      <c r="B207" s="228"/>
      <c r="C207" s="203"/>
      <c r="D207" s="203"/>
      <c r="E207" s="203"/>
      <c r="F207" s="226"/>
      <c r="G207" s="203"/>
      <c r="H207" s="203"/>
      <c r="I207" s="203"/>
      <c r="J207" s="203"/>
      <c r="K207" s="251"/>
    </row>
    <row r="208" s="1" customFormat="1" ht="15" customHeight="1">
      <c r="B208" s="228"/>
      <c r="C208" s="203" t="s">
        <v>329</v>
      </c>
      <c r="D208" s="203"/>
      <c r="E208" s="203"/>
      <c r="F208" s="226" t="s">
        <v>77</v>
      </c>
      <c r="G208" s="203"/>
      <c r="H208" s="203" t="s">
        <v>389</v>
      </c>
      <c r="I208" s="203"/>
      <c r="J208" s="203"/>
      <c r="K208" s="251"/>
    </row>
    <row r="209" s="1" customFormat="1" ht="15" customHeight="1">
      <c r="B209" s="228"/>
      <c r="C209" s="203"/>
      <c r="D209" s="203"/>
      <c r="E209" s="203"/>
      <c r="F209" s="226" t="s">
        <v>224</v>
      </c>
      <c r="G209" s="203"/>
      <c r="H209" s="203" t="s">
        <v>225</v>
      </c>
      <c r="I209" s="203"/>
      <c r="J209" s="203"/>
      <c r="K209" s="251"/>
    </row>
    <row r="210" s="1" customFormat="1" ht="15" customHeight="1">
      <c r="B210" s="228"/>
      <c r="C210" s="203"/>
      <c r="D210" s="203"/>
      <c r="E210" s="203"/>
      <c r="F210" s="226" t="s">
        <v>222</v>
      </c>
      <c r="G210" s="203"/>
      <c r="H210" s="203" t="s">
        <v>390</v>
      </c>
      <c r="I210" s="203"/>
      <c r="J210" s="203"/>
      <c r="K210" s="251"/>
    </row>
    <row r="211" s="1" customFormat="1" ht="15" customHeight="1">
      <c r="B211" s="269"/>
      <c r="C211" s="203"/>
      <c r="D211" s="203"/>
      <c r="E211" s="203"/>
      <c r="F211" s="226" t="s">
        <v>226</v>
      </c>
      <c r="G211" s="264"/>
      <c r="H211" s="255" t="s">
        <v>227</v>
      </c>
      <c r="I211" s="255"/>
      <c r="J211" s="255"/>
      <c r="K211" s="270"/>
    </row>
    <row r="212" s="1" customFormat="1" ht="15" customHeight="1">
      <c r="B212" s="269"/>
      <c r="C212" s="203"/>
      <c r="D212" s="203"/>
      <c r="E212" s="203"/>
      <c r="F212" s="226" t="s">
        <v>228</v>
      </c>
      <c r="G212" s="264"/>
      <c r="H212" s="255" t="s">
        <v>391</v>
      </c>
      <c r="I212" s="255"/>
      <c r="J212" s="255"/>
      <c r="K212" s="270"/>
    </row>
    <row r="213" s="1" customFormat="1" ht="15" customHeight="1">
      <c r="B213" s="269"/>
      <c r="C213" s="203"/>
      <c r="D213" s="203"/>
      <c r="E213" s="203"/>
      <c r="F213" s="226"/>
      <c r="G213" s="264"/>
      <c r="H213" s="255"/>
      <c r="I213" s="255"/>
      <c r="J213" s="255"/>
      <c r="K213" s="270"/>
    </row>
    <row r="214" s="1" customFormat="1" ht="15" customHeight="1">
      <c r="B214" s="269"/>
      <c r="C214" s="203" t="s">
        <v>353</v>
      </c>
      <c r="D214" s="203"/>
      <c r="E214" s="203"/>
      <c r="F214" s="226">
        <v>1</v>
      </c>
      <c r="G214" s="264"/>
      <c r="H214" s="255" t="s">
        <v>392</v>
      </c>
      <c r="I214" s="255"/>
      <c r="J214" s="255"/>
      <c r="K214" s="270"/>
    </row>
    <row r="215" s="1" customFormat="1" ht="15" customHeight="1">
      <c r="B215" s="269"/>
      <c r="C215" s="203"/>
      <c r="D215" s="203"/>
      <c r="E215" s="203"/>
      <c r="F215" s="226">
        <v>2</v>
      </c>
      <c r="G215" s="264"/>
      <c r="H215" s="255" t="s">
        <v>393</v>
      </c>
      <c r="I215" s="255"/>
      <c r="J215" s="255"/>
      <c r="K215" s="270"/>
    </row>
    <row r="216" s="1" customFormat="1" ht="15" customHeight="1">
      <c r="B216" s="269"/>
      <c r="C216" s="203"/>
      <c r="D216" s="203"/>
      <c r="E216" s="203"/>
      <c r="F216" s="226">
        <v>3</v>
      </c>
      <c r="G216" s="264"/>
      <c r="H216" s="255" t="s">
        <v>394</v>
      </c>
      <c r="I216" s="255"/>
      <c r="J216" s="255"/>
      <c r="K216" s="270"/>
    </row>
    <row r="217" s="1" customFormat="1" ht="15" customHeight="1">
      <c r="B217" s="269"/>
      <c r="C217" s="203"/>
      <c r="D217" s="203"/>
      <c r="E217" s="203"/>
      <c r="F217" s="226">
        <v>4</v>
      </c>
      <c r="G217" s="264"/>
      <c r="H217" s="255" t="s">
        <v>395</v>
      </c>
      <c r="I217" s="255"/>
      <c r="J217" s="255"/>
      <c r="K217" s="270"/>
    </row>
    <row r="218" s="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Pejzlová Markéta Ing.</dc:creator>
  <cp:lastModifiedBy>Pejzlová Markéta Ing.</cp:lastModifiedBy>
  <dcterms:created xsi:type="dcterms:W3CDTF">2022-08-29T13:47:01Z</dcterms:created>
  <dcterms:modified xsi:type="dcterms:W3CDTF">2022-08-29T13:47:02Z</dcterms:modified>
</cp:coreProperties>
</file>