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22932" yWindow="1260" windowWidth="23256" windowHeight="12576" activeTab="0"/>
  </bookViews>
  <sheets>
    <sheet name="Příloha smlouvy č.5a" sheetId="1" r:id="rId1"/>
    <sheet name="Příloha smlouvy č. 6" sheetId="2" r:id="rId2"/>
    <sheet name="Příloha smlouvy č. 7" sheetId="3" r:id="rId3"/>
  </sheets>
  <definedNames>
    <definedName name="_xlnm.Print_Area" localSheetId="1">'Příloha smlouvy č. 6'!$B$2:$AA$49</definedName>
    <definedName name="_xlnm.Print_Area" localSheetId="2">'Příloha smlouvy č. 7'!$A$2:$I$11</definedName>
    <definedName name="_xlnm.Print_Area" localSheetId="0">'Příloha smlouvy č.5a'!$A$2:$G$17</definedName>
    <definedName name="_xlnm.Print_Titles" localSheetId="0">'Příloha smlouvy č.5a'!$7:$7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<sst xmlns="http://schemas.openxmlformats.org/spreadsheetml/2006/main" count="179" uniqueCount="111">
  <si>
    <t>p.č.</t>
  </si>
  <si>
    <t>Služba</t>
  </si>
  <si>
    <t>Jednotka</t>
  </si>
  <si>
    <t>1.</t>
  </si>
  <si>
    <t>2.</t>
  </si>
  <si>
    <t>3.</t>
  </si>
  <si>
    <t>4.</t>
  </si>
  <si>
    <t>6.</t>
  </si>
  <si>
    <t>7.</t>
  </si>
  <si>
    <t>8.</t>
  </si>
  <si>
    <t>9.</t>
  </si>
  <si>
    <t>Nabídková cena v Kč bez DPH</t>
  </si>
  <si>
    <t>Cena v Kč vč. DPH</t>
  </si>
  <si>
    <t>ks</t>
  </si>
  <si>
    <t>5.</t>
  </si>
  <si>
    <t>hod</t>
  </si>
  <si>
    <t>revize hasicích přístrojů</t>
  </si>
  <si>
    <t>CENÍK SLUŽEB PROVOZU A ÚDRŽBY HOZ</t>
  </si>
  <si>
    <t>Smlouva o poskytování služeb k zajištění provozu a údržby staveb k odvodnění pozemků -  Příloha č. 5a</t>
  </si>
  <si>
    <t>vedení provozního deníku a přehledu revizí</t>
  </si>
  <si>
    <t>zajištění odběrného místa, kontrola a odečty elektrické energie</t>
  </si>
  <si>
    <t>prohlídky BOZP</t>
  </si>
  <si>
    <t>revize elektrické instalace čerpadla v jímce</t>
  </si>
  <si>
    <t>servis pohyblivých mechanismů, čerpadel a stavidel, kontrolní prohlídky funkčnosti a stavu čerpacích stanic, povrchových ploch, stavebních objektů dle stanovené četnosti</t>
  </si>
  <si>
    <t>kontrolní prohlídky funkčnosti a stavu čerpacích stanic, povrchových ploch, stavebních objektů dle stanovené četnosti</t>
  </si>
  <si>
    <t xml:space="preserve">údržba a kontrola elektrických instalací </t>
  </si>
  <si>
    <t xml:space="preserve">sečení v prostoru HOZ </t>
  </si>
  <si>
    <t>pro běžný rok v letech 2023 – 2026 oblast Východní Čechy</t>
  </si>
  <si>
    <r>
      <t>m</t>
    </r>
    <r>
      <rPr>
        <vertAlign val="superscript"/>
        <sz val="11"/>
        <color theme="1"/>
        <rFont val="Calibri"/>
        <family val="2"/>
      </rPr>
      <t>2</t>
    </r>
  </si>
  <si>
    <t>Příloha č.6 - Rozpis činností služeb provozu a údržby pro jednotlivé objekty</t>
  </si>
  <si>
    <t>údaje pro běžný rok v r. 2023-2026</t>
  </si>
  <si>
    <t>oblast Východní Čechy</t>
  </si>
  <si>
    <t>ČINNOSTI PROVOZU</t>
  </si>
  <si>
    <t>cena služeb provozu celkem</t>
  </si>
  <si>
    <t>ČINNOSTI ÚDRŽBY</t>
  </si>
  <si>
    <t>cena služeb údržby celkem</t>
  </si>
  <si>
    <t>celková cena služeb provozu a údržby             
1 běžný rok</t>
  </si>
  <si>
    <t>číslo položky dle Přílohy č. 3a</t>
  </si>
  <si>
    <t>Název objektu HOZ</t>
  </si>
  <si>
    <t>četnost provádění kontrol</t>
  </si>
  <si>
    <t>servis pohyblivých mechanismů a čerpadel, kontrolní prohlídky funkčnosti a stavu **</t>
  </si>
  <si>
    <t xml:space="preserve">cena Kč/hod   </t>
  </si>
  <si>
    <t>četnost provádění kontrol*</t>
  </si>
  <si>
    <t>kontrolní prohlídky funkčnosti a stavu **</t>
  </si>
  <si>
    <t>vedení provoz. deníku a přehledu revizí</t>
  </si>
  <si>
    <t>cena Kč/hod</t>
  </si>
  <si>
    <t>zajištění odběrného místa, kontrola a odečty el.energie</t>
  </si>
  <si>
    <t>cena Kč/ks</t>
  </si>
  <si>
    <t>revize el. instalace čerpadla v jímce</t>
  </si>
  <si>
    <t>sečení v prostoru HOZ          1. seč</t>
  </si>
  <si>
    <t>sečení v prostoru HOZ          2. seč</t>
  </si>
  <si>
    <t>cena Kč/m2</t>
  </si>
  <si>
    <t xml:space="preserve">údržba  a kontrola el.instalací </t>
  </si>
  <si>
    <t>Poznámka</t>
  </si>
  <si>
    <t>bez DPH</t>
  </si>
  <si>
    <t>v Kč bez DPH</t>
  </si>
  <si>
    <r>
      <t>m</t>
    </r>
    <r>
      <rPr>
        <b/>
        <vertAlign val="superscript"/>
        <sz val="10"/>
        <rFont val="Arial"/>
        <family val="2"/>
      </rPr>
      <t>2</t>
    </r>
  </si>
  <si>
    <t>ČSO ŠNAKOV I.</t>
  </si>
  <si>
    <t>2x měsíčně</t>
  </si>
  <si>
    <t>ČSO ŠNAKOV II.</t>
  </si>
  <si>
    <t xml:space="preserve">ČSO ŠNAKOV III. </t>
  </si>
  <si>
    <t>ČSO HOLICKO III B</t>
  </si>
  <si>
    <t xml:space="preserve">ČSO ČERADICE RADHOŠŤ </t>
  </si>
  <si>
    <t>ČSO SPOJIL IV.</t>
  </si>
  <si>
    <t>ČSO Přerov nad Labem</t>
  </si>
  <si>
    <t>ČSO BŘEHY- Opatovický kanál</t>
  </si>
  <si>
    <t>ČSO BROŽOVKA  - a</t>
  </si>
  <si>
    <t>ČSO BROŽOVKA  - b</t>
  </si>
  <si>
    <t>ČSO ČERNSKÁ STROUHA I.D</t>
  </si>
  <si>
    <t>ČSO BOHDANEČ-ZÁSTAVA</t>
  </si>
  <si>
    <t>ČSO BŘEHY LOHENICE</t>
  </si>
  <si>
    <t xml:space="preserve">ČSO HOSTOVICE II </t>
  </si>
  <si>
    <t>ČSO HOSTOVICE -a</t>
  </si>
  <si>
    <t>ČSO HOSTOVICE -b</t>
  </si>
  <si>
    <t>ČSO KOLESA VÁPNO - a</t>
  </si>
  <si>
    <t>ČSO KOLESA VÁPNO - b</t>
  </si>
  <si>
    <t>ČSO KOLESA VÁPNO - c</t>
  </si>
  <si>
    <t>ČSO ČERNSKÁ STROUHA  II/C  - a</t>
  </si>
  <si>
    <t>ČSO ČERNSKÁ STROUHA  II/C  - b</t>
  </si>
  <si>
    <t>ČSO ČERNSKÁ STROUHA-Mělice</t>
  </si>
  <si>
    <t>ČSO STÉBLOVÁ - SRCH  - a, b</t>
  </si>
  <si>
    <t>ČSO STÉBLOVÁ - SRCH  - c</t>
  </si>
  <si>
    <t>ČSO A Za lesem</t>
  </si>
  <si>
    <t xml:space="preserve">ČSO B U cyklostezky </t>
  </si>
  <si>
    <t xml:space="preserve">ČSO C Borůvka </t>
  </si>
  <si>
    <t xml:space="preserve">ČSO TRNOV IV B </t>
  </si>
  <si>
    <t>ČSO Trnov IV C</t>
  </si>
  <si>
    <t>Česle Lípa nad Orlicí</t>
  </si>
  <si>
    <t>Hrázová propust Svinary</t>
  </si>
  <si>
    <t>1x týdně</t>
  </si>
  <si>
    <t>ČSO Žďár nad Orlicí III.</t>
  </si>
  <si>
    <t>Česle Rájec - Borovnice</t>
  </si>
  <si>
    <t>* mezi kontrolami s četností 2x měsíčně musí být rozestup alespoň 14 dní</t>
  </si>
  <si>
    <t>** kontrolní prohlídky funkčnosti a stavu ČS, povrchových ploch, stavebních objektů</t>
  </si>
  <si>
    <t>ČS bez zděného přístřešku</t>
  </si>
  <si>
    <t>ČS se zděným přístřeškem</t>
  </si>
  <si>
    <t>ČS s budovou</t>
  </si>
  <si>
    <t>jiná zařízení než čerpací stanice</t>
  </si>
  <si>
    <t>Smlouva o poskytování služeb k zajištění provozu a údržby staveb k odvodnění pozemků - Příloha č.7</t>
  </si>
  <si>
    <t>Souhrn rozpisu činností služeb pro oblast Východní Čechy</t>
  </si>
  <si>
    <t>cena/rok</t>
  </si>
  <si>
    <t>2023</t>
  </si>
  <si>
    <t>CELKEM        
2023-2026</t>
  </si>
  <si>
    <t>Činnosti služeb provozu a údržby pro jednotlivé objekty</t>
  </si>
  <si>
    <t>Kč bez DPH</t>
  </si>
  <si>
    <t>Kč s DPH 21%</t>
  </si>
  <si>
    <t>Služby ad hoc - předpoklad čerpání (maximum)</t>
  </si>
  <si>
    <t xml:space="preserve">                                                           </t>
  </si>
  <si>
    <t xml:space="preserve">         Východní Čechy  CELKEM</t>
  </si>
  <si>
    <t>Dodavatel vyplní pouze žlutě vyznačená pole v této záložce.
Záložky: "Příloha č.6 Smlouvy a Příloha č.7 Smlouvy" se vyplňují automaticky.</t>
  </si>
  <si>
    <t>Nevyplňovat! Příloha se vyplní automaticky po vyplnění Přílohy č.5a.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</si>
</sst>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2F5496"/>
      <name val="Arial"/>
      <family val="2"/>
    </font>
    <font>
      <sz val="12"/>
      <color theme="1"/>
      <name val="Calibri"/>
      <family val="2"/>
      <scheme val="minor"/>
    </font>
    <font>
      <sz val="12"/>
      <name val="Arial CE"/>
      <family val="2"/>
    </font>
    <font>
      <b/>
      <sz val="11"/>
      <name val="Arial CE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rgb="FFFF0000"/>
      <name val="Arial"/>
      <family val="2"/>
    </font>
    <font>
      <b/>
      <sz val="26"/>
      <color rgb="FFFF0000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ck"/>
      <bottom/>
    </border>
    <border>
      <left style="medium"/>
      <right style="medium"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7">
    <xf numFmtId="0" fontId="0" fillId="0" borderId="0" xfId="0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" fillId="0" borderId="0" xfId="0" applyFont="1"/>
    <xf numFmtId="0" fontId="13" fillId="0" borderId="0" xfId="0" applyFont="1" applyAlignment="1">
      <alignment horizontal="left"/>
    </xf>
    <xf numFmtId="3" fontId="1" fillId="0" borderId="0" xfId="0" applyNumberFormat="1" applyFont="1"/>
    <xf numFmtId="0" fontId="1" fillId="0" borderId="0" xfId="0" applyFont="1" applyAlignment="1">
      <alignment wrapText="1"/>
    </xf>
    <xf numFmtId="0" fontId="12" fillId="0" borderId="0" xfId="0" applyFont="1"/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2" fillId="0" borderId="1" xfId="0" applyFont="1" applyBorder="1"/>
    <xf numFmtId="0" fontId="13" fillId="0" borderId="0" xfId="0" applyFont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3" fontId="13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3" fontId="13" fillId="4" borderId="7" xfId="0" applyNumberFormat="1" applyFont="1" applyFill="1" applyBorder="1" applyAlignment="1">
      <alignment horizontal="center"/>
    </xf>
    <xf numFmtId="3" fontId="13" fillId="4" borderId="1" xfId="0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center"/>
    </xf>
    <xf numFmtId="3" fontId="13" fillId="4" borderId="3" xfId="0" applyNumberFormat="1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/>
    </xf>
    <xf numFmtId="0" fontId="14" fillId="7" borderId="7" xfId="0" applyFont="1" applyFill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" fillId="0" borderId="11" xfId="20" applyBorder="1" applyAlignment="1">
      <alignment vertical="center"/>
      <protection/>
    </xf>
    <xf numFmtId="0" fontId="1" fillId="0" borderId="12" xfId="0" applyFont="1" applyBorder="1" applyAlignment="1">
      <alignment horizontal="center"/>
    </xf>
    <xf numFmtId="0" fontId="1" fillId="0" borderId="13" xfId="20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5" xfId="20" applyBorder="1" applyAlignment="1">
      <alignment horizontal="center" vertical="center"/>
      <protection/>
    </xf>
    <xf numFmtId="3" fontId="1" fillId="0" borderId="13" xfId="20" applyNumberForma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0" fontId="16" fillId="5" borderId="17" xfId="0" applyFont="1" applyFill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4" fillId="6" borderId="17" xfId="0" applyFont="1" applyFill="1" applyBorder="1" applyAlignment="1">
      <alignment horizontal="center"/>
    </xf>
    <xf numFmtId="0" fontId="14" fillId="7" borderId="18" xfId="0" applyFont="1" applyFill="1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" fillId="0" borderId="20" xfId="20" applyBorder="1" applyAlignment="1">
      <alignment vertical="center"/>
      <protection/>
    </xf>
    <xf numFmtId="0" fontId="1" fillId="0" borderId="20" xfId="20" applyBorder="1" applyAlignment="1">
      <alignment horizontal="center" vertical="center"/>
      <protection/>
    </xf>
    <xf numFmtId="0" fontId="1" fillId="0" borderId="21" xfId="0" applyFont="1" applyBorder="1" applyAlignment="1">
      <alignment horizontal="center" vertical="center"/>
    </xf>
    <xf numFmtId="3" fontId="1" fillId="0" borderId="20" xfId="20" applyNumberFormat="1" applyBorder="1" applyAlignment="1">
      <alignment horizontal="center" vertical="center"/>
      <protection/>
    </xf>
    <xf numFmtId="0" fontId="1" fillId="0" borderId="22" xfId="0" applyFont="1" applyBorder="1" applyAlignment="1">
      <alignment horizontal="center" vertical="center"/>
    </xf>
    <xf numFmtId="0" fontId="16" fillId="5" borderId="15" xfId="0" applyFont="1" applyFill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4" fillId="6" borderId="15" xfId="0" applyFont="1" applyFill="1" applyBorder="1" applyAlignment="1">
      <alignment horizontal="center"/>
    </xf>
    <xf numFmtId="0" fontId="14" fillId="7" borderId="23" xfId="0" applyFont="1" applyFill="1" applyBorder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1" fillId="8" borderId="20" xfId="20" applyFill="1" applyBorder="1" applyAlignment="1">
      <alignment vertical="center"/>
      <protection/>
    </xf>
    <xf numFmtId="0" fontId="1" fillId="9" borderId="20" xfId="20" applyFill="1" applyBorder="1" applyAlignment="1">
      <alignment vertical="center"/>
      <protection/>
    </xf>
    <xf numFmtId="0" fontId="1" fillId="10" borderId="20" xfId="20" applyFill="1" applyBorder="1" applyAlignment="1">
      <alignment vertical="center"/>
      <protection/>
    </xf>
    <xf numFmtId="0" fontId="1" fillId="10" borderId="23" xfId="20" applyFill="1" applyBorder="1" applyAlignment="1">
      <alignment vertical="center"/>
      <protection/>
    </xf>
    <xf numFmtId="0" fontId="1" fillId="0" borderId="21" xfId="20" applyBorder="1" applyAlignment="1">
      <alignment horizontal="center" vertical="center"/>
      <protection/>
    </xf>
    <xf numFmtId="0" fontId="1" fillId="0" borderId="24" xfId="0" applyFont="1" applyBorder="1" applyAlignment="1">
      <alignment horizontal="center" vertical="center"/>
    </xf>
    <xf numFmtId="0" fontId="1" fillId="8" borderId="23" xfId="20" applyFill="1" applyBorder="1" applyAlignment="1">
      <alignment vertical="center"/>
      <protection/>
    </xf>
    <xf numFmtId="3" fontId="17" fillId="0" borderId="21" xfId="20" applyNumberFormat="1" applyFont="1" applyBorder="1" applyAlignment="1">
      <alignment horizontal="center" vertical="center"/>
      <protection/>
    </xf>
    <xf numFmtId="3" fontId="1" fillId="0" borderId="2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10" borderId="25" xfId="20" applyFill="1" applyBorder="1" applyAlignment="1">
      <alignment vertical="center"/>
      <protection/>
    </xf>
    <xf numFmtId="0" fontId="1" fillId="0" borderId="26" xfId="20" applyBorder="1" applyAlignment="1">
      <alignment horizontal="center" vertical="center"/>
      <protection/>
    </xf>
    <xf numFmtId="3" fontId="1" fillId="0" borderId="27" xfId="20" applyNumberFormat="1" applyBorder="1" applyAlignment="1">
      <alignment horizontal="center" vertical="center"/>
      <protection/>
    </xf>
    <xf numFmtId="3" fontId="17" fillId="0" borderId="28" xfId="20" applyNumberFormat="1" applyFont="1" applyBorder="1" applyAlignment="1">
      <alignment horizontal="center" vertical="center"/>
      <protection/>
    </xf>
    <xf numFmtId="0" fontId="1" fillId="0" borderId="28" xfId="20" applyBorder="1" applyAlignment="1">
      <alignment horizontal="center" vertical="center"/>
      <protection/>
    </xf>
    <xf numFmtId="0" fontId="1" fillId="0" borderId="29" xfId="0" applyFont="1" applyBorder="1" applyAlignment="1">
      <alignment horizontal="center" vertical="center"/>
    </xf>
    <xf numFmtId="0" fontId="16" fillId="5" borderId="26" xfId="0" applyFont="1" applyFill="1" applyBorder="1" applyAlignment="1">
      <alignment horizontal="center"/>
    </xf>
    <xf numFmtId="3" fontId="1" fillId="0" borderId="29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4" fillId="6" borderId="26" xfId="0" applyFont="1" applyFill="1" applyBorder="1" applyAlignment="1">
      <alignment horizontal="center"/>
    </xf>
    <xf numFmtId="0" fontId="14" fillId="7" borderId="25" xfId="0" applyFont="1" applyFill="1" applyBorder="1" applyAlignment="1">
      <alignment horizontal="center"/>
    </xf>
    <xf numFmtId="0" fontId="17" fillId="0" borderId="26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7" fillId="0" borderId="0" xfId="20" applyFont="1" applyAlignment="1">
      <alignment vertical="center"/>
      <protection/>
    </xf>
    <xf numFmtId="0" fontId="17" fillId="0" borderId="0" xfId="20" applyFont="1" applyAlignment="1">
      <alignment horizontal="center" vertical="center"/>
      <protection/>
    </xf>
    <xf numFmtId="3" fontId="17" fillId="0" borderId="0" xfId="20" applyNumberFormat="1" applyFont="1" applyAlignment="1">
      <alignment horizontal="center" vertical="center"/>
      <protection/>
    </xf>
    <xf numFmtId="164" fontId="17" fillId="0" borderId="0" xfId="20" applyNumberFormat="1" applyFont="1" applyAlignment="1">
      <alignment horizontal="center" vertical="center"/>
      <protection/>
    </xf>
    <xf numFmtId="0" fontId="17" fillId="0" borderId="0" xfId="0" applyFont="1" applyAlignment="1">
      <alignment vertical="center" wrapText="1"/>
    </xf>
    <xf numFmtId="0" fontId="17" fillId="0" borderId="0" xfId="0" applyFont="1"/>
    <xf numFmtId="3" fontId="1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8" fillId="0" borderId="30" xfId="0" applyFont="1" applyBorder="1"/>
    <xf numFmtId="3" fontId="12" fillId="0" borderId="0" xfId="0" applyNumberFormat="1" applyFont="1"/>
    <xf numFmtId="3" fontId="17" fillId="0" borderId="0" xfId="0" applyNumberFormat="1" applyFont="1"/>
    <xf numFmtId="0" fontId="18" fillId="8" borderId="30" xfId="0" applyFont="1" applyFill="1" applyBorder="1"/>
    <xf numFmtId="3" fontId="17" fillId="11" borderId="0" xfId="0" applyNumberFormat="1" applyFont="1" applyFill="1"/>
    <xf numFmtId="3" fontId="12" fillId="11" borderId="0" xfId="0" applyNumberFormat="1" applyFont="1" applyFill="1"/>
    <xf numFmtId="0" fontId="18" fillId="12" borderId="30" xfId="0" applyFont="1" applyFill="1" applyBorder="1"/>
    <xf numFmtId="0" fontId="13" fillId="13" borderId="0" xfId="20" applyFont="1" applyFill="1" applyAlignment="1">
      <alignment horizontal="left"/>
      <protection/>
    </xf>
    <xf numFmtId="0" fontId="19" fillId="0" borderId="0" xfId="0" applyFont="1" applyAlignment="1">
      <alignment horizontal="left" vertical="center" indent="5"/>
    </xf>
    <xf numFmtId="0" fontId="18" fillId="14" borderId="30" xfId="0" applyFont="1" applyFill="1" applyBorder="1"/>
    <xf numFmtId="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2" fontId="21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0" fontId="25" fillId="0" borderId="4" xfId="0" applyFont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3" fontId="23" fillId="0" borderId="4" xfId="0" applyNumberFormat="1" applyFont="1" applyBorder="1" applyAlignment="1">
      <alignment horizontal="center" vertical="center"/>
    </xf>
    <xf numFmtId="4" fontId="0" fillId="11" borderId="4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4" fontId="0" fillId="11" borderId="26" xfId="0" applyNumberFormat="1" applyFill="1" applyBorder="1" applyAlignment="1">
      <alignment horizontal="center" vertical="center"/>
    </xf>
    <xf numFmtId="4" fontId="0" fillId="11" borderId="12" xfId="0" applyNumberFormat="1" applyFill="1" applyBorder="1" applyAlignment="1">
      <alignment horizontal="center" vertical="center"/>
    </xf>
    <xf numFmtId="4" fontId="0" fillId="11" borderId="3" xfId="0" applyNumberFormat="1" applyFill="1" applyBorder="1" applyAlignment="1">
      <alignment horizontal="center" vertical="center"/>
    </xf>
    <xf numFmtId="0" fontId="26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4" fontId="11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3" fontId="0" fillId="0" borderId="0" xfId="0" applyNumberFormat="1" applyAlignment="1">
      <alignment horizontal="right" vertical="center"/>
    </xf>
    <xf numFmtId="0" fontId="27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1" fillId="15" borderId="16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3" fontId="1" fillId="0" borderId="11" xfId="20" applyNumberFormat="1" applyBorder="1" applyAlignment="1">
      <alignment horizontal="center" vertical="center"/>
      <protection/>
    </xf>
    <xf numFmtId="3" fontId="1" fillId="0" borderId="23" xfId="20" applyNumberFormat="1" applyBorder="1" applyAlignment="1">
      <alignment horizontal="center" vertical="center"/>
      <protection/>
    </xf>
    <xf numFmtId="3" fontId="1" fillId="0" borderId="25" xfId="20" applyNumberFormat="1" applyBorder="1" applyAlignment="1">
      <alignment horizontal="center" vertical="center"/>
      <protection/>
    </xf>
    <xf numFmtId="0" fontId="1" fillId="15" borderId="17" xfId="0" applyFont="1" applyFill="1" applyBorder="1" applyAlignment="1">
      <alignment horizontal="center" vertical="center"/>
    </xf>
    <xf numFmtId="3" fontId="1" fillId="0" borderId="15" xfId="20" applyNumberFormat="1" applyBorder="1" applyAlignment="1">
      <alignment horizontal="center" vertical="center"/>
      <protection/>
    </xf>
    <xf numFmtId="0" fontId="1" fillId="15" borderId="3" xfId="0" applyFont="1" applyFill="1" applyBorder="1" applyAlignment="1">
      <alignment horizontal="center" vertical="center"/>
    </xf>
    <xf numFmtId="0" fontId="1" fillId="15" borderId="12" xfId="0" applyFont="1" applyFill="1" applyBorder="1" applyAlignment="1">
      <alignment horizontal="center" vertical="center"/>
    </xf>
    <xf numFmtId="3" fontId="1" fillId="0" borderId="26" xfId="20" applyNumberFormat="1" applyBorder="1" applyAlignment="1">
      <alignment horizontal="center" vertical="center"/>
      <protection/>
    </xf>
    <xf numFmtId="0" fontId="1" fillId="15" borderId="22" xfId="0" applyFont="1" applyFill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0" fontId="1" fillId="15" borderId="15" xfId="0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2" fontId="23" fillId="16" borderId="1" xfId="0" applyNumberFormat="1" applyFont="1" applyFill="1" applyBorder="1" applyAlignment="1">
      <alignment horizontal="right" vertical="center" wrapText="1"/>
    </xf>
    <xf numFmtId="2" fontId="23" fillId="0" borderId="1" xfId="0" applyNumberFormat="1" applyFont="1" applyBorder="1" applyAlignment="1">
      <alignment horizontal="right" vertical="center" wrapText="1"/>
    </xf>
    <xf numFmtId="4" fontId="17" fillId="17" borderId="0" xfId="20" applyNumberFormat="1" applyFont="1" applyFill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5" borderId="37" xfId="0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3" fontId="13" fillId="4" borderId="7" xfId="0" applyNumberFormat="1" applyFont="1" applyFill="1" applyBorder="1" applyAlignment="1">
      <alignment horizontal="center"/>
    </xf>
    <xf numFmtId="3" fontId="13" fillId="4" borderId="6" xfId="0" applyNumberFormat="1" applyFont="1" applyFill="1" applyBorder="1" applyAlignment="1">
      <alignment horizontal="center"/>
    </xf>
    <xf numFmtId="3" fontId="13" fillId="4" borderId="2" xfId="0" applyNumberFormat="1" applyFont="1" applyFill="1" applyBorder="1" applyAlignment="1">
      <alignment horizontal="center"/>
    </xf>
    <xf numFmtId="0" fontId="13" fillId="6" borderId="39" xfId="0" applyFont="1" applyFill="1" applyBorder="1" applyAlignment="1">
      <alignment horizontal="center" vertical="center" wrapText="1"/>
    </xf>
    <xf numFmtId="0" fontId="13" fillId="6" borderId="40" xfId="0" applyFont="1" applyFill="1" applyBorder="1" applyAlignment="1">
      <alignment horizontal="center" vertical="center" wrapText="1"/>
    </xf>
    <xf numFmtId="0" fontId="13" fillId="6" borderId="41" xfId="0" applyFont="1" applyFill="1" applyBorder="1" applyAlignment="1">
      <alignment horizontal="center" vertical="center" wrapText="1"/>
    </xf>
    <xf numFmtId="0" fontId="14" fillId="7" borderId="42" xfId="0" applyFont="1" applyFill="1" applyBorder="1" applyAlignment="1">
      <alignment horizontal="center" vertical="center" wrapText="1"/>
    </xf>
    <xf numFmtId="0" fontId="14" fillId="7" borderId="43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0" borderId="4" xfId="20" applyFont="1" applyBorder="1" applyAlignment="1">
      <alignment horizontal="center" vertical="center" wrapText="1"/>
      <protection/>
    </xf>
    <xf numFmtId="0" fontId="13" fillId="0" borderId="3" xfId="20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HOZ-provozni smlouvy 2012_UP Brn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view="pageBreakPreview" zoomScaleSheetLayoutView="100" workbookViewId="0" topLeftCell="A1">
      <selection activeCell="A1" sqref="A1:G1"/>
    </sheetView>
  </sheetViews>
  <sheetFormatPr defaultColWidth="9.140625" defaultRowHeight="15"/>
  <cols>
    <col min="1" max="1" width="4.7109375" style="0" customWidth="1"/>
    <col min="2" max="2" width="5.28125" style="0" customWidth="1"/>
    <col min="3" max="3" width="45.421875" style="0" customWidth="1"/>
    <col min="4" max="4" width="9.8515625" style="0" customWidth="1"/>
    <col min="5" max="5" width="12.28125" style="0" customWidth="1"/>
    <col min="6" max="6" width="13.7109375" style="0" customWidth="1"/>
    <col min="7" max="7" width="5.28125" style="0" customWidth="1"/>
  </cols>
  <sheetData>
    <row r="1" spans="1:8" ht="115.8" customHeight="1">
      <c r="A1" s="173" t="s">
        <v>109</v>
      </c>
      <c r="B1" s="173"/>
      <c r="C1" s="173"/>
      <c r="D1" s="173"/>
      <c r="E1" s="173"/>
      <c r="F1" s="173"/>
      <c r="G1" s="173"/>
      <c r="H1" s="167"/>
    </row>
    <row r="2" spans="2:6" ht="15">
      <c r="B2" s="174" t="s">
        <v>18</v>
      </c>
      <c r="C2" s="174"/>
      <c r="D2" s="174"/>
      <c r="E2" s="174"/>
      <c r="F2" s="174"/>
    </row>
    <row r="3" spans="2:6" ht="25.8">
      <c r="B3" s="171" t="s">
        <v>17</v>
      </c>
      <c r="C3" s="171"/>
      <c r="D3" s="171"/>
      <c r="E3" s="171"/>
      <c r="F3" s="171"/>
    </row>
    <row r="4" spans="2:6" ht="23.25" customHeight="1">
      <c r="B4" s="172" t="s">
        <v>27</v>
      </c>
      <c r="C4" s="172"/>
      <c r="D4" s="172"/>
      <c r="E4" s="172"/>
      <c r="F4" s="172"/>
    </row>
    <row r="5" spans="2:6" ht="9.45" customHeight="1">
      <c r="B5" s="11"/>
      <c r="C5" s="11"/>
      <c r="D5" s="11"/>
      <c r="E5" s="11"/>
      <c r="F5" s="11"/>
    </row>
    <row r="6" ht="15" thickBot="1"/>
    <row r="7" spans="2:6" ht="43.8" thickBot="1">
      <c r="B7" s="2" t="s">
        <v>0</v>
      </c>
      <c r="C7" s="4" t="s">
        <v>1</v>
      </c>
      <c r="D7" s="4" t="s">
        <v>2</v>
      </c>
      <c r="E7" s="3" t="s">
        <v>11</v>
      </c>
      <c r="F7" s="9" t="s">
        <v>12</v>
      </c>
    </row>
    <row r="8" spans="2:6" ht="58.2" thickBot="1">
      <c r="B8" s="5" t="s">
        <v>3</v>
      </c>
      <c r="C8" s="7" t="s">
        <v>23</v>
      </c>
      <c r="D8" s="15" t="s">
        <v>15</v>
      </c>
      <c r="E8" s="168">
        <v>0</v>
      </c>
      <c r="F8" s="169">
        <f>E8*1.21</f>
        <v>0</v>
      </c>
    </row>
    <row r="9" spans="2:6" ht="43.8" thickBot="1">
      <c r="B9" s="6" t="s">
        <v>4</v>
      </c>
      <c r="C9" s="12" t="s">
        <v>24</v>
      </c>
      <c r="D9" s="15" t="s">
        <v>15</v>
      </c>
      <c r="E9" s="168">
        <v>0</v>
      </c>
      <c r="F9" s="169">
        <f aca="true" t="shared" si="0" ref="F9:F16">E9*1.21</f>
        <v>0</v>
      </c>
    </row>
    <row r="10" spans="2:6" ht="15" thickBot="1">
      <c r="B10" s="5" t="s">
        <v>5</v>
      </c>
      <c r="C10" s="8" t="s">
        <v>19</v>
      </c>
      <c r="D10" s="15" t="s">
        <v>15</v>
      </c>
      <c r="E10" s="168">
        <v>0</v>
      </c>
      <c r="F10" s="169">
        <f t="shared" si="0"/>
        <v>0</v>
      </c>
    </row>
    <row r="11" spans="2:6" ht="29.4" thickBot="1">
      <c r="B11" s="6" t="s">
        <v>6</v>
      </c>
      <c r="C11" s="8" t="s">
        <v>20</v>
      </c>
      <c r="D11" s="15" t="s">
        <v>15</v>
      </c>
      <c r="E11" s="168">
        <v>0</v>
      </c>
      <c r="F11" s="169">
        <f t="shared" si="0"/>
        <v>0</v>
      </c>
    </row>
    <row r="12" spans="2:6" ht="15" thickBot="1">
      <c r="B12" s="6" t="s">
        <v>14</v>
      </c>
      <c r="C12" s="8" t="s">
        <v>16</v>
      </c>
      <c r="D12" s="15" t="s">
        <v>13</v>
      </c>
      <c r="E12" s="168">
        <v>0</v>
      </c>
      <c r="F12" s="169">
        <f t="shared" si="0"/>
        <v>0</v>
      </c>
    </row>
    <row r="13" spans="2:6" ht="15" thickBot="1">
      <c r="B13" s="6" t="s">
        <v>7</v>
      </c>
      <c r="C13" s="8" t="s">
        <v>21</v>
      </c>
      <c r="D13" s="15" t="s">
        <v>13</v>
      </c>
      <c r="E13" s="168">
        <v>0</v>
      </c>
      <c r="F13" s="169">
        <f t="shared" si="0"/>
        <v>0</v>
      </c>
    </row>
    <row r="14" spans="2:6" ht="15" thickBot="1">
      <c r="B14" s="6" t="s">
        <v>8</v>
      </c>
      <c r="C14" s="7" t="s">
        <v>22</v>
      </c>
      <c r="D14" s="15" t="s">
        <v>13</v>
      </c>
      <c r="E14" s="168">
        <v>0</v>
      </c>
      <c r="F14" s="169">
        <f t="shared" si="0"/>
        <v>0</v>
      </c>
    </row>
    <row r="15" spans="2:6" ht="16.8" thickBot="1">
      <c r="B15" s="6" t="s">
        <v>9</v>
      </c>
      <c r="C15" s="8" t="s">
        <v>26</v>
      </c>
      <c r="D15" s="15" t="s">
        <v>28</v>
      </c>
      <c r="E15" s="168">
        <v>0</v>
      </c>
      <c r="F15" s="169">
        <f t="shared" si="0"/>
        <v>0</v>
      </c>
    </row>
    <row r="16" spans="2:6" ht="15" thickBot="1">
      <c r="B16" s="6" t="s">
        <v>10</v>
      </c>
      <c r="C16" s="8" t="s">
        <v>25</v>
      </c>
      <c r="D16" s="15" t="s">
        <v>15</v>
      </c>
      <c r="E16" s="168">
        <v>0</v>
      </c>
      <c r="F16" s="169">
        <f t="shared" si="0"/>
        <v>0</v>
      </c>
    </row>
    <row r="17" spans="2:6" ht="15">
      <c r="B17" s="13"/>
      <c r="C17" s="14"/>
      <c r="D17" s="14"/>
      <c r="E17" s="14"/>
      <c r="F17" s="14"/>
    </row>
    <row r="18" ht="15">
      <c r="B18" s="10"/>
    </row>
  </sheetData>
  <mergeCells count="4">
    <mergeCell ref="B3:F3"/>
    <mergeCell ref="B4:F4"/>
    <mergeCell ref="A1:G1"/>
    <mergeCell ref="B2:F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0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1FFB5-70F2-4C03-B59A-48154678D24D}">
  <sheetPr>
    <pageSetUpPr fitToPage="1"/>
  </sheetPr>
  <dimension ref="A1:AC52"/>
  <sheetViews>
    <sheetView view="pageBreakPreview" zoomScale="60" workbookViewId="0" topLeftCell="A1">
      <pane ySplit="1" topLeftCell="A14" activePane="bottomLeft" state="frozen"/>
      <selection pane="bottomLeft" activeCell="B1" sqref="B1:AA1"/>
    </sheetView>
  </sheetViews>
  <sheetFormatPr defaultColWidth="9.140625" defaultRowHeight="15"/>
  <cols>
    <col min="1" max="1" width="3.00390625" style="16" bestFit="1" customWidth="1"/>
    <col min="2" max="2" width="33.8515625" style="18" customWidth="1"/>
    <col min="3" max="3" width="12.28125" style="18" customWidth="1"/>
    <col min="4" max="4" width="13.140625" style="18" customWidth="1"/>
    <col min="5" max="5" width="8.7109375" style="18" customWidth="1"/>
    <col min="6" max="6" width="12.28125" style="18" customWidth="1"/>
    <col min="7" max="7" width="10.57421875" style="18" customWidth="1"/>
    <col min="8" max="8" width="8.7109375" style="18" customWidth="1"/>
    <col min="9" max="9" width="9.28125" style="18" customWidth="1"/>
    <col min="10" max="10" width="8.7109375" style="18" customWidth="1"/>
    <col min="11" max="11" width="10.7109375" style="18" customWidth="1"/>
    <col min="12" max="12" width="8.7109375" style="18" customWidth="1"/>
    <col min="13" max="13" width="8.421875" style="18" customWidth="1"/>
    <col min="14" max="14" width="8.7109375" style="18" customWidth="1"/>
    <col min="15" max="15" width="9.28125" style="18" customWidth="1"/>
    <col min="16" max="16" width="8.7109375" style="18" customWidth="1"/>
    <col min="17" max="17" width="9.421875" style="18" customWidth="1"/>
    <col min="18" max="18" width="8.7109375" style="18" customWidth="1"/>
    <col min="19" max="19" width="22.7109375" style="18" customWidth="1"/>
    <col min="20" max="21" width="9.57421875" style="20" customWidth="1"/>
    <col min="22" max="22" width="8.7109375" style="20" customWidth="1"/>
    <col min="23" max="23" width="10.7109375" style="20" customWidth="1"/>
    <col min="24" max="24" width="9.421875" style="20" customWidth="1"/>
    <col min="25" max="25" width="19.28125" style="20" customWidth="1"/>
    <col min="26" max="26" width="16.28125" style="20" customWidth="1"/>
    <col min="27" max="27" width="26.57421875" style="21" customWidth="1"/>
    <col min="28" max="16384" width="9.140625" style="18" customWidth="1"/>
  </cols>
  <sheetData>
    <row r="1" spans="2:27" ht="64.2" customHeight="1">
      <c r="B1" s="184" t="s">
        <v>110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</row>
    <row r="2" spans="2:12" ht="13.8">
      <c r="B2" s="17" t="s">
        <v>29</v>
      </c>
      <c r="K2" s="19"/>
      <c r="L2" s="19"/>
    </row>
    <row r="3" spans="2:12" ht="13.8">
      <c r="B3" s="17" t="s">
        <v>30</v>
      </c>
      <c r="K3" s="19"/>
      <c r="L3" s="19"/>
    </row>
    <row r="4" ht="14.4" thickBot="1">
      <c r="B4" s="22" t="s">
        <v>31</v>
      </c>
    </row>
    <row r="5" spans="3:26" ht="15" customHeight="1" thickBot="1" thickTop="1">
      <c r="C5" s="179" t="s">
        <v>32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23"/>
      <c r="R5" s="24"/>
      <c r="S5" s="181" t="s">
        <v>33</v>
      </c>
      <c r="T5" s="185" t="s">
        <v>34</v>
      </c>
      <c r="U5" s="186"/>
      <c r="V5" s="186"/>
      <c r="W5" s="186"/>
      <c r="X5" s="187"/>
      <c r="Y5" s="188" t="s">
        <v>35</v>
      </c>
      <c r="Z5" s="191" t="s">
        <v>36</v>
      </c>
    </row>
    <row r="6" spans="2:26" ht="15" customHeight="1" thickBot="1">
      <c r="B6" s="25" t="s">
        <v>37</v>
      </c>
      <c r="C6" s="194">
        <v>1</v>
      </c>
      <c r="D6" s="195"/>
      <c r="E6" s="196"/>
      <c r="F6" s="194">
        <v>2</v>
      </c>
      <c r="G6" s="195"/>
      <c r="H6" s="196"/>
      <c r="I6" s="197">
        <v>3</v>
      </c>
      <c r="J6" s="198"/>
      <c r="K6" s="197">
        <v>4</v>
      </c>
      <c r="L6" s="198"/>
      <c r="M6" s="197">
        <v>5</v>
      </c>
      <c r="N6" s="198"/>
      <c r="O6" s="197">
        <v>6</v>
      </c>
      <c r="P6" s="199"/>
      <c r="Q6" s="194">
        <v>7</v>
      </c>
      <c r="R6" s="196"/>
      <c r="S6" s="182"/>
      <c r="T6" s="200">
        <v>8</v>
      </c>
      <c r="U6" s="201"/>
      <c r="V6" s="202"/>
      <c r="W6" s="200">
        <v>9</v>
      </c>
      <c r="X6" s="202"/>
      <c r="Y6" s="189"/>
      <c r="Z6" s="192"/>
    </row>
    <row r="7" spans="2:27" s="26" customFormat="1" ht="106.2" thickBot="1">
      <c r="B7" s="203" t="s">
        <v>38</v>
      </c>
      <c r="C7" s="175" t="s">
        <v>39</v>
      </c>
      <c r="D7" s="27" t="s">
        <v>40</v>
      </c>
      <c r="E7" s="28" t="s">
        <v>41</v>
      </c>
      <c r="F7" s="177" t="s">
        <v>42</v>
      </c>
      <c r="G7" s="27" t="s">
        <v>43</v>
      </c>
      <c r="H7" s="28" t="s">
        <v>41</v>
      </c>
      <c r="I7" s="27" t="s">
        <v>44</v>
      </c>
      <c r="J7" s="28" t="s">
        <v>45</v>
      </c>
      <c r="K7" s="28" t="s">
        <v>46</v>
      </c>
      <c r="L7" s="29" t="s">
        <v>45</v>
      </c>
      <c r="M7" s="28" t="s">
        <v>16</v>
      </c>
      <c r="N7" s="29" t="s">
        <v>47</v>
      </c>
      <c r="O7" s="28" t="s">
        <v>21</v>
      </c>
      <c r="P7" s="30" t="s">
        <v>47</v>
      </c>
      <c r="Q7" s="27" t="s">
        <v>48</v>
      </c>
      <c r="R7" s="28" t="s">
        <v>47</v>
      </c>
      <c r="S7" s="183"/>
      <c r="T7" s="31" t="s">
        <v>49</v>
      </c>
      <c r="U7" s="32" t="s">
        <v>50</v>
      </c>
      <c r="V7" s="33" t="s">
        <v>51</v>
      </c>
      <c r="W7" s="31" t="s">
        <v>52</v>
      </c>
      <c r="X7" s="33" t="s">
        <v>45</v>
      </c>
      <c r="Y7" s="190"/>
      <c r="Z7" s="193"/>
      <c r="AA7" s="34" t="s">
        <v>53</v>
      </c>
    </row>
    <row r="8" spans="2:27" s="35" customFormat="1" ht="16.95" customHeight="1" thickBot="1">
      <c r="B8" s="204"/>
      <c r="C8" s="176"/>
      <c r="D8" s="36" t="s">
        <v>15</v>
      </c>
      <c r="E8" s="37" t="s">
        <v>54</v>
      </c>
      <c r="F8" s="178"/>
      <c r="G8" s="152" t="s">
        <v>15</v>
      </c>
      <c r="H8" s="38" t="s">
        <v>54</v>
      </c>
      <c r="I8" s="152" t="s">
        <v>15</v>
      </c>
      <c r="J8" s="38" t="s">
        <v>54</v>
      </c>
      <c r="K8" s="38" t="s">
        <v>15</v>
      </c>
      <c r="L8" s="39" t="s">
        <v>54</v>
      </c>
      <c r="M8" s="38" t="s">
        <v>13</v>
      </c>
      <c r="N8" s="39" t="s">
        <v>54</v>
      </c>
      <c r="O8" s="40" t="s">
        <v>13</v>
      </c>
      <c r="P8" s="39" t="s">
        <v>54</v>
      </c>
      <c r="Q8" s="40" t="s">
        <v>13</v>
      </c>
      <c r="R8" s="39" t="s">
        <v>54</v>
      </c>
      <c r="S8" s="41" t="s">
        <v>55</v>
      </c>
      <c r="T8" s="42" t="s">
        <v>56</v>
      </c>
      <c r="U8" s="43" t="s">
        <v>56</v>
      </c>
      <c r="V8" s="44" t="s">
        <v>54</v>
      </c>
      <c r="W8" s="45" t="s">
        <v>15</v>
      </c>
      <c r="X8" s="46" t="s">
        <v>54</v>
      </c>
      <c r="Y8" s="47" t="s">
        <v>55</v>
      </c>
      <c r="Z8" s="48" t="s">
        <v>55</v>
      </c>
      <c r="AA8" s="49"/>
    </row>
    <row r="9" spans="2:27" s="35" customFormat="1" ht="25.2" customHeight="1">
      <c r="B9" s="50" t="s">
        <v>57</v>
      </c>
      <c r="C9" s="51">
        <v>0</v>
      </c>
      <c r="D9" s="52">
        <v>0</v>
      </c>
      <c r="E9" s="53">
        <v>0</v>
      </c>
      <c r="F9" s="54" t="s">
        <v>58</v>
      </c>
      <c r="G9" s="153">
        <v>48</v>
      </c>
      <c r="H9" s="156">
        <f>'Příloha smlouvy č.5a'!$E$9</f>
        <v>0</v>
      </c>
      <c r="I9" s="153">
        <v>12</v>
      </c>
      <c r="J9" s="156">
        <f>'Příloha smlouvy č.5a'!$E$10</f>
        <v>0</v>
      </c>
      <c r="K9" s="153">
        <v>12</v>
      </c>
      <c r="L9" s="159">
        <f>'Příloha smlouvy č.5a'!$E$11</f>
        <v>0</v>
      </c>
      <c r="M9" s="55">
        <v>0</v>
      </c>
      <c r="N9" s="56">
        <v>0</v>
      </c>
      <c r="O9" s="153">
        <v>1</v>
      </c>
      <c r="P9" s="159">
        <f>'Příloha smlouvy č.5a'!$E$13</f>
        <v>0</v>
      </c>
      <c r="Q9" s="153">
        <v>3</v>
      </c>
      <c r="R9" s="159">
        <f>'Příloha smlouvy č.5a'!$E$14</f>
        <v>0</v>
      </c>
      <c r="S9" s="57">
        <f>(D9*E9)+(G9*H9)+(I9*J9)+(K9*L9)+(M9*N9)+(O9*P9)+(Q9*R9)</f>
        <v>0</v>
      </c>
      <c r="T9" s="58">
        <v>204</v>
      </c>
      <c r="U9" s="162">
        <v>204</v>
      </c>
      <c r="V9" s="159">
        <f>'Příloha smlouvy č.5a'!$E$15</f>
        <v>0</v>
      </c>
      <c r="W9" s="59">
        <v>24</v>
      </c>
      <c r="X9" s="150">
        <f>'Příloha smlouvy č.5a'!$E$16</f>
        <v>0</v>
      </c>
      <c r="Y9" s="60">
        <f>(T9*V9)+(U9*V9)+(W9*X9)</f>
        <v>0</v>
      </c>
      <c r="Z9" s="61">
        <f>S9+Y9</f>
        <v>0</v>
      </c>
      <c r="AA9" s="62"/>
    </row>
    <row r="10" spans="2:27" s="35" customFormat="1" ht="25.2" customHeight="1">
      <c r="B10" s="63" t="s">
        <v>59</v>
      </c>
      <c r="C10" s="54">
        <v>0</v>
      </c>
      <c r="D10" s="64">
        <v>0</v>
      </c>
      <c r="E10" s="65">
        <v>0</v>
      </c>
      <c r="F10" s="54" t="s">
        <v>58</v>
      </c>
      <c r="G10" s="154">
        <v>48</v>
      </c>
      <c r="H10" s="156">
        <f>'Příloha smlouvy č.5a'!$E$9</f>
        <v>0</v>
      </c>
      <c r="I10" s="154">
        <v>12</v>
      </c>
      <c r="J10" s="156">
        <f>'Příloha smlouvy č.5a'!$E$10</f>
        <v>0</v>
      </c>
      <c r="K10" s="154">
        <v>12</v>
      </c>
      <c r="L10" s="156">
        <f>'Příloha smlouvy č.5a'!$E$11</f>
        <v>0</v>
      </c>
      <c r="M10" s="66">
        <v>0</v>
      </c>
      <c r="N10" s="67">
        <v>0</v>
      </c>
      <c r="O10" s="154">
        <v>1</v>
      </c>
      <c r="P10" s="156">
        <f>'Příloha smlouvy č.5a'!$E$13</f>
        <v>0</v>
      </c>
      <c r="Q10" s="154">
        <v>2</v>
      </c>
      <c r="R10" s="156">
        <f>'Příloha smlouvy č.5a'!$E$14</f>
        <v>0</v>
      </c>
      <c r="S10" s="68">
        <f aca="true" t="shared" si="0" ref="S10:S41">(D10*E10)+(G10*H10)+(I10*J10)+(K10*L10)+(M10*N10)+(O10*P10)+(Q10*R10)</f>
        <v>0</v>
      </c>
      <c r="T10" s="69">
        <v>30</v>
      </c>
      <c r="U10" s="163">
        <v>30</v>
      </c>
      <c r="V10" s="156">
        <f>'Příloha smlouvy č.5a'!$E$15</f>
        <v>0</v>
      </c>
      <c r="W10" s="70">
        <v>24</v>
      </c>
      <c r="X10" s="150">
        <f>'Příloha smlouvy č.5a'!$E$16</f>
        <v>0</v>
      </c>
      <c r="Y10" s="71">
        <f aca="true" t="shared" si="1" ref="Y10:Y41">(T10*V10)+(U10*V10)+(W10*X10)</f>
        <v>0</v>
      </c>
      <c r="Z10" s="72">
        <f aca="true" t="shared" si="2" ref="Z10:Z41">S10+Y10</f>
        <v>0</v>
      </c>
      <c r="AA10" s="73"/>
    </row>
    <row r="11" spans="2:27" s="35" customFormat="1" ht="25.2" customHeight="1">
      <c r="B11" s="63" t="s">
        <v>60</v>
      </c>
      <c r="C11" s="54">
        <v>0</v>
      </c>
      <c r="D11" s="64">
        <v>0</v>
      </c>
      <c r="E11" s="65">
        <v>0</v>
      </c>
      <c r="F11" s="54" t="s">
        <v>58</v>
      </c>
      <c r="G11" s="154">
        <v>48</v>
      </c>
      <c r="H11" s="156">
        <f>'Příloha smlouvy č.5a'!$E$9</f>
        <v>0</v>
      </c>
      <c r="I11" s="154">
        <v>12</v>
      </c>
      <c r="J11" s="156">
        <f>'Příloha smlouvy č.5a'!$E$10</f>
        <v>0</v>
      </c>
      <c r="K11" s="154">
        <v>12</v>
      </c>
      <c r="L11" s="156">
        <f>'Příloha smlouvy č.5a'!$E$11</f>
        <v>0</v>
      </c>
      <c r="M11" s="66">
        <v>0</v>
      </c>
      <c r="N11" s="67">
        <v>0</v>
      </c>
      <c r="O11" s="154">
        <v>1</v>
      </c>
      <c r="P11" s="156">
        <f>'Příloha smlouvy č.5a'!$E$13</f>
        <v>0</v>
      </c>
      <c r="Q11" s="154">
        <v>2</v>
      </c>
      <c r="R11" s="156">
        <f>'Příloha smlouvy č.5a'!$E$14</f>
        <v>0</v>
      </c>
      <c r="S11" s="68">
        <f t="shared" si="0"/>
        <v>0</v>
      </c>
      <c r="T11" s="69">
        <v>133</v>
      </c>
      <c r="U11" s="163">
        <v>133</v>
      </c>
      <c r="V11" s="156">
        <f>'Příloha smlouvy č.5a'!$E$15</f>
        <v>0</v>
      </c>
      <c r="W11" s="70">
        <v>24</v>
      </c>
      <c r="X11" s="150">
        <f>'Příloha smlouvy č.5a'!$E$16</f>
        <v>0</v>
      </c>
      <c r="Y11" s="71">
        <f t="shared" si="1"/>
        <v>0</v>
      </c>
      <c r="Z11" s="72">
        <f t="shared" si="2"/>
        <v>0</v>
      </c>
      <c r="AA11" s="73"/>
    </row>
    <row r="12" spans="2:27" s="35" customFormat="1" ht="25.2" customHeight="1">
      <c r="B12" s="63" t="s">
        <v>61</v>
      </c>
      <c r="C12" s="54">
        <v>0</v>
      </c>
      <c r="D12" s="64">
        <v>0</v>
      </c>
      <c r="E12" s="65">
        <v>0</v>
      </c>
      <c r="F12" s="54" t="s">
        <v>58</v>
      </c>
      <c r="G12" s="154">
        <v>36</v>
      </c>
      <c r="H12" s="156">
        <f>'Příloha smlouvy č.5a'!$E$9</f>
        <v>0</v>
      </c>
      <c r="I12" s="154">
        <v>12</v>
      </c>
      <c r="J12" s="156">
        <f>'Příloha smlouvy č.5a'!$E$10</f>
        <v>0</v>
      </c>
      <c r="K12" s="154">
        <v>12</v>
      </c>
      <c r="L12" s="156">
        <f>'Příloha smlouvy č.5a'!$E$11</f>
        <v>0</v>
      </c>
      <c r="M12" s="66">
        <v>0</v>
      </c>
      <c r="N12" s="67">
        <v>0</v>
      </c>
      <c r="O12" s="154">
        <v>1</v>
      </c>
      <c r="P12" s="156">
        <f>'Příloha smlouvy č.5a'!$E$13</f>
        <v>0</v>
      </c>
      <c r="Q12" s="154">
        <v>1</v>
      </c>
      <c r="R12" s="156">
        <f>'Příloha smlouvy č.5a'!$E$14</f>
        <v>0</v>
      </c>
      <c r="S12" s="68">
        <f t="shared" si="0"/>
        <v>0</v>
      </c>
      <c r="T12" s="69">
        <v>50</v>
      </c>
      <c r="U12" s="163">
        <v>50</v>
      </c>
      <c r="V12" s="156">
        <f>'Příloha smlouvy č.5a'!$E$15</f>
        <v>0</v>
      </c>
      <c r="W12" s="70">
        <v>24</v>
      </c>
      <c r="X12" s="150">
        <f>'Příloha smlouvy č.5a'!$E$16</f>
        <v>0</v>
      </c>
      <c r="Y12" s="71">
        <f t="shared" si="1"/>
        <v>0</v>
      </c>
      <c r="Z12" s="72">
        <f t="shared" si="2"/>
        <v>0</v>
      </c>
      <c r="AA12" s="73"/>
    </row>
    <row r="13" spans="2:27" s="35" customFormat="1" ht="25.2" customHeight="1">
      <c r="B13" s="63" t="s">
        <v>62</v>
      </c>
      <c r="C13" s="54">
        <v>0</v>
      </c>
      <c r="D13" s="64">
        <v>0</v>
      </c>
      <c r="E13" s="65">
        <v>0</v>
      </c>
      <c r="F13" s="54" t="s">
        <v>58</v>
      </c>
      <c r="G13" s="154">
        <v>48</v>
      </c>
      <c r="H13" s="156">
        <f>'Příloha smlouvy č.5a'!$E$9</f>
        <v>0</v>
      </c>
      <c r="I13" s="154">
        <v>12</v>
      </c>
      <c r="J13" s="156">
        <f>'Příloha smlouvy č.5a'!$E$10</f>
        <v>0</v>
      </c>
      <c r="K13" s="154">
        <v>12</v>
      </c>
      <c r="L13" s="156">
        <f>'Příloha smlouvy č.5a'!$E$11</f>
        <v>0</v>
      </c>
      <c r="M13" s="66">
        <v>0</v>
      </c>
      <c r="N13" s="67">
        <v>0</v>
      </c>
      <c r="O13" s="154">
        <v>1</v>
      </c>
      <c r="P13" s="156">
        <f>'Příloha smlouvy č.5a'!$E$13</f>
        <v>0</v>
      </c>
      <c r="Q13" s="154">
        <v>2</v>
      </c>
      <c r="R13" s="156">
        <f>'Příloha smlouvy č.5a'!$E$14</f>
        <v>0</v>
      </c>
      <c r="S13" s="68">
        <f t="shared" si="0"/>
        <v>0</v>
      </c>
      <c r="T13" s="69">
        <v>130</v>
      </c>
      <c r="U13" s="163">
        <v>130</v>
      </c>
      <c r="V13" s="156">
        <f>'Příloha smlouvy č.5a'!$E$15</f>
        <v>0</v>
      </c>
      <c r="W13" s="70">
        <v>24</v>
      </c>
      <c r="X13" s="150">
        <f>'Příloha smlouvy č.5a'!$E$16</f>
        <v>0</v>
      </c>
      <c r="Y13" s="71">
        <f t="shared" si="1"/>
        <v>0</v>
      </c>
      <c r="Z13" s="72">
        <f t="shared" si="2"/>
        <v>0</v>
      </c>
      <c r="AA13" s="73"/>
    </row>
    <row r="14" spans="2:27" s="35" customFormat="1" ht="25.2" customHeight="1">
      <c r="B14" s="74" t="s">
        <v>63</v>
      </c>
      <c r="C14" s="54">
        <v>0</v>
      </c>
      <c r="D14" s="64">
        <v>0</v>
      </c>
      <c r="E14" s="65">
        <v>0</v>
      </c>
      <c r="F14" s="54" t="s">
        <v>58</v>
      </c>
      <c r="G14" s="154">
        <v>36</v>
      </c>
      <c r="H14" s="156">
        <f>'Příloha smlouvy č.5a'!$E$9</f>
        <v>0</v>
      </c>
      <c r="I14" s="154">
        <v>12</v>
      </c>
      <c r="J14" s="156">
        <f>'Příloha smlouvy č.5a'!$E$10</f>
        <v>0</v>
      </c>
      <c r="K14" s="154">
        <v>12</v>
      </c>
      <c r="L14" s="156">
        <f>'Příloha smlouvy č.5a'!$E$11</f>
        <v>0</v>
      </c>
      <c r="M14" s="66">
        <v>0</v>
      </c>
      <c r="N14" s="67">
        <v>0</v>
      </c>
      <c r="O14" s="154">
        <v>1</v>
      </c>
      <c r="P14" s="156">
        <f>'Příloha smlouvy č.5a'!$E$13</f>
        <v>0</v>
      </c>
      <c r="Q14" s="154">
        <v>2</v>
      </c>
      <c r="R14" s="156">
        <f>'Příloha smlouvy č.5a'!$E$14</f>
        <v>0</v>
      </c>
      <c r="S14" s="68">
        <f t="shared" si="0"/>
        <v>0</v>
      </c>
      <c r="T14" s="69">
        <v>139</v>
      </c>
      <c r="U14" s="163">
        <v>139</v>
      </c>
      <c r="V14" s="156">
        <f>'Příloha smlouvy č.5a'!$E$15</f>
        <v>0</v>
      </c>
      <c r="W14" s="70">
        <v>24</v>
      </c>
      <c r="X14" s="150">
        <f>'Příloha smlouvy č.5a'!$E$16</f>
        <v>0</v>
      </c>
      <c r="Y14" s="71">
        <f t="shared" si="1"/>
        <v>0</v>
      </c>
      <c r="Z14" s="72">
        <f t="shared" si="2"/>
        <v>0</v>
      </c>
      <c r="AA14" s="73"/>
    </row>
    <row r="15" spans="2:27" s="35" customFormat="1" ht="25.2" customHeight="1">
      <c r="B15" s="63" t="s">
        <v>64</v>
      </c>
      <c r="C15" s="54">
        <v>0</v>
      </c>
      <c r="D15" s="64">
        <v>0</v>
      </c>
      <c r="E15" s="65">
        <v>0</v>
      </c>
      <c r="F15" s="54" t="s">
        <v>58</v>
      </c>
      <c r="G15" s="154">
        <v>36</v>
      </c>
      <c r="H15" s="156">
        <f>'Příloha smlouvy č.5a'!$E$9</f>
        <v>0</v>
      </c>
      <c r="I15" s="154">
        <v>12</v>
      </c>
      <c r="J15" s="156">
        <f>'Příloha smlouvy č.5a'!$E$10</f>
        <v>0</v>
      </c>
      <c r="K15" s="154">
        <v>12</v>
      </c>
      <c r="L15" s="156">
        <f>'Příloha smlouvy č.5a'!$E$11</f>
        <v>0</v>
      </c>
      <c r="M15" s="66">
        <v>0</v>
      </c>
      <c r="N15" s="67">
        <v>0</v>
      </c>
      <c r="O15" s="154">
        <v>1</v>
      </c>
      <c r="P15" s="156">
        <f>'Příloha smlouvy č.5a'!$E$13</f>
        <v>0</v>
      </c>
      <c r="Q15" s="154">
        <v>2</v>
      </c>
      <c r="R15" s="156">
        <f>'Příloha smlouvy č.5a'!$E$14</f>
        <v>0</v>
      </c>
      <c r="S15" s="68">
        <f t="shared" si="0"/>
        <v>0</v>
      </c>
      <c r="T15" s="69">
        <v>32</v>
      </c>
      <c r="U15" s="163">
        <v>32</v>
      </c>
      <c r="V15" s="156">
        <f>'Příloha smlouvy č.5a'!$E$15</f>
        <v>0</v>
      </c>
      <c r="W15" s="70">
        <v>24</v>
      </c>
      <c r="X15" s="150">
        <f>'Příloha smlouvy č.5a'!$E$16</f>
        <v>0</v>
      </c>
      <c r="Y15" s="71">
        <f t="shared" si="1"/>
        <v>0</v>
      </c>
      <c r="Z15" s="72">
        <f t="shared" si="2"/>
        <v>0</v>
      </c>
      <c r="AA15" s="73"/>
    </row>
    <row r="16" spans="2:27" s="35" customFormat="1" ht="25.2" customHeight="1">
      <c r="B16" s="63" t="s">
        <v>65</v>
      </c>
      <c r="C16" s="54">
        <v>0</v>
      </c>
      <c r="D16" s="64">
        <v>0</v>
      </c>
      <c r="E16" s="65">
        <v>0</v>
      </c>
      <c r="F16" s="54" t="s">
        <v>58</v>
      </c>
      <c r="G16" s="154">
        <v>36</v>
      </c>
      <c r="H16" s="156">
        <f>'Příloha smlouvy č.5a'!$E$9</f>
        <v>0</v>
      </c>
      <c r="I16" s="154">
        <v>12</v>
      </c>
      <c r="J16" s="156">
        <f>'Příloha smlouvy č.5a'!$E$10</f>
        <v>0</v>
      </c>
      <c r="K16" s="154">
        <v>12</v>
      </c>
      <c r="L16" s="156">
        <f>'Příloha smlouvy č.5a'!$E$11</f>
        <v>0</v>
      </c>
      <c r="M16" s="66">
        <v>0</v>
      </c>
      <c r="N16" s="67">
        <v>0</v>
      </c>
      <c r="O16" s="154">
        <v>1</v>
      </c>
      <c r="P16" s="156">
        <f>'Příloha smlouvy č.5a'!$E$13</f>
        <v>0</v>
      </c>
      <c r="Q16" s="154">
        <v>1</v>
      </c>
      <c r="R16" s="156">
        <f>'Příloha smlouvy č.5a'!$E$14</f>
        <v>0</v>
      </c>
      <c r="S16" s="68">
        <f t="shared" si="0"/>
        <v>0</v>
      </c>
      <c r="T16" s="69">
        <v>230</v>
      </c>
      <c r="U16" s="163">
        <v>230</v>
      </c>
      <c r="V16" s="156">
        <f>'Příloha smlouvy č.5a'!$E$15</f>
        <v>0</v>
      </c>
      <c r="W16" s="70">
        <v>24</v>
      </c>
      <c r="X16" s="150">
        <f>'Příloha smlouvy č.5a'!$E$16</f>
        <v>0</v>
      </c>
      <c r="Y16" s="71">
        <f t="shared" si="1"/>
        <v>0</v>
      </c>
      <c r="Z16" s="72">
        <f t="shared" si="2"/>
        <v>0</v>
      </c>
      <c r="AA16" s="73"/>
    </row>
    <row r="17" spans="2:27" s="35" customFormat="1" ht="25.2" customHeight="1">
      <c r="B17" s="63" t="s">
        <v>66</v>
      </c>
      <c r="C17" s="54">
        <v>0</v>
      </c>
      <c r="D17" s="64">
        <v>0</v>
      </c>
      <c r="E17" s="65">
        <v>0</v>
      </c>
      <c r="F17" s="54" t="s">
        <v>58</v>
      </c>
      <c r="G17" s="154">
        <v>48</v>
      </c>
      <c r="H17" s="156">
        <f>'Příloha smlouvy č.5a'!$E$9</f>
        <v>0</v>
      </c>
      <c r="I17" s="154">
        <v>12</v>
      </c>
      <c r="J17" s="156">
        <f>'Příloha smlouvy č.5a'!$E$10</f>
        <v>0</v>
      </c>
      <c r="K17" s="154">
        <v>12</v>
      </c>
      <c r="L17" s="156">
        <f>'Příloha smlouvy č.5a'!$E$11</f>
        <v>0</v>
      </c>
      <c r="M17" s="66">
        <v>0</v>
      </c>
      <c r="N17" s="67">
        <v>0</v>
      </c>
      <c r="O17" s="154">
        <v>1</v>
      </c>
      <c r="P17" s="156">
        <f>'Příloha smlouvy č.5a'!$E$13</f>
        <v>0</v>
      </c>
      <c r="Q17" s="154">
        <v>1</v>
      </c>
      <c r="R17" s="156">
        <f>'Příloha smlouvy č.5a'!$E$14</f>
        <v>0</v>
      </c>
      <c r="S17" s="68">
        <f t="shared" si="0"/>
        <v>0</v>
      </c>
      <c r="T17" s="69">
        <v>85</v>
      </c>
      <c r="U17" s="163">
        <v>85</v>
      </c>
      <c r="V17" s="156">
        <f>'Příloha smlouvy č.5a'!$E$15</f>
        <v>0</v>
      </c>
      <c r="W17" s="70">
        <v>24</v>
      </c>
      <c r="X17" s="150">
        <f>'Příloha smlouvy č.5a'!$E$16</f>
        <v>0</v>
      </c>
      <c r="Y17" s="71">
        <f t="shared" si="1"/>
        <v>0</v>
      </c>
      <c r="Z17" s="72">
        <f t="shared" si="2"/>
        <v>0</v>
      </c>
      <c r="AA17" s="73"/>
    </row>
    <row r="18" spans="2:27" s="35" customFormat="1" ht="25.2" customHeight="1">
      <c r="B18" s="63" t="s">
        <v>67</v>
      </c>
      <c r="C18" s="54">
        <v>0</v>
      </c>
      <c r="D18" s="64">
        <v>0</v>
      </c>
      <c r="E18" s="65">
        <v>0</v>
      </c>
      <c r="F18" s="54" t="s">
        <v>58</v>
      </c>
      <c r="G18" s="154">
        <v>48</v>
      </c>
      <c r="H18" s="156">
        <f>'Příloha smlouvy č.5a'!$E$9</f>
        <v>0</v>
      </c>
      <c r="I18" s="154">
        <v>12</v>
      </c>
      <c r="J18" s="156">
        <f>'Příloha smlouvy č.5a'!$E$10</f>
        <v>0</v>
      </c>
      <c r="K18" s="154">
        <v>0</v>
      </c>
      <c r="L18" s="157">
        <v>0</v>
      </c>
      <c r="M18" s="66">
        <v>0</v>
      </c>
      <c r="N18" s="67">
        <v>0</v>
      </c>
      <c r="O18" s="154">
        <v>1</v>
      </c>
      <c r="P18" s="156">
        <f>'Příloha smlouvy č.5a'!$E$13</f>
        <v>0</v>
      </c>
      <c r="Q18" s="154">
        <v>1</v>
      </c>
      <c r="R18" s="156">
        <f>'Příloha smlouvy č.5a'!$E$14</f>
        <v>0</v>
      </c>
      <c r="S18" s="68">
        <f t="shared" si="0"/>
        <v>0</v>
      </c>
      <c r="T18" s="69">
        <v>130</v>
      </c>
      <c r="U18" s="163">
        <v>130</v>
      </c>
      <c r="V18" s="156">
        <f>'Příloha smlouvy č.5a'!$E$15</f>
        <v>0</v>
      </c>
      <c r="W18" s="70">
        <v>24</v>
      </c>
      <c r="X18" s="150">
        <f>'Příloha smlouvy č.5a'!$E$16</f>
        <v>0</v>
      </c>
      <c r="Y18" s="71">
        <f t="shared" si="1"/>
        <v>0</v>
      </c>
      <c r="Z18" s="72">
        <f t="shared" si="2"/>
        <v>0</v>
      </c>
      <c r="AA18" s="73"/>
    </row>
    <row r="19" spans="2:27" s="35" customFormat="1" ht="25.2" customHeight="1">
      <c r="B19" s="63" t="s">
        <v>68</v>
      </c>
      <c r="C19" s="54">
        <v>0</v>
      </c>
      <c r="D19" s="64">
        <v>0</v>
      </c>
      <c r="E19" s="65">
        <v>0</v>
      </c>
      <c r="F19" s="54" t="s">
        <v>58</v>
      </c>
      <c r="G19" s="154">
        <v>36</v>
      </c>
      <c r="H19" s="156">
        <f>'Příloha smlouvy č.5a'!$E$9</f>
        <v>0</v>
      </c>
      <c r="I19" s="154">
        <v>12</v>
      </c>
      <c r="J19" s="156">
        <f>'Příloha smlouvy č.5a'!$E$10</f>
        <v>0</v>
      </c>
      <c r="K19" s="154">
        <v>12</v>
      </c>
      <c r="L19" s="156">
        <f>'Příloha smlouvy č.5a'!$E$11</f>
        <v>0</v>
      </c>
      <c r="M19" s="66">
        <v>0</v>
      </c>
      <c r="N19" s="67">
        <v>0</v>
      </c>
      <c r="O19" s="154">
        <v>1</v>
      </c>
      <c r="P19" s="156">
        <f>'Příloha smlouvy č.5a'!$E$13</f>
        <v>0</v>
      </c>
      <c r="Q19" s="154">
        <v>1</v>
      </c>
      <c r="R19" s="156">
        <f>'Příloha smlouvy č.5a'!$E$14</f>
        <v>0</v>
      </c>
      <c r="S19" s="68">
        <f t="shared" si="0"/>
        <v>0</v>
      </c>
      <c r="T19" s="69">
        <v>20</v>
      </c>
      <c r="U19" s="163">
        <v>20</v>
      </c>
      <c r="V19" s="156">
        <f>'Příloha smlouvy č.5a'!$E$15</f>
        <v>0</v>
      </c>
      <c r="W19" s="70">
        <v>24</v>
      </c>
      <c r="X19" s="150">
        <f>'Příloha smlouvy č.5a'!$E$16</f>
        <v>0</v>
      </c>
      <c r="Y19" s="71">
        <f t="shared" si="1"/>
        <v>0</v>
      </c>
      <c r="Z19" s="72">
        <f t="shared" si="2"/>
        <v>0</v>
      </c>
      <c r="AA19" s="73"/>
    </row>
    <row r="20" spans="2:27" s="35" customFormat="1" ht="25.2" customHeight="1">
      <c r="B20" s="63" t="s">
        <v>69</v>
      </c>
      <c r="C20" s="54">
        <v>0</v>
      </c>
      <c r="D20" s="64">
        <v>0</v>
      </c>
      <c r="E20" s="65">
        <v>0</v>
      </c>
      <c r="F20" s="54" t="s">
        <v>58</v>
      </c>
      <c r="G20" s="154">
        <v>36</v>
      </c>
      <c r="H20" s="156">
        <f>'Příloha smlouvy č.5a'!$E$9</f>
        <v>0</v>
      </c>
      <c r="I20" s="154">
        <v>12</v>
      </c>
      <c r="J20" s="156">
        <f>'Příloha smlouvy č.5a'!$E$10</f>
        <v>0</v>
      </c>
      <c r="K20" s="154">
        <v>12</v>
      </c>
      <c r="L20" s="156">
        <f>'Příloha smlouvy č.5a'!$E$11</f>
        <v>0</v>
      </c>
      <c r="M20" s="66">
        <v>0</v>
      </c>
      <c r="N20" s="67">
        <v>0</v>
      </c>
      <c r="O20" s="154">
        <v>1</v>
      </c>
      <c r="P20" s="156">
        <f>'Příloha smlouvy č.5a'!$E$13</f>
        <v>0</v>
      </c>
      <c r="Q20" s="154">
        <v>1</v>
      </c>
      <c r="R20" s="156">
        <f>'Příloha smlouvy č.5a'!$E$14</f>
        <v>0</v>
      </c>
      <c r="S20" s="68">
        <f t="shared" si="0"/>
        <v>0</v>
      </c>
      <c r="T20" s="69">
        <v>80</v>
      </c>
      <c r="U20" s="163">
        <v>80</v>
      </c>
      <c r="V20" s="156">
        <f>'Příloha smlouvy č.5a'!$E$15</f>
        <v>0</v>
      </c>
      <c r="W20" s="70">
        <v>24</v>
      </c>
      <c r="X20" s="150">
        <f>'Příloha smlouvy č.5a'!$E$16</f>
        <v>0</v>
      </c>
      <c r="Y20" s="71">
        <f t="shared" si="1"/>
        <v>0</v>
      </c>
      <c r="Z20" s="72">
        <f t="shared" si="2"/>
        <v>0</v>
      </c>
      <c r="AA20" s="73"/>
    </row>
    <row r="21" spans="2:27" s="35" customFormat="1" ht="25.2" customHeight="1">
      <c r="B21" s="63" t="s">
        <v>70</v>
      </c>
      <c r="C21" s="54">
        <v>0</v>
      </c>
      <c r="D21" s="64">
        <v>0</v>
      </c>
      <c r="E21" s="65">
        <v>0</v>
      </c>
      <c r="F21" s="54" t="s">
        <v>58</v>
      </c>
      <c r="G21" s="154">
        <v>36</v>
      </c>
      <c r="H21" s="156">
        <f>'Příloha smlouvy č.5a'!$E$9</f>
        <v>0</v>
      </c>
      <c r="I21" s="154">
        <v>12</v>
      </c>
      <c r="J21" s="156">
        <f>'Příloha smlouvy č.5a'!$E$10</f>
        <v>0</v>
      </c>
      <c r="K21" s="154">
        <v>12</v>
      </c>
      <c r="L21" s="156">
        <f>'Příloha smlouvy č.5a'!$E$11</f>
        <v>0</v>
      </c>
      <c r="M21" s="66">
        <v>0</v>
      </c>
      <c r="N21" s="67">
        <v>0</v>
      </c>
      <c r="O21" s="154">
        <v>1</v>
      </c>
      <c r="P21" s="156">
        <f>'Příloha smlouvy č.5a'!$E$13</f>
        <v>0</v>
      </c>
      <c r="Q21" s="154">
        <v>1</v>
      </c>
      <c r="R21" s="156">
        <f>'Příloha smlouvy č.5a'!$E$14</f>
        <v>0</v>
      </c>
      <c r="S21" s="68">
        <f t="shared" si="0"/>
        <v>0</v>
      </c>
      <c r="T21" s="69">
        <v>100</v>
      </c>
      <c r="U21" s="163">
        <v>100</v>
      </c>
      <c r="V21" s="156">
        <f>'Příloha smlouvy č.5a'!$E$15</f>
        <v>0</v>
      </c>
      <c r="W21" s="70">
        <v>24</v>
      </c>
      <c r="X21" s="150">
        <f>'Příloha smlouvy č.5a'!$E$16</f>
        <v>0</v>
      </c>
      <c r="Y21" s="71">
        <f t="shared" si="1"/>
        <v>0</v>
      </c>
      <c r="Z21" s="72">
        <f t="shared" si="2"/>
        <v>0</v>
      </c>
      <c r="AA21" s="73"/>
    </row>
    <row r="22" spans="2:27" s="35" customFormat="1" ht="25.2" customHeight="1">
      <c r="B22" s="63" t="s">
        <v>71</v>
      </c>
      <c r="C22" s="54">
        <v>0</v>
      </c>
      <c r="D22" s="64">
        <v>0</v>
      </c>
      <c r="E22" s="65">
        <v>0</v>
      </c>
      <c r="F22" s="54" t="s">
        <v>58</v>
      </c>
      <c r="G22" s="154">
        <v>36</v>
      </c>
      <c r="H22" s="156">
        <f>'Příloha smlouvy č.5a'!$E$9</f>
        <v>0</v>
      </c>
      <c r="I22" s="154">
        <v>12</v>
      </c>
      <c r="J22" s="156">
        <f>'Příloha smlouvy č.5a'!$E$10</f>
        <v>0</v>
      </c>
      <c r="K22" s="154">
        <v>12</v>
      </c>
      <c r="L22" s="156">
        <f>'Příloha smlouvy č.5a'!$E$11</f>
        <v>0</v>
      </c>
      <c r="M22" s="66">
        <v>0</v>
      </c>
      <c r="N22" s="67">
        <v>0</v>
      </c>
      <c r="O22" s="154">
        <v>1</v>
      </c>
      <c r="P22" s="156">
        <f>'Příloha smlouvy č.5a'!$E$13</f>
        <v>0</v>
      </c>
      <c r="Q22" s="154">
        <v>1</v>
      </c>
      <c r="R22" s="156">
        <f>'Příloha smlouvy č.5a'!$E$14</f>
        <v>0</v>
      </c>
      <c r="S22" s="68">
        <f t="shared" si="0"/>
        <v>0</v>
      </c>
      <c r="T22" s="69">
        <v>50</v>
      </c>
      <c r="U22" s="163">
        <v>50</v>
      </c>
      <c r="V22" s="156">
        <f>'Příloha smlouvy č.5a'!$E$15</f>
        <v>0</v>
      </c>
      <c r="W22" s="70">
        <v>24</v>
      </c>
      <c r="X22" s="150">
        <f>'Příloha smlouvy č.5a'!$E$16</f>
        <v>0</v>
      </c>
      <c r="Y22" s="71">
        <f t="shared" si="1"/>
        <v>0</v>
      </c>
      <c r="Z22" s="72">
        <f t="shared" si="2"/>
        <v>0</v>
      </c>
      <c r="AA22" s="73"/>
    </row>
    <row r="23" spans="2:27" s="35" customFormat="1" ht="25.2" customHeight="1">
      <c r="B23" s="63" t="s">
        <v>72</v>
      </c>
      <c r="C23" s="54">
        <v>0</v>
      </c>
      <c r="D23" s="64">
        <v>0</v>
      </c>
      <c r="E23" s="65">
        <v>0</v>
      </c>
      <c r="F23" s="54" t="s">
        <v>58</v>
      </c>
      <c r="G23" s="154">
        <v>36</v>
      </c>
      <c r="H23" s="156">
        <f>'Příloha smlouvy č.5a'!$E$9</f>
        <v>0</v>
      </c>
      <c r="I23" s="154">
        <v>12</v>
      </c>
      <c r="J23" s="156">
        <f>'Příloha smlouvy č.5a'!$E$10</f>
        <v>0</v>
      </c>
      <c r="K23" s="154">
        <v>12</v>
      </c>
      <c r="L23" s="156">
        <f>'Příloha smlouvy č.5a'!$E$11</f>
        <v>0</v>
      </c>
      <c r="M23" s="66">
        <v>0</v>
      </c>
      <c r="N23" s="67">
        <v>0</v>
      </c>
      <c r="O23" s="154">
        <v>1</v>
      </c>
      <c r="P23" s="156">
        <f>'Příloha smlouvy č.5a'!$E$13</f>
        <v>0</v>
      </c>
      <c r="Q23" s="154">
        <v>1</v>
      </c>
      <c r="R23" s="156">
        <f>'Příloha smlouvy č.5a'!$E$14</f>
        <v>0</v>
      </c>
      <c r="S23" s="68">
        <f t="shared" si="0"/>
        <v>0</v>
      </c>
      <c r="T23" s="69">
        <v>65</v>
      </c>
      <c r="U23" s="163">
        <v>65</v>
      </c>
      <c r="V23" s="156">
        <f>'Příloha smlouvy č.5a'!$E$15</f>
        <v>0</v>
      </c>
      <c r="W23" s="70">
        <v>24</v>
      </c>
      <c r="X23" s="150">
        <f>'Příloha smlouvy č.5a'!$E$16</f>
        <v>0</v>
      </c>
      <c r="Y23" s="71">
        <f t="shared" si="1"/>
        <v>0</v>
      </c>
      <c r="Z23" s="72">
        <f t="shared" si="2"/>
        <v>0</v>
      </c>
      <c r="AA23" s="73"/>
    </row>
    <row r="24" spans="2:27" s="35" customFormat="1" ht="25.2" customHeight="1">
      <c r="B24" s="63" t="s">
        <v>73</v>
      </c>
      <c r="C24" s="54">
        <v>0</v>
      </c>
      <c r="D24" s="64">
        <v>0</v>
      </c>
      <c r="E24" s="65">
        <v>0</v>
      </c>
      <c r="F24" s="54" t="s">
        <v>58</v>
      </c>
      <c r="G24" s="154">
        <v>36</v>
      </c>
      <c r="H24" s="156">
        <f>'Příloha smlouvy č.5a'!$E$9</f>
        <v>0</v>
      </c>
      <c r="I24" s="154">
        <v>12</v>
      </c>
      <c r="J24" s="156">
        <f>'Příloha smlouvy č.5a'!$E$10</f>
        <v>0</v>
      </c>
      <c r="K24" s="154">
        <v>0</v>
      </c>
      <c r="L24" s="157">
        <v>0</v>
      </c>
      <c r="M24" s="66">
        <v>0</v>
      </c>
      <c r="N24" s="67">
        <v>0</v>
      </c>
      <c r="O24" s="154">
        <v>1</v>
      </c>
      <c r="P24" s="156">
        <f>'Příloha smlouvy č.5a'!$E$13</f>
        <v>0</v>
      </c>
      <c r="Q24" s="154">
        <v>1</v>
      </c>
      <c r="R24" s="156">
        <f>'Příloha smlouvy č.5a'!$E$14</f>
        <v>0</v>
      </c>
      <c r="S24" s="68">
        <f t="shared" si="0"/>
        <v>0</v>
      </c>
      <c r="T24" s="69">
        <v>45</v>
      </c>
      <c r="U24" s="163">
        <v>45</v>
      </c>
      <c r="V24" s="156">
        <f>'Příloha smlouvy č.5a'!$E$15</f>
        <v>0</v>
      </c>
      <c r="W24" s="70">
        <v>24</v>
      </c>
      <c r="X24" s="150">
        <f>'Příloha smlouvy č.5a'!$E$16</f>
        <v>0</v>
      </c>
      <c r="Y24" s="71">
        <f t="shared" si="1"/>
        <v>0</v>
      </c>
      <c r="Z24" s="72">
        <f t="shared" si="2"/>
        <v>0</v>
      </c>
      <c r="AA24" s="73"/>
    </row>
    <row r="25" spans="2:27" s="35" customFormat="1" ht="25.2" customHeight="1">
      <c r="B25" s="63" t="s">
        <v>74</v>
      </c>
      <c r="C25" s="54">
        <v>0</v>
      </c>
      <c r="D25" s="64">
        <v>0</v>
      </c>
      <c r="E25" s="65">
        <v>0</v>
      </c>
      <c r="F25" s="54" t="s">
        <v>58</v>
      </c>
      <c r="G25" s="154">
        <v>6</v>
      </c>
      <c r="H25" s="156">
        <f>'Příloha smlouvy č.5a'!$E$9</f>
        <v>0</v>
      </c>
      <c r="I25" s="154">
        <v>6</v>
      </c>
      <c r="J25" s="156">
        <f>'Příloha smlouvy č.5a'!$E$10</f>
        <v>0</v>
      </c>
      <c r="K25" s="154">
        <v>0</v>
      </c>
      <c r="L25" s="157">
        <v>0</v>
      </c>
      <c r="M25" s="66">
        <v>0</v>
      </c>
      <c r="N25" s="67">
        <v>0</v>
      </c>
      <c r="O25" s="154">
        <v>1</v>
      </c>
      <c r="P25" s="156">
        <f>'Příloha smlouvy č.5a'!$E$13</f>
        <v>0</v>
      </c>
      <c r="Q25" s="154">
        <v>0</v>
      </c>
      <c r="R25" s="157">
        <f>'Příloha smlouvy č.5a'!$E$14</f>
        <v>0</v>
      </c>
      <c r="S25" s="68">
        <f t="shared" si="0"/>
        <v>0</v>
      </c>
      <c r="T25" s="69">
        <v>110</v>
      </c>
      <c r="U25" s="163">
        <v>110</v>
      </c>
      <c r="V25" s="156">
        <f>'Příloha smlouvy č.5a'!$E$15</f>
        <v>0</v>
      </c>
      <c r="W25" s="70">
        <v>24</v>
      </c>
      <c r="X25" s="150">
        <f>'Příloha smlouvy č.5a'!$E$16</f>
        <v>0</v>
      </c>
      <c r="Y25" s="71">
        <f t="shared" si="1"/>
        <v>0</v>
      </c>
      <c r="Z25" s="72">
        <f t="shared" si="2"/>
        <v>0</v>
      </c>
      <c r="AA25" s="73"/>
    </row>
    <row r="26" spans="2:27" s="35" customFormat="1" ht="25.2" customHeight="1">
      <c r="B26" s="63" t="s">
        <v>75</v>
      </c>
      <c r="C26" s="54">
        <v>0</v>
      </c>
      <c r="D26" s="64">
        <v>0</v>
      </c>
      <c r="E26" s="65">
        <v>0</v>
      </c>
      <c r="F26" s="54" t="s">
        <v>58</v>
      </c>
      <c r="G26" s="154">
        <v>6</v>
      </c>
      <c r="H26" s="156">
        <f>'Příloha smlouvy č.5a'!$E$9</f>
        <v>0</v>
      </c>
      <c r="I26" s="154">
        <v>6</v>
      </c>
      <c r="J26" s="156">
        <f>'Příloha smlouvy č.5a'!$E$10</f>
        <v>0</v>
      </c>
      <c r="K26" s="154">
        <v>0</v>
      </c>
      <c r="L26" s="157">
        <v>0</v>
      </c>
      <c r="M26" s="66">
        <v>0</v>
      </c>
      <c r="N26" s="67">
        <v>0</v>
      </c>
      <c r="O26" s="154">
        <v>1</v>
      </c>
      <c r="P26" s="156">
        <f>'Příloha smlouvy č.5a'!$E$13</f>
        <v>0</v>
      </c>
      <c r="Q26" s="154">
        <v>0</v>
      </c>
      <c r="R26" s="157">
        <f>'Příloha smlouvy č.5a'!$E$14</f>
        <v>0</v>
      </c>
      <c r="S26" s="68">
        <f t="shared" si="0"/>
        <v>0</v>
      </c>
      <c r="T26" s="69">
        <v>200</v>
      </c>
      <c r="U26" s="163">
        <v>200</v>
      </c>
      <c r="V26" s="156">
        <f>'Příloha smlouvy č.5a'!$E$15</f>
        <v>0</v>
      </c>
      <c r="W26" s="70">
        <v>24</v>
      </c>
      <c r="X26" s="150">
        <f>'Příloha smlouvy č.5a'!$E$16</f>
        <v>0</v>
      </c>
      <c r="Y26" s="71">
        <f t="shared" si="1"/>
        <v>0</v>
      </c>
      <c r="Z26" s="72">
        <f t="shared" si="2"/>
        <v>0</v>
      </c>
      <c r="AA26" s="73"/>
    </row>
    <row r="27" spans="2:27" s="35" customFormat="1" ht="25.2" customHeight="1">
      <c r="B27" s="63" t="s">
        <v>76</v>
      </c>
      <c r="C27" s="54">
        <v>0</v>
      </c>
      <c r="D27" s="64">
        <v>0</v>
      </c>
      <c r="E27" s="65">
        <v>0</v>
      </c>
      <c r="F27" s="54" t="s">
        <v>58</v>
      </c>
      <c r="G27" s="154">
        <v>36</v>
      </c>
      <c r="H27" s="156">
        <f>'Příloha smlouvy č.5a'!$E$9</f>
        <v>0</v>
      </c>
      <c r="I27" s="154">
        <v>12</v>
      </c>
      <c r="J27" s="156">
        <f>'Příloha smlouvy č.5a'!$E$10</f>
        <v>0</v>
      </c>
      <c r="K27" s="154">
        <v>12</v>
      </c>
      <c r="L27" s="156">
        <f>'Příloha smlouvy č.5a'!$E$11</f>
        <v>0</v>
      </c>
      <c r="M27" s="66">
        <v>0</v>
      </c>
      <c r="N27" s="67">
        <v>0</v>
      </c>
      <c r="O27" s="154">
        <v>1</v>
      </c>
      <c r="P27" s="156">
        <f>'Příloha smlouvy č.5a'!$E$13</f>
        <v>0</v>
      </c>
      <c r="Q27" s="154">
        <v>1</v>
      </c>
      <c r="R27" s="156">
        <f>'Příloha smlouvy č.5a'!$E$14</f>
        <v>0</v>
      </c>
      <c r="S27" s="68">
        <f t="shared" si="0"/>
        <v>0</v>
      </c>
      <c r="T27" s="69">
        <v>100</v>
      </c>
      <c r="U27" s="163">
        <v>100</v>
      </c>
      <c r="V27" s="156">
        <f>'Příloha smlouvy č.5a'!$E$15</f>
        <v>0</v>
      </c>
      <c r="W27" s="70">
        <v>24</v>
      </c>
      <c r="X27" s="150">
        <f>'Příloha smlouvy č.5a'!$E$16</f>
        <v>0</v>
      </c>
      <c r="Y27" s="71">
        <f t="shared" si="1"/>
        <v>0</v>
      </c>
      <c r="Z27" s="72">
        <f t="shared" si="2"/>
        <v>0</v>
      </c>
      <c r="AA27" s="73"/>
    </row>
    <row r="28" spans="2:27" s="35" customFormat="1" ht="25.2" customHeight="1">
      <c r="B28" s="63" t="s">
        <v>77</v>
      </c>
      <c r="C28" s="54">
        <v>0</v>
      </c>
      <c r="D28" s="64">
        <v>0</v>
      </c>
      <c r="E28" s="65">
        <v>0</v>
      </c>
      <c r="F28" s="54" t="s">
        <v>58</v>
      </c>
      <c r="G28" s="154">
        <v>48</v>
      </c>
      <c r="H28" s="156">
        <f>'Příloha smlouvy č.5a'!$E$9</f>
        <v>0</v>
      </c>
      <c r="I28" s="154">
        <v>12</v>
      </c>
      <c r="J28" s="156">
        <f>'Příloha smlouvy č.5a'!$E$10</f>
        <v>0</v>
      </c>
      <c r="K28" s="154">
        <v>0</v>
      </c>
      <c r="L28" s="157">
        <v>0</v>
      </c>
      <c r="M28" s="66">
        <v>0</v>
      </c>
      <c r="N28" s="67">
        <v>0</v>
      </c>
      <c r="O28" s="154">
        <v>1</v>
      </c>
      <c r="P28" s="156">
        <f>'Příloha smlouvy č.5a'!$E$13</f>
        <v>0</v>
      </c>
      <c r="Q28" s="154">
        <v>2</v>
      </c>
      <c r="R28" s="156">
        <f>'Příloha smlouvy č.5a'!$E$14</f>
        <v>0</v>
      </c>
      <c r="S28" s="68">
        <f t="shared" si="0"/>
        <v>0</v>
      </c>
      <c r="T28" s="69">
        <v>96</v>
      </c>
      <c r="U28" s="163">
        <v>96</v>
      </c>
      <c r="V28" s="156">
        <f>'Příloha smlouvy č.5a'!$E$15</f>
        <v>0</v>
      </c>
      <c r="W28" s="70">
        <v>24</v>
      </c>
      <c r="X28" s="150">
        <f>'Příloha smlouvy č.5a'!$E$16</f>
        <v>0</v>
      </c>
      <c r="Y28" s="71">
        <f t="shared" si="1"/>
        <v>0</v>
      </c>
      <c r="Z28" s="72">
        <f t="shared" si="2"/>
        <v>0</v>
      </c>
      <c r="AA28" s="73"/>
    </row>
    <row r="29" spans="2:27" s="35" customFormat="1" ht="25.2" customHeight="1">
      <c r="B29" s="63" t="s">
        <v>78</v>
      </c>
      <c r="C29" s="54">
        <v>0</v>
      </c>
      <c r="D29" s="64">
        <v>0</v>
      </c>
      <c r="E29" s="65">
        <v>0</v>
      </c>
      <c r="F29" s="54" t="s">
        <v>58</v>
      </c>
      <c r="G29" s="154">
        <v>48</v>
      </c>
      <c r="H29" s="156">
        <f>'Příloha smlouvy č.5a'!$E$9</f>
        <v>0</v>
      </c>
      <c r="I29" s="154">
        <v>12</v>
      </c>
      <c r="J29" s="156">
        <f>'Příloha smlouvy č.5a'!$E$10</f>
        <v>0</v>
      </c>
      <c r="K29" s="154">
        <v>0</v>
      </c>
      <c r="L29" s="157">
        <v>0</v>
      </c>
      <c r="M29" s="66">
        <v>0</v>
      </c>
      <c r="N29" s="67">
        <v>0</v>
      </c>
      <c r="O29" s="154">
        <v>1</v>
      </c>
      <c r="P29" s="156">
        <f>'Příloha smlouvy č.5a'!$E$13</f>
        <v>0</v>
      </c>
      <c r="Q29" s="154">
        <v>2</v>
      </c>
      <c r="R29" s="156">
        <f>'Příloha smlouvy č.5a'!$E$14</f>
        <v>0</v>
      </c>
      <c r="S29" s="68">
        <f t="shared" si="0"/>
        <v>0</v>
      </c>
      <c r="T29" s="69">
        <v>56</v>
      </c>
      <c r="U29" s="163">
        <v>56</v>
      </c>
      <c r="V29" s="156">
        <f>'Příloha smlouvy č.5a'!$E$15</f>
        <v>0</v>
      </c>
      <c r="W29" s="70">
        <v>24</v>
      </c>
      <c r="X29" s="150">
        <f>'Příloha smlouvy č.5a'!$E$16</f>
        <v>0</v>
      </c>
      <c r="Y29" s="71">
        <f t="shared" si="1"/>
        <v>0</v>
      </c>
      <c r="Z29" s="72">
        <f t="shared" si="2"/>
        <v>0</v>
      </c>
      <c r="AA29" s="73"/>
    </row>
    <row r="30" spans="2:27" s="35" customFormat="1" ht="25.2" customHeight="1">
      <c r="B30" s="75" t="s">
        <v>79</v>
      </c>
      <c r="C30" s="54">
        <v>0</v>
      </c>
      <c r="D30" s="64">
        <v>0</v>
      </c>
      <c r="E30" s="65">
        <v>0</v>
      </c>
      <c r="F30" s="54" t="s">
        <v>58</v>
      </c>
      <c r="G30" s="154">
        <v>64</v>
      </c>
      <c r="H30" s="156">
        <f>'Příloha smlouvy č.5a'!$E$9</f>
        <v>0</v>
      </c>
      <c r="I30" s="154">
        <v>12</v>
      </c>
      <c r="J30" s="156">
        <f>'Příloha smlouvy č.5a'!$E$10</f>
        <v>0</v>
      </c>
      <c r="K30" s="154">
        <v>12</v>
      </c>
      <c r="L30" s="156">
        <f>'Příloha smlouvy č.5a'!$E$11</f>
        <v>0</v>
      </c>
      <c r="M30" s="66">
        <v>0</v>
      </c>
      <c r="N30" s="67">
        <v>0</v>
      </c>
      <c r="O30" s="154">
        <v>1</v>
      </c>
      <c r="P30" s="156">
        <f>'Příloha smlouvy č.5a'!$E$13</f>
        <v>0</v>
      </c>
      <c r="Q30" s="154">
        <v>5</v>
      </c>
      <c r="R30" s="156">
        <f>'Příloha smlouvy č.5a'!$E$14</f>
        <v>0</v>
      </c>
      <c r="S30" s="68">
        <f t="shared" si="0"/>
        <v>0</v>
      </c>
      <c r="T30" s="69">
        <v>400</v>
      </c>
      <c r="U30" s="163">
        <v>400</v>
      </c>
      <c r="V30" s="156">
        <f>'Příloha smlouvy č.5a'!$E$15</f>
        <v>0</v>
      </c>
      <c r="W30" s="70">
        <v>24</v>
      </c>
      <c r="X30" s="150">
        <f>'Příloha smlouvy č.5a'!$E$16</f>
        <v>0</v>
      </c>
      <c r="Y30" s="71">
        <f t="shared" si="1"/>
        <v>0</v>
      </c>
      <c r="Z30" s="72">
        <f t="shared" si="2"/>
        <v>0</v>
      </c>
      <c r="AA30" s="73"/>
    </row>
    <row r="31" spans="2:27" s="35" customFormat="1" ht="25.2" customHeight="1">
      <c r="B31" s="63" t="s">
        <v>80</v>
      </c>
      <c r="C31" s="54">
        <v>0</v>
      </c>
      <c r="D31" s="64">
        <v>0</v>
      </c>
      <c r="E31" s="65">
        <v>0</v>
      </c>
      <c r="F31" s="54" t="s">
        <v>58</v>
      </c>
      <c r="G31" s="154">
        <v>84</v>
      </c>
      <c r="H31" s="156">
        <f>'Příloha smlouvy č.5a'!$E$9</f>
        <v>0</v>
      </c>
      <c r="I31" s="154">
        <v>12</v>
      </c>
      <c r="J31" s="156">
        <f>'Příloha smlouvy č.5a'!$E$10</f>
        <v>0</v>
      </c>
      <c r="K31" s="154">
        <v>12</v>
      </c>
      <c r="L31" s="156">
        <f>'Příloha smlouvy č.5a'!$E$11</f>
        <v>0</v>
      </c>
      <c r="M31" s="66">
        <v>0</v>
      </c>
      <c r="N31" s="67">
        <v>0</v>
      </c>
      <c r="O31" s="154">
        <v>1</v>
      </c>
      <c r="P31" s="156">
        <f>'Příloha smlouvy č.5a'!$E$13</f>
        <v>0</v>
      </c>
      <c r="Q31" s="154">
        <v>2</v>
      </c>
      <c r="R31" s="156">
        <f>'Příloha smlouvy č.5a'!$E$14</f>
        <v>0</v>
      </c>
      <c r="S31" s="68">
        <f t="shared" si="0"/>
        <v>0</v>
      </c>
      <c r="T31" s="69">
        <v>130</v>
      </c>
      <c r="U31" s="163">
        <v>130</v>
      </c>
      <c r="V31" s="156">
        <f>'Příloha smlouvy č.5a'!$E$15</f>
        <v>0</v>
      </c>
      <c r="W31" s="70">
        <v>48</v>
      </c>
      <c r="X31" s="150">
        <f>'Příloha smlouvy č.5a'!$E$16</f>
        <v>0</v>
      </c>
      <c r="Y31" s="71">
        <f t="shared" si="1"/>
        <v>0</v>
      </c>
      <c r="Z31" s="72">
        <f t="shared" si="2"/>
        <v>0</v>
      </c>
      <c r="AA31" s="73"/>
    </row>
    <row r="32" spans="2:27" s="35" customFormat="1" ht="25.2" customHeight="1">
      <c r="B32" s="63" t="s">
        <v>81</v>
      </c>
      <c r="C32" s="54">
        <v>0</v>
      </c>
      <c r="D32" s="64">
        <v>0</v>
      </c>
      <c r="E32" s="65">
        <v>0</v>
      </c>
      <c r="F32" s="54" t="s">
        <v>58</v>
      </c>
      <c r="G32" s="154">
        <v>64</v>
      </c>
      <c r="H32" s="156">
        <f>'Příloha smlouvy č.5a'!$E$9</f>
        <v>0</v>
      </c>
      <c r="I32" s="154">
        <v>12</v>
      </c>
      <c r="J32" s="156">
        <f>'Příloha smlouvy č.5a'!$E$10</f>
        <v>0</v>
      </c>
      <c r="K32" s="154">
        <v>12</v>
      </c>
      <c r="L32" s="156">
        <f>'Příloha smlouvy č.5a'!$E$11</f>
        <v>0</v>
      </c>
      <c r="M32" s="66">
        <v>0</v>
      </c>
      <c r="N32" s="67">
        <v>0</v>
      </c>
      <c r="O32" s="154">
        <v>1</v>
      </c>
      <c r="P32" s="156">
        <f>'Příloha smlouvy č.5a'!$E$13</f>
        <v>0</v>
      </c>
      <c r="Q32" s="154">
        <v>4</v>
      </c>
      <c r="R32" s="156">
        <f>'Příloha smlouvy č.5a'!$E$14</f>
        <v>0</v>
      </c>
      <c r="S32" s="68">
        <f t="shared" si="0"/>
        <v>0</v>
      </c>
      <c r="T32" s="69">
        <v>250</v>
      </c>
      <c r="U32" s="163">
        <v>250</v>
      </c>
      <c r="V32" s="156">
        <f>'Příloha smlouvy č.5a'!$E$15</f>
        <v>0</v>
      </c>
      <c r="W32" s="70">
        <v>24</v>
      </c>
      <c r="X32" s="150">
        <f>'Příloha smlouvy č.5a'!$E$16</f>
        <v>0</v>
      </c>
      <c r="Y32" s="71">
        <f t="shared" si="1"/>
        <v>0</v>
      </c>
      <c r="Z32" s="72">
        <f t="shared" si="2"/>
        <v>0</v>
      </c>
      <c r="AA32" s="73"/>
    </row>
    <row r="33" spans="2:27" s="35" customFormat="1" ht="25.2" customHeight="1">
      <c r="B33" s="63" t="s">
        <v>82</v>
      </c>
      <c r="C33" s="54">
        <v>0</v>
      </c>
      <c r="D33" s="64">
        <v>0</v>
      </c>
      <c r="E33" s="65">
        <v>0</v>
      </c>
      <c r="F33" s="54" t="s">
        <v>58</v>
      </c>
      <c r="G33" s="154">
        <v>36</v>
      </c>
      <c r="H33" s="156">
        <f>'Příloha smlouvy č.5a'!$E$9</f>
        <v>0</v>
      </c>
      <c r="I33" s="154">
        <v>12</v>
      </c>
      <c r="J33" s="156">
        <f>'Příloha smlouvy č.5a'!$E$10</f>
        <v>0</v>
      </c>
      <c r="K33" s="154">
        <v>0</v>
      </c>
      <c r="L33" s="157">
        <v>0</v>
      </c>
      <c r="M33" s="66">
        <v>0</v>
      </c>
      <c r="N33" s="67">
        <v>0</v>
      </c>
      <c r="O33" s="154">
        <v>1</v>
      </c>
      <c r="P33" s="156">
        <f>'Příloha smlouvy č.5a'!$E$13</f>
        <v>0</v>
      </c>
      <c r="Q33" s="154">
        <v>1</v>
      </c>
      <c r="R33" s="156">
        <f>'Příloha smlouvy č.5a'!$E$14</f>
        <v>0</v>
      </c>
      <c r="S33" s="68">
        <f t="shared" si="0"/>
        <v>0</v>
      </c>
      <c r="T33" s="69">
        <v>65</v>
      </c>
      <c r="U33" s="163">
        <v>65</v>
      </c>
      <c r="V33" s="156">
        <f>'Příloha smlouvy č.5a'!$E$15</f>
        <v>0</v>
      </c>
      <c r="W33" s="70">
        <v>24</v>
      </c>
      <c r="X33" s="150">
        <f>'Příloha smlouvy č.5a'!$E$16</f>
        <v>0</v>
      </c>
      <c r="Y33" s="71">
        <f t="shared" si="1"/>
        <v>0</v>
      </c>
      <c r="Z33" s="72">
        <f t="shared" si="2"/>
        <v>0</v>
      </c>
      <c r="AA33" s="73"/>
    </row>
    <row r="34" spans="2:27" s="35" customFormat="1" ht="25.2" customHeight="1">
      <c r="B34" s="63" t="s">
        <v>83</v>
      </c>
      <c r="C34" s="54">
        <v>0</v>
      </c>
      <c r="D34" s="64">
        <v>0</v>
      </c>
      <c r="E34" s="65">
        <v>0</v>
      </c>
      <c r="F34" s="54" t="s">
        <v>58</v>
      </c>
      <c r="G34" s="154">
        <v>36</v>
      </c>
      <c r="H34" s="156">
        <f>'Příloha smlouvy č.5a'!$E$9</f>
        <v>0</v>
      </c>
      <c r="I34" s="154">
        <v>12</v>
      </c>
      <c r="J34" s="156">
        <f>'Příloha smlouvy č.5a'!$E$10</f>
        <v>0</v>
      </c>
      <c r="K34" s="154">
        <v>12</v>
      </c>
      <c r="L34" s="156">
        <f>'Příloha smlouvy č.5a'!$E$11</f>
        <v>0</v>
      </c>
      <c r="M34" s="66">
        <v>0</v>
      </c>
      <c r="N34" s="67">
        <v>0</v>
      </c>
      <c r="O34" s="154">
        <v>1</v>
      </c>
      <c r="P34" s="156">
        <f>'Příloha smlouvy č.5a'!$E$13</f>
        <v>0</v>
      </c>
      <c r="Q34" s="154">
        <v>1</v>
      </c>
      <c r="R34" s="156">
        <f>'Příloha smlouvy č.5a'!$E$14</f>
        <v>0</v>
      </c>
      <c r="S34" s="68">
        <f t="shared" si="0"/>
        <v>0</v>
      </c>
      <c r="T34" s="69">
        <v>45</v>
      </c>
      <c r="U34" s="163">
        <v>45</v>
      </c>
      <c r="V34" s="156">
        <f>'Příloha smlouvy č.5a'!$E$15</f>
        <v>0</v>
      </c>
      <c r="W34" s="70">
        <v>24</v>
      </c>
      <c r="X34" s="150">
        <f>'Příloha smlouvy č.5a'!$E$16</f>
        <v>0</v>
      </c>
      <c r="Y34" s="71">
        <f t="shared" si="1"/>
        <v>0</v>
      </c>
      <c r="Z34" s="72">
        <f t="shared" si="2"/>
        <v>0</v>
      </c>
      <c r="AA34" s="73"/>
    </row>
    <row r="35" spans="2:27" s="35" customFormat="1" ht="25.2" customHeight="1">
      <c r="B35" s="63" t="s">
        <v>84</v>
      </c>
      <c r="C35" s="54">
        <v>0</v>
      </c>
      <c r="D35" s="64">
        <v>0</v>
      </c>
      <c r="E35" s="65">
        <v>0</v>
      </c>
      <c r="F35" s="54" t="s">
        <v>58</v>
      </c>
      <c r="G35" s="154">
        <v>36</v>
      </c>
      <c r="H35" s="156">
        <f>'Příloha smlouvy č.5a'!$E$9</f>
        <v>0</v>
      </c>
      <c r="I35" s="154">
        <v>12</v>
      </c>
      <c r="J35" s="156">
        <f>'Příloha smlouvy č.5a'!$E$10</f>
        <v>0</v>
      </c>
      <c r="K35" s="154">
        <v>12</v>
      </c>
      <c r="L35" s="156">
        <f>'Příloha smlouvy č.5a'!$E$11</f>
        <v>0</v>
      </c>
      <c r="M35" s="66">
        <v>0</v>
      </c>
      <c r="N35" s="67">
        <v>0</v>
      </c>
      <c r="O35" s="154">
        <v>1</v>
      </c>
      <c r="P35" s="156">
        <f>'Příloha smlouvy č.5a'!$E$13</f>
        <v>0</v>
      </c>
      <c r="Q35" s="154">
        <v>1</v>
      </c>
      <c r="R35" s="156">
        <f>'Příloha smlouvy č.5a'!$E$14</f>
        <v>0</v>
      </c>
      <c r="S35" s="68">
        <f t="shared" si="0"/>
        <v>0</v>
      </c>
      <c r="T35" s="69">
        <v>65</v>
      </c>
      <c r="U35" s="163">
        <v>65</v>
      </c>
      <c r="V35" s="156">
        <f>'Příloha smlouvy č.5a'!$E$15</f>
        <v>0</v>
      </c>
      <c r="W35" s="70">
        <v>24</v>
      </c>
      <c r="X35" s="150">
        <f>'Příloha smlouvy č.5a'!$E$16</f>
        <v>0</v>
      </c>
      <c r="Y35" s="71">
        <f t="shared" si="1"/>
        <v>0</v>
      </c>
      <c r="Z35" s="72">
        <f t="shared" si="2"/>
        <v>0</v>
      </c>
      <c r="AA35" s="73"/>
    </row>
    <row r="36" spans="2:27" s="35" customFormat="1" ht="25.2" customHeight="1">
      <c r="B36" s="74" t="s">
        <v>85</v>
      </c>
      <c r="C36" s="54">
        <v>0</v>
      </c>
      <c r="D36" s="64">
        <v>0</v>
      </c>
      <c r="E36" s="65">
        <v>0</v>
      </c>
      <c r="F36" s="54" t="s">
        <v>58</v>
      </c>
      <c r="G36" s="154">
        <v>24</v>
      </c>
      <c r="H36" s="156">
        <f>'Příloha smlouvy č.5a'!$E$9</f>
        <v>0</v>
      </c>
      <c r="I36" s="154">
        <v>6</v>
      </c>
      <c r="J36" s="156">
        <f>'Příloha smlouvy č.5a'!$E$10</f>
        <v>0</v>
      </c>
      <c r="K36" s="154">
        <v>12</v>
      </c>
      <c r="L36" s="156">
        <f>'Příloha smlouvy č.5a'!$E$11</f>
        <v>0</v>
      </c>
      <c r="M36" s="66">
        <v>0</v>
      </c>
      <c r="N36" s="67">
        <v>0</v>
      </c>
      <c r="O36" s="154">
        <v>1</v>
      </c>
      <c r="P36" s="156">
        <f>'Příloha smlouvy č.5a'!$E$13</f>
        <v>0</v>
      </c>
      <c r="Q36" s="154">
        <v>1</v>
      </c>
      <c r="R36" s="156">
        <f>'Příloha smlouvy č.5a'!$E$14</f>
        <v>0</v>
      </c>
      <c r="S36" s="68">
        <f t="shared" si="0"/>
        <v>0</v>
      </c>
      <c r="T36" s="69">
        <v>80</v>
      </c>
      <c r="U36" s="163">
        <v>80</v>
      </c>
      <c r="V36" s="156">
        <f>'Příloha smlouvy č.5a'!$E$15</f>
        <v>0</v>
      </c>
      <c r="W36" s="70">
        <v>24</v>
      </c>
      <c r="X36" s="150">
        <f>'Příloha smlouvy č.5a'!$E$16</f>
        <v>0</v>
      </c>
      <c r="Y36" s="71">
        <f t="shared" si="1"/>
        <v>0</v>
      </c>
      <c r="Z36" s="72">
        <f t="shared" si="2"/>
        <v>0</v>
      </c>
      <c r="AA36" s="73"/>
    </row>
    <row r="37" spans="2:27" s="35" customFormat="1" ht="25.2" customHeight="1">
      <c r="B37" s="74" t="s">
        <v>86</v>
      </c>
      <c r="C37" s="54">
        <v>0</v>
      </c>
      <c r="D37" s="64">
        <v>0</v>
      </c>
      <c r="E37" s="65">
        <v>0</v>
      </c>
      <c r="F37" s="54" t="s">
        <v>58</v>
      </c>
      <c r="G37" s="154">
        <v>24</v>
      </c>
      <c r="H37" s="156">
        <f>'Příloha smlouvy č.5a'!$E$9</f>
        <v>0</v>
      </c>
      <c r="I37" s="154">
        <v>6</v>
      </c>
      <c r="J37" s="156">
        <f>'Příloha smlouvy č.5a'!$E$10</f>
        <v>0</v>
      </c>
      <c r="K37" s="154">
        <v>12</v>
      </c>
      <c r="L37" s="156">
        <f>'Příloha smlouvy č.5a'!$E$11</f>
        <v>0</v>
      </c>
      <c r="M37" s="66">
        <v>0</v>
      </c>
      <c r="N37" s="67">
        <v>0</v>
      </c>
      <c r="O37" s="154">
        <v>1</v>
      </c>
      <c r="P37" s="156">
        <f>'Příloha smlouvy č.5a'!$E$13</f>
        <v>0</v>
      </c>
      <c r="Q37" s="154">
        <v>1</v>
      </c>
      <c r="R37" s="156">
        <f>'Příloha smlouvy č.5a'!$E$14</f>
        <v>0</v>
      </c>
      <c r="S37" s="68">
        <f t="shared" si="0"/>
        <v>0</v>
      </c>
      <c r="T37" s="69">
        <v>64</v>
      </c>
      <c r="U37" s="163">
        <v>64</v>
      </c>
      <c r="V37" s="156">
        <f>'Příloha smlouvy č.5a'!$E$15</f>
        <v>0</v>
      </c>
      <c r="W37" s="70">
        <v>24</v>
      </c>
      <c r="X37" s="150">
        <f>'Příloha smlouvy č.5a'!$E$16</f>
        <v>0</v>
      </c>
      <c r="Y37" s="71">
        <f t="shared" si="1"/>
        <v>0</v>
      </c>
      <c r="Z37" s="72">
        <f t="shared" si="2"/>
        <v>0</v>
      </c>
      <c r="AA37" s="73"/>
    </row>
    <row r="38" spans="2:27" s="35" customFormat="1" ht="25.2" customHeight="1">
      <c r="B38" s="76" t="s">
        <v>87</v>
      </c>
      <c r="C38" s="54">
        <v>0</v>
      </c>
      <c r="D38" s="66">
        <v>0</v>
      </c>
      <c r="E38" s="65">
        <v>0</v>
      </c>
      <c r="F38" s="54" t="s">
        <v>58</v>
      </c>
      <c r="G38" s="154">
        <v>24</v>
      </c>
      <c r="H38" s="156">
        <f>'Příloha smlouvy č.5a'!$E$9</f>
        <v>0</v>
      </c>
      <c r="I38" s="154">
        <v>6</v>
      </c>
      <c r="J38" s="156">
        <f>'Příloha smlouvy č.5a'!$E$10</f>
        <v>0</v>
      </c>
      <c r="K38" s="154">
        <v>0</v>
      </c>
      <c r="L38" s="157">
        <v>0</v>
      </c>
      <c r="M38" s="66">
        <v>0</v>
      </c>
      <c r="N38" s="67">
        <v>0</v>
      </c>
      <c r="O38" s="154">
        <v>1</v>
      </c>
      <c r="P38" s="156">
        <f>'Příloha smlouvy č.5a'!$E$13</f>
        <v>0</v>
      </c>
      <c r="Q38" s="154">
        <v>0</v>
      </c>
      <c r="R38" s="157">
        <v>0</v>
      </c>
      <c r="S38" s="68">
        <f t="shared" si="0"/>
        <v>0</v>
      </c>
      <c r="T38" s="69">
        <v>0</v>
      </c>
      <c r="U38" s="163">
        <v>0</v>
      </c>
      <c r="V38" s="70">
        <v>0</v>
      </c>
      <c r="W38" s="70">
        <v>0</v>
      </c>
      <c r="X38" s="67">
        <v>0</v>
      </c>
      <c r="Y38" s="71">
        <f t="shared" si="1"/>
        <v>0</v>
      </c>
      <c r="Z38" s="72">
        <f t="shared" si="2"/>
        <v>0</v>
      </c>
      <c r="AA38" s="73"/>
    </row>
    <row r="39" spans="2:27" s="35" customFormat="1" ht="25.2" customHeight="1">
      <c r="B39" s="77" t="s">
        <v>88</v>
      </c>
      <c r="C39" s="54" t="s">
        <v>89</v>
      </c>
      <c r="D39" s="66">
        <v>24</v>
      </c>
      <c r="E39" s="151">
        <f>'Příloha smlouvy č.5a'!E8</f>
        <v>0</v>
      </c>
      <c r="F39" s="78">
        <v>0</v>
      </c>
      <c r="G39" s="154">
        <v>0</v>
      </c>
      <c r="H39" s="157">
        <v>0</v>
      </c>
      <c r="I39" s="154">
        <v>6</v>
      </c>
      <c r="J39" s="156">
        <f>'Příloha smlouvy č.5a'!$E$10</f>
        <v>0</v>
      </c>
      <c r="K39" s="154">
        <v>0</v>
      </c>
      <c r="L39" s="157">
        <v>0</v>
      </c>
      <c r="M39" s="66">
        <v>0</v>
      </c>
      <c r="N39" s="67">
        <v>0</v>
      </c>
      <c r="O39" s="154">
        <v>1</v>
      </c>
      <c r="P39" s="156">
        <f>'Příloha smlouvy č.5a'!$E$13</f>
        <v>0</v>
      </c>
      <c r="Q39" s="154">
        <v>0</v>
      </c>
      <c r="R39" s="157">
        <v>0</v>
      </c>
      <c r="S39" s="68">
        <f t="shared" si="0"/>
        <v>0</v>
      </c>
      <c r="T39" s="69">
        <v>30</v>
      </c>
      <c r="U39" s="163">
        <v>30</v>
      </c>
      <c r="V39" s="166">
        <f>'Příloha smlouvy č.5a'!$E$15</f>
        <v>0</v>
      </c>
      <c r="W39" s="70">
        <v>0</v>
      </c>
      <c r="X39" s="67">
        <v>0</v>
      </c>
      <c r="Y39" s="71">
        <f t="shared" si="1"/>
        <v>0</v>
      </c>
      <c r="Z39" s="72">
        <f t="shared" si="2"/>
        <v>0</v>
      </c>
      <c r="AA39" s="73"/>
    </row>
    <row r="40" spans="1:29" s="84" customFormat="1" ht="25.2" customHeight="1">
      <c r="A40" s="79"/>
      <c r="B40" s="80" t="s">
        <v>90</v>
      </c>
      <c r="C40" s="54">
        <v>0</v>
      </c>
      <c r="D40" s="66">
        <v>0</v>
      </c>
      <c r="E40" s="81">
        <v>0</v>
      </c>
      <c r="F40" s="78" t="s">
        <v>58</v>
      </c>
      <c r="G40" s="154">
        <v>48</v>
      </c>
      <c r="H40" s="156">
        <f>'Příloha smlouvy č.5a'!$E$9</f>
        <v>0</v>
      </c>
      <c r="I40" s="154">
        <v>12</v>
      </c>
      <c r="J40" s="156">
        <f>'Příloha smlouvy č.5a'!$E$10</f>
        <v>0</v>
      </c>
      <c r="K40" s="154">
        <v>12</v>
      </c>
      <c r="L40" s="156">
        <f>'Příloha smlouvy č.5a'!$E$11</f>
        <v>0</v>
      </c>
      <c r="M40" s="66">
        <v>0</v>
      </c>
      <c r="N40" s="67">
        <v>0</v>
      </c>
      <c r="O40" s="154">
        <v>1</v>
      </c>
      <c r="P40" s="156">
        <f>'Příloha smlouvy č.5a'!$E$13</f>
        <v>0</v>
      </c>
      <c r="Q40" s="154">
        <v>2</v>
      </c>
      <c r="R40" s="156">
        <f>'Příloha smlouvy č.5a'!$E$14</f>
        <v>0</v>
      </c>
      <c r="S40" s="68">
        <f t="shared" si="0"/>
        <v>0</v>
      </c>
      <c r="T40" s="82">
        <v>343</v>
      </c>
      <c r="U40" s="164">
        <v>343</v>
      </c>
      <c r="V40" s="166">
        <f>'Příloha smlouvy č.5a'!$E$15</f>
        <v>0</v>
      </c>
      <c r="W40" s="70">
        <v>24</v>
      </c>
      <c r="X40" s="161">
        <f>'Příloha smlouvy č.5a'!E16</f>
        <v>0</v>
      </c>
      <c r="Y40" s="71">
        <f t="shared" si="1"/>
        <v>0</v>
      </c>
      <c r="Z40" s="72">
        <f t="shared" si="2"/>
        <v>0</v>
      </c>
      <c r="AA40" s="83"/>
      <c r="AC40" s="85"/>
    </row>
    <row r="41" spans="1:27" s="84" customFormat="1" ht="25.2" customHeight="1" thickBot="1">
      <c r="A41" s="79"/>
      <c r="B41" s="86" t="s">
        <v>91</v>
      </c>
      <c r="C41" s="87">
        <v>0</v>
      </c>
      <c r="D41" s="88">
        <v>0</v>
      </c>
      <c r="E41" s="89">
        <v>0</v>
      </c>
      <c r="F41" s="90" t="s">
        <v>89</v>
      </c>
      <c r="G41" s="155">
        <v>24</v>
      </c>
      <c r="H41" s="158">
        <f>'Příloha smlouvy č.5a'!$E$9</f>
        <v>0</v>
      </c>
      <c r="I41" s="155">
        <v>6</v>
      </c>
      <c r="J41" s="158">
        <f>'Příloha smlouvy č.5a'!$E$10</f>
        <v>0</v>
      </c>
      <c r="K41" s="155">
        <v>0</v>
      </c>
      <c r="L41" s="160">
        <v>0</v>
      </c>
      <c r="M41" s="88">
        <v>0</v>
      </c>
      <c r="N41" s="91">
        <v>0</v>
      </c>
      <c r="O41" s="155">
        <v>1</v>
      </c>
      <c r="P41" s="158">
        <f>'Příloha smlouvy č.5a'!$E$13</f>
        <v>0</v>
      </c>
      <c r="Q41" s="155">
        <v>0</v>
      </c>
      <c r="R41" s="160">
        <v>0</v>
      </c>
      <c r="S41" s="92">
        <f t="shared" si="0"/>
        <v>0</v>
      </c>
      <c r="T41" s="93">
        <v>0</v>
      </c>
      <c r="U41" s="165">
        <v>0</v>
      </c>
      <c r="V41" s="87">
        <v>0</v>
      </c>
      <c r="W41" s="94">
        <v>0</v>
      </c>
      <c r="X41" s="91">
        <v>0</v>
      </c>
      <c r="Y41" s="95">
        <f t="shared" si="1"/>
        <v>0</v>
      </c>
      <c r="Z41" s="96">
        <f t="shared" si="2"/>
        <v>0</v>
      </c>
      <c r="AA41" s="97"/>
    </row>
    <row r="42" spans="1:27" s="84" customFormat="1" ht="16.95" customHeight="1">
      <c r="A42" s="98"/>
      <c r="B42" s="99"/>
      <c r="C42" s="100"/>
      <c r="D42" s="101"/>
      <c r="E42" s="101"/>
      <c r="F42" s="101"/>
      <c r="G42" s="100"/>
      <c r="H42" s="100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>
        <f>SUM(S9:S41)</f>
        <v>0</v>
      </c>
      <c r="T42" s="101"/>
      <c r="U42" s="101"/>
      <c r="V42" s="101"/>
      <c r="W42" s="101"/>
      <c r="X42" s="101"/>
      <c r="Y42" s="102">
        <f aca="true" t="shared" si="3" ref="Y42:Z42">SUM(Y9:Y41)</f>
        <v>0</v>
      </c>
      <c r="Z42" s="170">
        <f t="shared" si="3"/>
        <v>0</v>
      </c>
      <c r="AA42" s="103"/>
    </row>
    <row r="43" spans="1:27" s="84" customFormat="1" ht="25.2" customHeight="1">
      <c r="A43" s="98"/>
      <c r="B43" s="104" t="s">
        <v>92</v>
      </c>
      <c r="C43" s="100"/>
      <c r="D43" s="101"/>
      <c r="E43" s="101"/>
      <c r="F43" s="101"/>
      <c r="G43" s="100"/>
      <c r="H43" s="100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3"/>
    </row>
    <row r="44" spans="2:26" ht="18" customHeight="1">
      <c r="B44" s="104" t="s">
        <v>93</v>
      </c>
      <c r="T44" s="18"/>
      <c r="U44" s="18"/>
      <c r="V44" s="18"/>
      <c r="W44" s="18"/>
      <c r="X44" s="18"/>
      <c r="Y44" s="18"/>
      <c r="Z44" s="18"/>
    </row>
    <row r="45" spans="2:26" ht="13.95" customHeight="1">
      <c r="B45" s="104"/>
      <c r="Y45" s="105"/>
      <c r="Z45" s="106"/>
    </row>
    <row r="46" spans="2:26" ht="25.2" customHeight="1">
      <c r="B46" s="107" t="s">
        <v>94</v>
      </c>
      <c r="O46" s="108"/>
      <c r="P46" s="104"/>
      <c r="Q46" s="104"/>
      <c r="R46" s="104"/>
      <c r="S46" s="104"/>
      <c r="T46" s="109"/>
      <c r="U46" s="109"/>
      <c r="V46" s="109"/>
      <c r="W46" s="109"/>
      <c r="X46" s="109"/>
      <c r="Y46" s="109"/>
      <c r="Z46" s="108"/>
    </row>
    <row r="47" spans="2:26" ht="25.2" customHeight="1">
      <c r="B47" s="110" t="s">
        <v>95</v>
      </c>
      <c r="O47" s="108"/>
      <c r="P47" s="104"/>
      <c r="Q47" s="104"/>
      <c r="R47" s="104"/>
      <c r="S47" s="104"/>
      <c r="T47" s="109"/>
      <c r="U47" s="109"/>
      <c r="V47" s="109"/>
      <c r="W47" s="109"/>
      <c r="X47" s="109"/>
      <c r="Y47" s="111"/>
      <c r="Z47" s="112"/>
    </row>
    <row r="48" spans="2:26" ht="25.2" customHeight="1">
      <c r="B48" s="113" t="s">
        <v>96</v>
      </c>
      <c r="D48" s="114"/>
      <c r="E48" s="115"/>
      <c r="F48" s="115"/>
      <c r="O48" s="108"/>
      <c r="P48" s="104"/>
      <c r="Q48" s="104"/>
      <c r="R48" s="104"/>
      <c r="S48" s="104"/>
      <c r="T48" s="109"/>
      <c r="U48" s="109"/>
      <c r="V48" s="109"/>
      <c r="W48" s="109"/>
      <c r="X48" s="109"/>
      <c r="Y48" s="109"/>
      <c r="Z48" s="108"/>
    </row>
    <row r="49" ht="25.2" customHeight="1">
      <c r="B49" s="116" t="s">
        <v>97</v>
      </c>
    </row>
    <row r="50" ht="25.2" customHeight="1"/>
    <row r="51" ht="25.2" customHeight="1"/>
    <row r="52" ht="15">
      <c r="Y52" s="18"/>
    </row>
  </sheetData>
  <mergeCells count="18">
    <mergeCell ref="W6:X6"/>
    <mergeCell ref="B7:B8"/>
    <mergeCell ref="C7:C8"/>
    <mergeCell ref="F7:F8"/>
    <mergeCell ref="C5:P5"/>
    <mergeCell ref="S5:S7"/>
    <mergeCell ref="B1:AA1"/>
    <mergeCell ref="T5:X5"/>
    <mergeCell ref="Y5:Y7"/>
    <mergeCell ref="Z5:Z7"/>
    <mergeCell ref="C6:E6"/>
    <mergeCell ref="F6:H6"/>
    <mergeCell ref="I6:J6"/>
    <mergeCell ref="K6:L6"/>
    <mergeCell ref="M6:N6"/>
    <mergeCell ref="O6:P6"/>
    <mergeCell ref="Q6:R6"/>
    <mergeCell ref="T6:V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A0B29-DF21-4B23-9405-0069EEEE59A5}">
  <dimension ref="A1:I23"/>
  <sheetViews>
    <sheetView view="pageBreakPreview" zoomScale="130" zoomScaleSheetLayoutView="130" workbookViewId="0" topLeftCell="A1">
      <selection activeCell="D16" sqref="D16"/>
    </sheetView>
  </sheetViews>
  <sheetFormatPr defaultColWidth="8.8515625" defaultRowHeight="15"/>
  <cols>
    <col min="1" max="1" width="5.28125" style="122" customWidth="1"/>
    <col min="2" max="2" width="33.421875" style="122" customWidth="1"/>
    <col min="3" max="3" width="13.28125" style="122" customWidth="1"/>
    <col min="4" max="4" width="12.7109375" style="123" customWidth="1"/>
    <col min="5" max="5" width="12.7109375" style="122" customWidth="1"/>
    <col min="6" max="6" width="17.421875" style="122" customWidth="1"/>
    <col min="7" max="7" width="12.7109375" style="122" customWidth="1"/>
    <col min="8" max="8" width="20.140625" style="122" customWidth="1"/>
    <col min="9" max="16384" width="8.8515625" style="122" customWidth="1"/>
  </cols>
  <sheetData>
    <row r="1" spans="1:9" ht="33.6">
      <c r="A1" s="205" t="s">
        <v>110</v>
      </c>
      <c r="B1" s="206"/>
      <c r="C1" s="206"/>
      <c r="D1" s="206"/>
      <c r="E1" s="206"/>
      <c r="F1" s="206"/>
      <c r="G1" s="206"/>
      <c r="H1" s="206"/>
      <c r="I1" s="206"/>
    </row>
    <row r="2" spans="2:6" s="120" customFormat="1" ht="15.6">
      <c r="B2" s="1" t="s">
        <v>98</v>
      </c>
      <c r="C2" s="1"/>
      <c r="D2" s="117"/>
      <c r="E2" s="118"/>
      <c r="F2" s="119"/>
    </row>
    <row r="3" spans="2:5" ht="15">
      <c r="B3" s="207" t="s">
        <v>99</v>
      </c>
      <c r="C3" s="208"/>
      <c r="D3" s="208"/>
      <c r="E3" s="121"/>
    </row>
    <row r="4" ht="15" thickBot="1"/>
    <row r="5" spans="2:8" s="129" customFormat="1" ht="29.4" thickBot="1">
      <c r="B5" s="124"/>
      <c r="C5" s="125" t="s">
        <v>100</v>
      </c>
      <c r="D5" s="125" t="s">
        <v>101</v>
      </c>
      <c r="E5" s="126">
        <v>2024</v>
      </c>
      <c r="F5" s="127">
        <v>2025</v>
      </c>
      <c r="G5" s="127">
        <v>2026</v>
      </c>
      <c r="H5" s="128" t="s">
        <v>102</v>
      </c>
    </row>
    <row r="6" spans="2:8" ht="15">
      <c r="B6" s="209" t="s">
        <v>103</v>
      </c>
      <c r="C6" s="130" t="s">
        <v>104</v>
      </c>
      <c r="D6" s="131">
        <f>'Příloha smlouvy č. 6'!$Z$42</f>
        <v>0</v>
      </c>
      <c r="E6" s="131">
        <f>'Příloha smlouvy č. 6'!$Z$42</f>
        <v>0</v>
      </c>
      <c r="F6" s="131">
        <f>'Příloha smlouvy č. 6'!$Z$42</f>
        <v>0</v>
      </c>
      <c r="G6" s="131">
        <f>'Příloha smlouvy č. 6'!$Z$42</f>
        <v>0</v>
      </c>
      <c r="H6" s="132">
        <f>SUM(D6:G6)</f>
        <v>0</v>
      </c>
    </row>
    <row r="7" spans="2:8" ht="15" thickBot="1">
      <c r="B7" s="210"/>
      <c r="C7" s="133" t="s">
        <v>105</v>
      </c>
      <c r="D7" s="134">
        <f>D6*1.21</f>
        <v>0</v>
      </c>
      <c r="E7" s="134">
        <f aca="true" t="shared" si="0" ref="E7:G7">E6*1.21</f>
        <v>0</v>
      </c>
      <c r="F7" s="134">
        <f t="shared" si="0"/>
        <v>0</v>
      </c>
      <c r="G7" s="134">
        <f t="shared" si="0"/>
        <v>0</v>
      </c>
      <c r="H7" s="135">
        <f>SUM(D7:G7)</f>
        <v>0</v>
      </c>
    </row>
    <row r="8" spans="2:8" ht="15">
      <c r="B8" s="209" t="s">
        <v>106</v>
      </c>
      <c r="C8" s="130" t="s">
        <v>104</v>
      </c>
      <c r="D8" s="211">
        <v>4000000</v>
      </c>
      <c r="E8" s="212"/>
      <c r="F8" s="212"/>
      <c r="G8" s="213"/>
      <c r="H8" s="136">
        <f>SUM(D8:G8)</f>
        <v>4000000</v>
      </c>
    </row>
    <row r="9" spans="2:8" ht="15" thickBot="1">
      <c r="B9" s="210"/>
      <c r="C9" s="133" t="s">
        <v>105</v>
      </c>
      <c r="D9" s="214">
        <f>D8*1.21</f>
        <v>4840000</v>
      </c>
      <c r="E9" s="215"/>
      <c r="F9" s="215"/>
      <c r="G9" s="216"/>
      <c r="H9" s="137">
        <f>SUM(D9:G9)</f>
        <v>4840000</v>
      </c>
    </row>
    <row r="10" spans="2:8" ht="15" thickBot="1">
      <c r="B10" s="138" t="s">
        <v>107</v>
      </c>
      <c r="C10" s="139"/>
      <c r="D10" s="122"/>
      <c r="E10" s="140" t="s">
        <v>108</v>
      </c>
      <c r="G10" s="141" t="s">
        <v>104</v>
      </c>
      <c r="H10" s="142">
        <f>H6+H8</f>
        <v>4000000</v>
      </c>
    </row>
    <row r="11" spans="2:8" ht="15" thickBot="1">
      <c r="B11" s="143"/>
      <c r="G11" s="144" t="s">
        <v>105</v>
      </c>
      <c r="H11" s="142">
        <f>H10*1.21</f>
        <v>4840000</v>
      </c>
    </row>
    <row r="12" spans="2:4" ht="15">
      <c r="B12" s="140"/>
      <c r="C12" s="140"/>
      <c r="D12" s="145"/>
    </row>
    <row r="14" ht="15">
      <c r="B14" s="146"/>
    </row>
    <row r="18" ht="15">
      <c r="D18" s="147"/>
    </row>
    <row r="19" spans="2:4" ht="23.4">
      <c r="B19" s="148"/>
      <c r="C19" s="148"/>
      <c r="D19" s="147"/>
    </row>
    <row r="20" ht="23.4">
      <c r="F20" s="149"/>
    </row>
    <row r="21" ht="23.4">
      <c r="F21" s="149"/>
    </row>
    <row r="22" ht="15">
      <c r="D22" s="147"/>
    </row>
    <row r="23" spans="2:4" ht="23.4">
      <c r="B23" s="148"/>
      <c r="C23" s="148"/>
      <c r="D23" s="147"/>
    </row>
  </sheetData>
  <mergeCells count="6">
    <mergeCell ref="A1:I1"/>
    <mergeCell ref="B3:D3"/>
    <mergeCell ref="B6:B7"/>
    <mergeCell ref="B8:B9"/>
    <mergeCell ref="D8:G8"/>
    <mergeCell ref="D9:G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 Jaroslav Ing.</dc:creator>
  <cp:keywords/>
  <dc:description/>
  <cp:lastModifiedBy>Víšková Katarína Ing.</cp:lastModifiedBy>
  <cp:lastPrinted>2022-08-25T10:47:02Z</cp:lastPrinted>
  <dcterms:created xsi:type="dcterms:W3CDTF">2018-06-07T09:07:31Z</dcterms:created>
  <dcterms:modified xsi:type="dcterms:W3CDTF">2022-09-06T11:31:18Z</dcterms:modified>
  <cp:category/>
  <cp:version/>
  <cp:contentType/>
  <cp:contentStatus/>
</cp:coreProperties>
</file>