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0775" windowHeight="10680" activeTab="0"/>
  </bookViews>
  <sheets>
    <sheet name="Rekapitulace stavby" sheetId="1" r:id="rId1"/>
    <sheet name="SO-01 - Hráz poldru" sheetId="2" r:id="rId2"/>
    <sheet name="SO-02 - Sdružený objekt" sheetId="3" r:id="rId3"/>
    <sheet name="SO-03 - Přeložka toku" sheetId="4" r:id="rId4"/>
    <sheet name="SO-04 - Úprava studny" sheetId="5" r:id="rId5"/>
    <sheet name="SO-06 - Kácení" sheetId="6" r:id="rId6"/>
    <sheet name="SO-07 - Výsadby" sheetId="7" r:id="rId7"/>
    <sheet name="VON - Vedlejší a ostatní ..." sheetId="8" r:id="rId8"/>
    <sheet name="Pokyny pro vyplnění" sheetId="9" r:id="rId9"/>
  </sheets>
  <definedNames>
    <definedName name="_xlnm._FilterDatabase" localSheetId="1" hidden="1">'SO-01 - Hráz poldru'!$C$85:$K$245</definedName>
    <definedName name="_xlnm._FilterDatabase" localSheetId="2" hidden="1">'SO-02 - Sdružený objekt'!$C$87:$K$287</definedName>
    <definedName name="_xlnm._FilterDatabase" localSheetId="3" hidden="1">'SO-03 - Přeložka toku'!$C$85:$K$218</definedName>
    <definedName name="_xlnm._FilterDatabase" localSheetId="4" hidden="1">'SO-04 - Úprava studny'!$C$86:$K$313</definedName>
    <definedName name="_xlnm._FilterDatabase" localSheetId="5" hidden="1">'SO-06 - Kácení'!$C$80:$K$214</definedName>
    <definedName name="_xlnm._FilterDatabase" localSheetId="6" hidden="1">'SO-07 - Výsadby'!$C$81:$K$156</definedName>
    <definedName name="_xlnm._FilterDatabase" localSheetId="7" hidden="1">'VON - Vedlejší a ostatní ...'!$C$81:$K$114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'SO-01 - Hráz poldru'!$C$4:$J$39,'SO-01 - Hráz poldru'!$C$45:$J$67,'SO-01 - Hráz poldru'!$C$73:$K$245</definedName>
    <definedName name="_xlnm.Print_Area" localSheetId="2">'SO-02 - Sdružený objekt'!$C$4:$J$39,'SO-02 - Sdružený objekt'!$C$45:$J$69,'SO-02 - Sdružený objekt'!$C$75:$K$287</definedName>
    <definedName name="_xlnm.Print_Area" localSheetId="3">'SO-03 - Přeložka toku'!$C$4:$J$39,'SO-03 - Přeložka toku'!$C$45:$J$67,'SO-03 - Přeložka toku'!$C$73:$K$218</definedName>
    <definedName name="_xlnm.Print_Area" localSheetId="4">'SO-04 - Úprava studny'!$C$4:$J$39,'SO-04 - Úprava studny'!$C$45:$J$68,'SO-04 - Úprava studny'!$C$74:$K$313</definedName>
    <definedName name="_xlnm.Print_Area" localSheetId="5">'SO-06 - Kácení'!$C$4:$J$39,'SO-06 - Kácení'!$C$45:$J$62,'SO-06 - Kácení'!$C$68:$K$214</definedName>
    <definedName name="_xlnm.Print_Area" localSheetId="6">'SO-07 - Výsadby'!$C$4:$J$39,'SO-07 - Výsadby'!$C$45:$J$63,'SO-07 - Výsadby'!$C$69:$K$156</definedName>
    <definedName name="_xlnm.Print_Area" localSheetId="7">'VON - Vedlejší a ostatní ...'!$C$4:$J$39,'VON - Vedlejší a ostatní ...'!$C$45:$J$63,'VON - Vedlejší a ostatní ...'!$C$69:$K$114</definedName>
    <definedName name="_xlnm.Print_Titles" localSheetId="0">'Rekapitulace stavby'!$52:$52</definedName>
    <definedName name="_xlnm.Print_Titles" localSheetId="1">'SO-01 - Hráz poldru'!$85:$85</definedName>
    <definedName name="_xlnm.Print_Titles" localSheetId="2">'SO-02 - Sdružený objekt'!$87:$87</definedName>
    <definedName name="_xlnm.Print_Titles" localSheetId="3">'SO-03 - Přeložka toku'!$85:$85</definedName>
    <definedName name="_xlnm.Print_Titles" localSheetId="4">'SO-04 - Úprava studny'!$86:$86</definedName>
    <definedName name="_xlnm.Print_Titles" localSheetId="5">'SO-06 - Kácení'!$80:$80</definedName>
    <definedName name="_xlnm.Print_Titles" localSheetId="6">'SO-07 - Výsadby'!$81:$81</definedName>
    <definedName name="_xlnm.Print_Titles" localSheetId="7">'VON - Vedlejší a ostatní ...'!$81:$81</definedName>
  </definedNames>
  <calcPr calcId="125725"/>
</workbook>
</file>

<file path=xl/sharedStrings.xml><?xml version="1.0" encoding="utf-8"?>
<sst xmlns="http://schemas.openxmlformats.org/spreadsheetml/2006/main" count="9087" uniqueCount="1596">
  <si>
    <t>Export Komplet</t>
  </si>
  <si>
    <t>VZ</t>
  </si>
  <si>
    <t>2.0</t>
  </si>
  <si>
    <t>ZAMOK</t>
  </si>
  <si>
    <t>False</t>
  </si>
  <si>
    <t>{d296fa50-68b5-444a-a183-710bc47d343b}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</si>
  <si>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</si>
  <si>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</si>
  <si>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</si>
  <si>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</si>
  <si>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</si>
  <si>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</si>
  <si>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</si>
  <si>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</si>
  <si>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</si>
  <si>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</si>
  <si>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</si>
  <si>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Poldr Cihelna v k.ú. Močovice</t>
  </si>
  <si>
    <t>KSO:</t>
  </si>
  <si>
    <t/>
  </si>
  <si>
    <t>CC-CZ:</t>
  </si>
  <si>
    <t>Místo:</t>
  </si>
  <si>
    <t xml:space="preserve"> </t>
  </si>
  <si>
    <t>Datum:</t>
  </si>
  <si>
    <t>16. 6. 2022</t>
  </si>
  <si>
    <t>Zadavatel:</t>
  </si>
  <si>
    <t>IČ:</t>
  </si>
  <si>
    <t>ČR-SPÚ, Pobočka Kutná Hora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</si>
  <si>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</si>
  <si>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</si>
  <si>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</si>
  <si>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</si>
  <si>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</si>
  <si>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</si>
  <si>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</si>
  <si>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</si>
  <si>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</si>
  <si>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</si>
  <si>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</si>
  <si>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</si>
  <si>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</si>
  <si>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</si>
  <si>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</si>
  <si>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</si>
  <si>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</si>
  <si>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</si>
  <si>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</si>
  <si>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</si>
  <si>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</si>
  <si>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</si>
  <si>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</si>
  <si>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</si>
  <si>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</si>
  <si>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</si>
  <si>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</si>
  <si>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</si>
  <si>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</si>
  <si>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</si>
  <si>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</si>
  <si>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</si>
  <si>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</si>
  <si>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</si>
  <si>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</si>
  <si>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</si>
  <si>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</si>
  <si>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</si>
  <si>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</si>
  <si>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</si>
  <si>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</si>
  <si>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</si>
  <si>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</si>
  <si>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</si>
  <si>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</si>
  <si>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</si>
  <si>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</si>
  <si>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</si>
  <si>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</si>
  <si>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Hráz poldru</t>
  </si>
  <si>
    <t>STA</t>
  </si>
  <si>
    <t>1</t>
  </si>
  <si>
    <t>{c391f62f-fdf3-4255-a27b-399d94df746c}</t>
  </si>
  <si>
    <t>832 1</t>
  </si>
  <si>
    <t>2</t>
  </si>
  <si>
    <t>SO-02</t>
  </si>
  <si>
    <t>Sdružený objekt</t>
  </si>
  <si>
    <t>{63fda14a-1738-43d9-aa11-13a7a1ba36b8}</t>
  </si>
  <si>
    <t>832 3</t>
  </si>
  <si>
    <t>SO-03</t>
  </si>
  <si>
    <t>Přeložka toku</t>
  </si>
  <si>
    <t>{61fcece9-ea95-4d59-bedc-2a09989a86a3}</t>
  </si>
  <si>
    <t>833 2</t>
  </si>
  <si>
    <t>SO-04</t>
  </si>
  <si>
    <t>Úprava studny</t>
  </si>
  <si>
    <t>{abcaee98-3072-4db3-bfa9-37fede6c8f35}</t>
  </si>
  <si>
    <t>825 7</t>
  </si>
  <si>
    <t>SO-06</t>
  </si>
  <si>
    <t>Kácení</t>
  </si>
  <si>
    <t>{f3615c6e-04ba-472b-b1fd-45bc3314a4f0}</t>
  </si>
  <si>
    <t>SO-07</t>
  </si>
  <si>
    <t>Výsadby</t>
  </si>
  <si>
    <t>{3da67e08-ef5b-4036-80d7-fca0317a54d1}</t>
  </si>
  <si>
    <t>823 2</t>
  </si>
  <si>
    <t>VON</t>
  </si>
  <si>
    <t>Vedlejší a ostatní náklady</t>
  </si>
  <si>
    <t>{08be5c2b-024a-4426-af99-75160330b691}</t>
  </si>
  <si>
    <t>KRYCÍ LIST SOUPISU PRACÍ</t>
  </si>
  <si>
    <t>Objekt:</t>
  </si>
  <si>
    <t>SO-01 - Hráz poldru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</si>
  <si>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</si>
  <si>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</si>
  <si>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</si>
  <si>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</si>
  <si>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</si>
  <si>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</si>
  <si>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</si>
  <si>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</si>
  <si>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</si>
  <si>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</si>
  <si>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</si>
  <si>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</si>
  <si>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</si>
  <si>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</si>
  <si>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</si>
  <si>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</si>
  <si>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</si>
  <si>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</si>
  <si>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</si>
  <si>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</si>
  <si>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</si>
  <si>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</si>
  <si>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</si>
  <si>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</si>
  <si>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</si>
  <si>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</si>
  <si>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</si>
  <si>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</si>
  <si>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</si>
  <si>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119001401</t>
  </si>
  <si>
    <t>Dočasné zajištění potrubí ocelového nebo litinového DN do 200 mm</t>
  </si>
  <si>
    <t>m</t>
  </si>
  <si>
    <t>CS ÚRS 2022 01</t>
  </si>
  <si>
    <t>4</t>
  </si>
  <si>
    <t>1395850619</t>
  </si>
  <si>
    <t>PP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</si>
  <si>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</si>
  <si>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Online PSC</t>
  </si>
  <si>
    <t>https://podminky.urs.cz/item/CS_URS_2022_01/119001401</t>
  </si>
  <si>
    <t>VV</t>
  </si>
  <si>
    <t>"vodovod - viz. Tabulka kubatur D.1.2.5." 28,0</t>
  </si>
  <si>
    <t>119001421</t>
  </si>
  <si>
    <t>Dočasné zajištění kabelů a kabelových tratí ze 3 volně ložených kabelů</t>
  </si>
  <si>
    <t>-1218502660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</si>
  <si>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</si>
  <si>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https://podminky.urs.cz/item/CS_URS_2022_01/119001421</t>
  </si>
  <si>
    <t>"el. kabel - viz. Tabulka kubatur D.1.2.5." 28,0</t>
  </si>
  <si>
    <t>3</t>
  </si>
  <si>
    <t>121151123</t>
  </si>
  <si>
    <t>Sejmutí ornice plochy přes 500 m2 tl vrstvy do 200 mm strojně</t>
  </si>
  <si>
    <t>m2</t>
  </si>
  <si>
    <t>961589570</t>
  </si>
  <si>
    <t>Sejmutí ornice strojně při souvislé ploše přes 500 m2, tl. vrstvy do 200 mm</t>
  </si>
  <si>
    <t>https://podminky.urs.cz/item/CS_URS_2022_01/121151123</t>
  </si>
  <si>
    <t>"viz. Tabulka kubatur D.1.2.5." 331,0/0,2</t>
  </si>
  <si>
    <t>122252204</t>
  </si>
  <si>
    <t>Odkopávky a prokopávky nezapažené pro silnice a dálnice v hornině třídy těžitelnosti I objem do 500 m3 strojně</t>
  </si>
  <si>
    <t>m3</t>
  </si>
  <si>
    <t>-742222679</t>
  </si>
  <si>
    <t>Odkopávky a prokopávky nezapažené pro silnice a dálnice strojně v hornině třídy těžitelnosti I přes 100 do 500 m3</t>
  </si>
  <si>
    <t>https://podminky.urs.cz/item/CS_URS_2022_01/122252204</t>
  </si>
  <si>
    <t>"obslužná komunikace mimo hráz - viz. D.1.2.5." 136,0</t>
  </si>
  <si>
    <t>5</t>
  </si>
  <si>
    <t>131251106</t>
  </si>
  <si>
    <t>Hloubení jam nezapažených v hornině třídy těžitelnosti I skupiny 3 objem do 5000 m3 strojně</t>
  </si>
  <si>
    <t>1408572612</t>
  </si>
  <si>
    <t>Hloubení nezapažených jam a zářezů strojně s urovnáním dna do předepsaného profilu a spádu v hornině třídy těžitelnosti I skupiny 3 přes 1 000 do 5 000 m3</t>
  </si>
  <si>
    <t>https://podminky.urs.cz/item/CS_URS_2022_01/131251106</t>
  </si>
  <si>
    <t>"viz. Tabulka kubatur D.1.2.5." 2602,0</t>
  </si>
  <si>
    <t>6</t>
  </si>
  <si>
    <t>139001101</t>
  </si>
  <si>
    <t>Příplatek za ztížení vykopávky v blízkosti podzemního vedení</t>
  </si>
  <si>
    <t>-237927035</t>
  </si>
  <si>
    <t>Příplatek k cenám hloubených vykopávek za ztížení vykopávky v blízkosti podzemního vedení nebo výbušnin pro jakoukoliv třídu horniny</t>
  </si>
  <si>
    <t>https://podminky.urs.cz/item/CS_URS_2022_01/139001101</t>
  </si>
  <si>
    <t>"vodovod - viz. Tabulka kubatur D.1.2.5." 28,0*1,2*1,2</t>
  </si>
  <si>
    <t>"el. kabel - viz. Tabulka kubatur D.1.2.5." 28,0*1,2*1,2</t>
  </si>
  <si>
    <t>7</t>
  </si>
  <si>
    <t>162351103</t>
  </si>
  <si>
    <t>Vodorovné přemístění přes 50 do 500 m výkopku/sypaniny z horniny třídy těžitelnosti I skupiny 1 až 3</t>
  </si>
  <si>
    <t>-246437323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</si>
  <si>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</si>
  <si>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</si>
  <si>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"chybějící ornice na ohumusování z deponie" ((850,0+110,0)*0,05+(335,0+2258,0)*0,2)-331,0</t>
  </si>
  <si>
    <t>8</t>
  </si>
  <si>
    <t>162751117</t>
  </si>
  <si>
    <t>Vodorovné přemístění přes 9 000 do 10000 m výkopku/sypaniny z horniny třídy těžitelnosti I skupiny 1 až 3</t>
  </si>
  <si>
    <t>-977005827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</si>
  <si>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</si>
  <si>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</si>
  <si>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"dovoz chybějící zeminy" 8009,0-(136,0+2602,0)</t>
  </si>
  <si>
    <t>9</t>
  </si>
  <si>
    <t>162751119</t>
  </si>
  <si>
    <t>Příplatek k vodorovnému přemístění výkopku/sypaniny z horniny třídy těžitelnosti I skupiny 1 až 3 ZKD 1000 m přes 10000 m</t>
  </si>
  <si>
    <t>2032402763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</si>
  <si>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</si>
  <si>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</si>
  <si>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"dovoz chybějící zeminy" 10*5271,0</t>
  </si>
  <si>
    <t>10</t>
  </si>
  <si>
    <t>167151111</t>
  </si>
  <si>
    <t>Nakládání výkopku z hornin třídy těžitelnosti I skupiny 1 až 3 přes 100 m3</t>
  </si>
  <si>
    <t>1541913224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</si>
  <si>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</si>
  <si>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</si>
  <si>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11</t>
  </si>
  <si>
    <t>M</t>
  </si>
  <si>
    <t>58399003-R</t>
  </si>
  <si>
    <t>Nákup zeminy</t>
  </si>
  <si>
    <t>-495324911</t>
  </si>
  <si>
    <t>"dovoz chybějící zeminy" 5271,0</t>
  </si>
  <si>
    <t>12</t>
  </si>
  <si>
    <t>171103202</t>
  </si>
  <si>
    <t>Uložení sypanin z horniny třídy těžitelnosti I a II skupiny 1 až 4 do hrází nádrží se zhutněním 100 % PS C s příměsí jílu přes 20 do 50 %</t>
  </si>
  <si>
    <t>1483695694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</si>
  <si>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</si>
  <si>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https://podminky.urs.cz/item/CS_URS_2022_01/171103202</t>
  </si>
  <si>
    <t>"viz. Tabulka kubatur D.1.2.5." 8009,0</t>
  </si>
  <si>
    <t>13</t>
  </si>
  <si>
    <t>171109001-R</t>
  </si>
  <si>
    <t>Třídění zemin</t>
  </si>
  <si>
    <t>-707626155</t>
  </si>
  <si>
    <t>"zemina na hráz" 8009,0</t>
  </si>
  <si>
    <t>14</t>
  </si>
  <si>
    <t>181351103</t>
  </si>
  <si>
    <t>Rozprostření ornice tl vrstvy do 200 mm pl přes 100 do 500 m2 v rovině nebo ve svahu do 1:5 strojně</t>
  </si>
  <si>
    <t>964016723</t>
  </si>
  <si>
    <t>Rozprostření a urovnání ornice v rovině nebo ve svahu sklonu do 1:5 strojně při souvislé ploše přes 100 do 500 m2, tl. vrstvy do 200 mm</t>
  </si>
  <si>
    <t>https://podminky.urs.cz/item/CS_URS_2022_01/181351103</t>
  </si>
  <si>
    <t>"viz. Tabulka kubatur D.1.2.5." 735,0</t>
  </si>
  <si>
    <t>"odpočet zatravňovací vrstvy tl. 50 mm (v hrázi)" -100,0*4,0</t>
  </si>
  <si>
    <t>181351113</t>
  </si>
  <si>
    <t>Rozprostření ornice tl vrstvy do 200 mm pl přes 500 m2 v rovině nebo ve svahu do 1:5 strojně</t>
  </si>
  <si>
    <t>-1209728797</t>
  </si>
  <si>
    <t>Rozprostření a urovnání ornice v rovině nebo ve svahu sklonu do 1:5 strojně při souvislé ploše přes 500 m2, tl. vrstvy do 200 mm</t>
  </si>
  <si>
    <t>https://podminky.urs.cz/item/CS_URS_2022_01/181351113</t>
  </si>
  <si>
    <t>P</t>
  </si>
  <si>
    <t>Poznámka k položce:
Zatravňovací vrstva dle ŠD (Tabulka kubatur D.1.2.5.):   240 m3:0,25 m=960,0 m2
- z toho je 4,0x100,0+450,0=850 m2 v rovině a 960,0-850,0=110 m2 ve svahu</t>
  </si>
  <si>
    <t>"zatravňovací vrstva tl. 50 mm (koruna hráze+sjezdy+obratiště) - viz. vzorový řez D.1.2.4. + Tabulka kubatur D.1.2.5." 100,0*4,0+450,0</t>
  </si>
  <si>
    <t>16</t>
  </si>
  <si>
    <t>181411121</t>
  </si>
  <si>
    <t>Založení lučního trávníku výsevem pl do 1000 m2 v rovině a ve svahu do 1:5</t>
  </si>
  <si>
    <t>-1791646477</t>
  </si>
  <si>
    <t>Založení trávníku na půdě předem připravené plochy do 1000 m2 výsevem včetně utažení lučního v rovině nebo na svahu do 1:5</t>
  </si>
  <si>
    <t>https://podminky.urs.cz/item/CS_URS_2022_01/181411121</t>
  </si>
  <si>
    <t>"viz. Tabulka kubatur D.1.2.5. (vč. zatravňovací vrstvy) " 735,0</t>
  </si>
  <si>
    <t>"mimo hráz - viz. D.1.2.5." 450,0</t>
  </si>
  <si>
    <t>17</t>
  </si>
  <si>
    <t>00572410</t>
  </si>
  <si>
    <t>osivo směs travní parková</t>
  </si>
  <si>
    <t>kg</t>
  </si>
  <si>
    <t>-441499610</t>
  </si>
  <si>
    <t>Poznámka k položce:
Na zatravňovací vrstvu je nutné použít travní směs letištního nebo parkového charakteru odolávající vysokému zatížení (0,025 kg/m2, ztratné 3%).</t>
  </si>
  <si>
    <t>(850,0+110,0)*0,025*1,03</t>
  </si>
  <si>
    <t>18</t>
  </si>
  <si>
    <t>00572472</t>
  </si>
  <si>
    <t>osivo směs travní krajinná-rovinná</t>
  </si>
  <si>
    <t>-296976862</t>
  </si>
  <si>
    <t>1185,0*0,02*1,03</t>
  </si>
  <si>
    <t>19</t>
  </si>
  <si>
    <t>181451122</t>
  </si>
  <si>
    <t>Založení lučního trávníku výsevem pl přes 1000 m2 ve svahu přes 1:5 do 1:2</t>
  </si>
  <si>
    <t>-609649868</t>
  </si>
  <si>
    <t>Založení trávníku na půdě předem připravené plochy přes 1000 m2 výsevem včetně utažení lučního na svahu přes 1:5 do 1:2</t>
  </si>
  <si>
    <t>https://podminky.urs.cz/item/CS_URS_2022_01/181451122</t>
  </si>
  <si>
    <t>"viz. Tabulka kubatur D.1.2.5. (vč. zatravňovací vrstvy) " 2368,0</t>
  </si>
  <si>
    <t>20</t>
  </si>
  <si>
    <t>00572474</t>
  </si>
  <si>
    <t>osivo směs travní krajinná-svahová</t>
  </si>
  <si>
    <t>432210185</t>
  </si>
  <si>
    <t>2368,0*0,02*1,03</t>
  </si>
  <si>
    <t>181951112</t>
  </si>
  <si>
    <t>Úprava pláně v hornině třídy těžitelnosti I skupiny 1 až 3 se zhutněním strojně</t>
  </si>
  <si>
    <t>-1923150717</t>
  </si>
  <si>
    <t>Úprava pláně vyrovnáním výškových rozdílů strojně v hornině třídy těžitelnosti I, skupiny 1 až 3 se zhutněním</t>
  </si>
  <si>
    <t>https://podminky.urs.cz/item/CS_URS_2022_01/181951112</t>
  </si>
  <si>
    <t>22</t>
  </si>
  <si>
    <t>182251101</t>
  </si>
  <si>
    <t>Svahování násypů strojně</t>
  </si>
  <si>
    <t>-862404224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</si>
  <si>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</si>
  <si>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</si>
  <si>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"viz. Tabulka kubatur D.1.2.5." 2368,0</t>
  </si>
  <si>
    <t>23</t>
  </si>
  <si>
    <t>182351123</t>
  </si>
  <si>
    <t>Rozprostření ornice pl přes 100 do 500 m2 ve svahu přes 1:5 tl vrstvy do 200 mm strojně</t>
  </si>
  <si>
    <t>-2144292989</t>
  </si>
  <si>
    <t>Rozprostření a urovnání ornice ve svahu sklonu přes 1:5 strojně při souvislé ploše přes 100 do 500 m2, tl. vrstvy do 200 mm</t>
  </si>
  <si>
    <t>https://podminky.urs.cz/item/CS_URS_2022_01/182351123</t>
  </si>
  <si>
    <t>"zatravňovací vrstva tl. 50 mm (sjezd) - viz. D.1.2.4.+D.1.2.5." 960,0-850,0</t>
  </si>
  <si>
    <t>24</t>
  </si>
  <si>
    <t>182351133</t>
  </si>
  <si>
    <t>Rozprostření ornice pl přes 500 m2 ve svahu nad 1:5 tl vrstvy do 200 mm strojně</t>
  </si>
  <si>
    <t>256386768</t>
  </si>
  <si>
    <t>Rozprostření a urovnání ornice ve svahu sklonu přes 1:5 strojně při souvislé ploše přes 500 m2, tl. vrstvy do 200 mm</t>
  </si>
  <si>
    <t>https://podminky.urs.cz/item/CS_URS_2022_01/182351133</t>
  </si>
  <si>
    <t>"odpočet zatravňovací vrstvy tl. 50 mm (sjezd)" -110,0</t>
  </si>
  <si>
    <t>25</t>
  </si>
  <si>
    <t>183403161</t>
  </si>
  <si>
    <t>Obdělání půdy válením v rovině a svahu do 1:5</t>
  </si>
  <si>
    <t>2134761509</t>
  </si>
  <si>
    <t>Obdělání půdy válením v rovině nebo na svahu do 1:5</t>
  </si>
  <si>
    <t>https://podminky.urs.cz/item/CS_URS_2022_01/183403161</t>
  </si>
  <si>
    <t>"zatravňovací vrstva - viz. vzorový řez D.1.2.4." 960,0*2</t>
  </si>
  <si>
    <t>Komunikace pozemní</t>
  </si>
  <si>
    <t>26</t>
  </si>
  <si>
    <t>564871111</t>
  </si>
  <si>
    <t>Podklad ze štěrkodrtě ŠD plochy přes 100 m2 tl 250 mm</t>
  </si>
  <si>
    <t>-216748457</t>
  </si>
  <si>
    <t>Podklad ze štěrkodrti ŠD s rozprostřením a zhutněním plochy přes 100 m2, po zhutnění tl. 250 mm</t>
  </si>
  <si>
    <t>https://podminky.urs.cz/item/CS_URS_2022_01/564871111</t>
  </si>
  <si>
    <t>"koruna hráze + sjezdy+obratiště - viz. vzorový řez D.1.2.4. + Tabulka kubatur D.1.2.5." 240,0/0,25</t>
  </si>
  <si>
    <t>Trubní vedení</t>
  </si>
  <si>
    <t>27</t>
  </si>
  <si>
    <t>877241101</t>
  </si>
  <si>
    <t>Montáž elektrospojek na vodovodním potrubí z PE trub d 90</t>
  </si>
  <si>
    <t>kus</t>
  </si>
  <si>
    <t>1400531381</t>
  </si>
  <si>
    <t>Montáž tvarovek na vodovodním plastovém potrubí z polyetylenu PE 100 elektrotvarovek SDR 11/PN16 spojek, oblouků nebo redukcí d 90</t>
  </si>
  <si>
    <t>https://podminky.urs.cz/item/CS_URS_2022_01/877241101</t>
  </si>
  <si>
    <t>"vodovod - viz. Tabulka kubatur D.1.2.5." 1,0</t>
  </si>
  <si>
    <t>28</t>
  </si>
  <si>
    <t>28615974</t>
  </si>
  <si>
    <t>elektrospojka SDR11 PE 100 PN16 D 90mm</t>
  </si>
  <si>
    <t>-2048641132</t>
  </si>
  <si>
    <t>29</t>
  </si>
  <si>
    <t>899999003-R</t>
  </si>
  <si>
    <t xml:space="preserve">M+D dělené kabelové chráničky HDPE D 110 </t>
  </si>
  <si>
    <t>-209963981</t>
  </si>
  <si>
    <t>30</t>
  </si>
  <si>
    <t>899999022-R</t>
  </si>
  <si>
    <t xml:space="preserve">M+D Půlené chráničky dvouplášťové PP D 160 </t>
  </si>
  <si>
    <t>-939473072</t>
  </si>
  <si>
    <t>Ostatní konstrukce a práce, bourání</t>
  </si>
  <si>
    <t>31</t>
  </si>
  <si>
    <t>936990002-R</t>
  </si>
  <si>
    <t>Nivelační značka zarážená vč. zaměření</t>
  </si>
  <si>
    <t>ks</t>
  </si>
  <si>
    <t>248744640</t>
  </si>
  <si>
    <t>"viz. situace C.2." 2,0</t>
  </si>
  <si>
    <t>32</t>
  </si>
  <si>
    <t>961055111</t>
  </si>
  <si>
    <t>Bourání základů ze ŽB</t>
  </si>
  <si>
    <t>-2145713389</t>
  </si>
  <si>
    <t>Bourání základů z betonu železového</t>
  </si>
  <si>
    <t>https://podminky.urs.cz/item/CS_URS_2022_01/961055111</t>
  </si>
  <si>
    <t>"stavidlo + práh, základy zděného obj., podzemní vodojem, suchý vrt (skruž), práh - viz. B.1.6." 90,0</t>
  </si>
  <si>
    <t>"odpočet propustku (SO-03)" -1,0</t>
  </si>
  <si>
    <t>"odpočet zděného obj." -24,5</t>
  </si>
  <si>
    <t>33</t>
  </si>
  <si>
    <t>962032241</t>
  </si>
  <si>
    <t>Bourání zdiva z cihel pálených nebo vápenopískových na MC přes 1 m3</t>
  </si>
  <si>
    <t>-2011053304</t>
  </si>
  <si>
    <t>Bourání zdiva nadzákladového z cihel nebo tvárnic z cihel pálených nebo vápenopískových, na maltu cementovou, objemu přes 1 m3</t>
  </si>
  <si>
    <t>https://podminky.urs.cz/item/CS_URS_2022_01/962032241</t>
  </si>
  <si>
    <t>"zděný objekt - viz. D.1.2.5." 24,5</t>
  </si>
  <si>
    <t>997</t>
  </si>
  <si>
    <t>Přesun sutě</t>
  </si>
  <si>
    <t>34</t>
  </si>
  <si>
    <t>997013501</t>
  </si>
  <si>
    <t>Odvoz suti a vybouraných hmot na skládku nebo meziskládku do 1 km se složením</t>
  </si>
  <si>
    <t>t</t>
  </si>
  <si>
    <t>1536952052</t>
  </si>
  <si>
    <t>Odvoz suti a vybouraných hmot na skládku nebo meziskládku se složením, na vzdálenost do 1 km</t>
  </si>
  <si>
    <t>https://podminky.urs.cz/item/CS_URS_2022_01/997013501</t>
  </si>
  <si>
    <t>"suť" 202,575</t>
  </si>
  <si>
    <t>35</t>
  </si>
  <si>
    <t>997013509</t>
  </si>
  <si>
    <t>Příplatek k odvozu suti a vybouraných hmot na skládku ZKD 1 km přes 1 km</t>
  </si>
  <si>
    <t>-250780435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</si>
  <si>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</si>
  <si>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</si>
  <si>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4*202,575</t>
  </si>
  <si>
    <t>36</t>
  </si>
  <si>
    <t>997013602</t>
  </si>
  <si>
    <t>Poplatek za uložení na skládce (skládkovné) stavebního odpadu železobetonového kód odpadu 17 01 01</t>
  </si>
  <si>
    <t>848243956</t>
  </si>
  <si>
    <t>Poplatek za uložení stavebního odpadu na skládce (skládkovné) z armovaného betonu zatříděného do Katalogu odpadů pod kódem 17 01 01</t>
  </si>
  <si>
    <t>https://podminky.urs.cz/item/CS_URS_2022_01/997013602</t>
  </si>
  <si>
    <t>"ŽB suť" 154,8</t>
  </si>
  <si>
    <t>37</t>
  </si>
  <si>
    <t>997013631</t>
  </si>
  <si>
    <t>Poplatek za uložení na skládce (skládkovné) stavebního odpadu směsného kód odpadu 17 09 04</t>
  </si>
  <si>
    <t>2127561878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</si>
  <si>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</si>
  <si>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</si>
  <si>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"zděný objekt - viz. D.1.2.5." 47,775</t>
  </si>
  <si>
    <t>998</t>
  </si>
  <si>
    <t>Přesun hmot</t>
  </si>
  <si>
    <t>38</t>
  </si>
  <si>
    <t>998324011</t>
  </si>
  <si>
    <t>Přesun hmot pro objekty související se sypanými hrázemi a vodní elektrárny</t>
  </si>
  <si>
    <t>1846075824</t>
  </si>
  <si>
    <t>Přesun hmot pro objekty budované v souvislosti se sypanými hrázemi a vodní elektrárny dopravní vzdálenost do 500 m</t>
  </si>
  <si>
    <t>https://podminky.urs.cz/item/CS_URS_2022_01/998324011</t>
  </si>
  <si>
    <t>SO-02 - Sdružený objekt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</si>
  <si>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</si>
  <si>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</si>
  <si>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</si>
  <si>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</si>
  <si>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767 - Konstrukce zámečnické</t>
  </si>
  <si>
    <t>115001106</t>
  </si>
  <si>
    <t>Převedení vody potrubím DN přes 600 do 900</t>
  </si>
  <si>
    <t>565993116</t>
  </si>
  <si>
    <t>Převedení vody potrubím průměru DN přes 600 do 900</t>
  </si>
  <si>
    <t>https://podminky.urs.cz/item/CS_URS_2022_01/115001106</t>
  </si>
  <si>
    <t>"DN 800 - viz. situace D.1.2.6." 84,0</t>
  </si>
  <si>
    <t>115101201</t>
  </si>
  <si>
    <t>Čerpání vody na dopravní výšku do 10 m průměrný přítok do 500 l/min</t>
  </si>
  <si>
    <t>hod</t>
  </si>
  <si>
    <t>3108259</t>
  </si>
  <si>
    <t>Čerpání vody na dopravní výšku do 10 m s uvažovaným průměrným přítokem do 500 l/min</t>
  </si>
  <si>
    <t>https://podminky.urs.cz/item/CS_URS_2022_01/115101201</t>
  </si>
  <si>
    <t>122251103</t>
  </si>
  <si>
    <t>Odkopávky a prokopávky nezapažené v hornině třídy těžitelnosti I skupiny 3 objem do 100 m3 strojně</t>
  </si>
  <si>
    <t>-246297163</t>
  </si>
  <si>
    <t>Odkopávky a prokopávky nezapažené strojně v hornině třídy těžitelnosti I skupiny 3 přes 50 do 100 m3</t>
  </si>
  <si>
    <t>https://podminky.urs.cz/item/CS_URS_2022_01/122251103</t>
  </si>
  <si>
    <t>"zrušení zajímkování " (13+9)*4,25*1,5</t>
  </si>
  <si>
    <t>787631700</t>
  </si>
  <si>
    <t>"sdružený objekt - viz. D.1.2.6.+7." 28,0*11,0*2,3+11,0*11,0*2,2+9,0*11,0*2,3+7,4*12,5*2,5+12,4*4,0*1,6+2,3*11,2*3,0</t>
  </si>
  <si>
    <t>133251101</t>
  </si>
  <si>
    <t>Hloubení šachet nezapažených v hornině třídy těžitelnosti I skupiny 3 objem do 20 m3</t>
  </si>
  <si>
    <t>-738375469</t>
  </si>
  <si>
    <t>Hloubení nezapažených šachet strojně v hornině třídy těžitelnosti I skupiny 3 do 20 m3</t>
  </si>
  <si>
    <t>https://podminky.urs.cz/item/CS_URS_2022_01/133251101</t>
  </si>
  <si>
    <t>"patka pro trubku vodočetné latě - viz. D.1.2.8." 0,8*0,8*1,5</t>
  </si>
  <si>
    <t>431496643</t>
  </si>
  <si>
    <t>"zemina z mezideponie na zajímkování a po zrušení zpět na mezideponii (na hráz)" 2*140,25</t>
  </si>
  <si>
    <t>"zemina z výkopu na mezideponii a zpět na zásyp" 2*1074,3</t>
  </si>
  <si>
    <t>"přebytečná zemina na zásyp koryta SO-03" 516,2</t>
  </si>
  <si>
    <t>"přebytečná zemina na mezideponii" 1590,2+0,96-(1074,3+516,2)</t>
  </si>
  <si>
    <t>503886914</t>
  </si>
  <si>
    <t>"zemina z mezideponie na zajímkování" 140,25</t>
  </si>
  <si>
    <t>"zemina z mezideponie na zásyp" 1074,3</t>
  </si>
  <si>
    <t>171153101</t>
  </si>
  <si>
    <t>Zemní hrázky melioračních kanálů z horniny třídy těžitelnosti I a II skupiny 1 až 4</t>
  </si>
  <si>
    <t>-1680882713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</si>
  <si>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</si>
  <si>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https://podminky.urs.cz/item/CS_URS_2022_01/171153101</t>
  </si>
  <si>
    <t>"zajímkování - viz. situace D.1.2.6. + TZ D.1.2.1." (13+9)*4,25*1,5</t>
  </si>
  <si>
    <t>174151103</t>
  </si>
  <si>
    <t>Zásyp zářezů pro podzemní vedení sypaninou se zhutněním</t>
  </si>
  <si>
    <t>67601582</t>
  </si>
  <si>
    <t>Zásyp sypaninou z jakékoliv horniny strojně s uložením výkopku ve vrstvách se zhutněním zářezů se šikmými stěnami pro podzemní vedení a kolem objektů zřízených v těchto zářezech</t>
  </si>
  <si>
    <t>https://podminky.urs.cz/item/CS_URS_2022_01/174151103</t>
  </si>
  <si>
    <t>"sdružený objekt" 28,0*12,3*4,8+11,0*11,0*2,2+9,0*11,0*2,3+7,4*12,5*2,5+12,4*(0,6*0,6+1,8*0,8)+2,3*11,2*3,0</t>
  </si>
  <si>
    <t>"odpočet vestavěných konstrukcí" -(4,7*10,6*2,3+0,3*1,0*1,0+28,8*6,8*4,8+18,75*7,7*2,2+8,0*0,8*2,5+10,0*0,5*3,0)</t>
  </si>
  <si>
    <t>Zakládání</t>
  </si>
  <si>
    <t>273313511</t>
  </si>
  <si>
    <t>Základové desky z betonu tř. C 12/15</t>
  </si>
  <si>
    <t>1001915879</t>
  </si>
  <si>
    <t>Základy z betonu prostého desky z betonu kamenem neprokládaného tř. C 12/15</t>
  </si>
  <si>
    <t>https://podminky.urs.cz/item/CS_URS_2022_01/273313511</t>
  </si>
  <si>
    <t>Poznámka k položce:
C 8/10 X0</t>
  </si>
  <si>
    <t>"sdružený objekt - viz. D.1.2.8." (31,97*8,0+18,75*8,39+8,4*1,2)*0,2+8,39*0,8*0,8+2,0*(0,6*1,0+0,5*0,5)</t>
  </si>
  <si>
    <t>273351121</t>
  </si>
  <si>
    <t>Zřízení bednění základových desek</t>
  </si>
  <si>
    <t>22906257</t>
  </si>
  <si>
    <t>Bednění základů desek zřízení</t>
  </si>
  <si>
    <t>https://podminky.urs.cz/item/CS_URS_2022_01/273351121</t>
  </si>
  <si>
    <t>"sdružený objekt - viz. D.1.2.8." (50,72+0,8*0,8)*2*0,2+(8,4+1,2)*2*0,2+2,0*1,0+0,5*0,5*2</t>
  </si>
  <si>
    <t>273351122</t>
  </si>
  <si>
    <t>Odstranění bednění základových desek</t>
  </si>
  <si>
    <t>-1433868695</t>
  </si>
  <si>
    <t>Bednění základů desek odstranění</t>
  </si>
  <si>
    <t>https://podminky.urs.cz/item/CS_URS_2022_01/273351122</t>
  </si>
  <si>
    <t>275313911</t>
  </si>
  <si>
    <t>Základové patky z betonu tř. C 30/37</t>
  </si>
  <si>
    <t>-1924326660</t>
  </si>
  <si>
    <t>Základy z betonu prostého patky a bloky z betonu kamenem neprokládaného tř. C 30/37</t>
  </si>
  <si>
    <t>https://podminky.urs.cz/item/CS_URS_2022_01/275313911</t>
  </si>
  <si>
    <t>Poznámka k položce:
C 30/37 XA2</t>
  </si>
  <si>
    <t>275353123</t>
  </si>
  <si>
    <t>Bednění kotevních otvorů v základových patkách průřezu přes 0,02 do 0,05 m2 hl přes 1 do 2 m</t>
  </si>
  <si>
    <t>552238586</t>
  </si>
  <si>
    <t>Bednění kotevních otvorů a prostupů v základových konstrukcích v patkách včetně polohového zajištění a odbednění, popř. ztraceného bednění z pletiva apod. průřezu přes 0,02 do 0,05 m2, hl. přes 1,00 do 2,00 m</t>
  </si>
  <si>
    <t>https://podminky.urs.cz/item/CS_URS_2022_01/275353123</t>
  </si>
  <si>
    <t>"patka pro trubku vodočetné latě - viz. D.1.2.8." 1,0</t>
  </si>
  <si>
    <t>Svislé a kompletní konstrukce</t>
  </si>
  <si>
    <t>321321116</t>
  </si>
  <si>
    <t>Konstrukce vodních staveb ze ŽB mrazuvzdorného tř. C 30/37</t>
  </si>
  <si>
    <t>-541390524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</si>
  <si>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</si>
  <si>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https://podminky.urs.cz/item/CS_URS_2022_01/321321116</t>
  </si>
  <si>
    <t xml:space="preserve">Poznámka k položce:
V ceně jsou započteny i náklady na úpravu, opracování a ošetření pracovních spár tlakovou vodou a spojovací vrstvu na pracovních spárách.
C 30/37 XC4, XF3, XA2
</t>
  </si>
  <si>
    <t xml:space="preserve">"sdružený objekt - viz. D.1.2.8." </t>
  </si>
  <si>
    <t>"základ + prahy ve dně" (31,67*7,4+18,75*7,8)*1,68-48,75*1,55*0,15+8*1,4*0,2*0,15</t>
  </si>
  <si>
    <t>"přelivná stěna" 30,7*1,15*5,2*2+5,5*1,2*5,2-1,55*1,5*1,0</t>
  </si>
  <si>
    <t>"žlab v hrázi" (3,0*1,25*5,85+4,0*(1,25*6,0+0,3*0,4)+11,75*1,2*4,1)*2</t>
  </si>
  <si>
    <t>"výtok. čelo" 8,0*0,8*4,45-(4,0*1,8+1,55*0,15)*0,8</t>
  </si>
  <si>
    <t>"práh vývaru" 10,0*0,5*3,95-5,45*0,5*1,45</t>
  </si>
  <si>
    <t>"přejezdová deska" 4,0*5,0*0,4</t>
  </si>
  <si>
    <t>"zavazovací žebra" 2,0*0,5*1,7*2</t>
  </si>
  <si>
    <t>321351010</t>
  </si>
  <si>
    <t>Bednění konstrukcí vodních staveb rovinné - zřízení</t>
  </si>
  <si>
    <t>1984775737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</si>
  <si>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</si>
  <si>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</si>
  <si>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"základ + prahy ve dně" (31,67+18,75)*1,68+48,75*0,15*2+8*(1,4*2+0,2)*0,15</t>
  </si>
  <si>
    <t>"přelivná stěna" (30,7*4,8*2+5,5*4,8)*2-1,55*1,0*2+1,5*(1,0*2+1,55)</t>
  </si>
  <si>
    <t>"žlab v hrázi" (3,0*5,85+4,0*(6,0+0,4)+11,75*4,1)*2*2</t>
  </si>
  <si>
    <t>"výtok. čelo" (8,0+0,8)*2*4,45-4,0*1,8+0,8*1,95*2</t>
  </si>
  <si>
    <t>"práh vývaru" (10,0+0,5)*2*3,95-5,45*1,45*2</t>
  </si>
  <si>
    <t>"přejezdová deska" 4,0*4,0</t>
  </si>
  <si>
    <t>"zavazovací žebra" (2,0*2+0,5)*1,7*2</t>
  </si>
  <si>
    <t>321352010</t>
  </si>
  <si>
    <t>Bednění konstrukcí vodních staveb rovinné - odstranění</t>
  </si>
  <si>
    <t>-1791301498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</si>
  <si>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</si>
  <si>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</si>
  <si>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321366111</t>
  </si>
  <si>
    <t>Výztuž železobetonových konstrukcí vodních staveb z oceli 10 505 D do 12 mm</t>
  </si>
  <si>
    <t>1753441096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</si>
  <si>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</si>
  <si>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https://podminky.urs.cz/item/CS_URS_2022_01/321366111</t>
  </si>
  <si>
    <t>"práh - viz. D.1.2.11." (17,6+24,5)*0,001</t>
  </si>
  <si>
    <t>321366112</t>
  </si>
  <si>
    <t>Výztuž železobetonových konstrukcí vodních staveb z oceli 10 505 D do 32 mm</t>
  </si>
  <si>
    <t>125961140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</si>
  <si>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</si>
  <si>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https://podminky.urs.cz/item/CS_URS_2022_01/321366112</t>
  </si>
  <si>
    <t>"vtok - viz. D.1.2.9. (R14+R20)" 40735,0*0,001</t>
  </si>
  <si>
    <t>"výtok - viz. D.1.2.10. (R14+R20)" (6867,2+18915,2)*0,001</t>
  </si>
  <si>
    <t>"deska - viz. D.1.2.13. (R20+R28)" 3103,65*0,001</t>
  </si>
  <si>
    <t>321368211</t>
  </si>
  <si>
    <t>Výztuž železobetonových konstrukcí vodních staveb ze svařovaných sítí</t>
  </si>
  <si>
    <t>1451025740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</si>
  <si>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</si>
  <si>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https://podminky.urs.cz/item/CS_URS_2022_01/321368211</t>
  </si>
  <si>
    <t>"práh - viz. D.1.2.11." 1066,2*0,001</t>
  </si>
  <si>
    <t>"zavazovací žebra" 1,9*(0,4+2,4)*2*2*4,44*0,001</t>
  </si>
  <si>
    <t>338171121</t>
  </si>
  <si>
    <t>Osazování sloupků a vzpěr plotových ocelových v do 2,60 m se zalitím MC</t>
  </si>
  <si>
    <t>606321782</t>
  </si>
  <si>
    <t>Montáž sloupků a vzpěr plotových ocelových trubkových nebo profilovaných výšky do 2,60 m se zalitím cementovou maltou do vynechaných otvorů</t>
  </si>
  <si>
    <t>https://podminky.urs.cz/item/CS_URS_2022_01/338171121</t>
  </si>
  <si>
    <t>Poznámka k položce:
- dl. 4,5 m</t>
  </si>
  <si>
    <t>"sloupek pro vodočetnou lať - viz. D.1.2.8." 1,0</t>
  </si>
  <si>
    <t>55399150-R</t>
  </si>
  <si>
    <t xml:space="preserve">Ocelový sloupek vodočetné latě z uzavřeného profilu 150x150x5 mm dl. 4,5 m vč. plastové zátky, pozinkovaný + 2x nátěr </t>
  </si>
  <si>
    <t>-985750617</t>
  </si>
  <si>
    <t>Poznámka k položce:
Povrchová ochrana je navržena v kombinaci metalizací a nátěrem (celková tl. 160 um):
- metalizace                          40 um
- 2x vrchní nátěr akrylový    60 um
(RAL povrchové vrstvy se uvažuje 6029 - odstín zelené).</t>
  </si>
  <si>
    <t>Vodorovné konstrukce</t>
  </si>
  <si>
    <t>462511270</t>
  </si>
  <si>
    <t>Zához z lomového kamene bez proštěrkování z terénu hmotnost do 200 kg</t>
  </si>
  <si>
    <t>-129908465</t>
  </si>
  <si>
    <t>Zához z lomového kamene neupraveného záhozového bez proštěrkování z terénu, hmotnosti jednotlivých kamenů do 200 kg</t>
  </si>
  <si>
    <t>https://podminky.urs.cz/item/CS_URS_2022_01/462511270</t>
  </si>
  <si>
    <t>"předpolí prahu - viz. D.1.2.8." 2,8*2,75*1,2*2+1,5*6,0*2,5</t>
  </si>
  <si>
    <t>462519002</t>
  </si>
  <si>
    <t>Příplatek za urovnání ploch záhozu z lomového kamene hmotnost do 200 kg</t>
  </si>
  <si>
    <t>-151132077</t>
  </si>
  <si>
    <t>Zához z lomového kamene neupraveného záhozového Příplatek k cenám za urovnání viditelných ploch záhozu z kamene, hmotnosti jednotlivých kamenů do 200 kg</t>
  </si>
  <si>
    <t>https://podminky.urs.cz/item/CS_URS_2022_01/462519002</t>
  </si>
  <si>
    <t>"předpolí prahu - viz. D.1.2.8." 2,8*(2,75*2+5,5)</t>
  </si>
  <si>
    <t>463212111</t>
  </si>
  <si>
    <t>Rovnanina z lomového kamene upraveného s vyklínováním spár úlomky kamene</t>
  </si>
  <si>
    <t>863322043</t>
  </si>
  <si>
    <t>Rovnanina z lomového kamene upraveného, tříděného jakékoliv tloušťky rovnaniny s vyklínováním spár a dutin úlomky kamene</t>
  </si>
  <si>
    <t>https://podminky.urs.cz/item/CS_URS_2022_01/463212111</t>
  </si>
  <si>
    <t>"předpolí vtoku - viz. D.1.2.8." ((3,4+2,4)*2,4+(2,7+2,8)*2,25+2,0*1,7)*1,0</t>
  </si>
  <si>
    <t>"vývar - viz. D.1.2.8." 15,0*10,0*0,8+0,5*0,7*2,6*2</t>
  </si>
  <si>
    <t>931626212</t>
  </si>
  <si>
    <t>Úprava dilatační spáry těžkými asfaltovými pásy</t>
  </si>
  <si>
    <t>-1995453599</t>
  </si>
  <si>
    <t>Úprava dilatační spáry konstrukcí z prostého nebo železového betonu asfaltová úprava těžkými asfaltovými pásy</t>
  </si>
  <si>
    <t>https://podminky.urs.cz/item/CS_URS_2022_01/931626212</t>
  </si>
  <si>
    <t>"sdružený objekt - viz. D.1.2.8. (dvojitý)" (7,4*1,68+2*1,5*5,3)*2</t>
  </si>
  <si>
    <t>931994106</t>
  </si>
  <si>
    <t>Těsnění dilatační spáry betonové konstrukce vnitřním těsnicím pásem</t>
  </si>
  <si>
    <t>986449939</t>
  </si>
  <si>
    <t>Těsnění spáry betonové konstrukce pásy, profily, tmely těsnicím pásem vnitřním, spáry dilatační</t>
  </si>
  <si>
    <t>https://podminky.urs.cz/item/CS_URS_2022_01/931994106</t>
  </si>
  <si>
    <t>"sdružený objekt - viz. D.1.2.8." 5,5+2*7,0</t>
  </si>
  <si>
    <t>936990001R</t>
  </si>
  <si>
    <t>Nivelační značka hřebová vč. zaměření</t>
  </si>
  <si>
    <t>-2029963384</t>
  </si>
  <si>
    <t>"viz. situace C.2." 1,0</t>
  </si>
  <si>
    <t>936501111</t>
  </si>
  <si>
    <t>Limnigrafická lať</t>
  </si>
  <si>
    <t>-167123991</t>
  </si>
  <si>
    <t>Limnigrafická lať osazená v jakémkoliv sklonu</t>
  </si>
  <si>
    <t>https://podminky.urs.cz/item/CS_URS_2022_01/936501111</t>
  </si>
  <si>
    <t>Poznámka k položce:
Vodočetná lať dl. 3,2 m bude upevněna na ocelové trubce dl. 4,5 m.</t>
  </si>
  <si>
    <t>"viz. TZ D.1.2.1.+D.1.2.8." 2,7+2,15+3,2</t>
  </si>
  <si>
    <t>969999001-R</t>
  </si>
  <si>
    <t>M+D ocelové přelivné hrany z trubky  D 813/12,5 vč. nátěru</t>
  </si>
  <si>
    <t>-1832786702</t>
  </si>
  <si>
    <t>M+D ocelové přelivné hrany z trubky D 813/12,5 vč. nátěru</t>
  </si>
  <si>
    <t>Poznámka k položce:
Trubka bude podélně rozříznuta, vyvrtány otvory pro betonáž + zpětné zavaření otvorů.
Nátěr 1x základní antikorozní + 2x vrchní antikorozní email.</t>
  </si>
  <si>
    <t>"viz. detail D.1.2.9." (30,81+2,81)*2</t>
  </si>
  <si>
    <t>1814603891</t>
  </si>
  <si>
    <t>PSV</t>
  </si>
  <si>
    <t>Práce a dodávky PSV</t>
  </si>
  <si>
    <t>767</t>
  </si>
  <si>
    <t>Konstrukce zámečnické</t>
  </si>
  <si>
    <t>767995114</t>
  </si>
  <si>
    <t>Montáž atypických zámečnických konstrukcí hm přes 20 do 50 kg</t>
  </si>
  <si>
    <t>-1264924881</t>
  </si>
  <si>
    <t>Montáž ostatních atypických zámečnických konstrukcí hmotnosti přes 20 do 50 kg</t>
  </si>
  <si>
    <t>https://podminky.urs.cz/item/CS_URS_2022_01/767995114</t>
  </si>
  <si>
    <t>"zábradlí d - viz. D.1.2.14." 25,98*2</t>
  </si>
  <si>
    <t>55399143-R</t>
  </si>
  <si>
    <t>Ocelové zábradlí se svislou výplní v. 1,1 m, dl. 0,58 m pozinkované + 2x nátěr</t>
  </si>
  <si>
    <t>238680128</t>
  </si>
  <si>
    <t>Poznámka k položce:
Povrchová ochrana je navržena v kombinaci metalizací a nátěrem (celková tl. 160 um):
- metalizace                          40 um
- 2x vrchní nátěr akrylový     60 um
(RAL povrchové vrstvy se uvažuje 6029 - odstín zelené).
V dílech zábradlí 1,2 a 3 bude nutné s ohledem na metalizaci uzavřených profilů provést odvětrávací otvory D 8 mm z důvodu odvzdušnění při zinkování.</t>
  </si>
  <si>
    <t>"zábradlí d - viz. D.1.2.14." 2,0</t>
  </si>
  <si>
    <t>767995115</t>
  </si>
  <si>
    <t>Montáž atypických zámečnických konstrukcí hm přes 50 do 100 kg</t>
  </si>
  <si>
    <t>45995639</t>
  </si>
  <si>
    <t>Montáž ostatních atypických zámečnických konstrukcí hmotnosti přes 50 do 100 kg</t>
  </si>
  <si>
    <t>https://podminky.urs.cz/item/CS_URS_2022_01/767995115</t>
  </si>
  <si>
    <t>"vodící drážky česlí - viz. D.1.2.12." 104,5+3,1</t>
  </si>
  <si>
    <t>"zábradlí e - viz. D.1.2.14." 54,06*2</t>
  </si>
  <si>
    <t>55399141-R</t>
  </si>
  <si>
    <t>Vodící drážky česlí svařené z plechu tl. 10 mm žárově pozinkované + 2x nátěr</t>
  </si>
  <si>
    <t>-2082706299</t>
  </si>
  <si>
    <t>Ocelové česle 2,2 x 1,45 m žárově pozinkované + 2x nátěr</t>
  </si>
  <si>
    <t xml:space="preserve">Poznámka k položce:
Povrchová ochrana je navržena v kombinaci metalizací a nátěrem.
</t>
  </si>
  <si>
    <t>13010200</t>
  </si>
  <si>
    <t>tyč ocelová plochá jakost S235JR (11 375) 40x4mm</t>
  </si>
  <si>
    <t>479470272</t>
  </si>
  <si>
    <t>Poznámka k položce:
Hmotnost: 1,26 kg/m</t>
  </si>
  <si>
    <t>"kotvy vodících drážek česlí - viz. D.1.2.12." 3,1*1,08*0,001</t>
  </si>
  <si>
    <t>55399137-R</t>
  </si>
  <si>
    <t>Ocelové zábradlí se svislou výplní v. 1,1 m, dl. 1,65 m pozinkované + 2x nátěr</t>
  </si>
  <si>
    <t>1484959289</t>
  </si>
  <si>
    <t>Poznámka k položce:
Povrchová ochrana je navržena v kombinaci metalizací a nátěrem (celková tl. 160 um):
- metalizace                          40 um
- 2x vrchní nátěr akrylový    60 um
(RAL povrchové vrstvy se uvažuje 6029 - odstín zelené).
V dílech zábradlí 1,2 a 3 bude nutné s ohledem na metalizaci uzavřených profilů provést odvětrávací otvory D 8 mm z důvodu odvzdušnění při zinkování.</t>
  </si>
  <si>
    <t>"zábradlí e - viz. D.1.2.14." 2,0</t>
  </si>
  <si>
    <t>767995116</t>
  </si>
  <si>
    <t>Montáž atypických zámečnických konstrukcí hm přes 100 do 250 kg</t>
  </si>
  <si>
    <t>-1643664502</t>
  </si>
  <si>
    <t>Montáž ostatních atypických zámečnických konstrukcí hmotnosti přes 100 do 250 kg</t>
  </si>
  <si>
    <t>https://podminky.urs.cz/item/CS_URS_2022_01/767995116</t>
  </si>
  <si>
    <t>"česle - viz. D.1.2.12." 26,2+104,4</t>
  </si>
  <si>
    <t>"zábradlí a+c - viz. D.1.2.14." 101,0*(2+8)</t>
  </si>
  <si>
    <t>"zábradlí b - viz. D.1.2.14." 138,98*2</t>
  </si>
  <si>
    <t>39</t>
  </si>
  <si>
    <t>55399140-R</t>
  </si>
  <si>
    <t>375857696</t>
  </si>
  <si>
    <t>40</t>
  </si>
  <si>
    <t>55399136-R</t>
  </si>
  <si>
    <t>Ocelové zábradlí se svislou výplní v. 1,1 m, dl. 3,15 m pozinkované + 2x nátěr</t>
  </si>
  <si>
    <t>629839015</t>
  </si>
  <si>
    <t>"zábradlí a+c - viz. D.1.2.14." 2+8</t>
  </si>
  <si>
    <t>41</t>
  </si>
  <si>
    <t>55399142-R</t>
  </si>
  <si>
    <t>Ocelové zábradlí se svislou výplní v. 1,1 m, dl. 4,73 m pozinkované + 2x nátěr</t>
  </si>
  <si>
    <t>-158489591</t>
  </si>
  <si>
    <t>"zábradlí b - viz. D.1.2.14." 2,0</t>
  </si>
  <si>
    <t>42</t>
  </si>
  <si>
    <t>998767101</t>
  </si>
  <si>
    <t>Přesun hmot tonážní pro zámečnické konstrukce v objektech v do 6 m</t>
  </si>
  <si>
    <t>-137781006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</si>
  <si>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</si>
  <si>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</si>
  <si>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SO-03 - Přeložka toku</t>
  </si>
  <si>
    <t>-1756362121</t>
  </si>
  <si>
    <t>Poznámka k položce:
Veškerá ornice bude použita na ohumusování hráze SO-01.</t>
  </si>
  <si>
    <t>"viz. Tabulka kubatur D.1.2.18." 181,0/0,2</t>
  </si>
  <si>
    <t>124253101</t>
  </si>
  <si>
    <t>Vykopávky pro koryta vodotečí v hornině třídy těžitelnosti I skupiny 3 objem do 1000 m3 strojně</t>
  </si>
  <si>
    <t>390507015</t>
  </si>
  <si>
    <t>Vykopávky pro koryta vodotečí strojně v hornině třídy těžitelnosti I skupiny 3 přes 100 do 1 000 m3</t>
  </si>
  <si>
    <t>https://podminky.urs.cz/item/CS_URS_2022_01/124253101</t>
  </si>
  <si>
    <t>"viz. Tabulka kubatur D.1.2.18." 241,0</t>
  </si>
  <si>
    <t>131251100</t>
  </si>
  <si>
    <t>Hloubení jam nezapažených v hornině třídy těžitelnosti I skupiny 3 objem do 20 m3 strojně</t>
  </si>
  <si>
    <t>1950799809</t>
  </si>
  <si>
    <t>Hloubení nezapažených jam a zářezů strojně s urovnáním dna do předepsaného profilu a spádu v hornině třídy těžitelnosti I skupiny 3 do 20 m3</t>
  </si>
  <si>
    <t>https://podminky.urs.cz/item/CS_URS_2022_01/131251100</t>
  </si>
  <si>
    <t>"opevnění zaústění do toku - viz. D.1.2.20." (4,6*4,8+3,6*0,9)*0,4</t>
  </si>
  <si>
    <t>"předpolí TP - viz. D.1.2.19." 1,0*(6,3+5,5)*0,35</t>
  </si>
  <si>
    <t>132251252</t>
  </si>
  <si>
    <t>Hloubení rýh nezapažených š do 2000 mm v hornině třídy těžitelnosti I skupiny 3 objem do 50 m3 strojně</t>
  </si>
  <si>
    <t>570264196</t>
  </si>
  <si>
    <t>Hloubení nezapažených rýh šířky přes 800 do 2 000 mm strojně s urovnáním dna do předepsaného profilu a spádu v hornině třídy těžitelnosti I skupiny 3 přes 20 do 50 m3</t>
  </si>
  <si>
    <t>https://podminky.urs.cz/item/CS_URS_2022_01/132251252</t>
  </si>
  <si>
    <t>"opevnění zaústění do toku (práh A+B) - viz. D.1.2.20." 3,9*1,4*1,0+4,9*1,3*0,6</t>
  </si>
  <si>
    <t>"opevnění zaústění do toku (práh C+D) - viz. D.1.2.20." (5,4+5,2)*0,9*0,6</t>
  </si>
  <si>
    <t>"čela TP - viz. D.1.2.19." 6,0*1,1*(1,3+1,1)</t>
  </si>
  <si>
    <t>"trubka TP - viz. D.1.2.19." 7,5*1,6*0,4</t>
  </si>
  <si>
    <t>162251101</t>
  </si>
  <si>
    <t>Vodorovné přemístění do 20 m výkopku/sypaniny z horniny třídy těžitelnosti I skupiny 1 až 3</t>
  </si>
  <si>
    <t>-64204596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</si>
  <si>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</si>
  <si>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</si>
  <si>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"zemina z výkopů na zasypání stávaj. koryta" 241,0+14,3+35,6-33,1</t>
  </si>
  <si>
    <t>167151101</t>
  </si>
  <si>
    <t>Nakládání výkopku z hornin třídy těžitelnosti I skupiny 1 až 3 do 100 m3</t>
  </si>
  <si>
    <t>-311701270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</si>
  <si>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</si>
  <si>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</si>
  <si>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"přebytek zeminy z propustku na zásyp koryta" 14,3+35,6-33,1</t>
  </si>
  <si>
    <t>171151131</t>
  </si>
  <si>
    <t>Uložení sypaniny z hornin nesoudržných a soudržných střídavě do násypů zhutněných strojně</t>
  </si>
  <si>
    <t>1336717920</t>
  </si>
  <si>
    <t>Uložení sypanin do násypů strojně s rozprostřením sypaniny ve vrstvách a s hrubým urovnáním zhutněných z hornin nesoudržných a soudržných střídavě ukládaných</t>
  </si>
  <si>
    <t>https://podminky.urs.cz/item/CS_URS_2022_01/171151131</t>
  </si>
  <si>
    <t>Poznámka k položce:
Nedostatek zeminy na zásyp koryta 516,2 m3 bude řešen dovozem z SO-02.
774,0-257,8=516,2 m3</t>
  </si>
  <si>
    <t>"zásyp stávaj. koryta - viz. Tabulka kubatur D.1.2.18." 774,0</t>
  </si>
  <si>
    <t>174151101</t>
  </si>
  <si>
    <t>Zásyp jam, šachet rýh nebo kolem objektů sypaninou se zhutněním</t>
  </si>
  <si>
    <t>651416366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</si>
  <si>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</si>
  <si>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</si>
  <si>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"opevnění zaústění do toku (práh A+B) - viz. D.1.2.20." 3,9*0,3*0,6+4,9*0,3*0,6</t>
  </si>
  <si>
    <t>"opevnění zaústění do toku (práh C+D) - viz. D.1.2.20." 5,4*0,3*(1,0+0,6)+5,2*0,3*(1,0+0,6)</t>
  </si>
  <si>
    <t>"čela TP" 6,0*0,6*(1,3+1,1)</t>
  </si>
  <si>
    <t>"trubka TP" 7,5*(0,62*0,4+2,4*1,0-3,14*0,3*0,3)</t>
  </si>
  <si>
    <t>1426439127</t>
  </si>
  <si>
    <t>"viz. Tabulka kubatur D.1.2.18." 1524,0</t>
  </si>
  <si>
    <t>182151111</t>
  </si>
  <si>
    <t>Svahování v zářezech v hornině třídy těžitelnosti I skupiny 1 až 3 strojně</t>
  </si>
  <si>
    <t>154414403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</si>
  <si>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</si>
  <si>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</si>
  <si>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"viz. Tabulka kubatur D.1.2.18." 352,0</t>
  </si>
  <si>
    <t>-1301134352</t>
  </si>
  <si>
    <t>"viz. Tabulka kubatur D.1.2.18." 227,0</t>
  </si>
  <si>
    <t>183405212</t>
  </si>
  <si>
    <t>Výsev trávníku hydroosevem na hlušinu</t>
  </si>
  <si>
    <t>294143243</t>
  </si>
  <si>
    <t>https://podminky.urs.cz/item/CS_URS_2022_01/183405212</t>
  </si>
  <si>
    <t>"viz. Tabulka kubatur D.1.2.18." 2125,0</t>
  </si>
  <si>
    <t>-295147486</t>
  </si>
  <si>
    <t>1524,0*0,02*1,03</t>
  </si>
  <si>
    <t>825320837</t>
  </si>
  <si>
    <t>(2125-1524)*0,02*1,03</t>
  </si>
  <si>
    <t>274321117</t>
  </si>
  <si>
    <t>Základové pasy, prahy, věnce a ostruhy mostních konstrukcí ze ŽB C 25/30</t>
  </si>
  <si>
    <t>1035404216</t>
  </si>
  <si>
    <t>Základové konstrukce z betonu železového pásy, prahy, věnce a ostruhy ve výkopu nebo na hlavách pilot C 25/30</t>
  </si>
  <si>
    <t>https://podminky.urs.cz/item/CS_URS_2022_01/274321117</t>
  </si>
  <si>
    <t>"opevnění zaústění do toku (práh A+B) - viz. D.1.2.20." (3,9+4,3)*0,3*1,0</t>
  </si>
  <si>
    <t>"opevnění zaústění do toku (práh C+D) - viz. D.1.2.20." (5,4+5,2)*0,3*1,0</t>
  </si>
  <si>
    <t>"čela TP - viz. D.1.2.19." 6,0*0,5*(2,2+2,0)</t>
  </si>
  <si>
    <t>274354111</t>
  </si>
  <si>
    <t>Bednění základových pasů - zřízení</t>
  </si>
  <si>
    <t>-125721019</t>
  </si>
  <si>
    <t>Bednění základových konstrukcí pasů, prahů, věnců a ostruh zřízení</t>
  </si>
  <si>
    <t>https://podminky.urs.cz/item/CS_URS_2022_01/274354111</t>
  </si>
  <si>
    <t>"opevnění zaústění do toku (práh A+B)" (3,9+0,3)*2*1,0+(4,3+0,3)*2*1,0</t>
  </si>
  <si>
    <t>"opevnění zaústění do toku (práh C+D)" (5,4+0,3)*2*1,0+(5,2+0,3)*2*1,0</t>
  </si>
  <si>
    <t>"čela TP" (6,0+0,5)*2*(2,2+2,0)</t>
  </si>
  <si>
    <t>274354211</t>
  </si>
  <si>
    <t>Bednění základových pasů - odstranění</t>
  </si>
  <si>
    <t>-1335145203</t>
  </si>
  <si>
    <t>Bednění základových konstrukcí pasů, prahů, věnců a ostruh odstranění bednění</t>
  </si>
  <si>
    <t>https://podminky.urs.cz/item/CS_URS_2022_01/274354211</t>
  </si>
  <si>
    <t>274361412</t>
  </si>
  <si>
    <t>Výztuž základových pasů, prahů, věnců a ostruh ze svařovaných sítí přes 3,5 do 6 kg/m2</t>
  </si>
  <si>
    <t>518615060</t>
  </si>
  <si>
    <t>Výztuž základových konstrukcí pasů, prahů, věnců a ostruh ze svařovaných sítí, hmotnosti přes 3,5 do 6 kg/m2</t>
  </si>
  <si>
    <t>https://podminky.urs.cz/item/CS_URS_2022_01/274361412</t>
  </si>
  <si>
    <t>"opevnění zaústění do toku (prahy) - viz. D.1.2.20." 168,8*0,001</t>
  </si>
  <si>
    <t>"čela TP - viz. D.1.2.19." 253,1*0,001</t>
  </si>
  <si>
    <t>451317112</t>
  </si>
  <si>
    <t>Podklad pod dlažbu z betonu prostého pro prostředí s mrazovými cykly C 25/30 tl přes 100 do 150 mm</t>
  </si>
  <si>
    <t>-1998099023</t>
  </si>
  <si>
    <t>Podklad pod dlažbu z betonu prostého pro prostředí s mrazovými cykly tř. C 25/30 tl. přes 100 do 150 mm</t>
  </si>
  <si>
    <t>https://podminky.urs.cz/item/CS_URS_2022_01/451317112</t>
  </si>
  <si>
    <t>"opevnění zaústění do toku - viz. D.1.2.20." 5,1*3,65</t>
  </si>
  <si>
    <t>"předpolí TP - viz. D.1.2.19." 1,0*(6,15+5,35)</t>
  </si>
  <si>
    <t>-1144960685</t>
  </si>
  <si>
    <t>"opevnění zaústění do toku - viz. D.1.2.20." (3,9+3,6)*0,8*1,0</t>
  </si>
  <si>
    <t>465513127</t>
  </si>
  <si>
    <t>Dlažba z lomového kamene na cementovou maltu s vyspárováním tl 200 mm</t>
  </si>
  <si>
    <t>2015207155</t>
  </si>
  <si>
    <t>Dlažba z lomového kamene lomařsky upraveného na cementovou maltu, s vyspárováním cementovou maltou, tl. kamene 200 mm</t>
  </si>
  <si>
    <t>https://podminky.urs.cz/item/CS_URS_2022_01/465513127</t>
  </si>
  <si>
    <t>919551014</t>
  </si>
  <si>
    <t>Zřízení propustků z trub plastových DN 600</t>
  </si>
  <si>
    <t>-778345897</t>
  </si>
  <si>
    <t>Zřízení propustků a hospodářských přejezdů z trub plastových do DN 600</t>
  </si>
  <si>
    <t>https://podminky.urs.cz/item/CS_URS_2022_01/919551014</t>
  </si>
  <si>
    <t>"TP - viz. D.1.2.19." 8,5</t>
  </si>
  <si>
    <t>28699013-R</t>
  </si>
  <si>
    <t>Trubka kanalizační dvouplášťová 600 x 6 000 mm PP SN8</t>
  </si>
  <si>
    <t>-1790368477</t>
  </si>
  <si>
    <t>28699020-R</t>
  </si>
  <si>
    <t xml:space="preserve">Trubka kanalizační dvouplášťová 600 x 3 000 mm PP SN8 </t>
  </si>
  <si>
    <t>-1655408421</t>
  </si>
  <si>
    <t>28699017-R</t>
  </si>
  <si>
    <t>Spojka přesuvná vč. těsnění DN 600</t>
  </si>
  <si>
    <t>-148923193</t>
  </si>
  <si>
    <t>966008112</t>
  </si>
  <si>
    <t>Bourání trubního propustku DN přes 300 do 500</t>
  </si>
  <si>
    <t>-1547635668</t>
  </si>
  <si>
    <t>Bourání trubního propustku s odklizením a uložením vybouraného materiálu na skládku na vzdálenost do 3 m nebo s naložením na dopravní prostředek z trub DN přes 300 do 500 mm</t>
  </si>
  <si>
    <t>https://podminky.urs.cz/item/CS_URS_2022_01/966008112</t>
  </si>
  <si>
    <t>997221571</t>
  </si>
  <si>
    <t>Vodorovná doprava vybouraných hmot do 1 km</t>
  </si>
  <si>
    <t>-1333793451</t>
  </si>
  <si>
    <t>Vodorovná doprava vybouraných hmot bez naložení, ale se složením a s hrubým urovnáním na vzdálenost do 1 km</t>
  </si>
  <si>
    <t>https://podminky.urs.cz/item/CS_URS_2022_01/997221571</t>
  </si>
  <si>
    <t>"betonová trubka z TP" 5,880</t>
  </si>
  <si>
    <t>997221579</t>
  </si>
  <si>
    <t>Příplatek ZKD 1 km u vodorovné dopravy vybouraných hmot</t>
  </si>
  <si>
    <t>514619922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</si>
  <si>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</si>
  <si>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</si>
  <si>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4*5,880</t>
  </si>
  <si>
    <t>997221615</t>
  </si>
  <si>
    <t>Poplatek za uložení na skládce (skládkovné) stavebního odpadu betonového kód odpadu 17 01 01</t>
  </si>
  <si>
    <t>1231951550</t>
  </si>
  <si>
    <t>Poplatek za uložení stavebního odpadu na skládce (skládkovné) z prostého betonu zatříděného do Katalogu odpadů pod kódem 17 01 01</t>
  </si>
  <si>
    <t>https://podminky.urs.cz/item/CS_URS_2022_01/997221615</t>
  </si>
  <si>
    <t>998332011</t>
  </si>
  <si>
    <t>Přesun hmot pro úpravy vodních toků a kanály</t>
  </si>
  <si>
    <t>-179448497</t>
  </si>
  <si>
    <t>Přesun hmot pro úpravy vodních toků a kanály, hráze rybníků apod. dopravní vzdálenost do 500 m</t>
  </si>
  <si>
    <t>https://podminky.urs.cz/item/CS_URS_2022_01/998332011</t>
  </si>
  <si>
    <t>SO-04 - Úprava studny</t>
  </si>
  <si>
    <t>121151113</t>
  </si>
  <si>
    <t>Sejmutí ornice plochy do 500 m2 tl vrstvy do 200 mm strojně</t>
  </si>
  <si>
    <t>-99914781</t>
  </si>
  <si>
    <t>Sejmutí ornice strojně při souvislé ploše přes 100 do 500 m2, tl. vrstvy do 200 mm</t>
  </si>
  <si>
    <t>https://podminky.urs.cz/item/CS_URS_2022_01/121151113</t>
  </si>
  <si>
    <t>"studna č.1 - viz. D.1.2.21." 33,6/0,2</t>
  </si>
  <si>
    <t>"studna č.2 - viz. D.1.2.21." 20,0/0,2</t>
  </si>
  <si>
    <t>"studna č.3 - viz. D.1.2.21." 16,2/0,2</t>
  </si>
  <si>
    <t>132251101</t>
  </si>
  <si>
    <t>Hloubení rýh nezapažených š do 800 mm v hornině třídy těžitelnosti I skupiny 3 objem do 20 m3 strojně</t>
  </si>
  <si>
    <t>1759258032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</si>
  <si>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</si>
  <si>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</si>
  <si>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"palisády - viz. studna č.3 D.1.2.21." 3,5</t>
  </si>
  <si>
    <t>133212811</t>
  </si>
  <si>
    <t>Hloubení nezapažených šachet v hornině třídy těžitelnosti I skupiny 3 plocha výkopu do 4 m2 ručně</t>
  </si>
  <si>
    <t>220790061</t>
  </si>
  <si>
    <t>Hloubení nezapažených šachet ručně v horninách třídy těžitelnosti I skupiny 3, půdorysná plocha výkopu do 4 m2</t>
  </si>
  <si>
    <t>https://podminky.urs.cz/item/CS_URS_2022_01/133212811</t>
  </si>
  <si>
    <t xml:space="preserve">"patky pro sloupky a vzpěry - viz. D.1.2.21." </t>
  </si>
  <si>
    <t>"studna č.1" (20+8+2+2)*0,3*0,3*0,8</t>
  </si>
  <si>
    <t>"studna č.2" (15+6+2+2)*0,3*0,3*0,8</t>
  </si>
  <si>
    <t>"studna č.3" (14+6+2+2)*0,3*0,3*0,8</t>
  </si>
  <si>
    <t>-1283040704</t>
  </si>
  <si>
    <t>"chybějící ornice na ohumusování z deponie" 416,0*0,2-349,0*0,2</t>
  </si>
  <si>
    <t>-2014872021</t>
  </si>
  <si>
    <t>"dovoz jílu na těsnění" 9,5</t>
  </si>
  <si>
    <t>"dovoz zeminy na obsyp" 525,7</t>
  </si>
  <si>
    <t>-1466110459</t>
  </si>
  <si>
    <t>"dovoz jílu na těsnění" 10*9,5</t>
  </si>
  <si>
    <t>"dovoz zeminy na obsyp" 10*525,7</t>
  </si>
  <si>
    <t>1252228482</t>
  </si>
  <si>
    <t>58399004-R</t>
  </si>
  <si>
    <t>Nákup jílu</t>
  </si>
  <si>
    <t>-416058866</t>
  </si>
  <si>
    <t>1257161608</t>
  </si>
  <si>
    <t>"dovoz zeminy na obsyp" 535,0-(3,5+5,8)</t>
  </si>
  <si>
    <t>684123965</t>
  </si>
  <si>
    <t>175151201</t>
  </si>
  <si>
    <t>Obsypání objektu nad přilehlým původním terénem sypaninou bez prohození, uloženou do 3 m strojně</t>
  </si>
  <si>
    <t>-2124351958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</si>
  <si>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</si>
  <si>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https://podminky.urs.cz/item/CS_URS_2022_01/175151201</t>
  </si>
  <si>
    <t>"studna č.1 - viz. D.1.2.21." 258,0</t>
  </si>
  <si>
    <t>"studna č.2 - viz. D.1.2.21." 147,0</t>
  </si>
  <si>
    <t>"studna č.3 - viz. D.1.2.21." 130,0</t>
  </si>
  <si>
    <t>181411122</t>
  </si>
  <si>
    <t>Založení lučního trávníku výsevem pl do 1000 m2 ve svahu přes 1:5 do 1:2</t>
  </si>
  <si>
    <t>2086576010</t>
  </si>
  <si>
    <t>Založení trávníku na půdě předem připravené plochy do 1000 m2 výsevem včetně utažení lučního na svahu přes 1:5 do 1:2</t>
  </si>
  <si>
    <t>https://podminky.urs.cz/item/CS_URS_2022_01/181411122</t>
  </si>
  <si>
    <t>"studna č.1 - viz. D.1.2.21." 190,0</t>
  </si>
  <si>
    <t>"studna č.2 - viz. D.1.2.21." 121,0</t>
  </si>
  <si>
    <t>"studna č.3 - viz. D.1.2.21." 105,0</t>
  </si>
  <si>
    <t>741321846</t>
  </si>
  <si>
    <t>416,0*0,02*1,03</t>
  </si>
  <si>
    <t>-705406606</t>
  </si>
  <si>
    <t>"studna č.1 - viz. D.1.2.21." 170,0</t>
  </si>
  <si>
    <t>"studna č.2 - viz. D.1.2.21." 102,0</t>
  </si>
  <si>
    <t>"studna č.3 - viz. D.1.2.21." 85,0</t>
  </si>
  <si>
    <t>82365852</t>
  </si>
  <si>
    <t>247681114</t>
  </si>
  <si>
    <t>Těsnění studny z jílu se zhutněním</t>
  </si>
  <si>
    <t>-1094264396</t>
  </si>
  <si>
    <t>Obsyp a těsnění vodárenské studny těsnění se zhutněním z jílu</t>
  </si>
  <si>
    <t>https://podminky.urs.cz/item/CS_URS_2022_01/247681114</t>
  </si>
  <si>
    <t>"studna č.1 - viz. D.1.2.21." 3,9</t>
  </si>
  <si>
    <t>"studna č.2 - viz. D.1.2.21." 3,5</t>
  </si>
  <si>
    <t>"studna č.3 - viz. D.1.2.21." 2,1</t>
  </si>
  <si>
    <t>275313611</t>
  </si>
  <si>
    <t>Základové patky z betonu tř. C 16/20</t>
  </si>
  <si>
    <t>827729561</t>
  </si>
  <si>
    <t>Základy z betonu prostého patky a bloky z betonu kamenem neprokládaného tř. C 16/20</t>
  </si>
  <si>
    <t>https://podminky.urs.cz/item/CS_URS_2022_01/275313611</t>
  </si>
  <si>
    <t>275353102</t>
  </si>
  <si>
    <t>Bednění kotevních otvorů v základových patkách průřezu do 0,01 m2 hl přes 0,25 do 0,5 m</t>
  </si>
  <si>
    <t>2065608262</t>
  </si>
  <si>
    <t>Bednění kotevních otvorů a prostupů v základových konstrukcích v patkách včetně polohového zajištění a odbednění, popř. ztraceného bednění z pletiva apod. průřezu do 0,01 m2, hl. přes 0,25 do 0,50 m</t>
  </si>
  <si>
    <t>https://podminky.urs.cz/item/CS_URS_2022_01/275353102</t>
  </si>
  <si>
    <t>"studna č.1" 20+8+2+2</t>
  </si>
  <si>
    <t>"studna č.2" 15+6+2+2</t>
  </si>
  <si>
    <t>"studna č.3" 14+6+2+2</t>
  </si>
  <si>
    <t>-1728755931</t>
  </si>
  <si>
    <t>Poznámka k položce:
V osazení jsou započteny také 2 sloupky pro každou branku, ale dodávka sloupků je součástí branky.</t>
  </si>
  <si>
    <t xml:space="preserve">"sloupky a vzpěry - viz. D.1.2.21." </t>
  </si>
  <si>
    <t>55342254</t>
  </si>
  <si>
    <t>sloupek plotový průběžný Pz a komaxitový 2200/38x1,5mm</t>
  </si>
  <si>
    <t>1777941572</t>
  </si>
  <si>
    <t>Poznámka k položce:
vč. krytky</t>
  </si>
  <si>
    <t xml:space="preserve">"sloupky - viz. D.1.2.20." </t>
  </si>
  <si>
    <t>"studna č.1" 20,0</t>
  </si>
  <si>
    <t>"studna č.2" 15,0</t>
  </si>
  <si>
    <t>"studna č.3" 14</t>
  </si>
  <si>
    <t>55342274</t>
  </si>
  <si>
    <t>vzpěra plotová 38x1,5mm včetně krytky s uchem 2500mm</t>
  </si>
  <si>
    <t>-640760368</t>
  </si>
  <si>
    <t xml:space="preserve">"vzpěry - viz. D.1.2.20." </t>
  </si>
  <si>
    <t>"studna č.1" 8+2</t>
  </si>
  <si>
    <t>"studna č.2" 6+2</t>
  </si>
  <si>
    <t>"studna č.3" 6+2</t>
  </si>
  <si>
    <t>339921132</t>
  </si>
  <si>
    <t>Osazování betonových palisád do betonového základu v řadě výšky prvku přes 0,5 do 1 m</t>
  </si>
  <si>
    <t>-564828108</t>
  </si>
  <si>
    <t>Osazování palisád betonových v řadě se zabetonováním výšky palisády přes 500 do 1000 mm</t>
  </si>
  <si>
    <t>https://podminky.urs.cz/item/CS_URS_2022_01/339921132</t>
  </si>
  <si>
    <t>Poznámka k položce:
- betonový základ C 25/30</t>
  </si>
  <si>
    <t>"opěrná zídka z palisád - viz. D.1.2.21."</t>
  </si>
  <si>
    <t>"v. 0,6 m" 12*0,175</t>
  </si>
  <si>
    <t>"v. 0,8 m" 8*0,175</t>
  </si>
  <si>
    <t>59228412</t>
  </si>
  <si>
    <t>palisáda betonová tyčová půlkulatá přírodní 175x200x600mm</t>
  </si>
  <si>
    <t>-1971861077</t>
  </si>
  <si>
    <t>59228413</t>
  </si>
  <si>
    <t>palisáda betonová tyčová půlkulatá přírodní 175x200x800mm</t>
  </si>
  <si>
    <t>-1944914442</t>
  </si>
  <si>
    <t>339921133</t>
  </si>
  <si>
    <t>Osazování betonových palisád do betonového základu v řadě výšky prvku přes 1 do 1,5 m</t>
  </si>
  <si>
    <t>-1136049170</t>
  </si>
  <si>
    <t>Osazování palisád betonových v řadě se zabetonováním výšky palisády přes 1000 do 1500 mm</t>
  </si>
  <si>
    <t>https://podminky.urs.cz/item/CS_URS_2022_01/339921133</t>
  </si>
  <si>
    <t>"v. 1,2 m" 10*0,175</t>
  </si>
  <si>
    <t>"v. 1,5 m" 15*0,175</t>
  </si>
  <si>
    <t>59228415</t>
  </si>
  <si>
    <t>palisáda betonová tyčová půlkulatá přírodní 175x200x1200mm</t>
  </si>
  <si>
    <t>1768715562</t>
  </si>
  <si>
    <t>59228416</t>
  </si>
  <si>
    <t>palisáda tyčová půlkulatá armovaná 175x200x1500mm</t>
  </si>
  <si>
    <t>397047809</t>
  </si>
  <si>
    <t>348101210</t>
  </si>
  <si>
    <t>Osazení vrat nebo vrátek k oplocení na ocelové sloupky pl do 2 m2</t>
  </si>
  <si>
    <t>-1716644595</t>
  </si>
  <si>
    <t>Osazení vrat nebo vrátek k oplocení na sloupky ocelové, plochy jednotlivě do 2 m2</t>
  </si>
  <si>
    <t>https://podminky.urs.cz/item/CS_URS_2022_01/348101210</t>
  </si>
  <si>
    <t>"studna č.1-3 - viz. D.1.2.21." 3,0</t>
  </si>
  <si>
    <t>55399139-R</t>
  </si>
  <si>
    <t>Ocelová branka 1,0 x 1,5 m (š x v) vč. 2 ks sloupků D 60 mm, pantů, kliky a zámku, výplň z pletiva</t>
  </si>
  <si>
    <t>-287603932</t>
  </si>
  <si>
    <t>348401120</t>
  </si>
  <si>
    <t>Montáž oplocení ze strojového pletiva s napínacími dráty v do 1,6 m</t>
  </si>
  <si>
    <t>1520158152</t>
  </si>
  <si>
    <t>Montáž oplocení z pletiva strojového s napínacími dráty do 1,6 m</t>
  </si>
  <si>
    <t>https://podminky.urs.cz/item/CS_URS_2022_01/348401120</t>
  </si>
  <si>
    <t>"studna č.1 - viz. D.1.2.21." 57,18-1,15</t>
  </si>
  <si>
    <t>"studna č.2 - viz. D.1.2.21." 45,12-1,15</t>
  </si>
  <si>
    <t>"studna č.3 - viz. D.1.2.21." 41,12-1,15</t>
  </si>
  <si>
    <t>31327512</t>
  </si>
  <si>
    <t>pletivo drátěné plastifikované se čtvercovými oky 55/2,5mm v 1500mm</t>
  </si>
  <si>
    <t>-170444390</t>
  </si>
  <si>
    <t>Poznámka k položce:
Pletivo se zapleteným napínacím drátem (3 řady).</t>
  </si>
  <si>
    <t>894411311</t>
  </si>
  <si>
    <t>Osazení betonových nebo železobetonových dílců pro šachty skruží rovných</t>
  </si>
  <si>
    <t>-418441716</t>
  </si>
  <si>
    <t>https://podminky.urs.cz/item/CS_URS_2022_01/894411311</t>
  </si>
  <si>
    <t>"studna č.1 - viz. D.1.2.21." 3,0</t>
  </si>
  <si>
    <t>"studna č.2 - viz. D.1.2.21." 2,0</t>
  </si>
  <si>
    <t>"studna č.3 - viz. D.1.2.21." 2,0</t>
  </si>
  <si>
    <t>59225335</t>
  </si>
  <si>
    <t>skruž betonová studňová kruhová 100x100x9cm</t>
  </si>
  <si>
    <t>-1921578859</t>
  </si>
  <si>
    <t>59299046-R</t>
  </si>
  <si>
    <t>skruž betonová šachtová 2000/500/90</t>
  </si>
  <si>
    <t>10566208</t>
  </si>
  <si>
    <t>"studna č.1 - viz. D.1.2.21." 1,0</t>
  </si>
  <si>
    <t>59299047-R</t>
  </si>
  <si>
    <t>skruž betonová šachtová 2000/1000/90</t>
  </si>
  <si>
    <t>-1770379968</t>
  </si>
  <si>
    <t>"studna č.1+2 - viz. D.1.2.21." 4,0</t>
  </si>
  <si>
    <t>894414211</t>
  </si>
  <si>
    <t>Osazení betonových nebo železobetonových dílců pro šachty desek zákrytových</t>
  </si>
  <si>
    <t>1728949738</t>
  </si>
  <si>
    <t>https://podminky.urs.cz/item/CS_URS_2022_01/894414211</t>
  </si>
  <si>
    <t>59225770</t>
  </si>
  <si>
    <t>deska betonová zákrytová na skruž celá 118x7,5cm</t>
  </si>
  <si>
    <t>-1742519429</t>
  </si>
  <si>
    <t>"studna č.3 - viz. D.1.2.21." 1,0</t>
  </si>
  <si>
    <t>59299048-R</t>
  </si>
  <si>
    <t>deska betonová zákrytová 2000-625/150 B125</t>
  </si>
  <si>
    <t>1045037399</t>
  </si>
  <si>
    <t>"studna č.1+2 - viz. D.1.2.21." 2,0</t>
  </si>
  <si>
    <t>899103112</t>
  </si>
  <si>
    <t>Osazení poklopů litinových nebo ocelových včetně rámů pro třídu zatížení B125, C250</t>
  </si>
  <si>
    <t>1510788817</t>
  </si>
  <si>
    <t>Osazení poklopů litinových a ocelových včetně rámů pro třídu zatížení B125, C250</t>
  </si>
  <si>
    <t>https://podminky.urs.cz/item/CS_URS_2022_01/899103112</t>
  </si>
  <si>
    <t>55241002</t>
  </si>
  <si>
    <t>poklop kanalizační betonolitinový, rám betonolitinový 125mm, B 125 bez odvětrání</t>
  </si>
  <si>
    <t>638429600</t>
  </si>
  <si>
    <t>963015141</t>
  </si>
  <si>
    <t>Demontáž prefabrikovaných krycích desek kanálů, šachet nebo žump do hmotnosti 0,5 t</t>
  </si>
  <si>
    <t>142312256</t>
  </si>
  <si>
    <t>Demontáž prefabrikovaných krycích desek kanálů, šachet nebo žump hmotnosti do 0,5 t</t>
  </si>
  <si>
    <t>https://podminky.urs.cz/item/CS_URS_2022_01/963015141</t>
  </si>
  <si>
    <t>963015161</t>
  </si>
  <si>
    <t>Demontáž prefabrikovaných krycích desek kanálů, šachet nebo žump do hmotnosti 2 t</t>
  </si>
  <si>
    <t>1024311792</t>
  </si>
  <si>
    <t>Demontáž prefabrikovaných krycích desek kanálů, šachet nebo žump hmotnosti do 2,0 t</t>
  </si>
  <si>
    <t>https://podminky.urs.cz/item/CS_URS_2022_01/963015161</t>
  </si>
  <si>
    <t>43</t>
  </si>
  <si>
    <t>966052111</t>
  </si>
  <si>
    <t>Bourání sloupků a vzpěr ŽB plotových zasypaných zeminou</t>
  </si>
  <si>
    <t>1458875959</t>
  </si>
  <si>
    <t>Bourání plotových sloupků a vzpěr železobetonových výšky do 2,5 m zasypaných zeminou</t>
  </si>
  <si>
    <t>https://podminky.urs.cz/item/CS_URS_2022_01/966052111</t>
  </si>
  <si>
    <t>"studna č.1+2 - viz. D.1.2.21." 2*19</t>
  </si>
  <si>
    <t>44</t>
  </si>
  <si>
    <t>966071821</t>
  </si>
  <si>
    <t>Rozebrání oplocení z drátěného pletiva se čtvercovými oky v do 1,6 m</t>
  </si>
  <si>
    <t>-1629213250</t>
  </si>
  <si>
    <t>Rozebrání oplocení z pletiva drátěného se čtvercovými oky, výšky do 1,6 m</t>
  </si>
  <si>
    <t>https://podminky.urs.cz/item/CS_URS_2022_01/966071821</t>
  </si>
  <si>
    <t>"studna č.1 - viz. D.1.2.21." 48,0</t>
  </si>
  <si>
    <t>"studna č.2 - viz. D.1.2.21." 47,0</t>
  </si>
  <si>
    <t>45</t>
  </si>
  <si>
    <t>966073810</t>
  </si>
  <si>
    <t>Rozebrání vrat a vrátek k oplocení pl do 2 m2</t>
  </si>
  <si>
    <t>-295312130</t>
  </si>
  <si>
    <t>Rozebrání vrat a vrátek k oplocení plochy jednotlivě do 2 m2</t>
  </si>
  <si>
    <t>https://podminky.urs.cz/item/CS_URS_2022_01/966073810</t>
  </si>
  <si>
    <t>46</t>
  </si>
  <si>
    <t>1078817796</t>
  </si>
  <si>
    <t>Poznámka k položce:
Pletivo a ocelové branky se odvezou do sběru nerostných surovin.</t>
  </si>
  <si>
    <t>"stávaj. zákrytové desky" 0,480+2,944</t>
  </si>
  <si>
    <t>"ŽB sloupky" 2,052</t>
  </si>
  <si>
    <t>"pletivo a branky z oplocení" 0,188+0,384</t>
  </si>
  <si>
    <t>47</t>
  </si>
  <si>
    <t>1212370006</t>
  </si>
  <si>
    <t>4*6,048</t>
  </si>
  <si>
    <t>48</t>
  </si>
  <si>
    <t>-293111990</t>
  </si>
  <si>
    <t>49</t>
  </si>
  <si>
    <t>998254011</t>
  </si>
  <si>
    <t>Přesun hmot pro studny a jímání vody</t>
  </si>
  <si>
    <t>83750609</t>
  </si>
  <si>
    <t>Přesun hmot pro studny a jímání vody z betonu prostého, železového nebo montované z dílců jakéhokoliv rozsahu do 50 m</t>
  </si>
  <si>
    <t>https://podminky.urs.cz/item/CS_URS_2022_01/998254011</t>
  </si>
  <si>
    <t>SO-06 - Kácení</t>
  </si>
  <si>
    <t>111209111</t>
  </si>
  <si>
    <t>Spálení proutí a klestu</t>
  </si>
  <si>
    <t>-2139065820</t>
  </si>
  <si>
    <t>Spálení proutí, klestu z prořezávek a odstraněných křovin pro jakoukoliv dřevinu</t>
  </si>
  <si>
    <t>https://podminky.urs.cz/item/CS_URS_2022_01/111209111</t>
  </si>
  <si>
    <t>"viz. B.1.6." 910,0</t>
  </si>
  <si>
    <t>111251103</t>
  </si>
  <si>
    <t>Odstranění křovin a stromů průměru kmene do 100 mm i s kořeny sklonu terénu do 1:5 z celkové plochy přes 500 m2 strojně</t>
  </si>
  <si>
    <t>1509663035</t>
  </si>
  <si>
    <t>Odstranění křovin a stromů s odstraněním kořenů strojně průměru kmene do 100 mm v rovině nebo ve svahu sklonu terénu do 1:5, při celkové ploše přes 500 m2</t>
  </si>
  <si>
    <t>https://podminky.urs.cz/item/CS_URS_2022_01/111251103</t>
  </si>
  <si>
    <t>112101101</t>
  </si>
  <si>
    <t>Odstranění stromů listnatých průměru kmene přes 100 do 300 mm</t>
  </si>
  <si>
    <t>-1678315477</t>
  </si>
  <si>
    <t>Odstranění stromů s odřezáním kmene a s odvětvením listnatých, průměru kmene přes 100 do 300 mm</t>
  </si>
  <si>
    <t>https://podminky.urs.cz/item/CS_URS_2022_01/112101101</t>
  </si>
  <si>
    <t>"viz. B.1.6." 80,0</t>
  </si>
  <si>
    <t>112101102</t>
  </si>
  <si>
    <t>Odstranění stromů listnatých průměru kmene přes 300 do 500 mm</t>
  </si>
  <si>
    <t>-1306438045</t>
  </si>
  <si>
    <t>Odstranění stromů s odřezáním kmene a s odvětvením listnatých, průměru kmene přes 300 do 500 mm</t>
  </si>
  <si>
    <t>https://podminky.urs.cz/item/CS_URS_2022_01/112101102</t>
  </si>
  <si>
    <t>"viz. B.1.6." 26,0</t>
  </si>
  <si>
    <t>112101103</t>
  </si>
  <si>
    <t>Odstranění stromů listnatých průměru kmene přes 500 do 700 mm</t>
  </si>
  <si>
    <t>-507344355</t>
  </si>
  <si>
    <t>Odstranění stromů s odřezáním kmene a s odvětvením listnatých, průměru kmene přes 500 do 700 mm</t>
  </si>
  <si>
    <t>https://podminky.urs.cz/item/CS_URS_2022_01/112101103</t>
  </si>
  <si>
    <t>"viz. B.1.6." 10,0</t>
  </si>
  <si>
    <t>112101104</t>
  </si>
  <si>
    <t>Odstranění stromů listnatých průměru kmene přes 700 do 900 mm</t>
  </si>
  <si>
    <t>-634741194</t>
  </si>
  <si>
    <t>Odstranění stromů s odřezáním kmene a s odvětvením listnatých, průměru kmene přes 700 do 900 mm</t>
  </si>
  <si>
    <t>https://podminky.urs.cz/item/CS_URS_2022_01/112101104</t>
  </si>
  <si>
    <t>"viz. B.1.6." 3,0</t>
  </si>
  <si>
    <t>112101105</t>
  </si>
  <si>
    <t>Odstranění stromů listnatých průměru kmene přes 900 do 1100 mm</t>
  </si>
  <si>
    <t>1524033424</t>
  </si>
  <si>
    <t>Odstranění stromů s odřezáním kmene a s odvětvením listnatých, průměru kmene přes 900 do 1100 mm</t>
  </si>
  <si>
    <t>https://podminky.urs.cz/item/CS_URS_2022_01/112101105</t>
  </si>
  <si>
    <t>"viz. B.1.6." 1,0</t>
  </si>
  <si>
    <t>112101107</t>
  </si>
  <si>
    <t>Odstranění stromů listnatých průměru kmene přes 1300 do 1500 mm</t>
  </si>
  <si>
    <t>-238191352</t>
  </si>
  <si>
    <t>Odstranění stromů s odřezáním kmene a s odvětvením listnatých, průměru kmene přes 1300 do 1500 mm</t>
  </si>
  <si>
    <t>https://podminky.urs.cz/item/CS_URS_2022_01/112101107</t>
  </si>
  <si>
    <t>"viz. B.1.6." 2,0</t>
  </si>
  <si>
    <t>112111111</t>
  </si>
  <si>
    <t>Spálení větví všech druhů stromů</t>
  </si>
  <si>
    <t>1774623522</t>
  </si>
  <si>
    <t>Spálení větví stromů všech druhů stromů o průměru kmene přes 0,10 m na hromadách</t>
  </si>
  <si>
    <t>https://podminky.urs.cz/item/CS_URS_2022_01/112111111</t>
  </si>
  <si>
    <t>80+26+10+3+1+2</t>
  </si>
  <si>
    <t>112251101</t>
  </si>
  <si>
    <t>Odstranění pařezů D přes 100 do 300 mm</t>
  </si>
  <si>
    <t>-30729748</t>
  </si>
  <si>
    <t>Odstranění pařezů strojně s jejich vykopáním, vytrháním nebo odstřelením průměru přes 100 do 300 mm</t>
  </si>
  <si>
    <t>https://podminky.urs.cz/item/CS_URS_2022_01/112251101</t>
  </si>
  <si>
    <t>112251102</t>
  </si>
  <si>
    <t>Odstranění pařezů D přes 300 do 500 mm</t>
  </si>
  <si>
    <t>-1718211736</t>
  </si>
  <si>
    <t>Odstranění pařezů strojně s jejich vykopáním, vytrháním nebo odstřelením průměru přes 300 do 500 mm</t>
  </si>
  <si>
    <t>https://podminky.urs.cz/item/CS_URS_2022_01/112251102</t>
  </si>
  <si>
    <t>112251103</t>
  </si>
  <si>
    <t>Odstranění pařezů D přes 500 do 700 mm</t>
  </si>
  <si>
    <t>-939518196</t>
  </si>
  <si>
    <t>Odstranění pařezů strojně s jejich vykopáním, vytrháním nebo odstřelením průměru přes 500 do 700 mm</t>
  </si>
  <si>
    <t>https://podminky.urs.cz/item/CS_URS_2022_01/112251103</t>
  </si>
  <si>
    <t>112251104</t>
  </si>
  <si>
    <t>Odstranění pařezů D přes 700 do 900 mm</t>
  </si>
  <si>
    <t>-853563234</t>
  </si>
  <si>
    <t>Odstranění pařezů strojně s jejich vykopáním, vytrháním nebo odstřelením průměru přes 700 do 900 mm</t>
  </si>
  <si>
    <t>https://podminky.urs.cz/item/CS_URS_2022_01/112251104</t>
  </si>
  <si>
    <t>"od pokácených stromů" 3,0</t>
  </si>
  <si>
    <t>"samostatný pařez" 1,0</t>
  </si>
  <si>
    <t>112251105</t>
  </si>
  <si>
    <t>Odstranění pařezů D přes 900 do 1100 mm</t>
  </si>
  <si>
    <t>-155956824</t>
  </si>
  <si>
    <t>Odstranění pařezů strojně s jejich vykopáním, vytrháním nebo odstřelením průměru přes 900 do 1100 mm</t>
  </si>
  <si>
    <t>https://podminky.urs.cz/item/CS_URS_2022_01/112251105</t>
  </si>
  <si>
    <t>112251108</t>
  </si>
  <si>
    <t>Odstranění pařezů D přes 1300 do 1500 mm</t>
  </si>
  <si>
    <t>1820828631</t>
  </si>
  <si>
    <t>Odstranění pařezů strojně s jejich vykopáním, vytrháním nebo odstřelením průměru přes 1300 do 1500 mm</t>
  </si>
  <si>
    <t>https://podminky.urs.cz/item/CS_URS_2022_01/112251108</t>
  </si>
  <si>
    <t>112999001-R</t>
  </si>
  <si>
    <t>Rozřezání kmene stromu D do 300 mm na díly dl. 1,0 m</t>
  </si>
  <si>
    <t>-1688723105</t>
  </si>
  <si>
    <t>112999010-R</t>
  </si>
  <si>
    <t>Rozřezání kmene stromu D do 500 mm na díly dl. 1,0 m</t>
  </si>
  <si>
    <t>-585248826</t>
  </si>
  <si>
    <t>112999011-R</t>
  </si>
  <si>
    <t>Rozřezání kmene stromu D do 700 mm na díly dl. 1,0 m</t>
  </si>
  <si>
    <t>-1853632703</t>
  </si>
  <si>
    <t>112999012-R</t>
  </si>
  <si>
    <t>Rozřezání kmene stromu D do 900 mm na díly dl. 1,0 m</t>
  </si>
  <si>
    <t>1295219190</t>
  </si>
  <si>
    <t>112999013-R</t>
  </si>
  <si>
    <t>Rozřezání kmene stromu D do 1100 mm na díly dl. 1,0 m</t>
  </si>
  <si>
    <t>513318636</t>
  </si>
  <si>
    <t>112999014-R</t>
  </si>
  <si>
    <t>Rozřezání kmene stromu D do 1500 mm na díly dl. 1,0 m</t>
  </si>
  <si>
    <t>-1944393529</t>
  </si>
  <si>
    <t>162201411</t>
  </si>
  <si>
    <t>Vodorovné přemístění kmenů stromů listnatých do 1 km D kmene přes 100 do 300 mm</t>
  </si>
  <si>
    <t>-2082425933</t>
  </si>
  <si>
    <t>Vodorovné přemístění větví, kmenů nebo pařezů s naložením, složením a dopravou do 1000 m kmenů stromů listnatých, průměru přes 100 do 300 mm</t>
  </si>
  <si>
    <t>https://podminky.urs.cz/item/CS_URS_2022_01/162201411</t>
  </si>
  <si>
    <t>162201412</t>
  </si>
  <si>
    <t>Vodorovné přemístění kmenů stromů listnatých do 1 km D kmene přes 300 do 500 mm</t>
  </si>
  <si>
    <t>-746627535</t>
  </si>
  <si>
    <t>Vodorovné přemístění větví, kmenů nebo pařezů s naložením, složením a dopravou do 1000 m kmenů stromů listnatých, průměru přes 300 do 500 mm</t>
  </si>
  <si>
    <t>https://podminky.urs.cz/item/CS_URS_2022_01/162201412</t>
  </si>
  <si>
    <t>162201413</t>
  </si>
  <si>
    <t>Vodorovné přemístění kmenů stromů listnatých do 1 km D kmene přes 500 do 700 mm</t>
  </si>
  <si>
    <t>-1337888000</t>
  </si>
  <si>
    <t>Vodorovné přemístění větví, kmenů nebo pařezů s naložením, složením a dopravou do 1000 m kmenů stromů listnatých, průměru přes 500 do 700 mm</t>
  </si>
  <si>
    <t>https://podminky.urs.cz/item/CS_URS_2022_01/162201413</t>
  </si>
  <si>
    <t>162201414</t>
  </si>
  <si>
    <t>Vodorovné přemístění kmenů stromů listnatých do 1 km D kmene přes 700 do 900 mm</t>
  </si>
  <si>
    <t>32986027</t>
  </si>
  <si>
    <t>Vodorovné přemístění větví, kmenů nebo pařezů s naložením, složením a dopravou do 1000 m kmenů stromů listnatých, průměru přes 700 do 900 mm</t>
  </si>
  <si>
    <t>https://podminky.urs.cz/item/CS_URS_2022_01/162201414</t>
  </si>
  <si>
    <t>162201510</t>
  </si>
  <si>
    <t>Vodorovné přemístění kmenů stromů listnatých do 1 km D kmene přes 900 do 1100 mm</t>
  </si>
  <si>
    <t>1942445376</t>
  </si>
  <si>
    <t>Vodorovné přemístění větví, kmenů nebo pařezů s naložením, složením a dopravou do 1000 m kmenů stromů listnatých, průměru přes 900 do 1100 mm</t>
  </si>
  <si>
    <t>https://podminky.urs.cz/item/CS_URS_2022_01/162201510</t>
  </si>
  <si>
    <t>162201512</t>
  </si>
  <si>
    <t>Vodorovné přemístění kmenů stromů listnatých do 1 km D kmene přes 1300 do 1500 mm</t>
  </si>
  <si>
    <t>831398404</t>
  </si>
  <si>
    <t>Vodorovné přemístění větví, kmenů nebo pařezů s naložením, složením a dopravou do 1000 m kmenů stromů listnatých, průměru přes 1300 do 1500 mm</t>
  </si>
  <si>
    <t>https://podminky.urs.cz/item/CS_URS_2022_01/162201512</t>
  </si>
  <si>
    <t>162201421</t>
  </si>
  <si>
    <t>Vodorovné přemístění pařezů do 1 km D přes 100 do 300 mm</t>
  </si>
  <si>
    <t>-1914992416</t>
  </si>
  <si>
    <t>Vodorovné přemístění větví, kmenů nebo pařezů s naložením, složením a dopravou do 1000 m pařezů kmenů, průměru přes 100 do 300 mm</t>
  </si>
  <si>
    <t>https://podminky.urs.cz/item/CS_URS_2022_01/162201421</t>
  </si>
  <si>
    <t>162201422</t>
  </si>
  <si>
    <t>Vodorovné přemístění pařezů do 1 km D přes 300 do 500 mm</t>
  </si>
  <si>
    <t>1438820610</t>
  </si>
  <si>
    <t>Vodorovné přemístění větví, kmenů nebo pařezů s naložením, složením a dopravou do 1000 m pařezů kmenů, průměru přes 300 do 500 mm</t>
  </si>
  <si>
    <t>https://podminky.urs.cz/item/CS_URS_2022_01/162201422</t>
  </si>
  <si>
    <t>162201423</t>
  </si>
  <si>
    <t>Vodorovné přemístění pařezů do 1 km D přes 500 do 700 mm</t>
  </si>
  <si>
    <t>1405497463</t>
  </si>
  <si>
    <t>Vodorovné přemístění větví, kmenů nebo pařezů s naložením, složením a dopravou do 1000 m pařezů kmenů, průměru přes 500 do 700 mm</t>
  </si>
  <si>
    <t>https://podminky.urs.cz/item/CS_URS_2022_01/162201423</t>
  </si>
  <si>
    <t>162201424</t>
  </si>
  <si>
    <t>Vodorovné přemístění pařezů do 1 km D přes 700 do 900 mm</t>
  </si>
  <si>
    <t>1033279821</t>
  </si>
  <si>
    <t>Vodorovné přemístění větví, kmenů nebo pařezů s naložením, složením a dopravou do 1000 m pařezů kmenů, průměru přes 700 do 900 mm</t>
  </si>
  <si>
    <t>https://podminky.urs.cz/item/CS_URS_2022_01/162201424</t>
  </si>
  <si>
    <t>162201520</t>
  </si>
  <si>
    <t>Vodorovné přemístění pařezů do 1 km D přes 900 do 1100 mm</t>
  </si>
  <si>
    <t>-1779563178</t>
  </si>
  <si>
    <t>Vodorovné přemístění větví, kmenů nebo pařezů s naložením, složením a dopravou do 1000 m pařezů kmenů, průměru přes 900 do 1100 mm</t>
  </si>
  <si>
    <t>https://podminky.urs.cz/item/CS_URS_2022_01/162201520</t>
  </si>
  <si>
    <t>162201522</t>
  </si>
  <si>
    <t>Vodorovné přemístění pařezů do 1 km D přes 1300 do 1500 mm</t>
  </si>
  <si>
    <t>2017434511</t>
  </si>
  <si>
    <t>Vodorovné přemístění větví, kmenů nebo pařezů s naložením, složením a dopravou do 1000 m pařezů kmenů, průměru přes 1300 do 1500 mm</t>
  </si>
  <si>
    <t>https://podminky.urs.cz/item/CS_URS_2022_01/162201522</t>
  </si>
  <si>
    <t>162301971</t>
  </si>
  <si>
    <t>Příplatek k vodorovnému přemístění pařezů D přes 100 do 300 mm ZKD 1 km</t>
  </si>
  <si>
    <t>255924136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</si>
  <si>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</si>
  <si>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https://podminky.urs.cz/item/CS_URS_2022_01/162301971</t>
  </si>
  <si>
    <t>4*80</t>
  </si>
  <si>
    <t>162301972</t>
  </si>
  <si>
    <t>Příplatek k vodorovnému přemístění pařezů D přes 300 do 500 mm ZKD 1 km</t>
  </si>
  <si>
    <t>580811733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</si>
  <si>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</si>
  <si>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https://podminky.urs.cz/item/CS_URS_2022_01/162301972</t>
  </si>
  <si>
    <t>4*26</t>
  </si>
  <si>
    <t>162301973</t>
  </si>
  <si>
    <t>Příplatek k vodorovnému přemístění pařezů D přes 500 do 700 mm ZKD 1 km</t>
  </si>
  <si>
    <t>1235330150</t>
  </si>
  <si>
    <t>Vodorovné přemístění větví, kmenů nebo pařezů s naložením, složením a dopravou Příplatek k cenám za každých dalších i započatých 1000 m přes 1000 m pařezů kmenů, průměru přes 500 do 700 mm</t>
  </si>
  <si>
    <t>https://podminky.urs.cz/item/CS_URS_2022_01/162301973</t>
  </si>
  <si>
    <t>4*10</t>
  </si>
  <si>
    <t>162301974</t>
  </si>
  <si>
    <t>Příplatek k vodorovnému přemístění pařezů D přes 700 do 900 mm ZKD 1 km</t>
  </si>
  <si>
    <t>-1757931238</t>
  </si>
  <si>
    <t>Vodorovné přemístění větví, kmenů nebo pařezů s naložením, složením a dopravou Příplatek k cenám za každých dalších i započatých 1000 m přes 1000 m pařezů kmenů, průměru přes 700 do 900 mm</t>
  </si>
  <si>
    <t>https://podminky.urs.cz/item/CS_URS_2022_01/162301974</t>
  </si>
  <si>
    <t>4*4</t>
  </si>
  <si>
    <t>162301975</t>
  </si>
  <si>
    <t>Příplatek k vodorovnému přemístění pařezů D přes 900 do 1100 mm ZKD 1 km</t>
  </si>
  <si>
    <t>2108322523</t>
  </si>
  <si>
    <t>Vodorovné přemístění větví, kmenů nebo pařezů s naložením, složením a dopravou Příplatek k cenám za každých dalších i započatých 1000 m přes 1000 m pařezů kmenů, průměru přes 900 do 1100 mm</t>
  </si>
  <si>
    <t>https://podminky.urs.cz/item/CS_URS_2022_01/162301975</t>
  </si>
  <si>
    <t>4*1</t>
  </si>
  <si>
    <t>162301977</t>
  </si>
  <si>
    <t>Příplatek k vodorovnému přemístění pařezů D přes 1300 do 1500 mm ZKD 1 km</t>
  </si>
  <si>
    <t>-1550749561</t>
  </si>
  <si>
    <t>Vodorovné přemístění větví, kmenů nebo pařezů s naložením, složením a dopravou Příplatek k cenám za každých dalších i započatých 1000 m přes 1000 m pařezů kmenů, průměru přes 1300 do 1500 mm</t>
  </si>
  <si>
    <t>https://podminky.urs.cz/item/CS_URS_2022_01/162301977</t>
  </si>
  <si>
    <t>4*2</t>
  </si>
  <si>
    <t>171209017-R</t>
  </si>
  <si>
    <t>Skládkovné - pařezy</t>
  </si>
  <si>
    <t>-826839854</t>
  </si>
  <si>
    <t>"pařezy" 80*0,050+26*0,100+10*0,300+4*0,600+1*1,0+2*1,2</t>
  </si>
  <si>
    <t>SO-07 - Výsadby</t>
  </si>
  <si>
    <t>111151231</t>
  </si>
  <si>
    <t>Pokosení trávníku lučního pl do 10000 m2 s odvozem do 20 km v rovině a svahu do 1:5</t>
  </si>
  <si>
    <t>1985125671</t>
  </si>
  <si>
    <t>Pokosení trávníku při souvislé ploše přes 1000 do 10000 m2 lučního v rovině nebo svahu do 1:5</t>
  </si>
  <si>
    <t>https://podminky.urs.cz/item/CS_URS_2022_01/111151231</t>
  </si>
  <si>
    <t>"příprava plochy pro výsadbu - viz. TZ D.1.2.1." 1255,0</t>
  </si>
  <si>
    <t>181151321</t>
  </si>
  <si>
    <t>Plošná úprava terénu přes 500 m2 zemina skupiny 1 až 4 nerovnosti přes 100 do 150 mm v rovinně a svahu do 1:5</t>
  </si>
  <si>
    <t>-1400828191</t>
  </si>
  <si>
    <t>Plošná úprava terénu v zemině skupiny 1 až 4 s urovnáním povrchu bez doplnění ornice souvislé plochy přes 500 m2 při nerovnostech terénu přes 100 do 150 mm v rovině nebo na svahu do 1:5</t>
  </si>
  <si>
    <t>https://podminky.urs.cz/item/CS_URS_2022_01/181151321</t>
  </si>
  <si>
    <t>181451121</t>
  </si>
  <si>
    <t>Založení lučního trávníku výsevem pl přes 1000 m2 v rovině a ve svahu do 1:5</t>
  </si>
  <si>
    <t>-1287861011</t>
  </si>
  <si>
    <t>Založení trávníku na půdě předem připravené plochy přes 1000 m2 výsevem včetně utažení lučního v rovině nebo na svahu do 1:5</t>
  </si>
  <si>
    <t>https://podminky.urs.cz/item/CS_URS_2022_01/181451121</t>
  </si>
  <si>
    <t>-1873288231</t>
  </si>
  <si>
    <t>1255*0,02*1,03</t>
  </si>
  <si>
    <t>183101115</t>
  </si>
  <si>
    <t>Hloubení jamek bez výměny půdy zeminy tř 1 až 4 obj přes 0,125 do 0,4 m3 v rovině a svahu do 1:5</t>
  </si>
  <si>
    <t>-2010009859</t>
  </si>
  <si>
    <t>Hloubení jamek pro vysazování rostlin v zemině tř.1 až 4 bez výměny půdy v rovině nebo na svahu do 1:5, objemu přes 0,125 do 0,40 m3</t>
  </si>
  <si>
    <t>https://podminky.urs.cz/item/CS_URS_2022_01/183101115</t>
  </si>
  <si>
    <t>"stromy - viz. TZ D.1.2.1." 39,0</t>
  </si>
  <si>
    <t>184102112</t>
  </si>
  <si>
    <t>Výsadba dřeviny s balem D přes 0,2 do 0,3 m do jamky se zalitím v rovině a svahu do 1:5</t>
  </si>
  <si>
    <t>1946906813</t>
  </si>
  <si>
    <t>Výsadba dřeviny s balem do předem vyhloubené jamky se zalitím v rovině nebo na svahu do 1:5, při průměru balu přes 200 do 300 mm</t>
  </si>
  <si>
    <t>https://podminky.urs.cz/item/CS_URS_2022_01/184102112</t>
  </si>
  <si>
    <t>02699014-R</t>
  </si>
  <si>
    <t>Dodávka stromků s balem, v. kmene 1,8-2,2 m se zapěstovanou korunkou</t>
  </si>
  <si>
    <t>2104142109</t>
  </si>
  <si>
    <t>Poznámka k položce:
Olše lepkavá (Alnus Glutinosa)</t>
  </si>
  <si>
    <t>184215133</t>
  </si>
  <si>
    <t>Ukotvení kmene dřevin třemi kůly D do 0,1 m dl přes 2 do 3 m</t>
  </si>
  <si>
    <t>1109479336</t>
  </si>
  <si>
    <t>Ukotvení dřeviny kůly třemi kůly, délky přes 2 do 3 m</t>
  </si>
  <si>
    <t>https://podminky.urs.cz/item/CS_URS_2022_01/184215133</t>
  </si>
  <si>
    <t>60591255</t>
  </si>
  <si>
    <t>kůl vyvazovací dřevěný impregnovaný D 8cm dl 2,5m</t>
  </si>
  <si>
    <t>-263685364</t>
  </si>
  <si>
    <t>"3 kůly/strom" 39*3</t>
  </si>
  <si>
    <t>60599001-R</t>
  </si>
  <si>
    <t>Příčka spojovací ke kůlům impregnovaná 50 x 8 cm</t>
  </si>
  <si>
    <t>1714037847</t>
  </si>
  <si>
    <t>39*3</t>
  </si>
  <si>
    <t>184801121</t>
  </si>
  <si>
    <t>Ošetřování vysazených dřevin soliterních v rovině a svahu do 1:5</t>
  </si>
  <si>
    <t>-157567523</t>
  </si>
  <si>
    <t>Ošetření vysazených dřevin solitérních v rovině nebo na svahu do 1:5</t>
  </si>
  <si>
    <t>https://podminky.urs.cz/item/CS_URS_2022_01/184801121</t>
  </si>
  <si>
    <t>Poznámka k položce:
Ceny jsou určeny pouze pro jednorázové ošetření při výsadbě.</t>
  </si>
  <si>
    <t>184802111</t>
  </si>
  <si>
    <t>Chemické odplevelení před založením kultury nad 20 m2 postřikem na široko v rovině a svahu do 1:5</t>
  </si>
  <si>
    <t>-1130453827</t>
  </si>
  <si>
    <t>Chemické odplevelení půdy před založením kultury, trávníku nebo zpevněných ploch o výměře jednotlivě přes 20 m2 v rovině nebo na svahu do 1:5 postřikem na široko</t>
  </si>
  <si>
    <t>https://podminky.urs.cz/item/CS_URS_2022_01/184802111</t>
  </si>
  <si>
    <t xml:space="preserve">Poznámka k položce:
Cena zahrnuje neselektivní herbicid 3 l/ha a náklady na dovoz vody do 10 km.
</t>
  </si>
  <si>
    <t>184813111</t>
  </si>
  <si>
    <t>Ochrana lesních kultur proti škodám způsobených zvěří nátěrem nebo postřikem</t>
  </si>
  <si>
    <t>-367289383</t>
  </si>
  <si>
    <t>Ošetřování a ochrana stromů proti škodám způsobeným zvěří nátěrem nebo postřikem</t>
  </si>
  <si>
    <t>https://podminky.urs.cz/item/CS_URS_2022_01/184813111</t>
  </si>
  <si>
    <t>005999003-R</t>
  </si>
  <si>
    <t xml:space="preserve">Repelent </t>
  </si>
  <si>
    <t>-504575842</t>
  </si>
  <si>
    <t>39*0,05</t>
  </si>
  <si>
    <t>184813121</t>
  </si>
  <si>
    <t>Ochrana dřevin před okusem ručně pletivem v rovině a svahu do 1:5</t>
  </si>
  <si>
    <t>-1681882668</t>
  </si>
  <si>
    <t>Ochrana dřevin před okusem zvěří ručně v rovině nebo ve svahu do 1:5, pletivem, výšky do 2 m</t>
  </si>
  <si>
    <t>https://podminky.urs.cz/item/CS_URS_2022_01/184813121</t>
  </si>
  <si>
    <t>184911431</t>
  </si>
  <si>
    <t>Mulčování rostlin kůrou tl přes 0,1 do 0,15 m v rovině a svahu do 1:5</t>
  </si>
  <si>
    <t>172120816</t>
  </si>
  <si>
    <t>Mulčování vysazených rostlin mulčovací kůrou, tl. přes 100 do 150 mm v rovině nebo na svahu do 1:5</t>
  </si>
  <si>
    <t>https://podminky.urs.cz/item/CS_URS_2022_01/184911431</t>
  </si>
  <si>
    <t>"1 m2/ks" 39*1,0</t>
  </si>
  <si>
    <t>10391100</t>
  </si>
  <si>
    <t>kůra mulčovací VL</t>
  </si>
  <si>
    <t>281086993</t>
  </si>
  <si>
    <t>39,0*0,15</t>
  </si>
  <si>
    <t>185804311</t>
  </si>
  <si>
    <t>Zalití rostlin vodou plocha do 20 m2</t>
  </si>
  <si>
    <t>-1041351925</t>
  </si>
  <si>
    <t>Zalití rostlin vodou plochy záhonů jednotlivě do 20 m2</t>
  </si>
  <si>
    <t>https://podminky.urs.cz/item/CS_URS_2022_01/185804311</t>
  </si>
  <si>
    <t>Poznámka k položce:
Dodávka vody je zahrnuta v ceně.</t>
  </si>
  <si>
    <t>"stromy" 39*0,010</t>
  </si>
  <si>
    <t>185851121</t>
  </si>
  <si>
    <t>Dovoz vody pro zálivku rostlin za vzdálenost do 1000 m</t>
  </si>
  <si>
    <t>-1013785086</t>
  </si>
  <si>
    <t>Dovoz vody pro zálivku rostlin na vzdálenost do 1000 m</t>
  </si>
  <si>
    <t>https://podminky.urs.cz/item/CS_URS_2022_01/185851121</t>
  </si>
  <si>
    <t>998231311</t>
  </si>
  <si>
    <t>Přesun hmot pro sadovnické a krajinářské úpravy vodorovně do 5000 m</t>
  </si>
  <si>
    <t>-2030342581</t>
  </si>
  <si>
    <t>Přesun hmot pro sadovnické a krajinářské úpravy - strojně dopravní vzdálenost do 5000 m</t>
  </si>
  <si>
    <t>https://podminky.urs.cz/item/CS_URS_2022_01/998231311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</si>
  <si>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</si>
  <si>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</si>
  <si>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</si>
  <si>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</si>
  <si>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</si>
  <si>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</si>
  <si>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</si>
  <si>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</si>
  <si>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</si>
  <si>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</si>
  <si>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</si>
  <si>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</si>
  <si>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</si>
  <si>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a odstranění dočasných komunikací, sjezdů, nájezdů, lávek přes výkopy. Zajištění výkopů zábradlím. Zřízení čistících zón před výjezdem z obvodu staveniště. Zajištění bezpečnosti práce a ochrany životního prostředí.
</t>
  </si>
  <si>
    <t>031002003</t>
  </si>
  <si>
    <t xml:space="preserve">Provozní vlivy - práce v ochranném pásmu </t>
  </si>
  <si>
    <t>-2120094950</t>
  </si>
  <si>
    <t>Poznámka k položce:
- ochranné pásmo lesa, vedení VN nadzemní</t>
  </si>
  <si>
    <t>VRN9</t>
  </si>
  <si>
    <t>Ostatní náklady</t>
  </si>
  <si>
    <t>090001000</t>
  </si>
  <si>
    <t>Geodetické vytýčení před zahájením realizace 
stavebních prací vč. vytýčení hranic dotčených pozemků</t>
  </si>
  <si>
    <t>-756545237</t>
  </si>
  <si>
    <t xml:space="preserve">Poznámka k položce:
Geodetické vytýčení před zahájením realizace 
stavebních prací - dl. hráze 165 m, přeložení toku v dl. 165 m, výpustný objekt, interakční prvek.
</t>
  </si>
  <si>
    <t>091003000</t>
  </si>
  <si>
    <t>Geodetické práce po výstavbě</t>
  </si>
  <si>
    <t>-1902243394</t>
  </si>
  <si>
    <t>Poznámka k položce:
Geodetické zaměření skutečného provedení díla 
vč. případných geometrických plánů pro kolaudační řízení, případné majetkové vypořádání a zápis díla do KN.
3x v grafické (tištěné) podobě a 1x v digitálním vyhotovení, GP v patřičných počtech pro zápis do KN.</t>
  </si>
  <si>
    <t>091003001</t>
  </si>
  <si>
    <t>Vytýčení podzemních inženýrských sítí</t>
  </si>
  <si>
    <t>-1119659447</t>
  </si>
  <si>
    <t xml:space="preserve">Poznámka k položce:
Zajištění ochrany a vytýčení podzemních inženýrských sítí uvedených v projektové dokumentaci dle podmínek z dokladové části projektu (např. vodovod, kabel podzemního vedení NN).
</t>
  </si>
  <si>
    <t>091204000</t>
  </si>
  <si>
    <t>Dokumentace skutečného provedení stavby</t>
  </si>
  <si>
    <t>-1309848591</t>
  </si>
  <si>
    <t>Poznámka k položce:
Vypracování projektové dokumentace skutečného provedení díla dle vyhlášky 3x v grafické (tištěné) podobě a 1x v digitálním vyhotovení</t>
  </si>
  <si>
    <t>091404000</t>
  </si>
  <si>
    <t>Zkoušky, atesty a revize podle ČSN a případných jiných právních nebo technických předpisů</t>
  </si>
  <si>
    <t>1388582494</t>
  </si>
  <si>
    <t>Poznámka k položce:
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díla.</t>
  </si>
  <si>
    <t>091406000</t>
  </si>
  <si>
    <t>Publicita projektu - informační cedule</t>
  </si>
  <si>
    <t>-621313888</t>
  </si>
  <si>
    <t>Poznámka k položce:
Zhotovení a instalace informační cedule velikosti A3 
nejpozději do jednoho měsíce od převzetí staveniště na místě realizace (dočasná) a následná instalace informační cedule velikosti A3 po dokončení stavby (trvalá).</t>
  </si>
  <si>
    <t>091806000</t>
  </si>
  <si>
    <t>Zajištění všech nezbytných průzkumů nutných pro řádné provádění a dokončení díla</t>
  </si>
  <si>
    <t>-1741734057</t>
  </si>
  <si>
    <t xml:space="preserve">Poznámka k položce:
- předběžný záchranný archeologický výzkum
</t>
  </si>
  <si>
    <t>091904001</t>
  </si>
  <si>
    <t xml:space="preserve">Zpracování provozního řádu </t>
  </si>
  <si>
    <t>1696122551</t>
  </si>
  <si>
    <t>Zpracování provozního řádu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</si>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</sst>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1401" TargetMode="External" /><Relationship Id="rId2" Type="http://schemas.openxmlformats.org/officeDocument/2006/relationships/hyperlink" Target="https://podminky.urs.cz/item/CS_URS_2022_01/119001421" TargetMode="External" /><Relationship Id="rId3" Type="http://schemas.openxmlformats.org/officeDocument/2006/relationships/hyperlink" Target="https://podminky.urs.cz/item/CS_URS_2022_01/121151123" TargetMode="External" /><Relationship Id="rId4" Type="http://schemas.openxmlformats.org/officeDocument/2006/relationships/hyperlink" Target="https://podminky.urs.cz/item/CS_URS_2022_01/122252204" TargetMode="External" /><Relationship Id="rId5" Type="http://schemas.openxmlformats.org/officeDocument/2006/relationships/hyperlink" Target="https://podminky.urs.cz/item/CS_URS_2022_01/131251106" TargetMode="External" /><Relationship Id="rId6" Type="http://schemas.openxmlformats.org/officeDocument/2006/relationships/hyperlink" Target="https://podminky.urs.cz/item/CS_URS_2022_01/139001101" TargetMode="External" /><Relationship Id="rId7" Type="http://schemas.openxmlformats.org/officeDocument/2006/relationships/hyperlink" Target="https://podminky.urs.cz/item/CS_URS_2022_01/162351103" TargetMode="External" /><Relationship Id="rId8" Type="http://schemas.openxmlformats.org/officeDocument/2006/relationships/hyperlink" Target="https://podminky.urs.cz/item/CS_URS_2022_01/162751117" TargetMode="External" /><Relationship Id="rId9" Type="http://schemas.openxmlformats.org/officeDocument/2006/relationships/hyperlink" Target="https://podminky.urs.cz/item/CS_URS_2022_01/162751119" TargetMode="External" /><Relationship Id="rId10" Type="http://schemas.openxmlformats.org/officeDocument/2006/relationships/hyperlink" Target="https://podminky.urs.cz/item/CS_URS_2022_01/167151111" TargetMode="External" /><Relationship Id="rId11" Type="http://schemas.openxmlformats.org/officeDocument/2006/relationships/hyperlink" Target="https://podminky.urs.cz/item/CS_URS_2022_01/171103202" TargetMode="External" /><Relationship Id="rId12" Type="http://schemas.openxmlformats.org/officeDocument/2006/relationships/hyperlink" Target="https://podminky.urs.cz/item/CS_URS_2022_01/181351103" TargetMode="External" /><Relationship Id="rId13" Type="http://schemas.openxmlformats.org/officeDocument/2006/relationships/hyperlink" Target="https://podminky.urs.cz/item/CS_URS_2022_01/18135111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451122" TargetMode="External" /><Relationship Id="rId16" Type="http://schemas.openxmlformats.org/officeDocument/2006/relationships/hyperlink" Target="https://podminky.urs.cz/item/CS_URS_2022_01/181951112" TargetMode="External" /><Relationship Id="rId17" Type="http://schemas.openxmlformats.org/officeDocument/2006/relationships/hyperlink" Target="https://podminky.urs.cz/item/CS_URS_2022_01/182251101" TargetMode="External" /><Relationship Id="rId18" Type="http://schemas.openxmlformats.org/officeDocument/2006/relationships/hyperlink" Target="https://podminky.urs.cz/item/CS_URS_2022_01/182351123" TargetMode="External" /><Relationship Id="rId19" Type="http://schemas.openxmlformats.org/officeDocument/2006/relationships/hyperlink" Target="https://podminky.urs.cz/item/CS_URS_2022_01/182351133" TargetMode="External" /><Relationship Id="rId20" Type="http://schemas.openxmlformats.org/officeDocument/2006/relationships/hyperlink" Target="https://podminky.urs.cz/item/CS_URS_2022_01/183403161" TargetMode="External" /><Relationship Id="rId21" Type="http://schemas.openxmlformats.org/officeDocument/2006/relationships/hyperlink" Target="https://podminky.urs.cz/item/CS_URS_2022_01/564871111" TargetMode="External" /><Relationship Id="rId22" Type="http://schemas.openxmlformats.org/officeDocument/2006/relationships/hyperlink" Target="https://podminky.urs.cz/item/CS_URS_2022_01/877241101" TargetMode="External" /><Relationship Id="rId23" Type="http://schemas.openxmlformats.org/officeDocument/2006/relationships/hyperlink" Target="https://podminky.urs.cz/item/CS_URS_2022_01/961055111" TargetMode="External" /><Relationship Id="rId24" Type="http://schemas.openxmlformats.org/officeDocument/2006/relationships/hyperlink" Target="https://podminky.urs.cz/item/CS_URS_2022_01/962032241" TargetMode="External" /><Relationship Id="rId25" Type="http://schemas.openxmlformats.org/officeDocument/2006/relationships/hyperlink" Target="https://podminky.urs.cz/item/CS_URS_2022_01/997013501" TargetMode="External" /><Relationship Id="rId26" Type="http://schemas.openxmlformats.org/officeDocument/2006/relationships/hyperlink" Target="https://podminky.urs.cz/item/CS_URS_2022_01/997013509" TargetMode="External" /><Relationship Id="rId27" Type="http://schemas.openxmlformats.org/officeDocument/2006/relationships/hyperlink" Target="https://podminky.urs.cz/item/CS_URS_2022_01/997013602" TargetMode="External" /><Relationship Id="rId28" Type="http://schemas.openxmlformats.org/officeDocument/2006/relationships/hyperlink" Target="https://podminky.urs.cz/item/CS_URS_2022_01/997013631" TargetMode="External" /><Relationship Id="rId29" Type="http://schemas.openxmlformats.org/officeDocument/2006/relationships/hyperlink" Target="https://podminky.urs.cz/item/CS_URS_2022_01/998324011" TargetMode="External" /><Relationship Id="rId3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001106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22251103" TargetMode="External" /><Relationship Id="rId4" Type="http://schemas.openxmlformats.org/officeDocument/2006/relationships/hyperlink" Target="https://podminky.urs.cz/item/CS_URS_2022_01/131251106" TargetMode="External" /><Relationship Id="rId5" Type="http://schemas.openxmlformats.org/officeDocument/2006/relationships/hyperlink" Target="https://podminky.urs.cz/item/CS_URS_2022_01/133251101" TargetMode="External" /><Relationship Id="rId6" Type="http://schemas.openxmlformats.org/officeDocument/2006/relationships/hyperlink" Target="https://podminky.urs.cz/item/CS_URS_2022_01/162351103" TargetMode="External" /><Relationship Id="rId7" Type="http://schemas.openxmlformats.org/officeDocument/2006/relationships/hyperlink" Target="https://podminky.urs.cz/item/CS_URS_2022_01/167151111" TargetMode="External" /><Relationship Id="rId8" Type="http://schemas.openxmlformats.org/officeDocument/2006/relationships/hyperlink" Target="https://podminky.urs.cz/item/CS_URS_2022_01/171153101" TargetMode="External" /><Relationship Id="rId9" Type="http://schemas.openxmlformats.org/officeDocument/2006/relationships/hyperlink" Target="https://podminky.urs.cz/item/CS_URS_2022_01/174151103" TargetMode="External" /><Relationship Id="rId10" Type="http://schemas.openxmlformats.org/officeDocument/2006/relationships/hyperlink" Target="https://podminky.urs.cz/item/CS_URS_2022_01/273313511" TargetMode="External" /><Relationship Id="rId11" Type="http://schemas.openxmlformats.org/officeDocument/2006/relationships/hyperlink" Target="https://podminky.urs.cz/item/CS_URS_2022_01/273351121" TargetMode="External" /><Relationship Id="rId12" Type="http://schemas.openxmlformats.org/officeDocument/2006/relationships/hyperlink" Target="https://podminky.urs.cz/item/CS_URS_2022_01/273351122" TargetMode="External" /><Relationship Id="rId13" Type="http://schemas.openxmlformats.org/officeDocument/2006/relationships/hyperlink" Target="https://podminky.urs.cz/item/CS_URS_2022_01/275313911" TargetMode="External" /><Relationship Id="rId14" Type="http://schemas.openxmlformats.org/officeDocument/2006/relationships/hyperlink" Target="https://podminky.urs.cz/item/CS_URS_2022_01/275353123" TargetMode="External" /><Relationship Id="rId15" Type="http://schemas.openxmlformats.org/officeDocument/2006/relationships/hyperlink" Target="https://podminky.urs.cz/item/CS_URS_2022_01/321321116" TargetMode="External" /><Relationship Id="rId16" Type="http://schemas.openxmlformats.org/officeDocument/2006/relationships/hyperlink" Target="https://podminky.urs.cz/item/CS_URS_2022_01/321351010" TargetMode="External" /><Relationship Id="rId17" Type="http://schemas.openxmlformats.org/officeDocument/2006/relationships/hyperlink" Target="https://podminky.urs.cz/item/CS_URS_2022_01/321352010" TargetMode="External" /><Relationship Id="rId18" Type="http://schemas.openxmlformats.org/officeDocument/2006/relationships/hyperlink" Target="https://podminky.urs.cz/item/CS_URS_2022_01/321366111" TargetMode="External" /><Relationship Id="rId19" Type="http://schemas.openxmlformats.org/officeDocument/2006/relationships/hyperlink" Target="https://podminky.urs.cz/item/CS_URS_2022_01/321366112" TargetMode="External" /><Relationship Id="rId20" Type="http://schemas.openxmlformats.org/officeDocument/2006/relationships/hyperlink" Target="https://podminky.urs.cz/item/CS_URS_2022_01/321368211" TargetMode="External" /><Relationship Id="rId21" Type="http://schemas.openxmlformats.org/officeDocument/2006/relationships/hyperlink" Target="https://podminky.urs.cz/item/CS_URS_2022_01/338171121" TargetMode="External" /><Relationship Id="rId22" Type="http://schemas.openxmlformats.org/officeDocument/2006/relationships/hyperlink" Target="https://podminky.urs.cz/item/CS_URS_2022_01/462511270" TargetMode="External" /><Relationship Id="rId23" Type="http://schemas.openxmlformats.org/officeDocument/2006/relationships/hyperlink" Target="https://podminky.urs.cz/item/CS_URS_2022_01/462519002" TargetMode="External" /><Relationship Id="rId24" Type="http://schemas.openxmlformats.org/officeDocument/2006/relationships/hyperlink" Target="https://podminky.urs.cz/item/CS_URS_2022_01/463212111" TargetMode="External" /><Relationship Id="rId25" Type="http://schemas.openxmlformats.org/officeDocument/2006/relationships/hyperlink" Target="https://podminky.urs.cz/item/CS_URS_2022_01/931626212" TargetMode="External" /><Relationship Id="rId26" Type="http://schemas.openxmlformats.org/officeDocument/2006/relationships/hyperlink" Target="https://podminky.urs.cz/item/CS_URS_2022_01/931994106" TargetMode="External" /><Relationship Id="rId27" Type="http://schemas.openxmlformats.org/officeDocument/2006/relationships/hyperlink" Target="https://podminky.urs.cz/item/CS_URS_2022_01/936501111" TargetMode="External" /><Relationship Id="rId28" Type="http://schemas.openxmlformats.org/officeDocument/2006/relationships/hyperlink" Target="https://podminky.urs.cz/item/CS_URS_2022_01/998324011" TargetMode="External" /><Relationship Id="rId29" Type="http://schemas.openxmlformats.org/officeDocument/2006/relationships/hyperlink" Target="https://podminky.urs.cz/item/CS_URS_2022_01/767995114" TargetMode="External" /><Relationship Id="rId30" Type="http://schemas.openxmlformats.org/officeDocument/2006/relationships/hyperlink" Target="https://podminky.urs.cz/item/CS_URS_2022_01/767995115" TargetMode="External" /><Relationship Id="rId31" Type="http://schemas.openxmlformats.org/officeDocument/2006/relationships/hyperlink" Target="https://podminky.urs.cz/item/CS_URS_2022_01/767995116" TargetMode="External" /><Relationship Id="rId32" Type="http://schemas.openxmlformats.org/officeDocument/2006/relationships/hyperlink" Target="https://podminky.urs.cz/item/CS_URS_2022_01/99876710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24253101" TargetMode="External" /><Relationship Id="rId3" Type="http://schemas.openxmlformats.org/officeDocument/2006/relationships/hyperlink" Target="https://podminky.urs.cz/item/CS_URS_2022_01/131251100" TargetMode="External" /><Relationship Id="rId4" Type="http://schemas.openxmlformats.org/officeDocument/2006/relationships/hyperlink" Target="https://podminky.urs.cz/item/CS_URS_2022_01/132251252" TargetMode="External" /><Relationship Id="rId5" Type="http://schemas.openxmlformats.org/officeDocument/2006/relationships/hyperlink" Target="https://podminky.urs.cz/item/CS_URS_2022_01/162251101" TargetMode="External" /><Relationship Id="rId6" Type="http://schemas.openxmlformats.org/officeDocument/2006/relationships/hyperlink" Target="https://podminky.urs.cz/item/CS_URS_2022_01/167151101" TargetMode="External" /><Relationship Id="rId7" Type="http://schemas.openxmlformats.org/officeDocument/2006/relationships/hyperlink" Target="https://podminky.urs.cz/item/CS_URS_2022_01/171151131" TargetMode="External" /><Relationship Id="rId8" Type="http://schemas.openxmlformats.org/officeDocument/2006/relationships/hyperlink" Target="https://podminky.urs.cz/item/CS_URS_2022_01/174151101" TargetMode="External" /><Relationship Id="rId9" Type="http://schemas.openxmlformats.org/officeDocument/2006/relationships/hyperlink" Target="https://podminky.urs.cz/item/CS_URS_2022_01/181951112" TargetMode="External" /><Relationship Id="rId10" Type="http://schemas.openxmlformats.org/officeDocument/2006/relationships/hyperlink" Target="https://podminky.urs.cz/item/CS_URS_2022_01/182151111" TargetMode="External" /><Relationship Id="rId11" Type="http://schemas.openxmlformats.org/officeDocument/2006/relationships/hyperlink" Target="https://podminky.urs.cz/item/CS_URS_2022_01/182251101" TargetMode="External" /><Relationship Id="rId12" Type="http://schemas.openxmlformats.org/officeDocument/2006/relationships/hyperlink" Target="https://podminky.urs.cz/item/CS_URS_2022_01/183405212" TargetMode="External" /><Relationship Id="rId13" Type="http://schemas.openxmlformats.org/officeDocument/2006/relationships/hyperlink" Target="https://podminky.urs.cz/item/CS_URS_2022_01/274321117" TargetMode="External" /><Relationship Id="rId14" Type="http://schemas.openxmlformats.org/officeDocument/2006/relationships/hyperlink" Target="https://podminky.urs.cz/item/CS_URS_2022_01/274354111" TargetMode="External" /><Relationship Id="rId15" Type="http://schemas.openxmlformats.org/officeDocument/2006/relationships/hyperlink" Target="https://podminky.urs.cz/item/CS_URS_2022_01/274354211" TargetMode="External" /><Relationship Id="rId16" Type="http://schemas.openxmlformats.org/officeDocument/2006/relationships/hyperlink" Target="https://podminky.urs.cz/item/CS_URS_2022_01/274361412" TargetMode="External" /><Relationship Id="rId17" Type="http://schemas.openxmlformats.org/officeDocument/2006/relationships/hyperlink" Target="https://podminky.urs.cz/item/CS_URS_2022_01/451317112" TargetMode="External" /><Relationship Id="rId18" Type="http://schemas.openxmlformats.org/officeDocument/2006/relationships/hyperlink" Target="https://podminky.urs.cz/item/CS_URS_2022_01/463212111" TargetMode="External" /><Relationship Id="rId19" Type="http://schemas.openxmlformats.org/officeDocument/2006/relationships/hyperlink" Target="https://podminky.urs.cz/item/CS_URS_2022_01/465513127" TargetMode="External" /><Relationship Id="rId20" Type="http://schemas.openxmlformats.org/officeDocument/2006/relationships/hyperlink" Target="https://podminky.urs.cz/item/CS_URS_2022_01/919551014" TargetMode="External" /><Relationship Id="rId21" Type="http://schemas.openxmlformats.org/officeDocument/2006/relationships/hyperlink" Target="https://podminky.urs.cz/item/CS_URS_2022_01/966008112" TargetMode="External" /><Relationship Id="rId22" Type="http://schemas.openxmlformats.org/officeDocument/2006/relationships/hyperlink" Target="https://podminky.urs.cz/item/CS_URS_2022_01/997221571" TargetMode="External" /><Relationship Id="rId23" Type="http://schemas.openxmlformats.org/officeDocument/2006/relationships/hyperlink" Target="https://podminky.urs.cz/item/CS_URS_2022_01/997221579" TargetMode="External" /><Relationship Id="rId24" Type="http://schemas.openxmlformats.org/officeDocument/2006/relationships/hyperlink" Target="https://podminky.urs.cz/item/CS_URS_2022_01/997221615" TargetMode="External" /><Relationship Id="rId25" Type="http://schemas.openxmlformats.org/officeDocument/2006/relationships/hyperlink" Target="https://podminky.urs.cz/item/CS_URS_2022_01/998332011" TargetMode="External" /><Relationship Id="rId2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3" TargetMode="External" /><Relationship Id="rId2" Type="http://schemas.openxmlformats.org/officeDocument/2006/relationships/hyperlink" Target="https://podminky.urs.cz/item/CS_URS_2022_01/132251101" TargetMode="External" /><Relationship Id="rId3" Type="http://schemas.openxmlformats.org/officeDocument/2006/relationships/hyperlink" Target="https://podminky.urs.cz/item/CS_URS_2022_01/133212811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67151101" TargetMode="External" /><Relationship Id="rId8" Type="http://schemas.openxmlformats.org/officeDocument/2006/relationships/hyperlink" Target="https://podminky.urs.cz/item/CS_URS_2022_01/167151111" TargetMode="External" /><Relationship Id="rId9" Type="http://schemas.openxmlformats.org/officeDocument/2006/relationships/hyperlink" Target="https://podminky.urs.cz/item/CS_URS_2022_01/175151201" TargetMode="External" /><Relationship Id="rId10" Type="http://schemas.openxmlformats.org/officeDocument/2006/relationships/hyperlink" Target="https://podminky.urs.cz/item/CS_URS_2022_01/181411122" TargetMode="External" /><Relationship Id="rId11" Type="http://schemas.openxmlformats.org/officeDocument/2006/relationships/hyperlink" Target="https://podminky.urs.cz/item/CS_URS_2022_01/182251101" TargetMode="External" /><Relationship Id="rId12" Type="http://schemas.openxmlformats.org/officeDocument/2006/relationships/hyperlink" Target="https://podminky.urs.cz/item/CS_URS_2022_01/182351123" TargetMode="External" /><Relationship Id="rId13" Type="http://schemas.openxmlformats.org/officeDocument/2006/relationships/hyperlink" Target="https://podminky.urs.cz/item/CS_URS_2022_01/247681114" TargetMode="External" /><Relationship Id="rId14" Type="http://schemas.openxmlformats.org/officeDocument/2006/relationships/hyperlink" Target="https://podminky.urs.cz/item/CS_URS_2022_01/275313611" TargetMode="External" /><Relationship Id="rId15" Type="http://schemas.openxmlformats.org/officeDocument/2006/relationships/hyperlink" Target="https://podminky.urs.cz/item/CS_URS_2022_01/275353102" TargetMode="External" /><Relationship Id="rId16" Type="http://schemas.openxmlformats.org/officeDocument/2006/relationships/hyperlink" Target="https://podminky.urs.cz/item/CS_URS_2022_01/338171121" TargetMode="External" /><Relationship Id="rId17" Type="http://schemas.openxmlformats.org/officeDocument/2006/relationships/hyperlink" Target="https://podminky.urs.cz/item/CS_URS_2022_01/339921132" TargetMode="External" /><Relationship Id="rId18" Type="http://schemas.openxmlformats.org/officeDocument/2006/relationships/hyperlink" Target="https://podminky.urs.cz/item/CS_URS_2022_01/339921133" TargetMode="External" /><Relationship Id="rId19" Type="http://schemas.openxmlformats.org/officeDocument/2006/relationships/hyperlink" Target="https://podminky.urs.cz/item/CS_URS_2022_01/348101210" TargetMode="External" /><Relationship Id="rId20" Type="http://schemas.openxmlformats.org/officeDocument/2006/relationships/hyperlink" Target="https://podminky.urs.cz/item/CS_URS_2022_01/348401120" TargetMode="External" /><Relationship Id="rId21" Type="http://schemas.openxmlformats.org/officeDocument/2006/relationships/hyperlink" Target="https://podminky.urs.cz/item/CS_URS_2022_01/894411311" TargetMode="External" /><Relationship Id="rId22" Type="http://schemas.openxmlformats.org/officeDocument/2006/relationships/hyperlink" Target="https://podminky.urs.cz/item/CS_URS_2022_01/894414211" TargetMode="External" /><Relationship Id="rId23" Type="http://schemas.openxmlformats.org/officeDocument/2006/relationships/hyperlink" Target="https://podminky.urs.cz/item/CS_URS_2022_01/899103112" TargetMode="External" /><Relationship Id="rId24" Type="http://schemas.openxmlformats.org/officeDocument/2006/relationships/hyperlink" Target="https://podminky.urs.cz/item/CS_URS_2022_01/963015141" TargetMode="External" /><Relationship Id="rId25" Type="http://schemas.openxmlformats.org/officeDocument/2006/relationships/hyperlink" Target="https://podminky.urs.cz/item/CS_URS_2022_01/963015161" TargetMode="External" /><Relationship Id="rId26" Type="http://schemas.openxmlformats.org/officeDocument/2006/relationships/hyperlink" Target="https://podminky.urs.cz/item/CS_URS_2022_01/966052111" TargetMode="External" /><Relationship Id="rId27" Type="http://schemas.openxmlformats.org/officeDocument/2006/relationships/hyperlink" Target="https://podminky.urs.cz/item/CS_URS_2022_01/966071821" TargetMode="External" /><Relationship Id="rId28" Type="http://schemas.openxmlformats.org/officeDocument/2006/relationships/hyperlink" Target="https://podminky.urs.cz/item/CS_URS_2022_01/966073810" TargetMode="External" /><Relationship Id="rId29" Type="http://schemas.openxmlformats.org/officeDocument/2006/relationships/hyperlink" Target="https://podminky.urs.cz/item/CS_URS_2022_01/997013501" TargetMode="External" /><Relationship Id="rId30" Type="http://schemas.openxmlformats.org/officeDocument/2006/relationships/hyperlink" Target="https://podminky.urs.cz/item/CS_URS_2022_01/997013509" TargetMode="External" /><Relationship Id="rId31" Type="http://schemas.openxmlformats.org/officeDocument/2006/relationships/hyperlink" Target="https://podminky.urs.cz/item/CS_URS_2022_01/997013602" TargetMode="External" /><Relationship Id="rId32" Type="http://schemas.openxmlformats.org/officeDocument/2006/relationships/hyperlink" Target="https://podminky.urs.cz/item/CS_URS_2022_01/998254011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9111" TargetMode="External" /><Relationship Id="rId2" Type="http://schemas.openxmlformats.org/officeDocument/2006/relationships/hyperlink" Target="https://podminky.urs.cz/item/CS_URS_2022_01/111251103" TargetMode="External" /><Relationship Id="rId3" Type="http://schemas.openxmlformats.org/officeDocument/2006/relationships/hyperlink" Target="https://podminky.urs.cz/item/CS_URS_2022_01/112101101" TargetMode="External" /><Relationship Id="rId4" Type="http://schemas.openxmlformats.org/officeDocument/2006/relationships/hyperlink" Target="https://podminky.urs.cz/item/CS_URS_2022_01/112101102" TargetMode="External" /><Relationship Id="rId5" Type="http://schemas.openxmlformats.org/officeDocument/2006/relationships/hyperlink" Target="https://podminky.urs.cz/item/CS_URS_2022_01/112101103" TargetMode="External" /><Relationship Id="rId6" Type="http://schemas.openxmlformats.org/officeDocument/2006/relationships/hyperlink" Target="https://podminky.urs.cz/item/CS_URS_2022_01/112101104" TargetMode="External" /><Relationship Id="rId7" Type="http://schemas.openxmlformats.org/officeDocument/2006/relationships/hyperlink" Target="https://podminky.urs.cz/item/CS_URS_2022_01/112101105" TargetMode="External" /><Relationship Id="rId8" Type="http://schemas.openxmlformats.org/officeDocument/2006/relationships/hyperlink" Target="https://podminky.urs.cz/item/CS_URS_2022_01/112101107" TargetMode="External" /><Relationship Id="rId9" Type="http://schemas.openxmlformats.org/officeDocument/2006/relationships/hyperlink" Target="https://podminky.urs.cz/item/CS_URS_2022_01/112111111" TargetMode="External" /><Relationship Id="rId10" Type="http://schemas.openxmlformats.org/officeDocument/2006/relationships/hyperlink" Target="https://podminky.urs.cz/item/CS_URS_2022_01/112251101" TargetMode="External" /><Relationship Id="rId11" Type="http://schemas.openxmlformats.org/officeDocument/2006/relationships/hyperlink" Target="https://podminky.urs.cz/item/CS_URS_2022_01/112251102" TargetMode="External" /><Relationship Id="rId12" Type="http://schemas.openxmlformats.org/officeDocument/2006/relationships/hyperlink" Target="https://podminky.urs.cz/item/CS_URS_2022_01/112251103" TargetMode="External" /><Relationship Id="rId13" Type="http://schemas.openxmlformats.org/officeDocument/2006/relationships/hyperlink" Target="https://podminky.urs.cz/item/CS_URS_2022_01/112251104" TargetMode="External" /><Relationship Id="rId14" Type="http://schemas.openxmlformats.org/officeDocument/2006/relationships/hyperlink" Target="https://podminky.urs.cz/item/CS_URS_2022_01/112251105" TargetMode="External" /><Relationship Id="rId15" Type="http://schemas.openxmlformats.org/officeDocument/2006/relationships/hyperlink" Target="https://podminky.urs.cz/item/CS_URS_2022_01/112251108" TargetMode="External" /><Relationship Id="rId16" Type="http://schemas.openxmlformats.org/officeDocument/2006/relationships/hyperlink" Target="https://podminky.urs.cz/item/CS_URS_2022_01/162201411" TargetMode="External" /><Relationship Id="rId17" Type="http://schemas.openxmlformats.org/officeDocument/2006/relationships/hyperlink" Target="https://podminky.urs.cz/item/CS_URS_2022_01/162201412" TargetMode="External" /><Relationship Id="rId18" Type="http://schemas.openxmlformats.org/officeDocument/2006/relationships/hyperlink" Target="https://podminky.urs.cz/item/CS_URS_2022_01/162201413" TargetMode="External" /><Relationship Id="rId19" Type="http://schemas.openxmlformats.org/officeDocument/2006/relationships/hyperlink" Target="https://podminky.urs.cz/item/CS_URS_2022_01/162201414" TargetMode="External" /><Relationship Id="rId20" Type="http://schemas.openxmlformats.org/officeDocument/2006/relationships/hyperlink" Target="https://podminky.urs.cz/item/CS_URS_2022_01/162201510" TargetMode="External" /><Relationship Id="rId21" Type="http://schemas.openxmlformats.org/officeDocument/2006/relationships/hyperlink" Target="https://podminky.urs.cz/item/CS_URS_2022_01/162201512" TargetMode="External" /><Relationship Id="rId22" Type="http://schemas.openxmlformats.org/officeDocument/2006/relationships/hyperlink" Target="https://podminky.urs.cz/item/CS_URS_2022_01/162201421" TargetMode="External" /><Relationship Id="rId23" Type="http://schemas.openxmlformats.org/officeDocument/2006/relationships/hyperlink" Target="https://podminky.urs.cz/item/CS_URS_2022_01/162201422" TargetMode="External" /><Relationship Id="rId24" Type="http://schemas.openxmlformats.org/officeDocument/2006/relationships/hyperlink" Target="https://podminky.urs.cz/item/CS_URS_2022_01/162201423" TargetMode="External" /><Relationship Id="rId25" Type="http://schemas.openxmlformats.org/officeDocument/2006/relationships/hyperlink" Target="https://podminky.urs.cz/item/CS_URS_2022_01/162201424" TargetMode="External" /><Relationship Id="rId26" Type="http://schemas.openxmlformats.org/officeDocument/2006/relationships/hyperlink" Target="https://podminky.urs.cz/item/CS_URS_2022_01/162201520" TargetMode="External" /><Relationship Id="rId27" Type="http://schemas.openxmlformats.org/officeDocument/2006/relationships/hyperlink" Target="https://podminky.urs.cz/item/CS_URS_2022_01/162201522" TargetMode="External" /><Relationship Id="rId28" Type="http://schemas.openxmlformats.org/officeDocument/2006/relationships/hyperlink" Target="https://podminky.urs.cz/item/CS_URS_2022_01/162301971" TargetMode="External" /><Relationship Id="rId29" Type="http://schemas.openxmlformats.org/officeDocument/2006/relationships/hyperlink" Target="https://podminky.urs.cz/item/CS_URS_2022_01/162301972" TargetMode="External" /><Relationship Id="rId30" Type="http://schemas.openxmlformats.org/officeDocument/2006/relationships/hyperlink" Target="https://podminky.urs.cz/item/CS_URS_2022_01/162301973" TargetMode="External" /><Relationship Id="rId31" Type="http://schemas.openxmlformats.org/officeDocument/2006/relationships/hyperlink" Target="https://podminky.urs.cz/item/CS_URS_2022_01/162301974" TargetMode="External" /><Relationship Id="rId32" Type="http://schemas.openxmlformats.org/officeDocument/2006/relationships/hyperlink" Target="https://podminky.urs.cz/item/CS_URS_2022_01/162301975" TargetMode="External" /><Relationship Id="rId33" Type="http://schemas.openxmlformats.org/officeDocument/2006/relationships/hyperlink" Target="https://podminky.urs.cz/item/CS_URS_2022_01/162301977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231" TargetMode="External" /><Relationship Id="rId2" Type="http://schemas.openxmlformats.org/officeDocument/2006/relationships/hyperlink" Target="https://podminky.urs.cz/item/CS_URS_2022_01/181151321" TargetMode="External" /><Relationship Id="rId3" Type="http://schemas.openxmlformats.org/officeDocument/2006/relationships/hyperlink" Target="https://podminky.urs.cz/item/CS_URS_2022_01/181451121" TargetMode="External" /><Relationship Id="rId4" Type="http://schemas.openxmlformats.org/officeDocument/2006/relationships/hyperlink" Target="https://podminky.urs.cz/item/CS_URS_2022_01/183101115" TargetMode="External" /><Relationship Id="rId5" Type="http://schemas.openxmlformats.org/officeDocument/2006/relationships/hyperlink" Target="https://podminky.urs.cz/item/CS_URS_2022_01/184102112" TargetMode="External" /><Relationship Id="rId6" Type="http://schemas.openxmlformats.org/officeDocument/2006/relationships/hyperlink" Target="https://podminky.urs.cz/item/CS_URS_2022_01/184215133" TargetMode="External" /><Relationship Id="rId7" Type="http://schemas.openxmlformats.org/officeDocument/2006/relationships/hyperlink" Target="https://podminky.urs.cz/item/CS_URS_2022_01/184801121" TargetMode="External" /><Relationship Id="rId8" Type="http://schemas.openxmlformats.org/officeDocument/2006/relationships/hyperlink" Target="https://podminky.urs.cz/item/CS_URS_2022_01/184802111" TargetMode="External" /><Relationship Id="rId9" Type="http://schemas.openxmlformats.org/officeDocument/2006/relationships/hyperlink" Target="https://podminky.urs.cz/item/CS_URS_2022_01/184813111" TargetMode="External" /><Relationship Id="rId10" Type="http://schemas.openxmlformats.org/officeDocument/2006/relationships/hyperlink" Target="https://podminky.urs.cz/item/CS_URS_2022_01/184813121" TargetMode="External" /><Relationship Id="rId11" Type="http://schemas.openxmlformats.org/officeDocument/2006/relationships/hyperlink" Target="https://podminky.urs.cz/item/CS_URS_2022_01/184911431" TargetMode="External" /><Relationship Id="rId12" Type="http://schemas.openxmlformats.org/officeDocument/2006/relationships/hyperlink" Target="https://podminky.urs.cz/item/CS_URS_2022_01/185804311" TargetMode="External" /><Relationship Id="rId13" Type="http://schemas.openxmlformats.org/officeDocument/2006/relationships/hyperlink" Target="https://podminky.urs.cz/item/CS_URS_2022_01/185851121" TargetMode="External" /><Relationship Id="rId14" Type="http://schemas.openxmlformats.org/officeDocument/2006/relationships/hyperlink" Target="https://podminky.urs.cz/item/CS_URS_2022_01/998231311" TargetMode="External" /><Relationship Id="rId1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6" t="s">
        <v>14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2"/>
      <c r="AQ5" s="22"/>
      <c r="AR5" s="20"/>
      <c r="BE5" s="33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38" t="s">
        <v>17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2"/>
      <c r="AQ6" s="22"/>
      <c r="AR6" s="20"/>
      <c r="BE6" s="33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34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3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4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34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3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4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34"/>
      <c r="BS13" s="17" t="s">
        <v>6</v>
      </c>
    </row>
    <row r="14" spans="2:71" ht="12.75">
      <c r="B14" s="21"/>
      <c r="C14" s="22"/>
      <c r="D14" s="22"/>
      <c r="E14" s="339" t="s">
        <v>30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3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4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34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34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4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34"/>
      <c r="BS19" s="17" t="s">
        <v>6</v>
      </c>
    </row>
    <row r="20" spans="2:71" s="1" customFormat="1" ht="18.4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34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4"/>
    </row>
    <row r="23" spans="2:57" s="1" customFormat="1" ht="47.25" customHeight="1">
      <c r="B23" s="21"/>
      <c r="C23" s="22"/>
      <c r="D23" s="22"/>
      <c r="E23" s="341" t="s">
        <v>36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22"/>
      <c r="AP23" s="22"/>
      <c r="AQ23" s="22"/>
      <c r="AR23" s="20"/>
      <c r="BE23" s="33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4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2">
        <f>ROUND(AG54,2)</f>
        <v>0</v>
      </c>
      <c r="AL26" s="343"/>
      <c r="AM26" s="343"/>
      <c r="AN26" s="343"/>
      <c r="AO26" s="343"/>
      <c r="AP26" s="36"/>
      <c r="AQ26" s="36"/>
      <c r="AR26" s="39"/>
      <c r="BE26" s="33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4" t="s">
        <v>38</v>
      </c>
      <c r="M28" s="344"/>
      <c r="N28" s="344"/>
      <c r="O28" s="344"/>
      <c r="P28" s="344"/>
      <c r="Q28" s="36"/>
      <c r="R28" s="36"/>
      <c r="S28" s="36"/>
      <c r="T28" s="36"/>
      <c r="U28" s="36"/>
      <c r="V28" s="36"/>
      <c r="W28" s="344" t="s">
        <v>39</v>
      </c>
      <c r="X28" s="344"/>
      <c r="Y28" s="344"/>
      <c r="Z28" s="344"/>
      <c r="AA28" s="344"/>
      <c r="AB28" s="344"/>
      <c r="AC28" s="344"/>
      <c r="AD28" s="344"/>
      <c r="AE28" s="344"/>
      <c r="AF28" s="36"/>
      <c r="AG28" s="36"/>
      <c r="AH28" s="36"/>
      <c r="AI28" s="36"/>
      <c r="AJ28" s="36"/>
      <c r="AK28" s="344" t="s">
        <v>40</v>
      </c>
      <c r="AL28" s="344"/>
      <c r="AM28" s="344"/>
      <c r="AN28" s="344"/>
      <c r="AO28" s="344"/>
      <c r="AP28" s="36"/>
      <c r="AQ28" s="36"/>
      <c r="AR28" s="39"/>
      <c r="BE28" s="334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47">
        <v>0.21</v>
      </c>
      <c r="M29" s="346"/>
      <c r="N29" s="346"/>
      <c r="O29" s="346"/>
      <c r="P29" s="346"/>
      <c r="Q29" s="41"/>
      <c r="R29" s="41"/>
      <c r="S29" s="41"/>
      <c r="T29" s="41"/>
      <c r="U29" s="41"/>
      <c r="V29" s="41"/>
      <c r="W29" s="345">
        <f>ROUND(AZ54,2)</f>
        <v>0</v>
      </c>
      <c r="X29" s="346"/>
      <c r="Y29" s="346"/>
      <c r="Z29" s="346"/>
      <c r="AA29" s="346"/>
      <c r="AB29" s="346"/>
      <c r="AC29" s="346"/>
      <c r="AD29" s="346"/>
      <c r="AE29" s="346"/>
      <c r="AF29" s="41"/>
      <c r="AG29" s="41"/>
      <c r="AH29" s="41"/>
      <c r="AI29" s="41"/>
      <c r="AJ29" s="41"/>
      <c r="AK29" s="345">
        <f>ROUND(AV54,2)</f>
        <v>0</v>
      </c>
      <c r="AL29" s="346"/>
      <c r="AM29" s="346"/>
      <c r="AN29" s="346"/>
      <c r="AO29" s="346"/>
      <c r="AP29" s="41"/>
      <c r="AQ29" s="41"/>
      <c r="AR29" s="42"/>
      <c r="BE29" s="335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47">
        <v>0.15</v>
      </c>
      <c r="M30" s="346"/>
      <c r="N30" s="346"/>
      <c r="O30" s="346"/>
      <c r="P30" s="346"/>
      <c r="Q30" s="41"/>
      <c r="R30" s="41"/>
      <c r="S30" s="41"/>
      <c r="T30" s="41"/>
      <c r="U30" s="41"/>
      <c r="V30" s="41"/>
      <c r="W30" s="345">
        <f>ROUND(BA54,2)</f>
        <v>0</v>
      </c>
      <c r="X30" s="346"/>
      <c r="Y30" s="346"/>
      <c r="Z30" s="346"/>
      <c r="AA30" s="346"/>
      <c r="AB30" s="346"/>
      <c r="AC30" s="346"/>
      <c r="AD30" s="346"/>
      <c r="AE30" s="346"/>
      <c r="AF30" s="41"/>
      <c r="AG30" s="41"/>
      <c r="AH30" s="41"/>
      <c r="AI30" s="41"/>
      <c r="AJ30" s="41"/>
      <c r="AK30" s="345">
        <f>ROUND(AW54,2)</f>
        <v>0</v>
      </c>
      <c r="AL30" s="346"/>
      <c r="AM30" s="346"/>
      <c r="AN30" s="346"/>
      <c r="AO30" s="346"/>
      <c r="AP30" s="41"/>
      <c r="AQ30" s="41"/>
      <c r="AR30" s="42"/>
      <c r="BE30" s="335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47">
        <v>0.21</v>
      </c>
      <c r="M31" s="346"/>
      <c r="N31" s="346"/>
      <c r="O31" s="346"/>
      <c r="P31" s="346"/>
      <c r="Q31" s="41"/>
      <c r="R31" s="41"/>
      <c r="S31" s="41"/>
      <c r="T31" s="41"/>
      <c r="U31" s="41"/>
      <c r="V31" s="41"/>
      <c r="W31" s="345">
        <f>ROUND(BB54,2)</f>
        <v>0</v>
      </c>
      <c r="X31" s="346"/>
      <c r="Y31" s="346"/>
      <c r="Z31" s="346"/>
      <c r="AA31" s="346"/>
      <c r="AB31" s="346"/>
      <c r="AC31" s="346"/>
      <c r="AD31" s="346"/>
      <c r="AE31" s="346"/>
      <c r="AF31" s="41"/>
      <c r="AG31" s="41"/>
      <c r="AH31" s="41"/>
      <c r="AI31" s="41"/>
      <c r="AJ31" s="41"/>
      <c r="AK31" s="345">
        <v>0</v>
      </c>
      <c r="AL31" s="346"/>
      <c r="AM31" s="346"/>
      <c r="AN31" s="346"/>
      <c r="AO31" s="346"/>
      <c r="AP31" s="41"/>
      <c r="AQ31" s="41"/>
      <c r="AR31" s="42"/>
      <c r="BE31" s="335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47">
        <v>0.15</v>
      </c>
      <c r="M32" s="346"/>
      <c r="N32" s="346"/>
      <c r="O32" s="346"/>
      <c r="P32" s="346"/>
      <c r="Q32" s="41"/>
      <c r="R32" s="41"/>
      <c r="S32" s="41"/>
      <c r="T32" s="41"/>
      <c r="U32" s="41"/>
      <c r="V32" s="41"/>
      <c r="W32" s="345">
        <f>ROUND(BC54,2)</f>
        <v>0</v>
      </c>
      <c r="X32" s="346"/>
      <c r="Y32" s="346"/>
      <c r="Z32" s="346"/>
      <c r="AA32" s="346"/>
      <c r="AB32" s="346"/>
      <c r="AC32" s="346"/>
      <c r="AD32" s="346"/>
      <c r="AE32" s="346"/>
      <c r="AF32" s="41"/>
      <c r="AG32" s="41"/>
      <c r="AH32" s="41"/>
      <c r="AI32" s="41"/>
      <c r="AJ32" s="41"/>
      <c r="AK32" s="345">
        <v>0</v>
      </c>
      <c r="AL32" s="346"/>
      <c r="AM32" s="346"/>
      <c r="AN32" s="346"/>
      <c r="AO32" s="346"/>
      <c r="AP32" s="41"/>
      <c r="AQ32" s="41"/>
      <c r="AR32" s="42"/>
      <c r="BE32" s="335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47">
        <v>0</v>
      </c>
      <c r="M33" s="346"/>
      <c r="N33" s="346"/>
      <c r="O33" s="346"/>
      <c r="P33" s="346"/>
      <c r="Q33" s="41"/>
      <c r="R33" s="41"/>
      <c r="S33" s="41"/>
      <c r="T33" s="41"/>
      <c r="U33" s="41"/>
      <c r="V33" s="41"/>
      <c r="W33" s="345">
        <f>ROUND(BD54,2)</f>
        <v>0</v>
      </c>
      <c r="X33" s="346"/>
      <c r="Y33" s="346"/>
      <c r="Z33" s="346"/>
      <c r="AA33" s="346"/>
      <c r="AB33" s="346"/>
      <c r="AC33" s="346"/>
      <c r="AD33" s="346"/>
      <c r="AE33" s="346"/>
      <c r="AF33" s="41"/>
      <c r="AG33" s="41"/>
      <c r="AH33" s="41"/>
      <c r="AI33" s="41"/>
      <c r="AJ33" s="41"/>
      <c r="AK33" s="345">
        <v>0</v>
      </c>
      <c r="AL33" s="346"/>
      <c r="AM33" s="346"/>
      <c r="AN33" s="346"/>
      <c r="AO33" s="346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51" t="s">
        <v>49</v>
      </c>
      <c r="Y35" s="349"/>
      <c r="Z35" s="349"/>
      <c r="AA35" s="349"/>
      <c r="AB35" s="349"/>
      <c r="AC35" s="45"/>
      <c r="AD35" s="45"/>
      <c r="AE35" s="45"/>
      <c r="AF35" s="45"/>
      <c r="AG35" s="45"/>
      <c r="AH35" s="45"/>
      <c r="AI35" s="45"/>
      <c r="AJ35" s="45"/>
      <c r="AK35" s="348">
        <f>SUM(AK26:AK33)</f>
        <v>0</v>
      </c>
      <c r="AL35" s="349"/>
      <c r="AM35" s="349"/>
      <c r="AN35" s="349"/>
      <c r="AO35" s="35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HRD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3" t="str">
        <f>K6</f>
        <v>Poldr Cihelna v k.ú. Močovice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5" t="str">
        <f>IF(AN8="","",AN8)</f>
        <v>16. 6. 2022</v>
      </c>
      <c r="AN47" s="31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5.7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ČR-SPÚ, Pobočka Kutná Hora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16" t="str">
        <f>IF(E17="","",E17)</f>
        <v>Agroprojekce Litomyšl, s.r.o.</v>
      </c>
      <c r="AN49" s="317"/>
      <c r="AO49" s="317"/>
      <c r="AP49" s="317"/>
      <c r="AQ49" s="36"/>
      <c r="AR49" s="39"/>
      <c r="AS49" s="318" t="s">
        <v>51</v>
      </c>
      <c r="AT49" s="31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16" t="str">
        <f>IF(E20="","",E20)</f>
        <v xml:space="preserve"> </v>
      </c>
      <c r="AN50" s="317"/>
      <c r="AO50" s="317"/>
      <c r="AP50" s="317"/>
      <c r="AQ50" s="36"/>
      <c r="AR50" s="39"/>
      <c r="AS50" s="320"/>
      <c r="AT50" s="32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2"/>
      <c r="AT51" s="32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4" t="s">
        <v>52</v>
      </c>
      <c r="D52" s="325"/>
      <c r="E52" s="325"/>
      <c r="F52" s="325"/>
      <c r="G52" s="325"/>
      <c r="H52" s="66"/>
      <c r="I52" s="327" t="s">
        <v>53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6" t="s">
        <v>54</v>
      </c>
      <c r="AH52" s="325"/>
      <c r="AI52" s="325"/>
      <c r="AJ52" s="325"/>
      <c r="AK52" s="325"/>
      <c r="AL52" s="325"/>
      <c r="AM52" s="325"/>
      <c r="AN52" s="327" t="s">
        <v>55</v>
      </c>
      <c r="AO52" s="325"/>
      <c r="AP52" s="325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1">
        <f>ROUND(SUM(AG55:AG61),2)</f>
        <v>0</v>
      </c>
      <c r="AH54" s="331"/>
      <c r="AI54" s="331"/>
      <c r="AJ54" s="331"/>
      <c r="AK54" s="331"/>
      <c r="AL54" s="331"/>
      <c r="AM54" s="331"/>
      <c r="AN54" s="332">
        <f aca="true" t="shared" si="0" ref="AN54:AN61">SUM(AG54,AT54)</f>
        <v>0</v>
      </c>
      <c r="AO54" s="332"/>
      <c r="AP54" s="332"/>
      <c r="AQ54" s="78" t="s">
        <v>19</v>
      </c>
      <c r="AR54" s="79"/>
      <c r="AS54" s="80">
        <f>ROUND(SUM(AS55:AS61),2)</f>
        <v>0</v>
      </c>
      <c r="AT54" s="81">
        <f aca="true" t="shared" si="1" ref="AT54:AT61">ROUND(SUM(AV54:AW54),2)</f>
        <v>0</v>
      </c>
      <c r="AU54" s="82">
        <f>ROUND(SUM(AU55:AU61),5)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ROUND(SUM(AZ55:AZ61),2)</f>
        <v>0</v>
      </c>
      <c r="BA54" s="81">
        <f>ROUND(SUM(BA55:BA61),2)</f>
        <v>0</v>
      </c>
      <c r="BB54" s="81">
        <f>ROUND(SUM(BB55:BB61),2)</f>
        <v>0</v>
      </c>
      <c r="BC54" s="81">
        <f>ROUND(SUM(BC55:BC61),2)</f>
        <v>0</v>
      </c>
      <c r="BD54" s="83">
        <f>ROUND(SUM(BD55:BD61),2)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328" t="s">
        <v>76</v>
      </c>
      <c r="E55" s="328"/>
      <c r="F55" s="328"/>
      <c r="G55" s="328"/>
      <c r="H55" s="328"/>
      <c r="I55" s="89"/>
      <c r="J55" s="328" t="s">
        <v>77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9">
        <f>'SO-01 - Hráz poldru'!J30</f>
        <v>0</v>
      </c>
      <c r="AH55" s="330"/>
      <c r="AI55" s="330"/>
      <c r="AJ55" s="330"/>
      <c r="AK55" s="330"/>
      <c r="AL55" s="330"/>
      <c r="AM55" s="330"/>
      <c r="AN55" s="329">
        <f t="shared" si="0"/>
        <v>0</v>
      </c>
      <c r="AO55" s="330"/>
      <c r="AP55" s="330"/>
      <c r="AQ55" s="90" t="s">
        <v>78</v>
      </c>
      <c r="AR55" s="91"/>
      <c r="AS55" s="92">
        <v>0</v>
      </c>
      <c r="AT55" s="93">
        <f t="shared" si="1"/>
        <v>0</v>
      </c>
      <c r="AU55" s="94">
        <f>'SO-01 - Hráz poldru'!P86</f>
        <v>0</v>
      </c>
      <c r="AV55" s="93">
        <f>'SO-01 - Hráz poldru'!J33</f>
        <v>0</v>
      </c>
      <c r="AW55" s="93">
        <f>'SO-01 - Hráz poldru'!J34</f>
        <v>0</v>
      </c>
      <c r="AX55" s="93">
        <f>'SO-01 - Hráz poldru'!J35</f>
        <v>0</v>
      </c>
      <c r="AY55" s="93">
        <f>'SO-01 - Hráz poldru'!J36</f>
        <v>0</v>
      </c>
      <c r="AZ55" s="93">
        <f>'SO-01 - Hráz poldru'!F33</f>
        <v>0</v>
      </c>
      <c r="BA55" s="93">
        <f>'SO-01 - Hráz poldru'!F34</f>
        <v>0</v>
      </c>
      <c r="BB55" s="93">
        <f>'SO-01 - Hráz poldru'!F35</f>
        <v>0</v>
      </c>
      <c r="BC55" s="93">
        <f>'SO-01 - Hráz poldru'!F36</f>
        <v>0</v>
      </c>
      <c r="BD55" s="95">
        <f>'SO-01 - Hráz poldru'!F37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81</v>
      </c>
      <c r="CM55" s="96" t="s">
        <v>82</v>
      </c>
    </row>
    <row r="56" spans="1:91" s="7" customFormat="1" ht="16.5" customHeight="1">
      <c r="A56" s="86" t="s">
        <v>75</v>
      </c>
      <c r="B56" s="87"/>
      <c r="C56" s="88"/>
      <c r="D56" s="328" t="s">
        <v>83</v>
      </c>
      <c r="E56" s="328"/>
      <c r="F56" s="328"/>
      <c r="G56" s="328"/>
      <c r="H56" s="328"/>
      <c r="I56" s="89"/>
      <c r="J56" s="328" t="s">
        <v>84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9">
        <f>'SO-02 - Sdružený objekt'!J30</f>
        <v>0</v>
      </c>
      <c r="AH56" s="330"/>
      <c r="AI56" s="330"/>
      <c r="AJ56" s="330"/>
      <c r="AK56" s="330"/>
      <c r="AL56" s="330"/>
      <c r="AM56" s="330"/>
      <c r="AN56" s="329">
        <f t="shared" si="0"/>
        <v>0</v>
      </c>
      <c r="AO56" s="330"/>
      <c r="AP56" s="330"/>
      <c r="AQ56" s="90" t="s">
        <v>78</v>
      </c>
      <c r="AR56" s="91"/>
      <c r="AS56" s="92">
        <v>0</v>
      </c>
      <c r="AT56" s="93">
        <f t="shared" si="1"/>
        <v>0</v>
      </c>
      <c r="AU56" s="94">
        <f>'SO-02 - Sdružený objekt'!P88</f>
        <v>0</v>
      </c>
      <c r="AV56" s="93">
        <f>'SO-02 - Sdružený objekt'!J33</f>
        <v>0</v>
      </c>
      <c r="AW56" s="93">
        <f>'SO-02 - Sdružený objekt'!J34</f>
        <v>0</v>
      </c>
      <c r="AX56" s="93">
        <f>'SO-02 - Sdružený objekt'!J35</f>
        <v>0</v>
      </c>
      <c r="AY56" s="93">
        <f>'SO-02 - Sdružený objekt'!J36</f>
        <v>0</v>
      </c>
      <c r="AZ56" s="93">
        <f>'SO-02 - Sdružený objekt'!F33</f>
        <v>0</v>
      </c>
      <c r="BA56" s="93">
        <f>'SO-02 - Sdružený objekt'!F34</f>
        <v>0</v>
      </c>
      <c r="BB56" s="93">
        <f>'SO-02 - Sdružený objekt'!F35</f>
        <v>0</v>
      </c>
      <c r="BC56" s="93">
        <f>'SO-02 - Sdružený objekt'!F36</f>
        <v>0</v>
      </c>
      <c r="BD56" s="95">
        <f>'SO-02 - Sdružený objekt'!F37</f>
        <v>0</v>
      </c>
      <c r="BT56" s="96" t="s">
        <v>79</v>
      </c>
      <c r="BV56" s="96" t="s">
        <v>73</v>
      </c>
      <c r="BW56" s="96" t="s">
        <v>85</v>
      </c>
      <c r="BX56" s="96" t="s">
        <v>5</v>
      </c>
      <c r="CL56" s="96" t="s">
        <v>86</v>
      </c>
      <c r="CM56" s="96" t="s">
        <v>82</v>
      </c>
    </row>
    <row r="57" spans="1:91" s="7" customFormat="1" ht="16.5" customHeight="1">
      <c r="A57" s="86" t="s">
        <v>75</v>
      </c>
      <c r="B57" s="87"/>
      <c r="C57" s="88"/>
      <c r="D57" s="328" t="s">
        <v>87</v>
      </c>
      <c r="E57" s="328"/>
      <c r="F57" s="328"/>
      <c r="G57" s="328"/>
      <c r="H57" s="328"/>
      <c r="I57" s="89"/>
      <c r="J57" s="328" t="s">
        <v>88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9">
        <f>'SO-03 - Přeložka toku'!J30</f>
        <v>0</v>
      </c>
      <c r="AH57" s="330"/>
      <c r="AI57" s="330"/>
      <c r="AJ57" s="330"/>
      <c r="AK57" s="330"/>
      <c r="AL57" s="330"/>
      <c r="AM57" s="330"/>
      <c r="AN57" s="329">
        <f t="shared" si="0"/>
        <v>0</v>
      </c>
      <c r="AO57" s="330"/>
      <c r="AP57" s="330"/>
      <c r="AQ57" s="90" t="s">
        <v>78</v>
      </c>
      <c r="AR57" s="91"/>
      <c r="AS57" s="92">
        <v>0</v>
      </c>
      <c r="AT57" s="93">
        <f t="shared" si="1"/>
        <v>0</v>
      </c>
      <c r="AU57" s="94">
        <f>'SO-03 - Přeložka toku'!P86</f>
        <v>0</v>
      </c>
      <c r="AV57" s="93">
        <f>'SO-03 - Přeložka toku'!J33</f>
        <v>0</v>
      </c>
      <c r="AW57" s="93">
        <f>'SO-03 - Přeložka toku'!J34</f>
        <v>0</v>
      </c>
      <c r="AX57" s="93">
        <f>'SO-03 - Přeložka toku'!J35</f>
        <v>0</v>
      </c>
      <c r="AY57" s="93">
        <f>'SO-03 - Přeložka toku'!J36</f>
        <v>0</v>
      </c>
      <c r="AZ57" s="93">
        <f>'SO-03 - Přeložka toku'!F33</f>
        <v>0</v>
      </c>
      <c r="BA57" s="93">
        <f>'SO-03 - Přeložka toku'!F34</f>
        <v>0</v>
      </c>
      <c r="BB57" s="93">
        <f>'SO-03 - Přeložka toku'!F35</f>
        <v>0</v>
      </c>
      <c r="BC57" s="93">
        <f>'SO-03 - Přeložka toku'!F36</f>
        <v>0</v>
      </c>
      <c r="BD57" s="95">
        <f>'SO-03 - Přeložka toku'!F37</f>
        <v>0</v>
      </c>
      <c r="BT57" s="96" t="s">
        <v>79</v>
      </c>
      <c r="BV57" s="96" t="s">
        <v>73</v>
      </c>
      <c r="BW57" s="96" t="s">
        <v>89</v>
      </c>
      <c r="BX57" s="96" t="s">
        <v>5</v>
      </c>
      <c r="CL57" s="96" t="s">
        <v>90</v>
      </c>
      <c r="CM57" s="96" t="s">
        <v>82</v>
      </c>
    </row>
    <row r="58" spans="1:91" s="7" customFormat="1" ht="16.5" customHeight="1">
      <c r="A58" s="86" t="s">
        <v>75</v>
      </c>
      <c r="B58" s="87"/>
      <c r="C58" s="88"/>
      <c r="D58" s="328" t="s">
        <v>91</v>
      </c>
      <c r="E58" s="328"/>
      <c r="F58" s="328"/>
      <c r="G58" s="328"/>
      <c r="H58" s="328"/>
      <c r="I58" s="89"/>
      <c r="J58" s="328" t="s">
        <v>92</v>
      </c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9">
        <f>'SO-04 - Úprava studny'!J30</f>
        <v>0</v>
      </c>
      <c r="AH58" s="330"/>
      <c r="AI58" s="330"/>
      <c r="AJ58" s="330"/>
      <c r="AK58" s="330"/>
      <c r="AL58" s="330"/>
      <c r="AM58" s="330"/>
      <c r="AN58" s="329">
        <f t="shared" si="0"/>
        <v>0</v>
      </c>
      <c r="AO58" s="330"/>
      <c r="AP58" s="330"/>
      <c r="AQ58" s="90" t="s">
        <v>78</v>
      </c>
      <c r="AR58" s="91"/>
      <c r="AS58" s="92">
        <v>0</v>
      </c>
      <c r="AT58" s="93">
        <f t="shared" si="1"/>
        <v>0</v>
      </c>
      <c r="AU58" s="94">
        <f>'SO-04 - Úprava studny'!P87</f>
        <v>0</v>
      </c>
      <c r="AV58" s="93">
        <f>'SO-04 - Úprava studny'!J33</f>
        <v>0</v>
      </c>
      <c r="AW58" s="93">
        <f>'SO-04 - Úprava studny'!J34</f>
        <v>0</v>
      </c>
      <c r="AX58" s="93">
        <f>'SO-04 - Úprava studny'!J35</f>
        <v>0</v>
      </c>
      <c r="AY58" s="93">
        <f>'SO-04 - Úprava studny'!J36</f>
        <v>0</v>
      </c>
      <c r="AZ58" s="93">
        <f>'SO-04 - Úprava studny'!F33</f>
        <v>0</v>
      </c>
      <c r="BA58" s="93">
        <f>'SO-04 - Úprava studny'!F34</f>
        <v>0</v>
      </c>
      <c r="BB58" s="93">
        <f>'SO-04 - Úprava studny'!F35</f>
        <v>0</v>
      </c>
      <c r="BC58" s="93">
        <f>'SO-04 - Úprava studny'!F36</f>
        <v>0</v>
      </c>
      <c r="BD58" s="95">
        <f>'SO-04 - Úprava studny'!F37</f>
        <v>0</v>
      </c>
      <c r="BT58" s="96" t="s">
        <v>79</v>
      </c>
      <c r="BV58" s="96" t="s">
        <v>73</v>
      </c>
      <c r="BW58" s="96" t="s">
        <v>93</v>
      </c>
      <c r="BX58" s="96" t="s">
        <v>5</v>
      </c>
      <c r="CL58" s="96" t="s">
        <v>94</v>
      </c>
      <c r="CM58" s="96" t="s">
        <v>82</v>
      </c>
    </row>
    <row r="59" spans="1:91" s="7" customFormat="1" ht="16.5" customHeight="1">
      <c r="A59" s="86" t="s">
        <v>75</v>
      </c>
      <c r="B59" s="87"/>
      <c r="C59" s="88"/>
      <c r="D59" s="328" t="s">
        <v>95</v>
      </c>
      <c r="E59" s="328"/>
      <c r="F59" s="328"/>
      <c r="G59" s="328"/>
      <c r="H59" s="328"/>
      <c r="I59" s="89"/>
      <c r="J59" s="328" t="s">
        <v>96</v>
      </c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9">
        <f>'SO-06 - Kácení'!J30</f>
        <v>0</v>
      </c>
      <c r="AH59" s="330"/>
      <c r="AI59" s="330"/>
      <c r="AJ59" s="330"/>
      <c r="AK59" s="330"/>
      <c r="AL59" s="330"/>
      <c r="AM59" s="330"/>
      <c r="AN59" s="329">
        <f t="shared" si="0"/>
        <v>0</v>
      </c>
      <c r="AO59" s="330"/>
      <c r="AP59" s="330"/>
      <c r="AQ59" s="90" t="s">
        <v>78</v>
      </c>
      <c r="AR59" s="91"/>
      <c r="AS59" s="92">
        <v>0</v>
      </c>
      <c r="AT59" s="93">
        <f t="shared" si="1"/>
        <v>0</v>
      </c>
      <c r="AU59" s="94">
        <f>'SO-06 - Kácení'!P81</f>
        <v>0</v>
      </c>
      <c r="AV59" s="93">
        <f>'SO-06 - Kácení'!J33</f>
        <v>0</v>
      </c>
      <c r="AW59" s="93">
        <f>'SO-06 - Kácení'!J34</f>
        <v>0</v>
      </c>
      <c r="AX59" s="93">
        <f>'SO-06 - Kácení'!J35</f>
        <v>0</v>
      </c>
      <c r="AY59" s="93">
        <f>'SO-06 - Kácení'!J36</f>
        <v>0</v>
      </c>
      <c r="AZ59" s="93">
        <f>'SO-06 - Kácení'!F33</f>
        <v>0</v>
      </c>
      <c r="BA59" s="93">
        <f>'SO-06 - Kácení'!F34</f>
        <v>0</v>
      </c>
      <c r="BB59" s="93">
        <f>'SO-06 - Kácení'!F35</f>
        <v>0</v>
      </c>
      <c r="BC59" s="93">
        <f>'SO-06 - Kácení'!F36</f>
        <v>0</v>
      </c>
      <c r="BD59" s="95">
        <f>'SO-06 - Kácení'!F37</f>
        <v>0</v>
      </c>
      <c r="BT59" s="96" t="s">
        <v>79</v>
      </c>
      <c r="BV59" s="96" t="s">
        <v>73</v>
      </c>
      <c r="BW59" s="96" t="s">
        <v>97</v>
      </c>
      <c r="BX59" s="96" t="s">
        <v>5</v>
      </c>
      <c r="CL59" s="96" t="s">
        <v>19</v>
      </c>
      <c r="CM59" s="96" t="s">
        <v>82</v>
      </c>
    </row>
    <row r="60" spans="1:91" s="7" customFormat="1" ht="16.5" customHeight="1">
      <c r="A60" s="86" t="s">
        <v>75</v>
      </c>
      <c r="B60" s="87"/>
      <c r="C60" s="88"/>
      <c r="D60" s="328" t="s">
        <v>98</v>
      </c>
      <c r="E60" s="328"/>
      <c r="F60" s="328"/>
      <c r="G60" s="328"/>
      <c r="H60" s="328"/>
      <c r="I60" s="89"/>
      <c r="J60" s="328" t="s">
        <v>99</v>
      </c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9">
        <f>'SO-07 - Výsadby'!J30</f>
        <v>0</v>
      </c>
      <c r="AH60" s="330"/>
      <c r="AI60" s="330"/>
      <c r="AJ60" s="330"/>
      <c r="AK60" s="330"/>
      <c r="AL60" s="330"/>
      <c r="AM60" s="330"/>
      <c r="AN60" s="329">
        <f t="shared" si="0"/>
        <v>0</v>
      </c>
      <c r="AO60" s="330"/>
      <c r="AP60" s="330"/>
      <c r="AQ60" s="90" t="s">
        <v>78</v>
      </c>
      <c r="AR60" s="91"/>
      <c r="AS60" s="92">
        <v>0</v>
      </c>
      <c r="AT60" s="93">
        <f t="shared" si="1"/>
        <v>0</v>
      </c>
      <c r="AU60" s="94">
        <f>'SO-07 - Výsadby'!P82</f>
        <v>0</v>
      </c>
      <c r="AV60" s="93">
        <f>'SO-07 - Výsadby'!J33</f>
        <v>0</v>
      </c>
      <c r="AW60" s="93">
        <f>'SO-07 - Výsadby'!J34</f>
        <v>0</v>
      </c>
      <c r="AX60" s="93">
        <f>'SO-07 - Výsadby'!J35</f>
        <v>0</v>
      </c>
      <c r="AY60" s="93">
        <f>'SO-07 - Výsadby'!J36</f>
        <v>0</v>
      </c>
      <c r="AZ60" s="93">
        <f>'SO-07 - Výsadby'!F33</f>
        <v>0</v>
      </c>
      <c r="BA60" s="93">
        <f>'SO-07 - Výsadby'!F34</f>
        <v>0</v>
      </c>
      <c r="BB60" s="93">
        <f>'SO-07 - Výsadby'!F35</f>
        <v>0</v>
      </c>
      <c r="BC60" s="93">
        <f>'SO-07 - Výsadby'!F36</f>
        <v>0</v>
      </c>
      <c r="BD60" s="95">
        <f>'SO-07 - Výsadby'!F37</f>
        <v>0</v>
      </c>
      <c r="BT60" s="96" t="s">
        <v>79</v>
      </c>
      <c r="BV60" s="96" t="s">
        <v>73</v>
      </c>
      <c r="BW60" s="96" t="s">
        <v>100</v>
      </c>
      <c r="BX60" s="96" t="s">
        <v>5</v>
      </c>
      <c r="CL60" s="96" t="s">
        <v>101</v>
      </c>
      <c r="CM60" s="96" t="s">
        <v>82</v>
      </c>
    </row>
    <row r="61" spans="1:91" s="7" customFormat="1" ht="16.5" customHeight="1">
      <c r="A61" s="86" t="s">
        <v>75</v>
      </c>
      <c r="B61" s="87"/>
      <c r="C61" s="88"/>
      <c r="D61" s="328" t="s">
        <v>102</v>
      </c>
      <c r="E61" s="328"/>
      <c r="F61" s="328"/>
      <c r="G61" s="328"/>
      <c r="H61" s="328"/>
      <c r="I61" s="89"/>
      <c r="J61" s="328" t="s">
        <v>103</v>
      </c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9">
        <f>'VON - Vedlejší a ostatní ...'!J30</f>
        <v>0</v>
      </c>
      <c r="AH61" s="330"/>
      <c r="AI61" s="330"/>
      <c r="AJ61" s="330"/>
      <c r="AK61" s="330"/>
      <c r="AL61" s="330"/>
      <c r="AM61" s="330"/>
      <c r="AN61" s="329">
        <f t="shared" si="0"/>
        <v>0</v>
      </c>
      <c r="AO61" s="330"/>
      <c r="AP61" s="330"/>
      <c r="AQ61" s="90" t="s">
        <v>102</v>
      </c>
      <c r="AR61" s="91"/>
      <c r="AS61" s="97">
        <v>0</v>
      </c>
      <c r="AT61" s="98">
        <f t="shared" si="1"/>
        <v>0</v>
      </c>
      <c r="AU61" s="99">
        <f>'VON - Vedlejší a ostatní ...'!P82</f>
        <v>0</v>
      </c>
      <c r="AV61" s="98">
        <f>'VON - Vedlejší a ostatní ...'!J33</f>
        <v>0</v>
      </c>
      <c r="AW61" s="98">
        <f>'VON - Vedlejší a ostatní ...'!J34</f>
        <v>0</v>
      </c>
      <c r="AX61" s="98">
        <f>'VON - Vedlejší a ostatní ...'!J35</f>
        <v>0</v>
      </c>
      <c r="AY61" s="98">
        <f>'VON - Vedlejší a ostatní ...'!J36</f>
        <v>0</v>
      </c>
      <c r="AZ61" s="98">
        <f>'VON - Vedlejší a ostatní ...'!F33</f>
        <v>0</v>
      </c>
      <c r="BA61" s="98">
        <f>'VON - Vedlejší a ostatní ...'!F34</f>
        <v>0</v>
      </c>
      <c r="BB61" s="98">
        <f>'VON - Vedlejší a ostatní ...'!F35</f>
        <v>0</v>
      </c>
      <c r="BC61" s="98">
        <f>'VON - Vedlejší a ostatní ...'!F36</f>
        <v>0</v>
      </c>
      <c r="BD61" s="100">
        <f>'VON - Vedlejší a ostatní ...'!F37</f>
        <v>0</v>
      </c>
      <c r="BT61" s="96" t="s">
        <v>79</v>
      </c>
      <c r="BV61" s="96" t="s">
        <v>73</v>
      </c>
      <c r="BW61" s="96" t="s">
        <v>104</v>
      </c>
      <c r="BX61" s="96" t="s">
        <v>5</v>
      </c>
      <c r="CL61" s="96" t="s">
        <v>19</v>
      </c>
      <c r="CM61" s="96" t="s">
        <v>82</v>
      </c>
    </row>
    <row r="62" spans="1:57" s="2" customFormat="1" ht="30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9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39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</sheetData>
  <sheetProtection algorithmName="SHA-512" hashValue="jL3L01VXa+1BaycmbdHRjy/YDAIncf8Xa7vngsx2iZsSVralraIr+wAzrUOqPWLp/lUJdP6Dq/r0jx9ARi0eIw==" saltValue="RndvHhjRNA7XlBFeeVoBA2ai2q9Oladdt03Xn/n0qPxf+dRrvTqcE63gtwSAjfJ/rbuEQAH55SBpoC8PpvpLyQ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-01 - Hráz poldru'!C2" display="/"/>
    <hyperlink ref="A56" location="'SO-02 - Sdružený objekt'!C2" display="/"/>
    <hyperlink ref="A57" location="'SO-03 - Přeložka toku'!C2" display="/"/>
    <hyperlink ref="A58" location="'SO-04 - Úprava studny'!C2" display="/"/>
    <hyperlink ref="A59" location="'SO-06 - Kácení'!C2" display="/"/>
    <hyperlink ref="A60" location="'SO-07 - Výsadby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>
      <selection activeCell="F131" sqref="F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80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107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81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ROUND((SUM(BE86:BE245)),2)</f>
        <v>0</v>
      </c>
      <c r="G33" s="34"/>
      <c r="H33" s="34"/>
      <c r="I33" s="118">
        <v>0.21</v>
      </c>
      <c r="J33" s="117">
        <f>ROUND(((SUM(BE86:BE245))*I33),2)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ROUND((SUM(BF86:BF245)),2)</f>
        <v>0</v>
      </c>
      <c r="G34" s="34"/>
      <c r="H34" s="34"/>
      <c r="I34" s="118">
        <v>0.15</v>
      </c>
      <c r="J34" s="117">
        <f>ROUND(((SUM(BF86:BF245))*I34),2)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ROUND((SUM(BG86:BG245)),2)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ROUND((SUM(BH86:BH245)),2)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ROUND((SUM(BI86:BI245)),2)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SO-01 - Hráz poldru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" customHeight="1">
      <c r="B62" s="140"/>
      <c r="C62" s="141"/>
      <c r="D62" s="142" t="s">
        <v>114</v>
      </c>
      <c r="E62" s="143"/>
      <c r="F62" s="143"/>
      <c r="G62" s="143"/>
      <c r="H62" s="143"/>
      <c r="I62" s="143"/>
      <c r="J62" s="144">
        <f>J193</f>
        <v>0</v>
      </c>
      <c r="K62" s="141"/>
      <c r="L62" s="145"/>
    </row>
    <row r="63" spans="2:12" s="10" customFormat="1" ht="19.9" customHeight="1">
      <c r="B63" s="140"/>
      <c r="C63" s="141"/>
      <c r="D63" s="142" t="s">
        <v>115</v>
      </c>
      <c r="E63" s="143"/>
      <c r="F63" s="143"/>
      <c r="G63" s="143"/>
      <c r="H63" s="143"/>
      <c r="I63" s="143"/>
      <c r="J63" s="144">
        <f>J198</f>
        <v>0</v>
      </c>
      <c r="K63" s="141"/>
      <c r="L63" s="145"/>
    </row>
    <row r="64" spans="2:12" s="10" customFormat="1" ht="19.9" customHeight="1">
      <c r="B64" s="140"/>
      <c r="C64" s="141"/>
      <c r="D64" s="142" t="s">
        <v>116</v>
      </c>
      <c r="E64" s="143"/>
      <c r="F64" s="143"/>
      <c r="G64" s="143"/>
      <c r="H64" s="143"/>
      <c r="I64" s="143"/>
      <c r="J64" s="144">
        <f>J211</f>
        <v>0</v>
      </c>
      <c r="K64" s="141"/>
      <c r="L64" s="145"/>
    </row>
    <row r="65" spans="2:12" s="10" customFormat="1" ht="19.9" customHeight="1">
      <c r="B65" s="140"/>
      <c r="C65" s="141"/>
      <c r="D65" s="142" t="s">
        <v>117</v>
      </c>
      <c r="E65" s="143"/>
      <c r="F65" s="143"/>
      <c r="G65" s="143"/>
      <c r="H65" s="143"/>
      <c r="I65" s="143"/>
      <c r="J65" s="144">
        <f>J225</f>
        <v>0</v>
      </c>
      <c r="K65" s="141"/>
      <c r="L65" s="145"/>
    </row>
    <row r="66" spans="2:12" s="10" customFormat="1" ht="19.9" customHeight="1">
      <c r="B66" s="140"/>
      <c r="C66" s="141"/>
      <c r="D66" s="142" t="s">
        <v>118</v>
      </c>
      <c r="E66" s="143"/>
      <c r="F66" s="143"/>
      <c r="G66" s="143"/>
      <c r="H66" s="143"/>
      <c r="I66" s="143"/>
      <c r="J66" s="144">
        <f>J242</f>
        <v>0</v>
      </c>
      <c r="K66" s="141"/>
      <c r="L66" s="145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119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0" t="str">
        <f>E7</f>
        <v>Poldr Cihelna v k.ú. Močovice</v>
      </c>
      <c r="F76" s="361"/>
      <c r="G76" s="361"/>
      <c r="H76" s="361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106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13" t="str">
        <f>E9</f>
        <v>SO-01 - Hráz poldru</v>
      </c>
      <c r="F78" s="362"/>
      <c r="G78" s="362"/>
      <c r="H78" s="362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 xml:space="preserve"> </v>
      </c>
      <c r="G80" s="36"/>
      <c r="H80" s="36"/>
      <c r="I80" s="29" t="s">
        <v>23</v>
      </c>
      <c r="J80" s="59" t="str">
        <f>IF(J12="","",J12)</f>
        <v>16. 6. 2022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.7" customHeight="1">
      <c r="A82" s="34"/>
      <c r="B82" s="35"/>
      <c r="C82" s="29" t="s">
        <v>25</v>
      </c>
      <c r="D82" s="36"/>
      <c r="E82" s="36"/>
      <c r="F82" s="27" t="str">
        <f>E15</f>
        <v>ČR-SPÚ, Pobočka Kutná Hora</v>
      </c>
      <c r="G82" s="36"/>
      <c r="H82" s="36"/>
      <c r="I82" s="29" t="s">
        <v>31</v>
      </c>
      <c r="J82" s="32" t="str">
        <f>E21</f>
        <v>Agroprojekce Litomyšl, s.r.o.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6"/>
      <c r="E83" s="36"/>
      <c r="F83" s="27" t="str">
        <f>IF(E18="","",E18)</f>
        <v>Vyplň údaj</v>
      </c>
      <c r="G83" s="36"/>
      <c r="H83" s="36"/>
      <c r="I83" s="29" t="s">
        <v>34</v>
      </c>
      <c r="J83" s="32" t="str">
        <f>E24</f>
        <v xml:space="preserve"> 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120</v>
      </c>
      <c r="D85" s="149" t="s">
        <v>56</v>
      </c>
      <c r="E85" s="149" t="s">
        <v>52</v>
      </c>
      <c r="F85" s="149" t="s">
        <v>53</v>
      </c>
      <c r="G85" s="149" t="s">
        <v>121</v>
      </c>
      <c r="H85" s="149" t="s">
        <v>122</v>
      </c>
      <c r="I85" s="149" t="s">
        <v>123</v>
      </c>
      <c r="J85" s="149" t="s">
        <v>110</v>
      </c>
      <c r="K85" s="150" t="s">
        <v>124</v>
      </c>
      <c r="L85" s="151"/>
      <c r="M85" s="68" t="s">
        <v>19</v>
      </c>
      <c r="N85" s="69" t="s">
        <v>41</v>
      </c>
      <c r="O85" s="69" t="s">
        <v>125</v>
      </c>
      <c r="P85" s="69" t="s">
        <v>126</v>
      </c>
      <c r="Q85" s="69" t="s">
        <v>127</v>
      </c>
      <c r="R85" s="69" t="s">
        <v>128</v>
      </c>
      <c r="S85" s="69" t="s">
        <v>129</v>
      </c>
      <c r="T85" s="70" t="s">
        <v>130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" customHeight="1">
      <c r="A86" s="34"/>
      <c r="B86" s="35"/>
      <c r="C86" s="75" t="s">
        <v>131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</f>
        <v>0</v>
      </c>
      <c r="Q86" s="72"/>
      <c r="R86" s="154">
        <f>R87</f>
        <v>10041.174541999999</v>
      </c>
      <c r="S86" s="72"/>
      <c r="T86" s="155">
        <f>T87</f>
        <v>202.575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70</v>
      </c>
      <c r="AU86" s="17" t="s">
        <v>111</v>
      </c>
      <c r="BK86" s="156">
        <f>BK87</f>
        <v>0</v>
      </c>
    </row>
    <row r="87" spans="2:63" s="12" customFormat="1" ht="25.9" customHeight="1">
      <c r="B87" s="157"/>
      <c r="C87" s="158"/>
      <c r="D87" s="159" t="s">
        <v>70</v>
      </c>
      <c r="E87" s="160" t="s">
        <v>132</v>
      </c>
      <c r="F87" s="160" t="s">
        <v>133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P88+P193+P198+P211+P225+P242</f>
        <v>0</v>
      </c>
      <c r="Q87" s="165"/>
      <c r="R87" s="166">
        <f>R88+R193+R198+R211+R225+R242</f>
        <v>10041.174541999999</v>
      </c>
      <c r="S87" s="165"/>
      <c r="T87" s="167">
        <f>T88+T193+T198+T211+T225+T242</f>
        <v>202.575</v>
      </c>
      <c r="AR87" s="168" t="s">
        <v>79</v>
      </c>
      <c r="AT87" s="169" t="s">
        <v>70</v>
      </c>
      <c r="AU87" s="169" t="s">
        <v>71</v>
      </c>
      <c r="AY87" s="168" t="s">
        <v>134</v>
      </c>
      <c r="BK87" s="170">
        <f>BK88+BK193+BK198+BK211+BK225+BK242</f>
        <v>0</v>
      </c>
    </row>
    <row r="88" spans="2:63" s="12" customFormat="1" ht="22.9" customHeight="1">
      <c r="B88" s="157"/>
      <c r="C88" s="158"/>
      <c r="D88" s="159" t="s">
        <v>70</v>
      </c>
      <c r="E88" s="171" t="s">
        <v>79</v>
      </c>
      <c r="F88" s="171" t="s">
        <v>135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SUM(P89:P192)</f>
        <v>0</v>
      </c>
      <c r="Q88" s="165"/>
      <c r="R88" s="166">
        <f>SUM(R89:R192)</f>
        <v>9489.174152</v>
      </c>
      <c r="S88" s="165"/>
      <c r="T88" s="167">
        <f>SUM(T89:T192)</f>
        <v>0</v>
      </c>
      <c r="AR88" s="168" t="s">
        <v>79</v>
      </c>
      <c r="AT88" s="169" t="s">
        <v>70</v>
      </c>
      <c r="AU88" s="169" t="s">
        <v>79</v>
      </c>
      <c r="AY88" s="168" t="s">
        <v>134</v>
      </c>
      <c r="BK88" s="170">
        <f>SUM(BK89:BK192)</f>
        <v>0</v>
      </c>
    </row>
    <row r="89" spans="1:65" s="2" customFormat="1" ht="16.5" customHeight="1">
      <c r="A89" s="34"/>
      <c r="B89" s="35"/>
      <c r="C89" s="173" t="s">
        <v>79</v>
      </c>
      <c r="D89" s="173" t="s">
        <v>136</v>
      </c>
      <c r="E89" s="174" t="s">
        <v>137</v>
      </c>
      <c r="F89" s="175" t="s">
        <v>138</v>
      </c>
      <c r="G89" s="176" t="s">
        <v>139</v>
      </c>
      <c r="H89" s="177">
        <v>28</v>
      </c>
      <c r="I89" s="178"/>
      <c r="J89" s="179">
        <f>ROUND(I89*H89,2)</f>
        <v>0</v>
      </c>
      <c r="K89" s="175" t="s">
        <v>140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0.00868</v>
      </c>
      <c r="R89" s="182">
        <f>Q89*H89</f>
        <v>0.24304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141</v>
      </c>
      <c r="AT89" s="184" t="s">
        <v>136</v>
      </c>
      <c r="AU89" s="184" t="s">
        <v>82</v>
      </c>
      <c r="AY89" s="17" t="s">
        <v>134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79</v>
      </c>
      <c r="BK89" s="185">
        <f>ROUND(I89*H89,2)</f>
        <v>0</v>
      </c>
      <c r="BL89" s="17" t="s">
        <v>141</v>
      </c>
      <c r="BM89" s="184" t="s">
        <v>142</v>
      </c>
    </row>
    <row r="90" spans="1:47" s="2" customFormat="1" ht="29.25">
      <c r="A90" s="34"/>
      <c r="B90" s="35"/>
      <c r="C90" s="36"/>
      <c r="D90" s="186" t="s">
        <v>143</v>
      </c>
      <c r="E90" s="36"/>
      <c r="F90" s="187" t="s">
        <v>144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143</v>
      </c>
      <c r="AU90" s="17" t="s">
        <v>82</v>
      </c>
    </row>
    <row r="91" spans="1:47" s="2" customFormat="1" ht="11.25">
      <c r="A91" s="34"/>
      <c r="B91" s="35"/>
      <c r="C91" s="36"/>
      <c r="D91" s="191" t="s">
        <v>145</v>
      </c>
      <c r="E91" s="36"/>
      <c r="F91" s="192" t="s">
        <v>146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145</v>
      </c>
      <c r="AU91" s="17" t="s">
        <v>82</v>
      </c>
    </row>
    <row r="92" spans="2:51" s="13" customFormat="1" ht="11.25">
      <c r="B92" s="193"/>
      <c r="C92" s="194"/>
      <c r="D92" s="186" t="s">
        <v>147</v>
      </c>
      <c r="E92" s="195" t="s">
        <v>19</v>
      </c>
      <c r="F92" s="196" t="s">
        <v>148</v>
      </c>
      <c r="G92" s="194"/>
      <c r="H92" s="197">
        <v>28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147</v>
      </c>
      <c r="AU92" s="203" t="s">
        <v>82</v>
      </c>
      <c r="AV92" s="13" t="s">
        <v>82</v>
      </c>
      <c r="AW92" s="13" t="s">
        <v>33</v>
      </c>
      <c r="AX92" s="13" t="s">
        <v>79</v>
      </c>
      <c r="AY92" s="203" t="s">
        <v>134</v>
      </c>
    </row>
    <row r="93" spans="1:65" s="2" customFormat="1" ht="16.5" customHeight="1">
      <c r="A93" s="34"/>
      <c r="B93" s="35"/>
      <c r="C93" s="173" t="s">
        <v>82</v>
      </c>
      <c r="D93" s="173" t="s">
        <v>136</v>
      </c>
      <c r="E93" s="174" t="s">
        <v>149</v>
      </c>
      <c r="F93" s="175" t="s">
        <v>150</v>
      </c>
      <c r="G93" s="176" t="s">
        <v>139</v>
      </c>
      <c r="H93" s="177">
        <v>28</v>
      </c>
      <c r="I93" s="178"/>
      <c r="J93" s="179">
        <f>ROUND(I93*H93,2)</f>
        <v>0</v>
      </c>
      <c r="K93" s="175" t="s">
        <v>140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0.0369</v>
      </c>
      <c r="R93" s="182">
        <f>Q93*H93</f>
        <v>1.0332000000000001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141</v>
      </c>
      <c r="AT93" s="184" t="s">
        <v>136</v>
      </c>
      <c r="AU93" s="184" t="s">
        <v>82</v>
      </c>
      <c r="AY93" s="17" t="s">
        <v>134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141</v>
      </c>
      <c r="BM93" s="184" t="s">
        <v>151</v>
      </c>
    </row>
    <row r="94" spans="1:47" s="2" customFormat="1" ht="29.25">
      <c r="A94" s="34"/>
      <c r="B94" s="35"/>
      <c r="C94" s="36"/>
      <c r="D94" s="186" t="s">
        <v>143</v>
      </c>
      <c r="E94" s="36"/>
      <c r="F94" s="187" t="s">
        <v>152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143</v>
      </c>
      <c r="AU94" s="17" t="s">
        <v>82</v>
      </c>
    </row>
    <row r="95" spans="1:47" s="2" customFormat="1" ht="11.25">
      <c r="A95" s="34"/>
      <c r="B95" s="35"/>
      <c r="C95" s="36"/>
      <c r="D95" s="191" t="s">
        <v>145</v>
      </c>
      <c r="E95" s="36"/>
      <c r="F95" s="192" t="s">
        <v>153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145</v>
      </c>
      <c r="AU95" s="17" t="s">
        <v>82</v>
      </c>
    </row>
    <row r="96" spans="2:51" s="13" customFormat="1" ht="11.25">
      <c r="B96" s="193"/>
      <c r="C96" s="194"/>
      <c r="D96" s="186" t="s">
        <v>147</v>
      </c>
      <c r="E96" s="195" t="s">
        <v>19</v>
      </c>
      <c r="F96" s="196" t="s">
        <v>154</v>
      </c>
      <c r="G96" s="194"/>
      <c r="H96" s="197">
        <v>28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147</v>
      </c>
      <c r="AU96" s="203" t="s">
        <v>82</v>
      </c>
      <c r="AV96" s="13" t="s">
        <v>82</v>
      </c>
      <c r="AW96" s="13" t="s">
        <v>33</v>
      </c>
      <c r="AX96" s="13" t="s">
        <v>79</v>
      </c>
      <c r="AY96" s="203" t="s">
        <v>134</v>
      </c>
    </row>
    <row r="97" spans="1:65" s="2" customFormat="1" ht="16.5" customHeight="1">
      <c r="A97" s="34"/>
      <c r="B97" s="35"/>
      <c r="C97" s="173" t="s">
        <v>155</v>
      </c>
      <c r="D97" s="173" t="s">
        <v>136</v>
      </c>
      <c r="E97" s="174" t="s">
        <v>156</v>
      </c>
      <c r="F97" s="175" t="s">
        <v>157</v>
      </c>
      <c r="G97" s="176" t="s">
        <v>158</v>
      </c>
      <c r="H97" s="177">
        <v>1655</v>
      </c>
      <c r="I97" s="178"/>
      <c r="J97" s="179">
        <f>ROUND(I97*H97,2)</f>
        <v>0</v>
      </c>
      <c r="K97" s="175" t="s">
        <v>140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141</v>
      </c>
      <c r="AT97" s="184" t="s">
        <v>136</v>
      </c>
      <c r="AU97" s="184" t="s">
        <v>82</v>
      </c>
      <c r="AY97" s="17" t="s">
        <v>134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141</v>
      </c>
      <c r="BM97" s="184" t="s">
        <v>159</v>
      </c>
    </row>
    <row r="98" spans="1:47" s="2" customFormat="1" ht="11.25">
      <c r="A98" s="34"/>
      <c r="B98" s="35"/>
      <c r="C98" s="36"/>
      <c r="D98" s="186" t="s">
        <v>143</v>
      </c>
      <c r="E98" s="36"/>
      <c r="F98" s="187" t="s">
        <v>160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143</v>
      </c>
      <c r="AU98" s="17" t="s">
        <v>82</v>
      </c>
    </row>
    <row r="99" spans="1:47" s="2" customFormat="1" ht="11.25">
      <c r="A99" s="34"/>
      <c r="B99" s="35"/>
      <c r="C99" s="36"/>
      <c r="D99" s="191" t="s">
        <v>145</v>
      </c>
      <c r="E99" s="36"/>
      <c r="F99" s="192" t="s">
        <v>161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145</v>
      </c>
      <c r="AU99" s="17" t="s">
        <v>82</v>
      </c>
    </row>
    <row r="100" spans="2:51" s="13" customFormat="1" ht="11.25">
      <c r="B100" s="193"/>
      <c r="C100" s="194"/>
      <c r="D100" s="186" t="s">
        <v>147</v>
      </c>
      <c r="E100" s="195" t="s">
        <v>19</v>
      </c>
      <c r="F100" s="196" t="s">
        <v>162</v>
      </c>
      <c r="G100" s="194"/>
      <c r="H100" s="197">
        <v>1655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147</v>
      </c>
      <c r="AU100" s="203" t="s">
        <v>82</v>
      </c>
      <c r="AV100" s="13" t="s">
        <v>82</v>
      </c>
      <c r="AW100" s="13" t="s">
        <v>33</v>
      </c>
      <c r="AX100" s="13" t="s">
        <v>79</v>
      </c>
      <c r="AY100" s="203" t="s">
        <v>134</v>
      </c>
    </row>
    <row r="101" spans="1:65" s="2" customFormat="1" ht="21.75" customHeight="1">
      <c r="A101" s="34"/>
      <c r="B101" s="35"/>
      <c r="C101" s="173" t="s">
        <v>141</v>
      </c>
      <c r="D101" s="173" t="s">
        <v>136</v>
      </c>
      <c r="E101" s="174" t="s">
        <v>163</v>
      </c>
      <c r="F101" s="175" t="s">
        <v>164</v>
      </c>
      <c r="G101" s="176" t="s">
        <v>165</v>
      </c>
      <c r="H101" s="177">
        <v>136</v>
      </c>
      <c r="I101" s="178"/>
      <c r="J101" s="179">
        <f>ROUND(I101*H101,2)</f>
        <v>0</v>
      </c>
      <c r="K101" s="175" t="s">
        <v>140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141</v>
      </c>
      <c r="AT101" s="184" t="s">
        <v>136</v>
      </c>
      <c r="AU101" s="184" t="s">
        <v>82</v>
      </c>
      <c r="AY101" s="17" t="s">
        <v>134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141</v>
      </c>
      <c r="BM101" s="184" t="s">
        <v>166</v>
      </c>
    </row>
    <row r="102" spans="1:47" s="2" customFormat="1" ht="11.25">
      <c r="A102" s="34"/>
      <c r="B102" s="35"/>
      <c r="C102" s="36"/>
      <c r="D102" s="186" t="s">
        <v>143</v>
      </c>
      <c r="E102" s="36"/>
      <c r="F102" s="187" t="s">
        <v>167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143</v>
      </c>
      <c r="AU102" s="17" t="s">
        <v>82</v>
      </c>
    </row>
    <row r="103" spans="1:47" s="2" customFormat="1" ht="11.25">
      <c r="A103" s="34"/>
      <c r="B103" s="35"/>
      <c r="C103" s="36"/>
      <c r="D103" s="191" t="s">
        <v>145</v>
      </c>
      <c r="E103" s="36"/>
      <c r="F103" s="192" t="s">
        <v>168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145</v>
      </c>
      <c r="AU103" s="17" t="s">
        <v>82</v>
      </c>
    </row>
    <row r="104" spans="2:51" s="13" customFormat="1" ht="11.25">
      <c r="B104" s="193"/>
      <c r="C104" s="194"/>
      <c r="D104" s="186" t="s">
        <v>147</v>
      </c>
      <c r="E104" s="195" t="s">
        <v>19</v>
      </c>
      <c r="F104" s="196" t="s">
        <v>169</v>
      </c>
      <c r="G104" s="194"/>
      <c r="H104" s="197">
        <v>136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147</v>
      </c>
      <c r="AU104" s="203" t="s">
        <v>82</v>
      </c>
      <c r="AV104" s="13" t="s">
        <v>82</v>
      </c>
      <c r="AW104" s="13" t="s">
        <v>33</v>
      </c>
      <c r="AX104" s="13" t="s">
        <v>79</v>
      </c>
      <c r="AY104" s="203" t="s">
        <v>134</v>
      </c>
    </row>
    <row r="105" spans="1:65" s="2" customFormat="1" ht="16.5" customHeight="1">
      <c r="A105" s="34"/>
      <c r="B105" s="35"/>
      <c r="C105" s="173" t="s">
        <v>170</v>
      </c>
      <c r="D105" s="173" t="s">
        <v>136</v>
      </c>
      <c r="E105" s="174" t="s">
        <v>171</v>
      </c>
      <c r="F105" s="175" t="s">
        <v>172</v>
      </c>
      <c r="G105" s="176" t="s">
        <v>165</v>
      </c>
      <c r="H105" s="177">
        <v>2602</v>
      </c>
      <c r="I105" s="178"/>
      <c r="J105" s="179">
        <f>ROUND(I105*H105,2)</f>
        <v>0</v>
      </c>
      <c r="K105" s="175" t="s">
        <v>140</v>
      </c>
      <c r="L105" s="39"/>
      <c r="M105" s="180" t="s">
        <v>19</v>
      </c>
      <c r="N105" s="181" t="s">
        <v>42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141</v>
      </c>
      <c r="AT105" s="184" t="s">
        <v>136</v>
      </c>
      <c r="AU105" s="184" t="s">
        <v>82</v>
      </c>
      <c r="AY105" s="17" t="s">
        <v>134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79</v>
      </c>
      <c r="BK105" s="185">
        <f>ROUND(I105*H105,2)</f>
        <v>0</v>
      </c>
      <c r="BL105" s="17" t="s">
        <v>141</v>
      </c>
      <c r="BM105" s="184" t="s">
        <v>173</v>
      </c>
    </row>
    <row r="106" spans="1:47" s="2" customFormat="1" ht="19.5">
      <c r="A106" s="34"/>
      <c r="B106" s="35"/>
      <c r="C106" s="36"/>
      <c r="D106" s="186" t="s">
        <v>143</v>
      </c>
      <c r="E106" s="36"/>
      <c r="F106" s="187" t="s">
        <v>174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143</v>
      </c>
      <c r="AU106" s="17" t="s">
        <v>82</v>
      </c>
    </row>
    <row r="107" spans="1:47" s="2" customFormat="1" ht="11.25">
      <c r="A107" s="34"/>
      <c r="B107" s="35"/>
      <c r="C107" s="36"/>
      <c r="D107" s="191" t="s">
        <v>145</v>
      </c>
      <c r="E107" s="36"/>
      <c r="F107" s="192" t="s">
        <v>175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145</v>
      </c>
      <c r="AU107" s="17" t="s">
        <v>82</v>
      </c>
    </row>
    <row r="108" spans="2:51" s="13" customFormat="1" ht="11.25">
      <c r="B108" s="193"/>
      <c r="C108" s="194"/>
      <c r="D108" s="186" t="s">
        <v>147</v>
      </c>
      <c r="E108" s="195" t="s">
        <v>19</v>
      </c>
      <c r="F108" s="196" t="s">
        <v>176</v>
      </c>
      <c r="G108" s="194"/>
      <c r="H108" s="197">
        <v>2602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147</v>
      </c>
      <c r="AU108" s="203" t="s">
        <v>82</v>
      </c>
      <c r="AV108" s="13" t="s">
        <v>82</v>
      </c>
      <c r="AW108" s="13" t="s">
        <v>33</v>
      </c>
      <c r="AX108" s="13" t="s">
        <v>79</v>
      </c>
      <c r="AY108" s="203" t="s">
        <v>134</v>
      </c>
    </row>
    <row r="109" spans="1:65" s="2" customFormat="1" ht="16.5" customHeight="1">
      <c r="A109" s="34"/>
      <c r="B109" s="35"/>
      <c r="C109" s="173" t="s">
        <v>177</v>
      </c>
      <c r="D109" s="173" t="s">
        <v>136</v>
      </c>
      <c r="E109" s="174" t="s">
        <v>178</v>
      </c>
      <c r="F109" s="175" t="s">
        <v>179</v>
      </c>
      <c r="G109" s="176" t="s">
        <v>165</v>
      </c>
      <c r="H109" s="177">
        <v>80.64</v>
      </c>
      <c r="I109" s="178"/>
      <c r="J109" s="179">
        <f>ROUND(I109*H109,2)</f>
        <v>0</v>
      </c>
      <c r="K109" s="175" t="s">
        <v>140</v>
      </c>
      <c r="L109" s="39"/>
      <c r="M109" s="180" t="s">
        <v>19</v>
      </c>
      <c r="N109" s="181" t="s">
        <v>42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141</v>
      </c>
      <c r="AT109" s="184" t="s">
        <v>136</v>
      </c>
      <c r="AU109" s="184" t="s">
        <v>82</v>
      </c>
      <c r="AY109" s="17" t="s">
        <v>134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79</v>
      </c>
      <c r="BK109" s="185">
        <f>ROUND(I109*H109,2)</f>
        <v>0</v>
      </c>
      <c r="BL109" s="17" t="s">
        <v>141</v>
      </c>
      <c r="BM109" s="184" t="s">
        <v>180</v>
      </c>
    </row>
    <row r="110" spans="1:47" s="2" customFormat="1" ht="19.5">
      <c r="A110" s="34"/>
      <c r="B110" s="35"/>
      <c r="C110" s="36"/>
      <c r="D110" s="186" t="s">
        <v>143</v>
      </c>
      <c r="E110" s="36"/>
      <c r="F110" s="187" t="s">
        <v>181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143</v>
      </c>
      <c r="AU110" s="17" t="s">
        <v>82</v>
      </c>
    </row>
    <row r="111" spans="1:47" s="2" customFormat="1" ht="11.25">
      <c r="A111" s="34"/>
      <c r="B111" s="35"/>
      <c r="C111" s="36"/>
      <c r="D111" s="191" t="s">
        <v>145</v>
      </c>
      <c r="E111" s="36"/>
      <c r="F111" s="192" t="s">
        <v>182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145</v>
      </c>
      <c r="AU111" s="17" t="s">
        <v>82</v>
      </c>
    </row>
    <row r="112" spans="2:51" s="13" customFormat="1" ht="11.25">
      <c r="B112" s="193"/>
      <c r="C112" s="194"/>
      <c r="D112" s="186" t="s">
        <v>147</v>
      </c>
      <c r="E112" s="195" t="s">
        <v>19</v>
      </c>
      <c r="F112" s="196" t="s">
        <v>183</v>
      </c>
      <c r="G112" s="194"/>
      <c r="H112" s="197">
        <v>40.32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147</v>
      </c>
      <c r="AU112" s="203" t="s">
        <v>82</v>
      </c>
      <c r="AV112" s="13" t="s">
        <v>82</v>
      </c>
      <c r="AW112" s="13" t="s">
        <v>33</v>
      </c>
      <c r="AX112" s="13" t="s">
        <v>71</v>
      </c>
      <c r="AY112" s="203" t="s">
        <v>134</v>
      </c>
    </row>
    <row r="113" spans="2:51" s="13" customFormat="1" ht="11.25">
      <c r="B113" s="193"/>
      <c r="C113" s="194"/>
      <c r="D113" s="186" t="s">
        <v>147</v>
      </c>
      <c r="E113" s="195" t="s">
        <v>19</v>
      </c>
      <c r="F113" s="196" t="s">
        <v>184</v>
      </c>
      <c r="G113" s="194"/>
      <c r="H113" s="197">
        <v>40.32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147</v>
      </c>
      <c r="AU113" s="203" t="s">
        <v>82</v>
      </c>
      <c r="AV113" s="13" t="s">
        <v>82</v>
      </c>
      <c r="AW113" s="13" t="s">
        <v>33</v>
      </c>
      <c r="AX113" s="13" t="s">
        <v>71</v>
      </c>
      <c r="AY113" s="203" t="s">
        <v>134</v>
      </c>
    </row>
    <row r="114" spans="1:65" s="2" customFormat="1" ht="21.75" customHeight="1">
      <c r="A114" s="34"/>
      <c r="B114" s="35"/>
      <c r="C114" s="173" t="s">
        <v>185</v>
      </c>
      <c r="D114" s="173" t="s">
        <v>136</v>
      </c>
      <c r="E114" s="174" t="s">
        <v>186</v>
      </c>
      <c r="F114" s="175" t="s">
        <v>187</v>
      </c>
      <c r="G114" s="176" t="s">
        <v>165</v>
      </c>
      <c r="H114" s="177">
        <v>235.6</v>
      </c>
      <c r="I114" s="178"/>
      <c r="J114" s="179">
        <f>ROUND(I114*H114,2)</f>
        <v>0</v>
      </c>
      <c r="K114" s="175" t="s">
        <v>140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141</v>
      </c>
      <c r="AT114" s="184" t="s">
        <v>136</v>
      </c>
      <c r="AU114" s="184" t="s">
        <v>82</v>
      </c>
      <c r="AY114" s="17" t="s">
        <v>134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141</v>
      </c>
      <c r="BM114" s="184" t="s">
        <v>188</v>
      </c>
    </row>
    <row r="115" spans="1:47" s="2" customFormat="1" ht="19.5">
      <c r="A115" s="34"/>
      <c r="B115" s="35"/>
      <c r="C115" s="36"/>
      <c r="D115" s="186" t="s">
        <v>143</v>
      </c>
      <c r="E115" s="36"/>
      <c r="F115" s="187" t="s">
        <v>189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143</v>
      </c>
      <c r="AU115" s="17" t="s">
        <v>82</v>
      </c>
    </row>
    <row r="116" spans="1:47" s="2" customFormat="1" ht="11.25">
      <c r="A116" s="34"/>
      <c r="B116" s="35"/>
      <c r="C116" s="36"/>
      <c r="D116" s="191" t="s">
        <v>145</v>
      </c>
      <c r="E116" s="36"/>
      <c r="F116" s="192" t="s">
        <v>190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145</v>
      </c>
      <c r="AU116" s="17" t="s">
        <v>82</v>
      </c>
    </row>
    <row r="117" spans="2:51" s="13" customFormat="1" ht="11.25">
      <c r="B117" s="193"/>
      <c r="C117" s="194"/>
      <c r="D117" s="186" t="s">
        <v>147</v>
      </c>
      <c r="E117" s="195" t="s">
        <v>19</v>
      </c>
      <c r="F117" s="196" t="s">
        <v>191</v>
      </c>
      <c r="G117" s="194"/>
      <c r="H117" s="197">
        <v>235.6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147</v>
      </c>
      <c r="AU117" s="203" t="s">
        <v>82</v>
      </c>
      <c r="AV117" s="13" t="s">
        <v>82</v>
      </c>
      <c r="AW117" s="13" t="s">
        <v>33</v>
      </c>
      <c r="AX117" s="13" t="s">
        <v>79</v>
      </c>
      <c r="AY117" s="203" t="s">
        <v>134</v>
      </c>
    </row>
    <row r="118" spans="1:65" s="2" customFormat="1" ht="21.75" customHeight="1">
      <c r="A118" s="34"/>
      <c r="B118" s="35"/>
      <c r="C118" s="173" t="s">
        <v>192</v>
      </c>
      <c r="D118" s="173" t="s">
        <v>136</v>
      </c>
      <c r="E118" s="174" t="s">
        <v>193</v>
      </c>
      <c r="F118" s="175" t="s">
        <v>194</v>
      </c>
      <c r="G118" s="176" t="s">
        <v>165</v>
      </c>
      <c r="H118" s="177">
        <v>5271</v>
      </c>
      <c r="I118" s="178"/>
      <c r="J118" s="179">
        <f>ROUND(I118*H118,2)</f>
        <v>0</v>
      </c>
      <c r="K118" s="175" t="s">
        <v>140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141</v>
      </c>
      <c r="AT118" s="184" t="s">
        <v>136</v>
      </c>
      <c r="AU118" s="184" t="s">
        <v>82</v>
      </c>
      <c r="AY118" s="17" t="s">
        <v>134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79</v>
      </c>
      <c r="BK118" s="185">
        <f>ROUND(I118*H118,2)</f>
        <v>0</v>
      </c>
      <c r="BL118" s="17" t="s">
        <v>141</v>
      </c>
      <c r="BM118" s="184" t="s">
        <v>195</v>
      </c>
    </row>
    <row r="119" spans="1:47" s="2" customFormat="1" ht="19.5">
      <c r="A119" s="34"/>
      <c r="B119" s="35"/>
      <c r="C119" s="36"/>
      <c r="D119" s="186" t="s">
        <v>143</v>
      </c>
      <c r="E119" s="36"/>
      <c r="F119" s="187" t="s">
        <v>196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143</v>
      </c>
      <c r="AU119" s="17" t="s">
        <v>82</v>
      </c>
    </row>
    <row r="120" spans="1:47" s="2" customFormat="1" ht="11.25">
      <c r="A120" s="34"/>
      <c r="B120" s="35"/>
      <c r="C120" s="36"/>
      <c r="D120" s="191" t="s">
        <v>145</v>
      </c>
      <c r="E120" s="36"/>
      <c r="F120" s="192" t="s">
        <v>197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145</v>
      </c>
      <c r="AU120" s="17" t="s">
        <v>82</v>
      </c>
    </row>
    <row r="121" spans="2:51" s="13" customFormat="1" ht="11.25">
      <c r="B121" s="193"/>
      <c r="C121" s="194"/>
      <c r="D121" s="186" t="s">
        <v>147</v>
      </c>
      <c r="E121" s="195" t="s">
        <v>19</v>
      </c>
      <c r="F121" s="196" t="s">
        <v>198</v>
      </c>
      <c r="G121" s="194"/>
      <c r="H121" s="197">
        <v>5271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147</v>
      </c>
      <c r="AU121" s="203" t="s">
        <v>82</v>
      </c>
      <c r="AV121" s="13" t="s">
        <v>82</v>
      </c>
      <c r="AW121" s="13" t="s">
        <v>33</v>
      </c>
      <c r="AX121" s="13" t="s">
        <v>79</v>
      </c>
      <c r="AY121" s="203" t="s">
        <v>134</v>
      </c>
    </row>
    <row r="122" spans="1:65" s="2" customFormat="1" ht="24.2" customHeight="1">
      <c r="A122" s="34"/>
      <c r="B122" s="35"/>
      <c r="C122" s="173" t="s">
        <v>199</v>
      </c>
      <c r="D122" s="173" t="s">
        <v>136</v>
      </c>
      <c r="E122" s="174" t="s">
        <v>200</v>
      </c>
      <c r="F122" s="175" t="s">
        <v>201</v>
      </c>
      <c r="G122" s="176" t="s">
        <v>165</v>
      </c>
      <c r="H122" s="177">
        <v>52710</v>
      </c>
      <c r="I122" s="178"/>
      <c r="J122" s="179">
        <f>ROUND(I122*H122,2)</f>
        <v>0</v>
      </c>
      <c r="K122" s="175" t="s">
        <v>140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141</v>
      </c>
      <c r="AT122" s="184" t="s">
        <v>136</v>
      </c>
      <c r="AU122" s="184" t="s">
        <v>82</v>
      </c>
      <c r="AY122" s="17" t="s">
        <v>134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141</v>
      </c>
      <c r="BM122" s="184" t="s">
        <v>202</v>
      </c>
    </row>
    <row r="123" spans="1:47" s="2" customFormat="1" ht="19.5">
      <c r="A123" s="34"/>
      <c r="B123" s="35"/>
      <c r="C123" s="36"/>
      <c r="D123" s="186" t="s">
        <v>143</v>
      </c>
      <c r="E123" s="36"/>
      <c r="F123" s="187" t="s">
        <v>203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143</v>
      </c>
      <c r="AU123" s="17" t="s">
        <v>82</v>
      </c>
    </row>
    <row r="124" spans="1:47" s="2" customFormat="1" ht="11.25">
      <c r="A124" s="34"/>
      <c r="B124" s="35"/>
      <c r="C124" s="36"/>
      <c r="D124" s="191" t="s">
        <v>145</v>
      </c>
      <c r="E124" s="36"/>
      <c r="F124" s="192" t="s">
        <v>204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145</v>
      </c>
      <c r="AU124" s="17" t="s">
        <v>82</v>
      </c>
    </row>
    <row r="125" spans="2:51" s="13" customFormat="1" ht="11.25">
      <c r="B125" s="193"/>
      <c r="C125" s="194"/>
      <c r="D125" s="186" t="s">
        <v>147</v>
      </c>
      <c r="E125" s="195" t="s">
        <v>19</v>
      </c>
      <c r="F125" s="196" t="s">
        <v>205</v>
      </c>
      <c r="G125" s="194"/>
      <c r="H125" s="197">
        <v>52710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147</v>
      </c>
      <c r="AU125" s="203" t="s">
        <v>82</v>
      </c>
      <c r="AV125" s="13" t="s">
        <v>82</v>
      </c>
      <c r="AW125" s="13" t="s">
        <v>33</v>
      </c>
      <c r="AX125" s="13" t="s">
        <v>79</v>
      </c>
      <c r="AY125" s="203" t="s">
        <v>134</v>
      </c>
    </row>
    <row r="126" spans="1:65" s="2" customFormat="1" ht="16.5" customHeight="1">
      <c r="A126" s="34"/>
      <c r="B126" s="35"/>
      <c r="C126" s="173" t="s">
        <v>206</v>
      </c>
      <c r="D126" s="173" t="s">
        <v>136</v>
      </c>
      <c r="E126" s="174" t="s">
        <v>207</v>
      </c>
      <c r="F126" s="175" t="s">
        <v>208</v>
      </c>
      <c r="G126" s="176" t="s">
        <v>165</v>
      </c>
      <c r="H126" s="177">
        <v>5506.6</v>
      </c>
      <c r="I126" s="178"/>
      <c r="J126" s="179">
        <f>ROUND(I126*H126,2)</f>
        <v>0</v>
      </c>
      <c r="K126" s="175" t="s">
        <v>140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141</v>
      </c>
      <c r="AT126" s="184" t="s">
        <v>136</v>
      </c>
      <c r="AU126" s="184" t="s">
        <v>82</v>
      </c>
      <c r="AY126" s="17" t="s">
        <v>134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79</v>
      </c>
      <c r="BK126" s="185">
        <f>ROUND(I126*H126,2)</f>
        <v>0</v>
      </c>
      <c r="BL126" s="17" t="s">
        <v>141</v>
      </c>
      <c r="BM126" s="184" t="s">
        <v>209</v>
      </c>
    </row>
    <row r="127" spans="1:47" s="2" customFormat="1" ht="19.5">
      <c r="A127" s="34"/>
      <c r="B127" s="35"/>
      <c r="C127" s="36"/>
      <c r="D127" s="186" t="s">
        <v>143</v>
      </c>
      <c r="E127" s="36"/>
      <c r="F127" s="187" t="s">
        <v>210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82</v>
      </c>
    </row>
    <row r="128" spans="1:47" s="2" customFormat="1" ht="11.25">
      <c r="A128" s="34"/>
      <c r="B128" s="35"/>
      <c r="C128" s="36"/>
      <c r="D128" s="191" t="s">
        <v>145</v>
      </c>
      <c r="E128" s="36"/>
      <c r="F128" s="192" t="s">
        <v>211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145</v>
      </c>
      <c r="AU128" s="17" t="s">
        <v>82</v>
      </c>
    </row>
    <row r="129" spans="2:51" s="13" customFormat="1" ht="11.25">
      <c r="B129" s="193"/>
      <c r="C129" s="194"/>
      <c r="D129" s="186" t="s">
        <v>147</v>
      </c>
      <c r="E129" s="195" t="s">
        <v>19</v>
      </c>
      <c r="F129" s="196" t="s">
        <v>191</v>
      </c>
      <c r="G129" s="194"/>
      <c r="H129" s="197">
        <v>235.6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147</v>
      </c>
      <c r="AU129" s="203" t="s">
        <v>82</v>
      </c>
      <c r="AV129" s="13" t="s">
        <v>82</v>
      </c>
      <c r="AW129" s="13" t="s">
        <v>33</v>
      </c>
      <c r="AX129" s="13" t="s">
        <v>71</v>
      </c>
      <c r="AY129" s="203" t="s">
        <v>134</v>
      </c>
    </row>
    <row r="130" spans="2:51" s="13" customFormat="1" ht="11.25">
      <c r="B130" s="193"/>
      <c r="C130" s="194"/>
      <c r="D130" s="186" t="s">
        <v>147</v>
      </c>
      <c r="E130" s="195" t="s">
        <v>19</v>
      </c>
      <c r="F130" s="196" t="s">
        <v>198</v>
      </c>
      <c r="G130" s="194"/>
      <c r="H130" s="197">
        <v>5271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147</v>
      </c>
      <c r="AU130" s="203" t="s">
        <v>82</v>
      </c>
      <c r="AV130" s="13" t="s">
        <v>82</v>
      </c>
      <c r="AW130" s="13" t="s">
        <v>33</v>
      </c>
      <c r="AX130" s="13" t="s">
        <v>71</v>
      </c>
      <c r="AY130" s="203" t="s">
        <v>134</v>
      </c>
    </row>
    <row r="131" spans="1:65" s="2" customFormat="1" ht="16.5" customHeight="1">
      <c r="A131" s="34"/>
      <c r="B131" s="35"/>
      <c r="C131" s="204" t="s">
        <v>212</v>
      </c>
      <c r="D131" s="204" t="s">
        <v>213</v>
      </c>
      <c r="E131" s="205" t="s">
        <v>214</v>
      </c>
      <c r="F131" s="206" t="s">
        <v>215</v>
      </c>
      <c r="G131" s="207" t="s">
        <v>165</v>
      </c>
      <c r="H131" s="208">
        <v>5271</v>
      </c>
      <c r="I131" s="209"/>
      <c r="J131" s="210">
        <f>ROUND(I131*H131,2)</f>
        <v>0</v>
      </c>
      <c r="K131" s="206" t="s">
        <v>19</v>
      </c>
      <c r="L131" s="211"/>
      <c r="M131" s="212" t="s">
        <v>19</v>
      </c>
      <c r="N131" s="213" t="s">
        <v>42</v>
      </c>
      <c r="O131" s="64"/>
      <c r="P131" s="182">
        <f>O131*H131</f>
        <v>0</v>
      </c>
      <c r="Q131" s="182">
        <v>1.8</v>
      </c>
      <c r="R131" s="182">
        <f>Q131*H131</f>
        <v>9487.800000000001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192</v>
      </c>
      <c r="AT131" s="184" t="s">
        <v>213</v>
      </c>
      <c r="AU131" s="184" t="s">
        <v>82</v>
      </c>
      <c r="AY131" s="17" t="s">
        <v>134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141</v>
      </c>
      <c r="BM131" s="184" t="s">
        <v>216</v>
      </c>
    </row>
    <row r="132" spans="1:47" s="2" customFormat="1" ht="11.25">
      <c r="A132" s="34"/>
      <c r="B132" s="35"/>
      <c r="C132" s="36"/>
      <c r="D132" s="186" t="s">
        <v>143</v>
      </c>
      <c r="E132" s="36"/>
      <c r="F132" s="187" t="s">
        <v>215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143</v>
      </c>
      <c r="AU132" s="17" t="s">
        <v>82</v>
      </c>
    </row>
    <row r="133" spans="2:51" s="13" customFormat="1" ht="11.25">
      <c r="B133" s="193"/>
      <c r="C133" s="194"/>
      <c r="D133" s="186" t="s">
        <v>147</v>
      </c>
      <c r="E133" s="195" t="s">
        <v>19</v>
      </c>
      <c r="F133" s="196" t="s">
        <v>217</v>
      </c>
      <c r="G133" s="194"/>
      <c r="H133" s="197">
        <v>5271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147</v>
      </c>
      <c r="AU133" s="203" t="s">
        <v>82</v>
      </c>
      <c r="AV133" s="13" t="s">
        <v>82</v>
      </c>
      <c r="AW133" s="13" t="s">
        <v>33</v>
      </c>
      <c r="AX133" s="13" t="s">
        <v>79</v>
      </c>
      <c r="AY133" s="203" t="s">
        <v>134</v>
      </c>
    </row>
    <row r="134" spans="1:65" s="2" customFormat="1" ht="24.2" customHeight="1">
      <c r="A134" s="34"/>
      <c r="B134" s="35"/>
      <c r="C134" s="173" t="s">
        <v>218</v>
      </c>
      <c r="D134" s="173" t="s">
        <v>136</v>
      </c>
      <c r="E134" s="174" t="s">
        <v>219</v>
      </c>
      <c r="F134" s="175" t="s">
        <v>220</v>
      </c>
      <c r="G134" s="176" t="s">
        <v>165</v>
      </c>
      <c r="H134" s="177">
        <v>8009</v>
      </c>
      <c r="I134" s="178"/>
      <c r="J134" s="179">
        <f>ROUND(I134*H134,2)</f>
        <v>0</v>
      </c>
      <c r="K134" s="175" t="s">
        <v>140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141</v>
      </c>
      <c r="AT134" s="184" t="s">
        <v>136</v>
      </c>
      <c r="AU134" s="184" t="s">
        <v>82</v>
      </c>
      <c r="AY134" s="17" t="s">
        <v>134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141</v>
      </c>
      <c r="BM134" s="184" t="s">
        <v>221</v>
      </c>
    </row>
    <row r="135" spans="1:47" s="2" customFormat="1" ht="19.5">
      <c r="A135" s="34"/>
      <c r="B135" s="35"/>
      <c r="C135" s="36"/>
      <c r="D135" s="186" t="s">
        <v>143</v>
      </c>
      <c r="E135" s="36"/>
      <c r="F135" s="187" t="s">
        <v>222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143</v>
      </c>
      <c r="AU135" s="17" t="s">
        <v>82</v>
      </c>
    </row>
    <row r="136" spans="1:47" s="2" customFormat="1" ht="11.25">
      <c r="A136" s="34"/>
      <c r="B136" s="35"/>
      <c r="C136" s="36"/>
      <c r="D136" s="191" t="s">
        <v>145</v>
      </c>
      <c r="E136" s="36"/>
      <c r="F136" s="192" t="s">
        <v>223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2:51" s="13" customFormat="1" ht="11.25">
      <c r="B137" s="193"/>
      <c r="C137" s="194"/>
      <c r="D137" s="186" t="s">
        <v>147</v>
      </c>
      <c r="E137" s="195" t="s">
        <v>19</v>
      </c>
      <c r="F137" s="196" t="s">
        <v>224</v>
      </c>
      <c r="G137" s="194"/>
      <c r="H137" s="197">
        <v>8009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147</v>
      </c>
      <c r="AU137" s="203" t="s">
        <v>82</v>
      </c>
      <c r="AV137" s="13" t="s">
        <v>82</v>
      </c>
      <c r="AW137" s="13" t="s">
        <v>33</v>
      </c>
      <c r="AX137" s="13" t="s">
        <v>79</v>
      </c>
      <c r="AY137" s="203" t="s">
        <v>134</v>
      </c>
    </row>
    <row r="138" spans="1:65" s="2" customFormat="1" ht="16.5" customHeight="1">
      <c r="A138" s="34"/>
      <c r="B138" s="35"/>
      <c r="C138" s="173" t="s">
        <v>225</v>
      </c>
      <c r="D138" s="173" t="s">
        <v>136</v>
      </c>
      <c r="E138" s="174" t="s">
        <v>226</v>
      </c>
      <c r="F138" s="175" t="s">
        <v>227</v>
      </c>
      <c r="G138" s="176" t="s">
        <v>165</v>
      </c>
      <c r="H138" s="177">
        <v>8009</v>
      </c>
      <c r="I138" s="178"/>
      <c r="J138" s="179">
        <f>ROUND(I138*H138,2)</f>
        <v>0</v>
      </c>
      <c r="K138" s="175" t="s">
        <v>19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141</v>
      </c>
      <c r="AT138" s="184" t="s">
        <v>136</v>
      </c>
      <c r="AU138" s="184" t="s">
        <v>82</v>
      </c>
      <c r="AY138" s="17" t="s">
        <v>134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141</v>
      </c>
      <c r="BM138" s="184" t="s">
        <v>228</v>
      </c>
    </row>
    <row r="139" spans="1:47" s="2" customFormat="1" ht="11.25">
      <c r="A139" s="34"/>
      <c r="B139" s="35"/>
      <c r="C139" s="36"/>
      <c r="D139" s="186" t="s">
        <v>143</v>
      </c>
      <c r="E139" s="36"/>
      <c r="F139" s="187" t="s">
        <v>227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143</v>
      </c>
      <c r="AU139" s="17" t="s">
        <v>82</v>
      </c>
    </row>
    <row r="140" spans="2:51" s="13" customFormat="1" ht="11.25">
      <c r="B140" s="193"/>
      <c r="C140" s="194"/>
      <c r="D140" s="186" t="s">
        <v>147</v>
      </c>
      <c r="E140" s="195" t="s">
        <v>19</v>
      </c>
      <c r="F140" s="196" t="s">
        <v>229</v>
      </c>
      <c r="G140" s="194"/>
      <c r="H140" s="197">
        <v>8009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147</v>
      </c>
      <c r="AU140" s="203" t="s">
        <v>82</v>
      </c>
      <c r="AV140" s="13" t="s">
        <v>82</v>
      </c>
      <c r="AW140" s="13" t="s">
        <v>33</v>
      </c>
      <c r="AX140" s="13" t="s">
        <v>79</v>
      </c>
      <c r="AY140" s="203" t="s">
        <v>134</v>
      </c>
    </row>
    <row r="141" spans="1:65" s="2" customFormat="1" ht="21.75" customHeight="1">
      <c r="A141" s="34"/>
      <c r="B141" s="35"/>
      <c r="C141" s="173" t="s">
        <v>230</v>
      </c>
      <c r="D141" s="173" t="s">
        <v>136</v>
      </c>
      <c r="E141" s="174" t="s">
        <v>231</v>
      </c>
      <c r="F141" s="175" t="s">
        <v>232</v>
      </c>
      <c r="G141" s="176" t="s">
        <v>158</v>
      </c>
      <c r="H141" s="177">
        <v>335</v>
      </c>
      <c r="I141" s="178"/>
      <c r="J141" s="179">
        <f>ROUND(I141*H141,2)</f>
        <v>0</v>
      </c>
      <c r="K141" s="175" t="s">
        <v>140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141</v>
      </c>
      <c r="AT141" s="184" t="s">
        <v>136</v>
      </c>
      <c r="AU141" s="184" t="s">
        <v>82</v>
      </c>
      <c r="AY141" s="17" t="s">
        <v>134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79</v>
      </c>
      <c r="BK141" s="185">
        <f>ROUND(I141*H141,2)</f>
        <v>0</v>
      </c>
      <c r="BL141" s="17" t="s">
        <v>141</v>
      </c>
      <c r="BM141" s="184" t="s">
        <v>233</v>
      </c>
    </row>
    <row r="142" spans="1:47" s="2" customFormat="1" ht="19.5">
      <c r="A142" s="34"/>
      <c r="B142" s="35"/>
      <c r="C142" s="36"/>
      <c r="D142" s="186" t="s">
        <v>143</v>
      </c>
      <c r="E142" s="36"/>
      <c r="F142" s="187" t="s">
        <v>234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143</v>
      </c>
      <c r="AU142" s="17" t="s">
        <v>82</v>
      </c>
    </row>
    <row r="143" spans="1:47" s="2" customFormat="1" ht="11.25">
      <c r="A143" s="34"/>
      <c r="B143" s="35"/>
      <c r="C143" s="36"/>
      <c r="D143" s="191" t="s">
        <v>145</v>
      </c>
      <c r="E143" s="36"/>
      <c r="F143" s="192" t="s">
        <v>235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2:51" s="13" customFormat="1" ht="11.25">
      <c r="B144" s="193"/>
      <c r="C144" s="194"/>
      <c r="D144" s="186" t="s">
        <v>147</v>
      </c>
      <c r="E144" s="195" t="s">
        <v>19</v>
      </c>
      <c r="F144" s="196" t="s">
        <v>236</v>
      </c>
      <c r="G144" s="194"/>
      <c r="H144" s="197">
        <v>735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147</v>
      </c>
      <c r="AU144" s="203" t="s">
        <v>82</v>
      </c>
      <c r="AV144" s="13" t="s">
        <v>82</v>
      </c>
      <c r="AW144" s="13" t="s">
        <v>33</v>
      </c>
      <c r="AX144" s="13" t="s">
        <v>71</v>
      </c>
      <c r="AY144" s="203" t="s">
        <v>134</v>
      </c>
    </row>
    <row r="145" spans="2:51" s="13" customFormat="1" ht="11.25">
      <c r="B145" s="193"/>
      <c r="C145" s="194"/>
      <c r="D145" s="186" t="s">
        <v>147</v>
      </c>
      <c r="E145" s="195" t="s">
        <v>19</v>
      </c>
      <c r="F145" s="196" t="s">
        <v>237</v>
      </c>
      <c r="G145" s="194"/>
      <c r="H145" s="197">
        <v>-400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147</v>
      </c>
      <c r="AU145" s="203" t="s">
        <v>82</v>
      </c>
      <c r="AV145" s="13" t="s">
        <v>82</v>
      </c>
      <c r="AW145" s="13" t="s">
        <v>33</v>
      </c>
      <c r="AX145" s="13" t="s">
        <v>71</v>
      </c>
      <c r="AY145" s="203" t="s">
        <v>134</v>
      </c>
    </row>
    <row r="146" spans="1:65" s="2" customFormat="1" ht="21.75" customHeight="1">
      <c r="A146" s="34"/>
      <c r="B146" s="35"/>
      <c r="C146" s="173" t="s">
        <v>8</v>
      </c>
      <c r="D146" s="173" t="s">
        <v>136</v>
      </c>
      <c r="E146" s="174" t="s">
        <v>238</v>
      </c>
      <c r="F146" s="175" t="s">
        <v>239</v>
      </c>
      <c r="G146" s="176" t="s">
        <v>158</v>
      </c>
      <c r="H146" s="177">
        <v>850</v>
      </c>
      <c r="I146" s="178"/>
      <c r="J146" s="179">
        <f>ROUND(I146*H146,2)</f>
        <v>0</v>
      </c>
      <c r="K146" s="175" t="s">
        <v>140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141</v>
      </c>
      <c r="AT146" s="184" t="s">
        <v>136</v>
      </c>
      <c r="AU146" s="184" t="s">
        <v>82</v>
      </c>
      <c r="AY146" s="17" t="s">
        <v>134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141</v>
      </c>
      <c r="BM146" s="184" t="s">
        <v>240</v>
      </c>
    </row>
    <row r="147" spans="1:47" s="2" customFormat="1" ht="11.25">
      <c r="A147" s="34"/>
      <c r="B147" s="35"/>
      <c r="C147" s="36"/>
      <c r="D147" s="186" t="s">
        <v>143</v>
      </c>
      <c r="E147" s="36"/>
      <c r="F147" s="187" t="s">
        <v>241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143</v>
      </c>
      <c r="AU147" s="17" t="s">
        <v>82</v>
      </c>
    </row>
    <row r="148" spans="1:47" s="2" customFormat="1" ht="11.25">
      <c r="A148" s="34"/>
      <c r="B148" s="35"/>
      <c r="C148" s="36"/>
      <c r="D148" s="191" t="s">
        <v>145</v>
      </c>
      <c r="E148" s="36"/>
      <c r="F148" s="192" t="s">
        <v>242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145</v>
      </c>
      <c r="AU148" s="17" t="s">
        <v>82</v>
      </c>
    </row>
    <row r="149" spans="1:47" s="2" customFormat="1" ht="29.25">
      <c r="A149" s="34"/>
      <c r="B149" s="35"/>
      <c r="C149" s="36"/>
      <c r="D149" s="186" t="s">
        <v>243</v>
      </c>
      <c r="E149" s="36"/>
      <c r="F149" s="214" t="s">
        <v>244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243</v>
      </c>
      <c r="AU149" s="17" t="s">
        <v>82</v>
      </c>
    </row>
    <row r="150" spans="2:51" s="13" customFormat="1" ht="22.5">
      <c r="B150" s="193"/>
      <c r="C150" s="194"/>
      <c r="D150" s="186" t="s">
        <v>147</v>
      </c>
      <c r="E150" s="195" t="s">
        <v>19</v>
      </c>
      <c r="F150" s="196" t="s">
        <v>245</v>
      </c>
      <c r="G150" s="194"/>
      <c r="H150" s="197">
        <v>850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147</v>
      </c>
      <c r="AU150" s="203" t="s">
        <v>82</v>
      </c>
      <c r="AV150" s="13" t="s">
        <v>82</v>
      </c>
      <c r="AW150" s="13" t="s">
        <v>33</v>
      </c>
      <c r="AX150" s="13" t="s">
        <v>79</v>
      </c>
      <c r="AY150" s="203" t="s">
        <v>134</v>
      </c>
    </row>
    <row r="151" spans="1:65" s="2" customFormat="1" ht="16.5" customHeight="1">
      <c r="A151" s="34"/>
      <c r="B151" s="35"/>
      <c r="C151" s="173" t="s">
        <v>246</v>
      </c>
      <c r="D151" s="173" t="s">
        <v>136</v>
      </c>
      <c r="E151" s="174" t="s">
        <v>247</v>
      </c>
      <c r="F151" s="175" t="s">
        <v>248</v>
      </c>
      <c r="G151" s="176" t="s">
        <v>158</v>
      </c>
      <c r="H151" s="177">
        <v>1185</v>
      </c>
      <c r="I151" s="178"/>
      <c r="J151" s="179">
        <f>ROUND(I151*H151,2)</f>
        <v>0</v>
      </c>
      <c r="K151" s="175" t="s">
        <v>140</v>
      </c>
      <c r="L151" s="39"/>
      <c r="M151" s="180" t="s">
        <v>19</v>
      </c>
      <c r="N151" s="181" t="s">
        <v>42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141</v>
      </c>
      <c r="AT151" s="184" t="s">
        <v>136</v>
      </c>
      <c r="AU151" s="184" t="s">
        <v>82</v>
      </c>
      <c r="AY151" s="17" t="s">
        <v>134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79</v>
      </c>
      <c r="BK151" s="185">
        <f>ROUND(I151*H151,2)</f>
        <v>0</v>
      </c>
      <c r="BL151" s="17" t="s">
        <v>141</v>
      </c>
      <c r="BM151" s="184" t="s">
        <v>249</v>
      </c>
    </row>
    <row r="152" spans="1:47" s="2" customFormat="1" ht="11.25">
      <c r="A152" s="34"/>
      <c r="B152" s="35"/>
      <c r="C152" s="36"/>
      <c r="D152" s="186" t="s">
        <v>143</v>
      </c>
      <c r="E152" s="36"/>
      <c r="F152" s="187" t="s">
        <v>250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143</v>
      </c>
      <c r="AU152" s="17" t="s">
        <v>82</v>
      </c>
    </row>
    <row r="153" spans="1:47" s="2" customFormat="1" ht="11.25">
      <c r="A153" s="34"/>
      <c r="B153" s="35"/>
      <c r="C153" s="36"/>
      <c r="D153" s="191" t="s">
        <v>145</v>
      </c>
      <c r="E153" s="36"/>
      <c r="F153" s="192" t="s">
        <v>251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82</v>
      </c>
    </row>
    <row r="154" spans="2:51" s="13" customFormat="1" ht="11.25">
      <c r="B154" s="193"/>
      <c r="C154" s="194"/>
      <c r="D154" s="186" t="s">
        <v>147</v>
      </c>
      <c r="E154" s="195" t="s">
        <v>19</v>
      </c>
      <c r="F154" s="196" t="s">
        <v>252</v>
      </c>
      <c r="G154" s="194"/>
      <c r="H154" s="197">
        <v>735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147</v>
      </c>
      <c r="AU154" s="203" t="s">
        <v>82</v>
      </c>
      <c r="AV154" s="13" t="s">
        <v>82</v>
      </c>
      <c r="AW154" s="13" t="s">
        <v>33</v>
      </c>
      <c r="AX154" s="13" t="s">
        <v>71</v>
      </c>
      <c r="AY154" s="203" t="s">
        <v>134</v>
      </c>
    </row>
    <row r="155" spans="2:51" s="13" customFormat="1" ht="11.25">
      <c r="B155" s="193"/>
      <c r="C155" s="194"/>
      <c r="D155" s="186" t="s">
        <v>147</v>
      </c>
      <c r="E155" s="195" t="s">
        <v>19</v>
      </c>
      <c r="F155" s="196" t="s">
        <v>253</v>
      </c>
      <c r="G155" s="194"/>
      <c r="H155" s="197">
        <v>450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147</v>
      </c>
      <c r="AU155" s="203" t="s">
        <v>82</v>
      </c>
      <c r="AV155" s="13" t="s">
        <v>82</v>
      </c>
      <c r="AW155" s="13" t="s">
        <v>33</v>
      </c>
      <c r="AX155" s="13" t="s">
        <v>71</v>
      </c>
      <c r="AY155" s="203" t="s">
        <v>134</v>
      </c>
    </row>
    <row r="156" spans="1:65" s="2" customFormat="1" ht="16.5" customHeight="1">
      <c r="A156" s="34"/>
      <c r="B156" s="35"/>
      <c r="C156" s="204" t="s">
        <v>254</v>
      </c>
      <c r="D156" s="204" t="s">
        <v>213</v>
      </c>
      <c r="E156" s="205" t="s">
        <v>255</v>
      </c>
      <c r="F156" s="206" t="s">
        <v>256</v>
      </c>
      <c r="G156" s="207" t="s">
        <v>257</v>
      </c>
      <c r="H156" s="208">
        <v>24.72</v>
      </c>
      <c r="I156" s="209"/>
      <c r="J156" s="210">
        <f>ROUND(I156*H156,2)</f>
        <v>0</v>
      </c>
      <c r="K156" s="206" t="s">
        <v>140</v>
      </c>
      <c r="L156" s="211"/>
      <c r="M156" s="212" t="s">
        <v>19</v>
      </c>
      <c r="N156" s="213" t="s">
        <v>42</v>
      </c>
      <c r="O156" s="64"/>
      <c r="P156" s="182">
        <f>O156*H156</f>
        <v>0</v>
      </c>
      <c r="Q156" s="182">
        <v>0.001</v>
      </c>
      <c r="R156" s="182">
        <f>Q156*H156</f>
        <v>0.02472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192</v>
      </c>
      <c r="AT156" s="184" t="s">
        <v>213</v>
      </c>
      <c r="AU156" s="184" t="s">
        <v>82</v>
      </c>
      <c r="AY156" s="17" t="s">
        <v>134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79</v>
      </c>
      <c r="BK156" s="185">
        <f>ROUND(I156*H156,2)</f>
        <v>0</v>
      </c>
      <c r="BL156" s="17" t="s">
        <v>141</v>
      </c>
      <c r="BM156" s="184" t="s">
        <v>258</v>
      </c>
    </row>
    <row r="157" spans="1:47" s="2" customFormat="1" ht="11.25">
      <c r="A157" s="34"/>
      <c r="B157" s="35"/>
      <c r="C157" s="36"/>
      <c r="D157" s="186" t="s">
        <v>143</v>
      </c>
      <c r="E157" s="36"/>
      <c r="F157" s="187" t="s">
        <v>256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143</v>
      </c>
      <c r="AU157" s="17" t="s">
        <v>82</v>
      </c>
    </row>
    <row r="158" spans="1:47" s="2" customFormat="1" ht="29.25">
      <c r="A158" s="34"/>
      <c r="B158" s="35"/>
      <c r="C158" s="36"/>
      <c r="D158" s="186" t="s">
        <v>243</v>
      </c>
      <c r="E158" s="36"/>
      <c r="F158" s="214" t="s">
        <v>259</v>
      </c>
      <c r="G158" s="36"/>
      <c r="H158" s="36"/>
      <c r="I158" s="188"/>
      <c r="J158" s="36"/>
      <c r="K158" s="36"/>
      <c r="L158" s="39"/>
      <c r="M158" s="189"/>
      <c r="N158" s="190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243</v>
      </c>
      <c r="AU158" s="17" t="s">
        <v>82</v>
      </c>
    </row>
    <row r="159" spans="2:51" s="13" customFormat="1" ht="11.25">
      <c r="B159" s="193"/>
      <c r="C159" s="194"/>
      <c r="D159" s="186" t="s">
        <v>147</v>
      </c>
      <c r="E159" s="195" t="s">
        <v>19</v>
      </c>
      <c r="F159" s="196" t="s">
        <v>260</v>
      </c>
      <c r="G159" s="194"/>
      <c r="H159" s="197">
        <v>24.72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147</v>
      </c>
      <c r="AU159" s="203" t="s">
        <v>82</v>
      </c>
      <c r="AV159" s="13" t="s">
        <v>82</v>
      </c>
      <c r="AW159" s="13" t="s">
        <v>33</v>
      </c>
      <c r="AX159" s="13" t="s">
        <v>79</v>
      </c>
      <c r="AY159" s="203" t="s">
        <v>134</v>
      </c>
    </row>
    <row r="160" spans="1:65" s="2" customFormat="1" ht="16.5" customHeight="1">
      <c r="A160" s="34"/>
      <c r="B160" s="35"/>
      <c r="C160" s="204" t="s">
        <v>261</v>
      </c>
      <c r="D160" s="204" t="s">
        <v>213</v>
      </c>
      <c r="E160" s="205" t="s">
        <v>262</v>
      </c>
      <c r="F160" s="206" t="s">
        <v>263</v>
      </c>
      <c r="G160" s="207" t="s">
        <v>257</v>
      </c>
      <c r="H160" s="208">
        <v>24.411</v>
      </c>
      <c r="I160" s="209"/>
      <c r="J160" s="210">
        <f>ROUND(I160*H160,2)</f>
        <v>0</v>
      </c>
      <c r="K160" s="206" t="s">
        <v>140</v>
      </c>
      <c r="L160" s="211"/>
      <c r="M160" s="212" t="s">
        <v>19</v>
      </c>
      <c r="N160" s="213" t="s">
        <v>42</v>
      </c>
      <c r="O160" s="64"/>
      <c r="P160" s="182">
        <f>O160*H160</f>
        <v>0</v>
      </c>
      <c r="Q160" s="182">
        <v>0.001</v>
      </c>
      <c r="R160" s="182">
        <f>Q160*H160</f>
        <v>0.024411000000000002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192</v>
      </c>
      <c r="AT160" s="184" t="s">
        <v>213</v>
      </c>
      <c r="AU160" s="184" t="s">
        <v>82</v>
      </c>
      <c r="AY160" s="17" t="s">
        <v>134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79</v>
      </c>
      <c r="BK160" s="185">
        <f>ROUND(I160*H160,2)</f>
        <v>0</v>
      </c>
      <c r="BL160" s="17" t="s">
        <v>141</v>
      </c>
      <c r="BM160" s="184" t="s">
        <v>264</v>
      </c>
    </row>
    <row r="161" spans="1:47" s="2" customFormat="1" ht="11.25">
      <c r="A161" s="34"/>
      <c r="B161" s="35"/>
      <c r="C161" s="36"/>
      <c r="D161" s="186" t="s">
        <v>143</v>
      </c>
      <c r="E161" s="36"/>
      <c r="F161" s="187" t="s">
        <v>263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143</v>
      </c>
      <c r="AU161" s="17" t="s">
        <v>82</v>
      </c>
    </row>
    <row r="162" spans="2:51" s="13" customFormat="1" ht="11.25">
      <c r="B162" s="193"/>
      <c r="C162" s="194"/>
      <c r="D162" s="186" t="s">
        <v>147</v>
      </c>
      <c r="E162" s="195" t="s">
        <v>19</v>
      </c>
      <c r="F162" s="196" t="s">
        <v>265</v>
      </c>
      <c r="G162" s="194"/>
      <c r="H162" s="197">
        <v>24.411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147</v>
      </c>
      <c r="AU162" s="203" t="s">
        <v>82</v>
      </c>
      <c r="AV162" s="13" t="s">
        <v>82</v>
      </c>
      <c r="AW162" s="13" t="s">
        <v>33</v>
      </c>
      <c r="AX162" s="13" t="s">
        <v>79</v>
      </c>
      <c r="AY162" s="203" t="s">
        <v>134</v>
      </c>
    </row>
    <row r="163" spans="1:65" s="2" customFormat="1" ht="16.5" customHeight="1">
      <c r="A163" s="34"/>
      <c r="B163" s="35"/>
      <c r="C163" s="173" t="s">
        <v>266</v>
      </c>
      <c r="D163" s="173" t="s">
        <v>136</v>
      </c>
      <c r="E163" s="174" t="s">
        <v>267</v>
      </c>
      <c r="F163" s="175" t="s">
        <v>268</v>
      </c>
      <c r="G163" s="176" t="s">
        <v>158</v>
      </c>
      <c r="H163" s="177">
        <v>2368</v>
      </c>
      <c r="I163" s="178"/>
      <c r="J163" s="179">
        <f>ROUND(I163*H163,2)</f>
        <v>0</v>
      </c>
      <c r="K163" s="175" t="s">
        <v>140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141</v>
      </c>
      <c r="AT163" s="184" t="s">
        <v>136</v>
      </c>
      <c r="AU163" s="184" t="s">
        <v>82</v>
      </c>
      <c r="AY163" s="17" t="s">
        <v>134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141</v>
      </c>
      <c r="BM163" s="184" t="s">
        <v>269</v>
      </c>
    </row>
    <row r="164" spans="1:47" s="2" customFormat="1" ht="11.25">
      <c r="A164" s="34"/>
      <c r="B164" s="35"/>
      <c r="C164" s="36"/>
      <c r="D164" s="186" t="s">
        <v>143</v>
      </c>
      <c r="E164" s="36"/>
      <c r="F164" s="187" t="s">
        <v>270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143</v>
      </c>
      <c r="AU164" s="17" t="s">
        <v>82</v>
      </c>
    </row>
    <row r="165" spans="1:47" s="2" customFormat="1" ht="11.25">
      <c r="A165" s="34"/>
      <c r="B165" s="35"/>
      <c r="C165" s="36"/>
      <c r="D165" s="191" t="s">
        <v>145</v>
      </c>
      <c r="E165" s="36"/>
      <c r="F165" s="192" t="s">
        <v>271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145</v>
      </c>
      <c r="AU165" s="17" t="s">
        <v>82</v>
      </c>
    </row>
    <row r="166" spans="2:51" s="13" customFormat="1" ht="11.25">
      <c r="B166" s="193"/>
      <c r="C166" s="194"/>
      <c r="D166" s="186" t="s">
        <v>147</v>
      </c>
      <c r="E166" s="195" t="s">
        <v>19</v>
      </c>
      <c r="F166" s="196" t="s">
        <v>272</v>
      </c>
      <c r="G166" s="194"/>
      <c r="H166" s="197">
        <v>2368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147</v>
      </c>
      <c r="AU166" s="203" t="s">
        <v>82</v>
      </c>
      <c r="AV166" s="13" t="s">
        <v>82</v>
      </c>
      <c r="AW166" s="13" t="s">
        <v>33</v>
      </c>
      <c r="AX166" s="13" t="s">
        <v>79</v>
      </c>
      <c r="AY166" s="203" t="s">
        <v>134</v>
      </c>
    </row>
    <row r="167" spans="1:65" s="2" customFormat="1" ht="16.5" customHeight="1">
      <c r="A167" s="34"/>
      <c r="B167" s="35"/>
      <c r="C167" s="204" t="s">
        <v>273</v>
      </c>
      <c r="D167" s="204" t="s">
        <v>213</v>
      </c>
      <c r="E167" s="205" t="s">
        <v>274</v>
      </c>
      <c r="F167" s="206" t="s">
        <v>275</v>
      </c>
      <c r="G167" s="207" t="s">
        <v>257</v>
      </c>
      <c r="H167" s="208">
        <v>48.781</v>
      </c>
      <c r="I167" s="209"/>
      <c r="J167" s="210">
        <f>ROUND(I167*H167,2)</f>
        <v>0</v>
      </c>
      <c r="K167" s="206" t="s">
        <v>140</v>
      </c>
      <c r="L167" s="211"/>
      <c r="M167" s="212" t="s">
        <v>19</v>
      </c>
      <c r="N167" s="213" t="s">
        <v>42</v>
      </c>
      <c r="O167" s="64"/>
      <c r="P167" s="182">
        <f>O167*H167</f>
        <v>0</v>
      </c>
      <c r="Q167" s="182">
        <v>0.001</v>
      </c>
      <c r="R167" s="182">
        <f>Q167*H167</f>
        <v>0.048781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192</v>
      </c>
      <c r="AT167" s="184" t="s">
        <v>213</v>
      </c>
      <c r="AU167" s="184" t="s">
        <v>82</v>
      </c>
      <c r="AY167" s="17" t="s">
        <v>134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79</v>
      </c>
      <c r="BK167" s="185">
        <f>ROUND(I167*H167,2)</f>
        <v>0</v>
      </c>
      <c r="BL167" s="17" t="s">
        <v>141</v>
      </c>
      <c r="BM167" s="184" t="s">
        <v>276</v>
      </c>
    </row>
    <row r="168" spans="1:47" s="2" customFormat="1" ht="11.25">
      <c r="A168" s="34"/>
      <c r="B168" s="35"/>
      <c r="C168" s="36"/>
      <c r="D168" s="186" t="s">
        <v>143</v>
      </c>
      <c r="E168" s="36"/>
      <c r="F168" s="187" t="s">
        <v>275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143</v>
      </c>
      <c r="AU168" s="17" t="s">
        <v>82</v>
      </c>
    </row>
    <row r="169" spans="2:51" s="13" customFormat="1" ht="11.25">
      <c r="B169" s="193"/>
      <c r="C169" s="194"/>
      <c r="D169" s="186" t="s">
        <v>147</v>
      </c>
      <c r="E169" s="195" t="s">
        <v>19</v>
      </c>
      <c r="F169" s="196" t="s">
        <v>277</v>
      </c>
      <c r="G169" s="194"/>
      <c r="H169" s="197">
        <v>48.781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147</v>
      </c>
      <c r="AU169" s="203" t="s">
        <v>82</v>
      </c>
      <c r="AV169" s="13" t="s">
        <v>82</v>
      </c>
      <c r="AW169" s="13" t="s">
        <v>33</v>
      </c>
      <c r="AX169" s="13" t="s">
        <v>79</v>
      </c>
      <c r="AY169" s="203" t="s">
        <v>134</v>
      </c>
    </row>
    <row r="170" spans="1:65" s="2" customFormat="1" ht="16.5" customHeight="1">
      <c r="A170" s="34"/>
      <c r="B170" s="35"/>
      <c r="C170" s="173" t="s">
        <v>7</v>
      </c>
      <c r="D170" s="173" t="s">
        <v>136</v>
      </c>
      <c r="E170" s="174" t="s">
        <v>278</v>
      </c>
      <c r="F170" s="175" t="s">
        <v>279</v>
      </c>
      <c r="G170" s="176" t="s">
        <v>158</v>
      </c>
      <c r="H170" s="177">
        <v>1185</v>
      </c>
      <c r="I170" s="178"/>
      <c r="J170" s="179">
        <f>ROUND(I170*H170,2)</f>
        <v>0</v>
      </c>
      <c r="K170" s="175" t="s">
        <v>140</v>
      </c>
      <c r="L170" s="39"/>
      <c r="M170" s="180" t="s">
        <v>19</v>
      </c>
      <c r="N170" s="181" t="s">
        <v>42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141</v>
      </c>
      <c r="AT170" s="184" t="s">
        <v>136</v>
      </c>
      <c r="AU170" s="184" t="s">
        <v>82</v>
      </c>
      <c r="AY170" s="17" t="s">
        <v>134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79</v>
      </c>
      <c r="BK170" s="185">
        <f>ROUND(I170*H170,2)</f>
        <v>0</v>
      </c>
      <c r="BL170" s="17" t="s">
        <v>141</v>
      </c>
      <c r="BM170" s="184" t="s">
        <v>280</v>
      </c>
    </row>
    <row r="171" spans="1:47" s="2" customFormat="1" ht="11.25">
      <c r="A171" s="34"/>
      <c r="B171" s="35"/>
      <c r="C171" s="36"/>
      <c r="D171" s="186" t="s">
        <v>143</v>
      </c>
      <c r="E171" s="36"/>
      <c r="F171" s="187" t="s">
        <v>281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143</v>
      </c>
      <c r="AU171" s="17" t="s">
        <v>82</v>
      </c>
    </row>
    <row r="172" spans="1:47" s="2" customFormat="1" ht="11.25">
      <c r="A172" s="34"/>
      <c r="B172" s="35"/>
      <c r="C172" s="36"/>
      <c r="D172" s="191" t="s">
        <v>145</v>
      </c>
      <c r="E172" s="36"/>
      <c r="F172" s="192" t="s">
        <v>282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193"/>
      <c r="C173" s="194"/>
      <c r="D173" s="186" t="s">
        <v>147</v>
      </c>
      <c r="E173" s="195" t="s">
        <v>19</v>
      </c>
      <c r="F173" s="196" t="s">
        <v>236</v>
      </c>
      <c r="G173" s="194"/>
      <c r="H173" s="197">
        <v>735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147</v>
      </c>
      <c r="AU173" s="203" t="s">
        <v>82</v>
      </c>
      <c r="AV173" s="13" t="s">
        <v>82</v>
      </c>
      <c r="AW173" s="13" t="s">
        <v>33</v>
      </c>
      <c r="AX173" s="13" t="s">
        <v>71</v>
      </c>
      <c r="AY173" s="203" t="s">
        <v>134</v>
      </c>
    </row>
    <row r="174" spans="2:51" s="13" customFormat="1" ht="11.25">
      <c r="B174" s="193"/>
      <c r="C174" s="194"/>
      <c r="D174" s="186" t="s">
        <v>147</v>
      </c>
      <c r="E174" s="195" t="s">
        <v>19</v>
      </c>
      <c r="F174" s="196" t="s">
        <v>253</v>
      </c>
      <c r="G174" s="194"/>
      <c r="H174" s="197">
        <v>450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147</v>
      </c>
      <c r="AU174" s="203" t="s">
        <v>82</v>
      </c>
      <c r="AV174" s="13" t="s">
        <v>82</v>
      </c>
      <c r="AW174" s="13" t="s">
        <v>33</v>
      </c>
      <c r="AX174" s="13" t="s">
        <v>71</v>
      </c>
      <c r="AY174" s="203" t="s">
        <v>134</v>
      </c>
    </row>
    <row r="175" spans="1:65" s="2" customFormat="1" ht="16.5" customHeight="1">
      <c r="A175" s="34"/>
      <c r="B175" s="35"/>
      <c r="C175" s="173" t="s">
        <v>283</v>
      </c>
      <c r="D175" s="173" t="s">
        <v>136</v>
      </c>
      <c r="E175" s="174" t="s">
        <v>284</v>
      </c>
      <c r="F175" s="175" t="s">
        <v>285</v>
      </c>
      <c r="G175" s="176" t="s">
        <v>158</v>
      </c>
      <c r="H175" s="177">
        <v>2368</v>
      </c>
      <c r="I175" s="178"/>
      <c r="J175" s="179">
        <f>ROUND(I175*H175,2)</f>
        <v>0</v>
      </c>
      <c r="K175" s="175" t="s">
        <v>140</v>
      </c>
      <c r="L175" s="39"/>
      <c r="M175" s="180" t="s">
        <v>19</v>
      </c>
      <c r="N175" s="181" t="s">
        <v>42</v>
      </c>
      <c r="O175" s="64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141</v>
      </c>
      <c r="AT175" s="184" t="s">
        <v>136</v>
      </c>
      <c r="AU175" s="184" t="s">
        <v>82</v>
      </c>
      <c r="AY175" s="17" t="s">
        <v>134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79</v>
      </c>
      <c r="BK175" s="185">
        <f>ROUND(I175*H175,2)</f>
        <v>0</v>
      </c>
      <c r="BL175" s="17" t="s">
        <v>141</v>
      </c>
      <c r="BM175" s="184" t="s">
        <v>286</v>
      </c>
    </row>
    <row r="176" spans="1:47" s="2" customFormat="1" ht="19.5">
      <c r="A176" s="34"/>
      <c r="B176" s="35"/>
      <c r="C176" s="36"/>
      <c r="D176" s="186" t="s">
        <v>143</v>
      </c>
      <c r="E176" s="36"/>
      <c r="F176" s="187" t="s">
        <v>287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143</v>
      </c>
      <c r="AU176" s="17" t="s">
        <v>82</v>
      </c>
    </row>
    <row r="177" spans="1:47" s="2" customFormat="1" ht="11.25">
      <c r="A177" s="34"/>
      <c r="B177" s="35"/>
      <c r="C177" s="36"/>
      <c r="D177" s="191" t="s">
        <v>145</v>
      </c>
      <c r="E177" s="36"/>
      <c r="F177" s="192" t="s">
        <v>288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145</v>
      </c>
      <c r="AU177" s="17" t="s">
        <v>82</v>
      </c>
    </row>
    <row r="178" spans="2:51" s="13" customFormat="1" ht="11.25">
      <c r="B178" s="193"/>
      <c r="C178" s="194"/>
      <c r="D178" s="186" t="s">
        <v>147</v>
      </c>
      <c r="E178" s="195" t="s">
        <v>19</v>
      </c>
      <c r="F178" s="196" t="s">
        <v>289</v>
      </c>
      <c r="G178" s="194"/>
      <c r="H178" s="197">
        <v>2368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147</v>
      </c>
      <c r="AU178" s="203" t="s">
        <v>82</v>
      </c>
      <c r="AV178" s="13" t="s">
        <v>82</v>
      </c>
      <c r="AW178" s="13" t="s">
        <v>33</v>
      </c>
      <c r="AX178" s="13" t="s">
        <v>79</v>
      </c>
      <c r="AY178" s="203" t="s">
        <v>134</v>
      </c>
    </row>
    <row r="179" spans="1:65" s="2" customFormat="1" ht="16.5" customHeight="1">
      <c r="A179" s="34"/>
      <c r="B179" s="35"/>
      <c r="C179" s="173" t="s">
        <v>290</v>
      </c>
      <c r="D179" s="173" t="s">
        <v>136</v>
      </c>
      <c r="E179" s="174" t="s">
        <v>291</v>
      </c>
      <c r="F179" s="175" t="s">
        <v>292</v>
      </c>
      <c r="G179" s="176" t="s">
        <v>158</v>
      </c>
      <c r="H179" s="177">
        <v>110</v>
      </c>
      <c r="I179" s="178"/>
      <c r="J179" s="179">
        <f>ROUND(I179*H179,2)</f>
        <v>0</v>
      </c>
      <c r="K179" s="175" t="s">
        <v>140</v>
      </c>
      <c r="L179" s="39"/>
      <c r="M179" s="180" t="s">
        <v>19</v>
      </c>
      <c r="N179" s="181" t="s">
        <v>42</v>
      </c>
      <c r="O179" s="64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141</v>
      </c>
      <c r="AT179" s="184" t="s">
        <v>136</v>
      </c>
      <c r="AU179" s="184" t="s">
        <v>82</v>
      </c>
      <c r="AY179" s="17" t="s">
        <v>134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79</v>
      </c>
      <c r="BK179" s="185">
        <f>ROUND(I179*H179,2)</f>
        <v>0</v>
      </c>
      <c r="BL179" s="17" t="s">
        <v>141</v>
      </c>
      <c r="BM179" s="184" t="s">
        <v>293</v>
      </c>
    </row>
    <row r="180" spans="1:47" s="2" customFormat="1" ht="11.25">
      <c r="A180" s="34"/>
      <c r="B180" s="35"/>
      <c r="C180" s="36"/>
      <c r="D180" s="186" t="s">
        <v>143</v>
      </c>
      <c r="E180" s="36"/>
      <c r="F180" s="187" t="s">
        <v>294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143</v>
      </c>
      <c r="AU180" s="17" t="s">
        <v>82</v>
      </c>
    </row>
    <row r="181" spans="1:47" s="2" customFormat="1" ht="11.25">
      <c r="A181" s="34"/>
      <c r="B181" s="35"/>
      <c r="C181" s="36"/>
      <c r="D181" s="191" t="s">
        <v>145</v>
      </c>
      <c r="E181" s="36"/>
      <c r="F181" s="192" t="s">
        <v>295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82</v>
      </c>
    </row>
    <row r="182" spans="1:47" s="2" customFormat="1" ht="29.25">
      <c r="A182" s="34"/>
      <c r="B182" s="35"/>
      <c r="C182" s="36"/>
      <c r="D182" s="186" t="s">
        <v>243</v>
      </c>
      <c r="E182" s="36"/>
      <c r="F182" s="214" t="s">
        <v>244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243</v>
      </c>
      <c r="AU182" s="17" t="s">
        <v>82</v>
      </c>
    </row>
    <row r="183" spans="2:51" s="13" customFormat="1" ht="11.25">
      <c r="B183" s="193"/>
      <c r="C183" s="194"/>
      <c r="D183" s="186" t="s">
        <v>147</v>
      </c>
      <c r="E183" s="195" t="s">
        <v>19</v>
      </c>
      <c r="F183" s="196" t="s">
        <v>296</v>
      </c>
      <c r="G183" s="194"/>
      <c r="H183" s="197">
        <v>110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147</v>
      </c>
      <c r="AU183" s="203" t="s">
        <v>82</v>
      </c>
      <c r="AV183" s="13" t="s">
        <v>82</v>
      </c>
      <c r="AW183" s="13" t="s">
        <v>33</v>
      </c>
      <c r="AX183" s="13" t="s">
        <v>79</v>
      </c>
      <c r="AY183" s="203" t="s">
        <v>134</v>
      </c>
    </row>
    <row r="184" spans="1:65" s="2" customFormat="1" ht="16.5" customHeight="1">
      <c r="A184" s="34"/>
      <c r="B184" s="35"/>
      <c r="C184" s="173" t="s">
        <v>297</v>
      </c>
      <c r="D184" s="173" t="s">
        <v>136</v>
      </c>
      <c r="E184" s="174" t="s">
        <v>298</v>
      </c>
      <c r="F184" s="175" t="s">
        <v>299</v>
      </c>
      <c r="G184" s="176" t="s">
        <v>158</v>
      </c>
      <c r="H184" s="177">
        <v>2258</v>
      </c>
      <c r="I184" s="178"/>
      <c r="J184" s="179">
        <f>ROUND(I184*H184,2)</f>
        <v>0</v>
      </c>
      <c r="K184" s="175" t="s">
        <v>140</v>
      </c>
      <c r="L184" s="39"/>
      <c r="M184" s="180" t="s">
        <v>19</v>
      </c>
      <c r="N184" s="181" t="s">
        <v>42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141</v>
      </c>
      <c r="AT184" s="184" t="s">
        <v>136</v>
      </c>
      <c r="AU184" s="184" t="s">
        <v>82</v>
      </c>
      <c r="AY184" s="17" t="s">
        <v>134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79</v>
      </c>
      <c r="BK184" s="185">
        <f>ROUND(I184*H184,2)</f>
        <v>0</v>
      </c>
      <c r="BL184" s="17" t="s">
        <v>141</v>
      </c>
      <c r="BM184" s="184" t="s">
        <v>300</v>
      </c>
    </row>
    <row r="185" spans="1:47" s="2" customFormat="1" ht="11.25">
      <c r="A185" s="34"/>
      <c r="B185" s="35"/>
      <c r="C185" s="36"/>
      <c r="D185" s="186" t="s">
        <v>143</v>
      </c>
      <c r="E185" s="36"/>
      <c r="F185" s="187" t="s">
        <v>301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143</v>
      </c>
      <c r="AU185" s="17" t="s">
        <v>82</v>
      </c>
    </row>
    <row r="186" spans="1:47" s="2" customFormat="1" ht="11.25">
      <c r="A186" s="34"/>
      <c r="B186" s="35"/>
      <c r="C186" s="36"/>
      <c r="D186" s="191" t="s">
        <v>145</v>
      </c>
      <c r="E186" s="36"/>
      <c r="F186" s="192" t="s">
        <v>302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145</v>
      </c>
      <c r="AU186" s="17" t="s">
        <v>82</v>
      </c>
    </row>
    <row r="187" spans="2:51" s="13" customFormat="1" ht="11.25">
      <c r="B187" s="193"/>
      <c r="C187" s="194"/>
      <c r="D187" s="186" t="s">
        <v>147</v>
      </c>
      <c r="E187" s="195" t="s">
        <v>19</v>
      </c>
      <c r="F187" s="196" t="s">
        <v>289</v>
      </c>
      <c r="G187" s="194"/>
      <c r="H187" s="197">
        <v>2368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147</v>
      </c>
      <c r="AU187" s="203" t="s">
        <v>82</v>
      </c>
      <c r="AV187" s="13" t="s">
        <v>82</v>
      </c>
      <c r="AW187" s="13" t="s">
        <v>33</v>
      </c>
      <c r="AX187" s="13" t="s">
        <v>71</v>
      </c>
      <c r="AY187" s="203" t="s">
        <v>134</v>
      </c>
    </row>
    <row r="188" spans="2:51" s="13" customFormat="1" ht="11.25">
      <c r="B188" s="193"/>
      <c r="C188" s="194"/>
      <c r="D188" s="186" t="s">
        <v>147</v>
      </c>
      <c r="E188" s="195" t="s">
        <v>19</v>
      </c>
      <c r="F188" s="196" t="s">
        <v>303</v>
      </c>
      <c r="G188" s="194"/>
      <c r="H188" s="197">
        <v>-110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147</v>
      </c>
      <c r="AU188" s="203" t="s">
        <v>82</v>
      </c>
      <c r="AV188" s="13" t="s">
        <v>82</v>
      </c>
      <c r="AW188" s="13" t="s">
        <v>33</v>
      </c>
      <c r="AX188" s="13" t="s">
        <v>71</v>
      </c>
      <c r="AY188" s="203" t="s">
        <v>134</v>
      </c>
    </row>
    <row r="189" spans="1:65" s="2" customFormat="1" ht="16.5" customHeight="1">
      <c r="A189" s="34"/>
      <c r="B189" s="35"/>
      <c r="C189" s="173" t="s">
        <v>304</v>
      </c>
      <c r="D189" s="173" t="s">
        <v>136</v>
      </c>
      <c r="E189" s="174" t="s">
        <v>305</v>
      </c>
      <c r="F189" s="175" t="s">
        <v>306</v>
      </c>
      <c r="G189" s="176" t="s">
        <v>158</v>
      </c>
      <c r="H189" s="177">
        <v>1920</v>
      </c>
      <c r="I189" s="178"/>
      <c r="J189" s="179">
        <f>ROUND(I189*H189,2)</f>
        <v>0</v>
      </c>
      <c r="K189" s="175" t="s">
        <v>140</v>
      </c>
      <c r="L189" s="39"/>
      <c r="M189" s="180" t="s">
        <v>19</v>
      </c>
      <c r="N189" s="181" t="s">
        <v>42</v>
      </c>
      <c r="O189" s="64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4" t="s">
        <v>141</v>
      </c>
      <c r="AT189" s="184" t="s">
        <v>136</v>
      </c>
      <c r="AU189" s="184" t="s">
        <v>82</v>
      </c>
      <c r="AY189" s="17" t="s">
        <v>134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7" t="s">
        <v>79</v>
      </c>
      <c r="BK189" s="185">
        <f>ROUND(I189*H189,2)</f>
        <v>0</v>
      </c>
      <c r="BL189" s="17" t="s">
        <v>141</v>
      </c>
      <c r="BM189" s="184" t="s">
        <v>307</v>
      </c>
    </row>
    <row r="190" spans="1:47" s="2" customFormat="1" ht="11.25">
      <c r="A190" s="34"/>
      <c r="B190" s="35"/>
      <c r="C190" s="36"/>
      <c r="D190" s="186" t="s">
        <v>143</v>
      </c>
      <c r="E190" s="36"/>
      <c r="F190" s="187" t="s">
        <v>308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143</v>
      </c>
      <c r="AU190" s="17" t="s">
        <v>82</v>
      </c>
    </row>
    <row r="191" spans="1:47" s="2" customFormat="1" ht="11.25">
      <c r="A191" s="34"/>
      <c r="B191" s="35"/>
      <c r="C191" s="36"/>
      <c r="D191" s="191" t="s">
        <v>145</v>
      </c>
      <c r="E191" s="36"/>
      <c r="F191" s="192" t="s">
        <v>309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145</v>
      </c>
      <c r="AU191" s="17" t="s">
        <v>82</v>
      </c>
    </row>
    <row r="192" spans="2:51" s="13" customFormat="1" ht="11.25">
      <c r="B192" s="193"/>
      <c r="C192" s="194"/>
      <c r="D192" s="186" t="s">
        <v>147</v>
      </c>
      <c r="E192" s="195" t="s">
        <v>19</v>
      </c>
      <c r="F192" s="196" t="s">
        <v>310</v>
      </c>
      <c r="G192" s="194"/>
      <c r="H192" s="197">
        <v>1920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147</v>
      </c>
      <c r="AU192" s="203" t="s">
        <v>82</v>
      </c>
      <c r="AV192" s="13" t="s">
        <v>82</v>
      </c>
      <c r="AW192" s="13" t="s">
        <v>33</v>
      </c>
      <c r="AX192" s="13" t="s">
        <v>79</v>
      </c>
      <c r="AY192" s="203" t="s">
        <v>134</v>
      </c>
    </row>
    <row r="193" spans="2:63" s="12" customFormat="1" ht="22.9" customHeight="1">
      <c r="B193" s="157"/>
      <c r="C193" s="158"/>
      <c r="D193" s="159" t="s">
        <v>70</v>
      </c>
      <c r="E193" s="171" t="s">
        <v>170</v>
      </c>
      <c r="F193" s="171" t="s">
        <v>311</v>
      </c>
      <c r="G193" s="158"/>
      <c r="H193" s="158"/>
      <c r="I193" s="161"/>
      <c r="J193" s="172">
        <f>BK193</f>
        <v>0</v>
      </c>
      <c r="K193" s="158"/>
      <c r="L193" s="163"/>
      <c r="M193" s="164"/>
      <c r="N193" s="165"/>
      <c r="O193" s="165"/>
      <c r="P193" s="166">
        <f>SUM(P194:P197)</f>
        <v>0</v>
      </c>
      <c r="Q193" s="165"/>
      <c r="R193" s="166">
        <f>SUM(R194:R197)</f>
        <v>552</v>
      </c>
      <c r="S193" s="165"/>
      <c r="T193" s="167">
        <f>SUM(T194:T197)</f>
        <v>0</v>
      </c>
      <c r="AR193" s="168" t="s">
        <v>79</v>
      </c>
      <c r="AT193" s="169" t="s">
        <v>70</v>
      </c>
      <c r="AU193" s="169" t="s">
        <v>79</v>
      </c>
      <c r="AY193" s="168" t="s">
        <v>134</v>
      </c>
      <c r="BK193" s="170">
        <f>SUM(BK194:BK197)</f>
        <v>0</v>
      </c>
    </row>
    <row r="194" spans="1:65" s="2" customFormat="1" ht="16.5" customHeight="1">
      <c r="A194" s="34"/>
      <c r="B194" s="35"/>
      <c r="C194" s="173" t="s">
        <v>312</v>
      </c>
      <c r="D194" s="173" t="s">
        <v>136</v>
      </c>
      <c r="E194" s="174" t="s">
        <v>313</v>
      </c>
      <c r="F194" s="175" t="s">
        <v>314</v>
      </c>
      <c r="G194" s="176" t="s">
        <v>158</v>
      </c>
      <c r="H194" s="177">
        <v>960</v>
      </c>
      <c r="I194" s="178"/>
      <c r="J194" s="179">
        <f>ROUND(I194*H194,2)</f>
        <v>0</v>
      </c>
      <c r="K194" s="175" t="s">
        <v>140</v>
      </c>
      <c r="L194" s="39"/>
      <c r="M194" s="180" t="s">
        <v>19</v>
      </c>
      <c r="N194" s="181" t="s">
        <v>42</v>
      </c>
      <c r="O194" s="64"/>
      <c r="P194" s="182">
        <f>O194*H194</f>
        <v>0</v>
      </c>
      <c r="Q194" s="182">
        <v>0.575</v>
      </c>
      <c r="R194" s="182">
        <f>Q194*H194</f>
        <v>552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141</v>
      </c>
      <c r="AT194" s="184" t="s">
        <v>136</v>
      </c>
      <c r="AU194" s="184" t="s">
        <v>82</v>
      </c>
      <c r="AY194" s="17" t="s">
        <v>134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79</v>
      </c>
      <c r="BK194" s="185">
        <f>ROUND(I194*H194,2)</f>
        <v>0</v>
      </c>
      <c r="BL194" s="17" t="s">
        <v>141</v>
      </c>
      <c r="BM194" s="184" t="s">
        <v>315</v>
      </c>
    </row>
    <row r="195" spans="1:47" s="2" customFormat="1" ht="11.25">
      <c r="A195" s="34"/>
      <c r="B195" s="35"/>
      <c r="C195" s="36"/>
      <c r="D195" s="186" t="s">
        <v>143</v>
      </c>
      <c r="E195" s="36"/>
      <c r="F195" s="187" t="s">
        <v>316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143</v>
      </c>
      <c r="AU195" s="17" t="s">
        <v>82</v>
      </c>
    </row>
    <row r="196" spans="1:47" s="2" customFormat="1" ht="11.25">
      <c r="A196" s="34"/>
      <c r="B196" s="35"/>
      <c r="C196" s="36"/>
      <c r="D196" s="191" t="s">
        <v>145</v>
      </c>
      <c r="E196" s="36"/>
      <c r="F196" s="192" t="s">
        <v>317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145</v>
      </c>
      <c r="AU196" s="17" t="s">
        <v>82</v>
      </c>
    </row>
    <row r="197" spans="2:51" s="13" customFormat="1" ht="11.25">
      <c r="B197" s="193"/>
      <c r="C197" s="194"/>
      <c r="D197" s="186" t="s">
        <v>147</v>
      </c>
      <c r="E197" s="195" t="s">
        <v>19</v>
      </c>
      <c r="F197" s="196" t="s">
        <v>318</v>
      </c>
      <c r="G197" s="194"/>
      <c r="H197" s="197">
        <v>960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147</v>
      </c>
      <c r="AU197" s="203" t="s">
        <v>82</v>
      </c>
      <c r="AV197" s="13" t="s">
        <v>82</v>
      </c>
      <c r="AW197" s="13" t="s">
        <v>33</v>
      </c>
      <c r="AX197" s="13" t="s">
        <v>79</v>
      </c>
      <c r="AY197" s="203" t="s">
        <v>134</v>
      </c>
    </row>
    <row r="198" spans="2:63" s="12" customFormat="1" ht="22.9" customHeight="1">
      <c r="B198" s="157"/>
      <c r="C198" s="158"/>
      <c r="D198" s="159" t="s">
        <v>70</v>
      </c>
      <c r="E198" s="171" t="s">
        <v>192</v>
      </c>
      <c r="F198" s="171" t="s">
        <v>319</v>
      </c>
      <c r="G198" s="158"/>
      <c r="H198" s="158"/>
      <c r="I198" s="161"/>
      <c r="J198" s="172">
        <f>BK198</f>
        <v>0</v>
      </c>
      <c r="K198" s="158"/>
      <c r="L198" s="163"/>
      <c r="M198" s="164"/>
      <c r="N198" s="165"/>
      <c r="O198" s="165"/>
      <c r="P198" s="166">
        <f>SUM(P199:P210)</f>
        <v>0</v>
      </c>
      <c r="Q198" s="165"/>
      <c r="R198" s="166">
        <f>SUM(R199:R210)</f>
        <v>0.00039</v>
      </c>
      <c r="S198" s="165"/>
      <c r="T198" s="167">
        <f>SUM(T199:T210)</f>
        <v>0</v>
      </c>
      <c r="AR198" s="168" t="s">
        <v>79</v>
      </c>
      <c r="AT198" s="169" t="s">
        <v>70</v>
      </c>
      <c r="AU198" s="169" t="s">
        <v>79</v>
      </c>
      <c r="AY198" s="168" t="s">
        <v>134</v>
      </c>
      <c r="BK198" s="170">
        <f>SUM(BK199:BK210)</f>
        <v>0</v>
      </c>
    </row>
    <row r="199" spans="1:65" s="2" customFormat="1" ht="16.5" customHeight="1">
      <c r="A199" s="34"/>
      <c r="B199" s="35"/>
      <c r="C199" s="173" t="s">
        <v>320</v>
      </c>
      <c r="D199" s="173" t="s">
        <v>136</v>
      </c>
      <c r="E199" s="174" t="s">
        <v>321</v>
      </c>
      <c r="F199" s="175" t="s">
        <v>322</v>
      </c>
      <c r="G199" s="176" t="s">
        <v>323</v>
      </c>
      <c r="H199" s="177">
        <v>1</v>
      </c>
      <c r="I199" s="178"/>
      <c r="J199" s="179">
        <f>ROUND(I199*H199,2)</f>
        <v>0</v>
      </c>
      <c r="K199" s="175" t="s">
        <v>140</v>
      </c>
      <c r="L199" s="39"/>
      <c r="M199" s="180" t="s">
        <v>19</v>
      </c>
      <c r="N199" s="181" t="s">
        <v>42</v>
      </c>
      <c r="O199" s="64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141</v>
      </c>
      <c r="AT199" s="184" t="s">
        <v>136</v>
      </c>
      <c r="AU199" s="184" t="s">
        <v>82</v>
      </c>
      <c r="AY199" s="17" t="s">
        <v>134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79</v>
      </c>
      <c r="BK199" s="185">
        <f>ROUND(I199*H199,2)</f>
        <v>0</v>
      </c>
      <c r="BL199" s="17" t="s">
        <v>141</v>
      </c>
      <c r="BM199" s="184" t="s">
        <v>324</v>
      </c>
    </row>
    <row r="200" spans="1:47" s="2" customFormat="1" ht="19.5">
      <c r="A200" s="34"/>
      <c r="B200" s="35"/>
      <c r="C200" s="36"/>
      <c r="D200" s="186" t="s">
        <v>143</v>
      </c>
      <c r="E200" s="36"/>
      <c r="F200" s="187" t="s">
        <v>325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143</v>
      </c>
      <c r="AU200" s="17" t="s">
        <v>82</v>
      </c>
    </row>
    <row r="201" spans="1:47" s="2" customFormat="1" ht="11.25">
      <c r="A201" s="34"/>
      <c r="B201" s="35"/>
      <c r="C201" s="36"/>
      <c r="D201" s="191" t="s">
        <v>145</v>
      </c>
      <c r="E201" s="36"/>
      <c r="F201" s="192" t="s">
        <v>326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82</v>
      </c>
    </row>
    <row r="202" spans="2:51" s="13" customFormat="1" ht="11.25">
      <c r="B202" s="193"/>
      <c r="C202" s="194"/>
      <c r="D202" s="186" t="s">
        <v>147</v>
      </c>
      <c r="E202" s="195" t="s">
        <v>19</v>
      </c>
      <c r="F202" s="196" t="s">
        <v>327</v>
      </c>
      <c r="G202" s="194"/>
      <c r="H202" s="197">
        <v>1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147</v>
      </c>
      <c r="AU202" s="203" t="s">
        <v>82</v>
      </c>
      <c r="AV202" s="13" t="s">
        <v>82</v>
      </c>
      <c r="AW202" s="13" t="s">
        <v>33</v>
      </c>
      <c r="AX202" s="13" t="s">
        <v>79</v>
      </c>
      <c r="AY202" s="203" t="s">
        <v>134</v>
      </c>
    </row>
    <row r="203" spans="1:65" s="2" customFormat="1" ht="16.5" customHeight="1">
      <c r="A203" s="34"/>
      <c r="B203" s="35"/>
      <c r="C203" s="204" t="s">
        <v>328</v>
      </c>
      <c r="D203" s="204" t="s">
        <v>213</v>
      </c>
      <c r="E203" s="205" t="s">
        <v>329</v>
      </c>
      <c r="F203" s="206" t="s">
        <v>330</v>
      </c>
      <c r="G203" s="207" t="s">
        <v>323</v>
      </c>
      <c r="H203" s="208">
        <v>1</v>
      </c>
      <c r="I203" s="209"/>
      <c r="J203" s="210">
        <f>ROUND(I203*H203,2)</f>
        <v>0</v>
      </c>
      <c r="K203" s="206" t="s">
        <v>140</v>
      </c>
      <c r="L203" s="211"/>
      <c r="M203" s="212" t="s">
        <v>19</v>
      </c>
      <c r="N203" s="213" t="s">
        <v>42</v>
      </c>
      <c r="O203" s="64"/>
      <c r="P203" s="182">
        <f>O203*H203</f>
        <v>0</v>
      </c>
      <c r="Q203" s="182">
        <v>0.00039</v>
      </c>
      <c r="R203" s="182">
        <f>Q203*H203</f>
        <v>0.00039</v>
      </c>
      <c r="S203" s="182">
        <v>0</v>
      </c>
      <c r="T203" s="18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192</v>
      </c>
      <c r="AT203" s="184" t="s">
        <v>213</v>
      </c>
      <c r="AU203" s="184" t="s">
        <v>82</v>
      </c>
      <c r="AY203" s="17" t="s">
        <v>134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7" t="s">
        <v>79</v>
      </c>
      <c r="BK203" s="185">
        <f>ROUND(I203*H203,2)</f>
        <v>0</v>
      </c>
      <c r="BL203" s="17" t="s">
        <v>141</v>
      </c>
      <c r="BM203" s="184" t="s">
        <v>331</v>
      </c>
    </row>
    <row r="204" spans="1:47" s="2" customFormat="1" ht="11.25">
      <c r="A204" s="34"/>
      <c r="B204" s="35"/>
      <c r="C204" s="36"/>
      <c r="D204" s="186" t="s">
        <v>143</v>
      </c>
      <c r="E204" s="36"/>
      <c r="F204" s="187" t="s">
        <v>330</v>
      </c>
      <c r="G204" s="36"/>
      <c r="H204" s="36"/>
      <c r="I204" s="188"/>
      <c r="J204" s="36"/>
      <c r="K204" s="36"/>
      <c r="L204" s="39"/>
      <c r="M204" s="189"/>
      <c r="N204" s="190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143</v>
      </c>
      <c r="AU204" s="17" t="s">
        <v>82</v>
      </c>
    </row>
    <row r="205" spans="1:65" s="2" customFormat="1" ht="16.5" customHeight="1">
      <c r="A205" s="34"/>
      <c r="B205" s="35"/>
      <c r="C205" s="173" t="s">
        <v>332</v>
      </c>
      <c r="D205" s="173" t="s">
        <v>136</v>
      </c>
      <c r="E205" s="174" t="s">
        <v>333</v>
      </c>
      <c r="F205" s="175" t="s">
        <v>334</v>
      </c>
      <c r="G205" s="176" t="s">
        <v>139</v>
      </c>
      <c r="H205" s="177">
        <v>28</v>
      </c>
      <c r="I205" s="178"/>
      <c r="J205" s="179">
        <f>ROUND(I205*H205,2)</f>
        <v>0</v>
      </c>
      <c r="K205" s="175" t="s">
        <v>19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141</v>
      </c>
      <c r="AT205" s="184" t="s">
        <v>136</v>
      </c>
      <c r="AU205" s="184" t="s">
        <v>82</v>
      </c>
      <c r="AY205" s="17" t="s">
        <v>134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79</v>
      </c>
      <c r="BK205" s="185">
        <f>ROUND(I205*H205,2)</f>
        <v>0</v>
      </c>
      <c r="BL205" s="17" t="s">
        <v>141</v>
      </c>
      <c r="BM205" s="184" t="s">
        <v>335</v>
      </c>
    </row>
    <row r="206" spans="1:47" s="2" customFormat="1" ht="11.25">
      <c r="A206" s="34"/>
      <c r="B206" s="35"/>
      <c r="C206" s="36"/>
      <c r="D206" s="186" t="s">
        <v>143</v>
      </c>
      <c r="E206" s="36"/>
      <c r="F206" s="187" t="s">
        <v>334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143</v>
      </c>
      <c r="AU206" s="17" t="s">
        <v>82</v>
      </c>
    </row>
    <row r="207" spans="2:51" s="13" customFormat="1" ht="11.25">
      <c r="B207" s="193"/>
      <c r="C207" s="194"/>
      <c r="D207" s="186" t="s">
        <v>147</v>
      </c>
      <c r="E207" s="195" t="s">
        <v>19</v>
      </c>
      <c r="F207" s="196" t="s">
        <v>154</v>
      </c>
      <c r="G207" s="194"/>
      <c r="H207" s="197">
        <v>28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147</v>
      </c>
      <c r="AU207" s="203" t="s">
        <v>82</v>
      </c>
      <c r="AV207" s="13" t="s">
        <v>82</v>
      </c>
      <c r="AW207" s="13" t="s">
        <v>33</v>
      </c>
      <c r="AX207" s="13" t="s">
        <v>79</v>
      </c>
      <c r="AY207" s="203" t="s">
        <v>134</v>
      </c>
    </row>
    <row r="208" spans="1:65" s="2" customFormat="1" ht="16.5" customHeight="1">
      <c r="A208" s="34"/>
      <c r="B208" s="35"/>
      <c r="C208" s="173" t="s">
        <v>336</v>
      </c>
      <c r="D208" s="173" t="s">
        <v>136</v>
      </c>
      <c r="E208" s="174" t="s">
        <v>337</v>
      </c>
      <c r="F208" s="175" t="s">
        <v>338</v>
      </c>
      <c r="G208" s="176" t="s">
        <v>139</v>
      </c>
      <c r="H208" s="177">
        <v>28</v>
      </c>
      <c r="I208" s="178"/>
      <c r="J208" s="179">
        <f>ROUND(I208*H208,2)</f>
        <v>0</v>
      </c>
      <c r="K208" s="175" t="s">
        <v>19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141</v>
      </c>
      <c r="AT208" s="184" t="s">
        <v>136</v>
      </c>
      <c r="AU208" s="184" t="s">
        <v>82</v>
      </c>
      <c r="AY208" s="17" t="s">
        <v>134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79</v>
      </c>
      <c r="BK208" s="185">
        <f>ROUND(I208*H208,2)</f>
        <v>0</v>
      </c>
      <c r="BL208" s="17" t="s">
        <v>141</v>
      </c>
      <c r="BM208" s="184" t="s">
        <v>339</v>
      </c>
    </row>
    <row r="209" spans="1:47" s="2" customFormat="1" ht="11.25">
      <c r="A209" s="34"/>
      <c r="B209" s="35"/>
      <c r="C209" s="36"/>
      <c r="D209" s="186" t="s">
        <v>143</v>
      </c>
      <c r="E209" s="36"/>
      <c r="F209" s="187" t="s">
        <v>338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143</v>
      </c>
      <c r="AU209" s="17" t="s">
        <v>82</v>
      </c>
    </row>
    <row r="210" spans="2:51" s="13" customFormat="1" ht="11.25">
      <c r="B210" s="193"/>
      <c r="C210" s="194"/>
      <c r="D210" s="186" t="s">
        <v>147</v>
      </c>
      <c r="E210" s="195" t="s">
        <v>19</v>
      </c>
      <c r="F210" s="196" t="s">
        <v>148</v>
      </c>
      <c r="G210" s="194"/>
      <c r="H210" s="197">
        <v>28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147</v>
      </c>
      <c r="AU210" s="203" t="s">
        <v>82</v>
      </c>
      <c r="AV210" s="13" t="s">
        <v>82</v>
      </c>
      <c r="AW210" s="13" t="s">
        <v>33</v>
      </c>
      <c r="AX210" s="13" t="s">
        <v>79</v>
      </c>
      <c r="AY210" s="203" t="s">
        <v>134</v>
      </c>
    </row>
    <row r="211" spans="2:63" s="12" customFormat="1" ht="22.9" customHeight="1">
      <c r="B211" s="157"/>
      <c r="C211" s="158"/>
      <c r="D211" s="159" t="s">
        <v>70</v>
      </c>
      <c r="E211" s="171" t="s">
        <v>199</v>
      </c>
      <c r="F211" s="171" t="s">
        <v>340</v>
      </c>
      <c r="G211" s="158"/>
      <c r="H211" s="158"/>
      <c r="I211" s="161"/>
      <c r="J211" s="172">
        <f>BK211</f>
        <v>0</v>
      </c>
      <c r="K211" s="158"/>
      <c r="L211" s="163"/>
      <c r="M211" s="164"/>
      <c r="N211" s="165"/>
      <c r="O211" s="165"/>
      <c r="P211" s="166">
        <f>SUM(P212:P224)</f>
        <v>0</v>
      </c>
      <c r="Q211" s="165"/>
      <c r="R211" s="166">
        <f>SUM(R212:R224)</f>
        <v>0</v>
      </c>
      <c r="S211" s="165"/>
      <c r="T211" s="167">
        <f>SUM(T212:T224)</f>
        <v>202.575</v>
      </c>
      <c r="AR211" s="168" t="s">
        <v>79</v>
      </c>
      <c r="AT211" s="169" t="s">
        <v>70</v>
      </c>
      <c r="AU211" s="169" t="s">
        <v>79</v>
      </c>
      <c r="AY211" s="168" t="s">
        <v>134</v>
      </c>
      <c r="BK211" s="170">
        <f>SUM(BK212:BK224)</f>
        <v>0</v>
      </c>
    </row>
    <row r="212" spans="1:65" s="2" customFormat="1" ht="16.5" customHeight="1">
      <c r="A212" s="34"/>
      <c r="B212" s="35"/>
      <c r="C212" s="173" t="s">
        <v>341</v>
      </c>
      <c r="D212" s="173" t="s">
        <v>136</v>
      </c>
      <c r="E212" s="174" t="s">
        <v>342</v>
      </c>
      <c r="F212" s="175" t="s">
        <v>343</v>
      </c>
      <c r="G212" s="176" t="s">
        <v>344</v>
      </c>
      <c r="H212" s="177">
        <v>2</v>
      </c>
      <c r="I212" s="178"/>
      <c r="J212" s="179">
        <f>ROUND(I212*H212,2)</f>
        <v>0</v>
      </c>
      <c r="K212" s="175" t="s">
        <v>19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141</v>
      </c>
      <c r="AT212" s="184" t="s">
        <v>136</v>
      </c>
      <c r="AU212" s="184" t="s">
        <v>82</v>
      </c>
      <c r="AY212" s="17" t="s">
        <v>134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79</v>
      </c>
      <c r="BK212" s="185">
        <f>ROUND(I212*H212,2)</f>
        <v>0</v>
      </c>
      <c r="BL212" s="17" t="s">
        <v>141</v>
      </c>
      <c r="BM212" s="184" t="s">
        <v>345</v>
      </c>
    </row>
    <row r="213" spans="1:47" s="2" customFormat="1" ht="11.25">
      <c r="A213" s="34"/>
      <c r="B213" s="35"/>
      <c r="C213" s="36"/>
      <c r="D213" s="186" t="s">
        <v>143</v>
      </c>
      <c r="E213" s="36"/>
      <c r="F213" s="187" t="s">
        <v>343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143</v>
      </c>
      <c r="AU213" s="17" t="s">
        <v>82</v>
      </c>
    </row>
    <row r="214" spans="2:51" s="13" customFormat="1" ht="11.25">
      <c r="B214" s="193"/>
      <c r="C214" s="194"/>
      <c r="D214" s="186" t="s">
        <v>147</v>
      </c>
      <c r="E214" s="195" t="s">
        <v>19</v>
      </c>
      <c r="F214" s="196" t="s">
        <v>346</v>
      </c>
      <c r="G214" s="194"/>
      <c r="H214" s="197">
        <v>2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147</v>
      </c>
      <c r="AU214" s="203" t="s">
        <v>82</v>
      </c>
      <c r="AV214" s="13" t="s">
        <v>82</v>
      </c>
      <c r="AW214" s="13" t="s">
        <v>33</v>
      </c>
      <c r="AX214" s="13" t="s">
        <v>79</v>
      </c>
      <c r="AY214" s="203" t="s">
        <v>134</v>
      </c>
    </row>
    <row r="215" spans="1:65" s="2" customFormat="1" ht="16.5" customHeight="1">
      <c r="A215" s="34"/>
      <c r="B215" s="35"/>
      <c r="C215" s="173" t="s">
        <v>347</v>
      </c>
      <c r="D215" s="173" t="s">
        <v>136</v>
      </c>
      <c r="E215" s="174" t="s">
        <v>348</v>
      </c>
      <c r="F215" s="175" t="s">
        <v>349</v>
      </c>
      <c r="G215" s="176" t="s">
        <v>165</v>
      </c>
      <c r="H215" s="177">
        <v>64.5</v>
      </c>
      <c r="I215" s="178"/>
      <c r="J215" s="179">
        <f>ROUND(I215*H215,2)</f>
        <v>0</v>
      </c>
      <c r="K215" s="175" t="s">
        <v>140</v>
      </c>
      <c r="L215" s="39"/>
      <c r="M215" s="180" t="s">
        <v>19</v>
      </c>
      <c r="N215" s="181" t="s">
        <v>42</v>
      </c>
      <c r="O215" s="64"/>
      <c r="P215" s="182">
        <f>O215*H215</f>
        <v>0</v>
      </c>
      <c r="Q215" s="182">
        <v>0</v>
      </c>
      <c r="R215" s="182">
        <f>Q215*H215</f>
        <v>0</v>
      </c>
      <c r="S215" s="182">
        <v>2.4</v>
      </c>
      <c r="T215" s="183">
        <f>S215*H215</f>
        <v>154.79999999999998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4" t="s">
        <v>141</v>
      </c>
      <c r="AT215" s="184" t="s">
        <v>136</v>
      </c>
      <c r="AU215" s="184" t="s">
        <v>82</v>
      </c>
      <c r="AY215" s="17" t="s">
        <v>134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7" t="s">
        <v>79</v>
      </c>
      <c r="BK215" s="185">
        <f>ROUND(I215*H215,2)</f>
        <v>0</v>
      </c>
      <c r="BL215" s="17" t="s">
        <v>141</v>
      </c>
      <c r="BM215" s="184" t="s">
        <v>350</v>
      </c>
    </row>
    <row r="216" spans="1:47" s="2" customFormat="1" ht="11.25">
      <c r="A216" s="34"/>
      <c r="B216" s="35"/>
      <c r="C216" s="36"/>
      <c r="D216" s="186" t="s">
        <v>143</v>
      </c>
      <c r="E216" s="36"/>
      <c r="F216" s="187" t="s">
        <v>351</v>
      </c>
      <c r="G216" s="36"/>
      <c r="H216" s="36"/>
      <c r="I216" s="188"/>
      <c r="J216" s="36"/>
      <c r="K216" s="36"/>
      <c r="L216" s="39"/>
      <c r="M216" s="189"/>
      <c r="N216" s="190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143</v>
      </c>
      <c r="AU216" s="17" t="s">
        <v>82</v>
      </c>
    </row>
    <row r="217" spans="1:47" s="2" customFormat="1" ht="11.25">
      <c r="A217" s="34"/>
      <c r="B217" s="35"/>
      <c r="C217" s="36"/>
      <c r="D217" s="191" t="s">
        <v>145</v>
      </c>
      <c r="E217" s="36"/>
      <c r="F217" s="192" t="s">
        <v>352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145</v>
      </c>
      <c r="AU217" s="17" t="s">
        <v>82</v>
      </c>
    </row>
    <row r="218" spans="2:51" s="13" customFormat="1" ht="11.25">
      <c r="B218" s="193"/>
      <c r="C218" s="194"/>
      <c r="D218" s="186" t="s">
        <v>147</v>
      </c>
      <c r="E218" s="195" t="s">
        <v>19</v>
      </c>
      <c r="F218" s="196" t="s">
        <v>353</v>
      </c>
      <c r="G218" s="194"/>
      <c r="H218" s="197">
        <v>90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147</v>
      </c>
      <c r="AU218" s="203" t="s">
        <v>82</v>
      </c>
      <c r="AV218" s="13" t="s">
        <v>82</v>
      </c>
      <c r="AW218" s="13" t="s">
        <v>33</v>
      </c>
      <c r="AX218" s="13" t="s">
        <v>71</v>
      </c>
      <c r="AY218" s="203" t="s">
        <v>134</v>
      </c>
    </row>
    <row r="219" spans="2:51" s="13" customFormat="1" ht="11.25">
      <c r="B219" s="193"/>
      <c r="C219" s="194"/>
      <c r="D219" s="186" t="s">
        <v>147</v>
      </c>
      <c r="E219" s="195" t="s">
        <v>19</v>
      </c>
      <c r="F219" s="196" t="s">
        <v>354</v>
      </c>
      <c r="G219" s="194"/>
      <c r="H219" s="197">
        <v>-1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147</v>
      </c>
      <c r="AU219" s="203" t="s">
        <v>82</v>
      </c>
      <c r="AV219" s="13" t="s">
        <v>82</v>
      </c>
      <c r="AW219" s="13" t="s">
        <v>33</v>
      </c>
      <c r="AX219" s="13" t="s">
        <v>71</v>
      </c>
      <c r="AY219" s="203" t="s">
        <v>134</v>
      </c>
    </row>
    <row r="220" spans="2:51" s="13" customFormat="1" ht="11.25">
      <c r="B220" s="193"/>
      <c r="C220" s="194"/>
      <c r="D220" s="186" t="s">
        <v>147</v>
      </c>
      <c r="E220" s="195" t="s">
        <v>19</v>
      </c>
      <c r="F220" s="196" t="s">
        <v>355</v>
      </c>
      <c r="G220" s="194"/>
      <c r="H220" s="197">
        <v>-24.5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147</v>
      </c>
      <c r="AU220" s="203" t="s">
        <v>82</v>
      </c>
      <c r="AV220" s="13" t="s">
        <v>82</v>
      </c>
      <c r="AW220" s="13" t="s">
        <v>33</v>
      </c>
      <c r="AX220" s="13" t="s">
        <v>71</v>
      </c>
      <c r="AY220" s="203" t="s">
        <v>134</v>
      </c>
    </row>
    <row r="221" spans="1:65" s="2" customFormat="1" ht="16.5" customHeight="1">
      <c r="A221" s="34"/>
      <c r="B221" s="35"/>
      <c r="C221" s="173" t="s">
        <v>356</v>
      </c>
      <c r="D221" s="173" t="s">
        <v>136</v>
      </c>
      <c r="E221" s="174" t="s">
        <v>357</v>
      </c>
      <c r="F221" s="175" t="s">
        <v>358</v>
      </c>
      <c r="G221" s="176" t="s">
        <v>165</v>
      </c>
      <c r="H221" s="177">
        <v>24.5</v>
      </c>
      <c r="I221" s="178"/>
      <c r="J221" s="179">
        <f>ROUND(I221*H221,2)</f>
        <v>0</v>
      </c>
      <c r="K221" s="175" t="s">
        <v>140</v>
      </c>
      <c r="L221" s="39"/>
      <c r="M221" s="180" t="s">
        <v>19</v>
      </c>
      <c r="N221" s="181" t="s">
        <v>42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1.95</v>
      </c>
      <c r="T221" s="183">
        <f>S221*H221</f>
        <v>47.775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141</v>
      </c>
      <c r="AT221" s="184" t="s">
        <v>136</v>
      </c>
      <c r="AU221" s="184" t="s">
        <v>82</v>
      </c>
      <c r="AY221" s="17" t="s">
        <v>134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79</v>
      </c>
      <c r="BK221" s="185">
        <f>ROUND(I221*H221,2)</f>
        <v>0</v>
      </c>
      <c r="BL221" s="17" t="s">
        <v>141</v>
      </c>
      <c r="BM221" s="184" t="s">
        <v>359</v>
      </c>
    </row>
    <row r="222" spans="1:47" s="2" customFormat="1" ht="11.25">
      <c r="A222" s="34"/>
      <c r="B222" s="35"/>
      <c r="C222" s="36"/>
      <c r="D222" s="186" t="s">
        <v>143</v>
      </c>
      <c r="E222" s="36"/>
      <c r="F222" s="187" t="s">
        <v>360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143</v>
      </c>
      <c r="AU222" s="17" t="s">
        <v>82</v>
      </c>
    </row>
    <row r="223" spans="1:47" s="2" customFormat="1" ht="11.25">
      <c r="A223" s="34"/>
      <c r="B223" s="35"/>
      <c r="C223" s="36"/>
      <c r="D223" s="191" t="s">
        <v>145</v>
      </c>
      <c r="E223" s="36"/>
      <c r="F223" s="192" t="s">
        <v>361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145</v>
      </c>
      <c r="AU223" s="17" t="s">
        <v>82</v>
      </c>
    </row>
    <row r="224" spans="2:51" s="13" customFormat="1" ht="11.25">
      <c r="B224" s="193"/>
      <c r="C224" s="194"/>
      <c r="D224" s="186" t="s">
        <v>147</v>
      </c>
      <c r="E224" s="195" t="s">
        <v>19</v>
      </c>
      <c r="F224" s="196" t="s">
        <v>362</v>
      </c>
      <c r="G224" s="194"/>
      <c r="H224" s="197">
        <v>24.5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147</v>
      </c>
      <c r="AU224" s="203" t="s">
        <v>82</v>
      </c>
      <c r="AV224" s="13" t="s">
        <v>82</v>
      </c>
      <c r="AW224" s="13" t="s">
        <v>33</v>
      </c>
      <c r="AX224" s="13" t="s">
        <v>79</v>
      </c>
      <c r="AY224" s="203" t="s">
        <v>134</v>
      </c>
    </row>
    <row r="225" spans="2:63" s="12" customFormat="1" ht="22.9" customHeight="1">
      <c r="B225" s="157"/>
      <c r="C225" s="158"/>
      <c r="D225" s="159" t="s">
        <v>70</v>
      </c>
      <c r="E225" s="171" t="s">
        <v>363</v>
      </c>
      <c r="F225" s="171" t="s">
        <v>364</v>
      </c>
      <c r="G225" s="158"/>
      <c r="H225" s="158"/>
      <c r="I225" s="161"/>
      <c r="J225" s="172">
        <f>BK225</f>
        <v>0</v>
      </c>
      <c r="K225" s="158"/>
      <c r="L225" s="163"/>
      <c r="M225" s="164"/>
      <c r="N225" s="165"/>
      <c r="O225" s="165"/>
      <c r="P225" s="166">
        <f>SUM(P226:P241)</f>
        <v>0</v>
      </c>
      <c r="Q225" s="165"/>
      <c r="R225" s="166">
        <f>SUM(R226:R241)</f>
        <v>0</v>
      </c>
      <c r="S225" s="165"/>
      <c r="T225" s="167">
        <f>SUM(T226:T241)</f>
        <v>0</v>
      </c>
      <c r="AR225" s="168" t="s">
        <v>79</v>
      </c>
      <c r="AT225" s="169" t="s">
        <v>70</v>
      </c>
      <c r="AU225" s="169" t="s">
        <v>79</v>
      </c>
      <c r="AY225" s="168" t="s">
        <v>134</v>
      </c>
      <c r="BK225" s="170">
        <f>SUM(BK226:BK241)</f>
        <v>0</v>
      </c>
    </row>
    <row r="226" spans="1:65" s="2" customFormat="1" ht="16.5" customHeight="1">
      <c r="A226" s="34"/>
      <c r="B226" s="35"/>
      <c r="C226" s="173" t="s">
        <v>365</v>
      </c>
      <c r="D226" s="173" t="s">
        <v>136</v>
      </c>
      <c r="E226" s="174" t="s">
        <v>366</v>
      </c>
      <c r="F226" s="175" t="s">
        <v>367</v>
      </c>
      <c r="G226" s="176" t="s">
        <v>368</v>
      </c>
      <c r="H226" s="177">
        <v>202.575</v>
      </c>
      <c r="I226" s="178"/>
      <c r="J226" s="179">
        <f>ROUND(I226*H226,2)</f>
        <v>0</v>
      </c>
      <c r="K226" s="175" t="s">
        <v>140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141</v>
      </c>
      <c r="AT226" s="184" t="s">
        <v>136</v>
      </c>
      <c r="AU226" s="184" t="s">
        <v>82</v>
      </c>
      <c r="AY226" s="17" t="s">
        <v>134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79</v>
      </c>
      <c r="BK226" s="185">
        <f>ROUND(I226*H226,2)</f>
        <v>0</v>
      </c>
      <c r="BL226" s="17" t="s">
        <v>141</v>
      </c>
      <c r="BM226" s="184" t="s">
        <v>369</v>
      </c>
    </row>
    <row r="227" spans="1:47" s="2" customFormat="1" ht="11.25">
      <c r="A227" s="34"/>
      <c r="B227" s="35"/>
      <c r="C227" s="36"/>
      <c r="D227" s="186" t="s">
        <v>143</v>
      </c>
      <c r="E227" s="36"/>
      <c r="F227" s="187" t="s">
        <v>370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143</v>
      </c>
      <c r="AU227" s="17" t="s">
        <v>82</v>
      </c>
    </row>
    <row r="228" spans="1:47" s="2" customFormat="1" ht="11.25">
      <c r="A228" s="34"/>
      <c r="B228" s="35"/>
      <c r="C228" s="36"/>
      <c r="D228" s="191" t="s">
        <v>145</v>
      </c>
      <c r="E228" s="36"/>
      <c r="F228" s="192" t="s">
        <v>371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145</v>
      </c>
      <c r="AU228" s="17" t="s">
        <v>82</v>
      </c>
    </row>
    <row r="229" spans="2:51" s="13" customFormat="1" ht="11.25">
      <c r="B229" s="193"/>
      <c r="C229" s="194"/>
      <c r="D229" s="186" t="s">
        <v>147</v>
      </c>
      <c r="E229" s="195" t="s">
        <v>19</v>
      </c>
      <c r="F229" s="196" t="s">
        <v>372</v>
      </c>
      <c r="G229" s="194"/>
      <c r="H229" s="197">
        <v>202.575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147</v>
      </c>
      <c r="AU229" s="203" t="s">
        <v>82</v>
      </c>
      <c r="AV229" s="13" t="s">
        <v>82</v>
      </c>
      <c r="AW229" s="13" t="s">
        <v>33</v>
      </c>
      <c r="AX229" s="13" t="s">
        <v>79</v>
      </c>
      <c r="AY229" s="203" t="s">
        <v>134</v>
      </c>
    </row>
    <row r="230" spans="1:65" s="2" customFormat="1" ht="16.5" customHeight="1">
      <c r="A230" s="34"/>
      <c r="B230" s="35"/>
      <c r="C230" s="173" t="s">
        <v>373</v>
      </c>
      <c r="D230" s="173" t="s">
        <v>136</v>
      </c>
      <c r="E230" s="174" t="s">
        <v>374</v>
      </c>
      <c r="F230" s="175" t="s">
        <v>375</v>
      </c>
      <c r="G230" s="176" t="s">
        <v>368</v>
      </c>
      <c r="H230" s="177">
        <v>810.3</v>
      </c>
      <c r="I230" s="178"/>
      <c r="J230" s="179">
        <f>ROUND(I230*H230,2)</f>
        <v>0</v>
      </c>
      <c r="K230" s="175" t="s">
        <v>140</v>
      </c>
      <c r="L230" s="39"/>
      <c r="M230" s="180" t="s">
        <v>19</v>
      </c>
      <c r="N230" s="181" t="s">
        <v>42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141</v>
      </c>
      <c r="AT230" s="184" t="s">
        <v>136</v>
      </c>
      <c r="AU230" s="184" t="s">
        <v>82</v>
      </c>
      <c r="AY230" s="17" t="s">
        <v>134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79</v>
      </c>
      <c r="BK230" s="185">
        <f>ROUND(I230*H230,2)</f>
        <v>0</v>
      </c>
      <c r="BL230" s="17" t="s">
        <v>141</v>
      </c>
      <c r="BM230" s="184" t="s">
        <v>376</v>
      </c>
    </row>
    <row r="231" spans="1:47" s="2" customFormat="1" ht="19.5">
      <c r="A231" s="34"/>
      <c r="B231" s="35"/>
      <c r="C231" s="36"/>
      <c r="D231" s="186" t="s">
        <v>143</v>
      </c>
      <c r="E231" s="36"/>
      <c r="F231" s="187" t="s">
        <v>377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143</v>
      </c>
      <c r="AU231" s="17" t="s">
        <v>82</v>
      </c>
    </row>
    <row r="232" spans="1:47" s="2" customFormat="1" ht="11.25">
      <c r="A232" s="34"/>
      <c r="B232" s="35"/>
      <c r="C232" s="36"/>
      <c r="D232" s="191" t="s">
        <v>145</v>
      </c>
      <c r="E232" s="36"/>
      <c r="F232" s="192" t="s">
        <v>378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145</v>
      </c>
      <c r="AU232" s="17" t="s">
        <v>82</v>
      </c>
    </row>
    <row r="233" spans="2:51" s="13" customFormat="1" ht="11.25">
      <c r="B233" s="193"/>
      <c r="C233" s="194"/>
      <c r="D233" s="186" t="s">
        <v>147</v>
      </c>
      <c r="E233" s="195" t="s">
        <v>19</v>
      </c>
      <c r="F233" s="196" t="s">
        <v>379</v>
      </c>
      <c r="G233" s="194"/>
      <c r="H233" s="197">
        <v>810.3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147</v>
      </c>
      <c r="AU233" s="203" t="s">
        <v>82</v>
      </c>
      <c r="AV233" s="13" t="s">
        <v>82</v>
      </c>
      <c r="AW233" s="13" t="s">
        <v>33</v>
      </c>
      <c r="AX233" s="13" t="s">
        <v>79</v>
      </c>
      <c r="AY233" s="203" t="s">
        <v>134</v>
      </c>
    </row>
    <row r="234" spans="1:65" s="2" customFormat="1" ht="21.75" customHeight="1">
      <c r="A234" s="34"/>
      <c r="B234" s="35"/>
      <c r="C234" s="173" t="s">
        <v>380</v>
      </c>
      <c r="D234" s="173" t="s">
        <v>136</v>
      </c>
      <c r="E234" s="174" t="s">
        <v>381</v>
      </c>
      <c r="F234" s="175" t="s">
        <v>382</v>
      </c>
      <c r="G234" s="176" t="s">
        <v>368</v>
      </c>
      <c r="H234" s="177">
        <v>154.8</v>
      </c>
      <c r="I234" s="178"/>
      <c r="J234" s="179">
        <f>ROUND(I234*H234,2)</f>
        <v>0</v>
      </c>
      <c r="K234" s="175" t="s">
        <v>140</v>
      </c>
      <c r="L234" s="39"/>
      <c r="M234" s="180" t="s">
        <v>19</v>
      </c>
      <c r="N234" s="181" t="s">
        <v>42</v>
      </c>
      <c r="O234" s="64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141</v>
      </c>
      <c r="AT234" s="184" t="s">
        <v>136</v>
      </c>
      <c r="AU234" s="184" t="s">
        <v>82</v>
      </c>
      <c r="AY234" s="17" t="s">
        <v>134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79</v>
      </c>
      <c r="BK234" s="185">
        <f>ROUND(I234*H234,2)</f>
        <v>0</v>
      </c>
      <c r="BL234" s="17" t="s">
        <v>141</v>
      </c>
      <c r="BM234" s="184" t="s">
        <v>383</v>
      </c>
    </row>
    <row r="235" spans="1:47" s="2" customFormat="1" ht="19.5">
      <c r="A235" s="34"/>
      <c r="B235" s="35"/>
      <c r="C235" s="36"/>
      <c r="D235" s="186" t="s">
        <v>143</v>
      </c>
      <c r="E235" s="36"/>
      <c r="F235" s="187" t="s">
        <v>384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143</v>
      </c>
      <c r="AU235" s="17" t="s">
        <v>82</v>
      </c>
    </row>
    <row r="236" spans="1:47" s="2" customFormat="1" ht="11.25">
      <c r="A236" s="34"/>
      <c r="B236" s="35"/>
      <c r="C236" s="36"/>
      <c r="D236" s="191" t="s">
        <v>145</v>
      </c>
      <c r="E236" s="36"/>
      <c r="F236" s="192" t="s">
        <v>385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2:51" s="13" customFormat="1" ht="11.25">
      <c r="B237" s="193"/>
      <c r="C237" s="194"/>
      <c r="D237" s="186" t="s">
        <v>147</v>
      </c>
      <c r="E237" s="195" t="s">
        <v>19</v>
      </c>
      <c r="F237" s="196" t="s">
        <v>386</v>
      </c>
      <c r="G237" s="194"/>
      <c r="H237" s="197">
        <v>154.8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147</v>
      </c>
      <c r="AU237" s="203" t="s">
        <v>82</v>
      </c>
      <c r="AV237" s="13" t="s">
        <v>82</v>
      </c>
      <c r="AW237" s="13" t="s">
        <v>33</v>
      </c>
      <c r="AX237" s="13" t="s">
        <v>79</v>
      </c>
      <c r="AY237" s="203" t="s">
        <v>134</v>
      </c>
    </row>
    <row r="238" spans="1:65" s="2" customFormat="1" ht="21.75" customHeight="1">
      <c r="A238" s="34"/>
      <c r="B238" s="35"/>
      <c r="C238" s="173" t="s">
        <v>387</v>
      </c>
      <c r="D238" s="173" t="s">
        <v>136</v>
      </c>
      <c r="E238" s="174" t="s">
        <v>388</v>
      </c>
      <c r="F238" s="175" t="s">
        <v>389</v>
      </c>
      <c r="G238" s="176" t="s">
        <v>368</v>
      </c>
      <c r="H238" s="177">
        <v>47.775</v>
      </c>
      <c r="I238" s="178"/>
      <c r="J238" s="179">
        <f>ROUND(I238*H238,2)</f>
        <v>0</v>
      </c>
      <c r="K238" s="175" t="s">
        <v>140</v>
      </c>
      <c r="L238" s="39"/>
      <c r="M238" s="180" t="s">
        <v>19</v>
      </c>
      <c r="N238" s="181" t="s">
        <v>42</v>
      </c>
      <c r="O238" s="64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141</v>
      </c>
      <c r="AT238" s="184" t="s">
        <v>136</v>
      </c>
      <c r="AU238" s="184" t="s">
        <v>82</v>
      </c>
      <c r="AY238" s="17" t="s">
        <v>134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79</v>
      </c>
      <c r="BK238" s="185">
        <f>ROUND(I238*H238,2)</f>
        <v>0</v>
      </c>
      <c r="BL238" s="17" t="s">
        <v>141</v>
      </c>
      <c r="BM238" s="184" t="s">
        <v>390</v>
      </c>
    </row>
    <row r="239" spans="1:47" s="2" customFormat="1" ht="19.5">
      <c r="A239" s="34"/>
      <c r="B239" s="35"/>
      <c r="C239" s="36"/>
      <c r="D239" s="186" t="s">
        <v>143</v>
      </c>
      <c r="E239" s="36"/>
      <c r="F239" s="187" t="s">
        <v>391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143</v>
      </c>
      <c r="AU239" s="17" t="s">
        <v>82</v>
      </c>
    </row>
    <row r="240" spans="1:47" s="2" customFormat="1" ht="11.25">
      <c r="A240" s="34"/>
      <c r="B240" s="35"/>
      <c r="C240" s="36"/>
      <c r="D240" s="191" t="s">
        <v>145</v>
      </c>
      <c r="E240" s="36"/>
      <c r="F240" s="192" t="s">
        <v>392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145</v>
      </c>
      <c r="AU240" s="17" t="s">
        <v>82</v>
      </c>
    </row>
    <row r="241" spans="2:51" s="13" customFormat="1" ht="11.25">
      <c r="B241" s="193"/>
      <c r="C241" s="194"/>
      <c r="D241" s="186" t="s">
        <v>147</v>
      </c>
      <c r="E241" s="195" t="s">
        <v>19</v>
      </c>
      <c r="F241" s="196" t="s">
        <v>393</v>
      </c>
      <c r="G241" s="194"/>
      <c r="H241" s="197">
        <v>47.775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147</v>
      </c>
      <c r="AU241" s="203" t="s">
        <v>82</v>
      </c>
      <c r="AV241" s="13" t="s">
        <v>82</v>
      </c>
      <c r="AW241" s="13" t="s">
        <v>33</v>
      </c>
      <c r="AX241" s="13" t="s">
        <v>79</v>
      </c>
      <c r="AY241" s="203" t="s">
        <v>134</v>
      </c>
    </row>
    <row r="242" spans="2:63" s="12" customFormat="1" ht="22.9" customHeight="1">
      <c r="B242" s="157"/>
      <c r="C242" s="158"/>
      <c r="D242" s="159" t="s">
        <v>70</v>
      </c>
      <c r="E242" s="171" t="s">
        <v>394</v>
      </c>
      <c r="F242" s="171" t="s">
        <v>395</v>
      </c>
      <c r="G242" s="158"/>
      <c r="H242" s="158"/>
      <c r="I242" s="161"/>
      <c r="J242" s="172">
        <f>BK242</f>
        <v>0</v>
      </c>
      <c r="K242" s="158"/>
      <c r="L242" s="163"/>
      <c r="M242" s="164"/>
      <c r="N242" s="165"/>
      <c r="O242" s="165"/>
      <c r="P242" s="166">
        <f>SUM(P243:P245)</f>
        <v>0</v>
      </c>
      <c r="Q242" s="165"/>
      <c r="R242" s="166">
        <f>SUM(R243:R245)</f>
        <v>0</v>
      </c>
      <c r="S242" s="165"/>
      <c r="T242" s="167">
        <f>SUM(T243:T245)</f>
        <v>0</v>
      </c>
      <c r="AR242" s="168" t="s">
        <v>79</v>
      </c>
      <c r="AT242" s="169" t="s">
        <v>70</v>
      </c>
      <c r="AU242" s="169" t="s">
        <v>79</v>
      </c>
      <c r="AY242" s="168" t="s">
        <v>134</v>
      </c>
      <c r="BK242" s="170">
        <f>SUM(BK243:BK245)</f>
        <v>0</v>
      </c>
    </row>
    <row r="243" spans="1:65" s="2" customFormat="1" ht="16.5" customHeight="1">
      <c r="A243" s="34"/>
      <c r="B243" s="35"/>
      <c r="C243" s="173" t="s">
        <v>396</v>
      </c>
      <c r="D243" s="173" t="s">
        <v>136</v>
      </c>
      <c r="E243" s="174" t="s">
        <v>397</v>
      </c>
      <c r="F243" s="175" t="s">
        <v>398</v>
      </c>
      <c r="G243" s="176" t="s">
        <v>368</v>
      </c>
      <c r="H243" s="177">
        <v>10041.175</v>
      </c>
      <c r="I243" s="178"/>
      <c r="J243" s="179">
        <f>ROUND(I243*H243,2)</f>
        <v>0</v>
      </c>
      <c r="K243" s="175" t="s">
        <v>140</v>
      </c>
      <c r="L243" s="39"/>
      <c r="M243" s="180" t="s">
        <v>19</v>
      </c>
      <c r="N243" s="181" t="s">
        <v>42</v>
      </c>
      <c r="O243" s="64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141</v>
      </c>
      <c r="AT243" s="184" t="s">
        <v>136</v>
      </c>
      <c r="AU243" s="184" t="s">
        <v>82</v>
      </c>
      <c r="AY243" s="17" t="s">
        <v>134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79</v>
      </c>
      <c r="BK243" s="185">
        <f>ROUND(I243*H243,2)</f>
        <v>0</v>
      </c>
      <c r="BL243" s="17" t="s">
        <v>141</v>
      </c>
      <c r="BM243" s="184" t="s">
        <v>399</v>
      </c>
    </row>
    <row r="244" spans="1:47" s="2" customFormat="1" ht="11.25">
      <c r="A244" s="34"/>
      <c r="B244" s="35"/>
      <c r="C244" s="36"/>
      <c r="D244" s="186" t="s">
        <v>143</v>
      </c>
      <c r="E244" s="36"/>
      <c r="F244" s="187" t="s">
        <v>400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143</v>
      </c>
      <c r="AU244" s="17" t="s">
        <v>82</v>
      </c>
    </row>
    <row r="245" spans="1:47" s="2" customFormat="1" ht="11.25">
      <c r="A245" s="34"/>
      <c r="B245" s="35"/>
      <c r="C245" s="36"/>
      <c r="D245" s="191" t="s">
        <v>145</v>
      </c>
      <c r="E245" s="36"/>
      <c r="F245" s="192" t="s">
        <v>401</v>
      </c>
      <c r="G245" s="36"/>
      <c r="H245" s="36"/>
      <c r="I245" s="188"/>
      <c r="J245" s="36"/>
      <c r="K245" s="36"/>
      <c r="L245" s="39"/>
      <c r="M245" s="215"/>
      <c r="N245" s="216"/>
      <c r="O245" s="217"/>
      <c r="P245" s="217"/>
      <c r="Q245" s="217"/>
      <c r="R245" s="217"/>
      <c r="S245" s="217"/>
      <c r="T245" s="218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145</v>
      </c>
      <c r="AU245" s="17" t="s">
        <v>82</v>
      </c>
    </row>
    <row r="246" spans="1:31" s="2" customFormat="1" ht="6.95" customHeight="1">
      <c r="A246" s="34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39"/>
      <c r="M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</row>
  </sheetData>
  <sheetProtection algorithmName="SHA-512" hashValue="mWOeQifD+HbaKUQId7xOddJsJRQ3oAnSJIG36AeTfsZUpiDTUs32l2DTajI7jRnvzuu3iomBHedJicIh4tiV4w==" saltValue="S+4BZJ0iqGS5vSXXzAIrYA3WM6lITcTCEs7tYLMVeaEvSMyU8WvzxDUYe/spICwJO8S0CfAe5n2srs3nIo5jYQ==" spinCount="100000" sheet="1" objects="1" scenarios="1" formatColumns="0" formatRows="0" autoFilter="0"/>
  <autoFilter ref="C85:K24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9001401"/>
    <hyperlink ref="F95" r:id="rId2" display="https://podminky.urs.cz/item/CS_URS_2022_01/119001421"/>
    <hyperlink ref="F99" r:id="rId3" display="https://podminky.urs.cz/item/CS_URS_2022_01/121151123"/>
    <hyperlink ref="F103" r:id="rId4" display="https://podminky.urs.cz/item/CS_URS_2022_01/122252204"/>
    <hyperlink ref="F107" r:id="rId5" display="https://podminky.urs.cz/item/CS_URS_2022_01/131251106"/>
    <hyperlink ref="F111" r:id="rId6" display="https://podminky.urs.cz/item/CS_URS_2022_01/139001101"/>
    <hyperlink ref="F116" r:id="rId7" display="https://podminky.urs.cz/item/CS_URS_2022_01/162351103"/>
    <hyperlink ref="F120" r:id="rId8" display="https://podminky.urs.cz/item/CS_URS_2022_01/162751117"/>
    <hyperlink ref="F124" r:id="rId9" display="https://podminky.urs.cz/item/CS_URS_2022_01/162751119"/>
    <hyperlink ref="F128" r:id="rId10" display="https://podminky.urs.cz/item/CS_URS_2022_01/167151111"/>
    <hyperlink ref="F136" r:id="rId11" display="https://podminky.urs.cz/item/CS_URS_2022_01/171103202"/>
    <hyperlink ref="F143" r:id="rId12" display="https://podminky.urs.cz/item/CS_URS_2022_01/181351103"/>
    <hyperlink ref="F148" r:id="rId13" display="https://podminky.urs.cz/item/CS_URS_2022_01/181351113"/>
    <hyperlink ref="F153" r:id="rId14" display="https://podminky.urs.cz/item/CS_URS_2022_01/181411121"/>
    <hyperlink ref="F165" r:id="rId15" display="https://podminky.urs.cz/item/CS_URS_2022_01/181451122"/>
    <hyperlink ref="F172" r:id="rId16" display="https://podminky.urs.cz/item/CS_URS_2022_01/181951112"/>
    <hyperlink ref="F177" r:id="rId17" display="https://podminky.urs.cz/item/CS_URS_2022_01/182251101"/>
    <hyperlink ref="F181" r:id="rId18" display="https://podminky.urs.cz/item/CS_URS_2022_01/182351123"/>
    <hyperlink ref="F186" r:id="rId19" display="https://podminky.urs.cz/item/CS_URS_2022_01/182351133"/>
    <hyperlink ref="F191" r:id="rId20" display="https://podminky.urs.cz/item/CS_URS_2022_01/183403161"/>
    <hyperlink ref="F196" r:id="rId21" display="https://podminky.urs.cz/item/CS_URS_2022_01/564871111"/>
    <hyperlink ref="F201" r:id="rId22" display="https://podminky.urs.cz/item/CS_URS_2022_01/877241101"/>
    <hyperlink ref="F217" r:id="rId23" display="https://podminky.urs.cz/item/CS_URS_2022_01/961055111"/>
    <hyperlink ref="F223" r:id="rId24" display="https://podminky.urs.cz/item/CS_URS_2022_01/962032241"/>
    <hyperlink ref="F228" r:id="rId25" display="https://podminky.urs.cz/item/CS_URS_2022_01/997013501"/>
    <hyperlink ref="F232" r:id="rId26" display="https://podminky.urs.cz/item/CS_URS_2022_01/997013509"/>
    <hyperlink ref="F236" r:id="rId27" display="https://podminky.urs.cz/item/CS_URS_2022_01/997013602"/>
    <hyperlink ref="F240" r:id="rId28" display="https://podminky.urs.cz/item/CS_URS_2022_01/997013631"/>
    <hyperlink ref="F245" r:id="rId29" display="https://podminky.urs.cz/item/CS_URS_2022_01/99832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402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86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ROUND((SUM(BE88:BE287)),2)</f>
        <v>0</v>
      </c>
      <c r="G33" s="34"/>
      <c r="H33" s="34"/>
      <c r="I33" s="118">
        <v>0.21</v>
      </c>
      <c r="J33" s="117">
        <f>ROUND(((SUM(BE88:BE287))*I33),2)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ROUND((SUM(BF88:BF287)),2)</f>
        <v>0</v>
      </c>
      <c r="G34" s="34"/>
      <c r="H34" s="34"/>
      <c r="I34" s="118">
        <v>0.15</v>
      </c>
      <c r="J34" s="117">
        <f>ROUND(((SUM(BF88:BF287))*I34),2)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ROUND((SUM(BG88:BG287)),2)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ROUND((SUM(BH88:BH287)),2)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ROUND((SUM(BI88:BI287)),2)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SO-02 - Sdružený objekt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9.9" customHeight="1">
      <c r="B62" s="140"/>
      <c r="C62" s="141"/>
      <c r="D62" s="142" t="s">
        <v>403</v>
      </c>
      <c r="E62" s="143"/>
      <c r="F62" s="143"/>
      <c r="G62" s="143"/>
      <c r="H62" s="143"/>
      <c r="I62" s="143"/>
      <c r="J62" s="144">
        <f>J131</f>
        <v>0</v>
      </c>
      <c r="K62" s="141"/>
      <c r="L62" s="145"/>
    </row>
    <row r="63" spans="2:12" s="10" customFormat="1" ht="19.9" customHeight="1">
      <c r="B63" s="140"/>
      <c r="C63" s="141"/>
      <c r="D63" s="142" t="s">
        <v>404</v>
      </c>
      <c r="E63" s="143"/>
      <c r="F63" s="143"/>
      <c r="G63" s="143"/>
      <c r="H63" s="143"/>
      <c r="I63" s="143"/>
      <c r="J63" s="144">
        <f>J153</f>
        <v>0</v>
      </c>
      <c r="K63" s="141"/>
      <c r="L63" s="145"/>
    </row>
    <row r="64" spans="2:12" s="10" customFormat="1" ht="19.9" customHeight="1">
      <c r="B64" s="140"/>
      <c r="C64" s="141"/>
      <c r="D64" s="142" t="s">
        <v>405</v>
      </c>
      <c r="E64" s="143"/>
      <c r="F64" s="143"/>
      <c r="G64" s="143"/>
      <c r="H64" s="143"/>
      <c r="I64" s="143"/>
      <c r="J64" s="144">
        <f>J203</f>
        <v>0</v>
      </c>
      <c r="K64" s="141"/>
      <c r="L64" s="145"/>
    </row>
    <row r="65" spans="2:12" s="10" customFormat="1" ht="19.9" customHeight="1">
      <c r="B65" s="140"/>
      <c r="C65" s="141"/>
      <c r="D65" s="142" t="s">
        <v>116</v>
      </c>
      <c r="E65" s="143"/>
      <c r="F65" s="143"/>
      <c r="G65" s="143"/>
      <c r="H65" s="143"/>
      <c r="I65" s="143"/>
      <c r="J65" s="144">
        <f>J217</f>
        <v>0</v>
      </c>
      <c r="K65" s="141"/>
      <c r="L65" s="145"/>
    </row>
    <row r="66" spans="2:12" s="10" customFormat="1" ht="19.9" customHeight="1">
      <c r="B66" s="140"/>
      <c r="C66" s="141"/>
      <c r="D66" s="142" t="s">
        <v>118</v>
      </c>
      <c r="E66" s="143"/>
      <c r="F66" s="143"/>
      <c r="G66" s="143"/>
      <c r="H66" s="143"/>
      <c r="I66" s="143"/>
      <c r="J66" s="144">
        <f>J238</f>
        <v>0</v>
      </c>
      <c r="K66" s="141"/>
      <c r="L66" s="145"/>
    </row>
    <row r="67" spans="2:12" s="9" customFormat="1" ht="24.95" customHeight="1">
      <c r="B67" s="134"/>
      <c r="C67" s="135"/>
      <c r="D67" s="136" t="s">
        <v>406</v>
      </c>
      <c r="E67" s="137"/>
      <c r="F67" s="137"/>
      <c r="G67" s="137"/>
      <c r="H67" s="137"/>
      <c r="I67" s="137"/>
      <c r="J67" s="138">
        <f>J242</f>
        <v>0</v>
      </c>
      <c r="K67" s="135"/>
      <c r="L67" s="139"/>
    </row>
    <row r="68" spans="2:12" s="10" customFormat="1" ht="19.9" customHeight="1">
      <c r="B68" s="140"/>
      <c r="C68" s="141"/>
      <c r="D68" s="142" t="s">
        <v>407</v>
      </c>
      <c r="E68" s="143"/>
      <c r="F68" s="143"/>
      <c r="G68" s="143"/>
      <c r="H68" s="143"/>
      <c r="I68" s="143"/>
      <c r="J68" s="144">
        <f>J243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119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60" t="str">
        <f>E7</f>
        <v>Poldr Cihelna v k.ú. Močovice</v>
      </c>
      <c r="F78" s="361"/>
      <c r="G78" s="361"/>
      <c r="H78" s="361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106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13" t="str">
        <f>E9</f>
        <v>SO-02 - Sdružený objekt</v>
      </c>
      <c r="F80" s="362"/>
      <c r="G80" s="362"/>
      <c r="H80" s="362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F12</f>
        <v xml:space="preserve"> </v>
      </c>
      <c r="G82" s="36"/>
      <c r="H82" s="36"/>
      <c r="I82" s="29" t="s">
        <v>23</v>
      </c>
      <c r="J82" s="59" t="str">
        <f>IF(J12="","",J12)</f>
        <v>16. 6. 2022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25.7" customHeight="1">
      <c r="A84" s="34"/>
      <c r="B84" s="35"/>
      <c r="C84" s="29" t="s">
        <v>25</v>
      </c>
      <c r="D84" s="36"/>
      <c r="E84" s="36"/>
      <c r="F84" s="27" t="str">
        <f>E15</f>
        <v>ČR-SPÚ, Pobočka Kutná Hora</v>
      </c>
      <c r="G84" s="36"/>
      <c r="H84" s="36"/>
      <c r="I84" s="29" t="s">
        <v>31</v>
      </c>
      <c r="J84" s="32" t="str">
        <f>E21</f>
        <v>Agroprojekce Litomyšl, s.r.o.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6"/>
      <c r="E85" s="36"/>
      <c r="F85" s="27" t="str">
        <f>IF(E18="","",E18)</f>
        <v>Vyplň údaj</v>
      </c>
      <c r="G85" s="36"/>
      <c r="H85" s="36"/>
      <c r="I85" s="29" t="s">
        <v>34</v>
      </c>
      <c r="J85" s="32" t="str">
        <f>E24</f>
        <v xml:space="preserve"> 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120</v>
      </c>
      <c r="D87" s="149" t="s">
        <v>56</v>
      </c>
      <c r="E87" s="149" t="s">
        <v>52</v>
      </c>
      <c r="F87" s="149" t="s">
        <v>53</v>
      </c>
      <c r="G87" s="149" t="s">
        <v>121</v>
      </c>
      <c r="H87" s="149" t="s">
        <v>122</v>
      </c>
      <c r="I87" s="149" t="s">
        <v>123</v>
      </c>
      <c r="J87" s="149" t="s">
        <v>110</v>
      </c>
      <c r="K87" s="150" t="s">
        <v>124</v>
      </c>
      <c r="L87" s="151"/>
      <c r="M87" s="68" t="s">
        <v>19</v>
      </c>
      <c r="N87" s="69" t="s">
        <v>41</v>
      </c>
      <c r="O87" s="69" t="s">
        <v>125</v>
      </c>
      <c r="P87" s="69" t="s">
        <v>126</v>
      </c>
      <c r="Q87" s="69" t="s">
        <v>127</v>
      </c>
      <c r="R87" s="69" t="s">
        <v>128</v>
      </c>
      <c r="S87" s="69" t="s">
        <v>129</v>
      </c>
      <c r="T87" s="70" t="s">
        <v>130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9" customHeight="1">
      <c r="A88" s="34"/>
      <c r="B88" s="35"/>
      <c r="C88" s="75" t="s">
        <v>131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P89+P242</f>
        <v>0</v>
      </c>
      <c r="Q88" s="72"/>
      <c r="R88" s="154">
        <f>R89+R242</f>
        <v>4378.958107199999</v>
      </c>
      <c r="S88" s="72"/>
      <c r="T88" s="155">
        <f>T89+T242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70</v>
      </c>
      <c r="AU88" s="17" t="s">
        <v>111</v>
      </c>
      <c r="BK88" s="156">
        <f>BK89+BK242</f>
        <v>0</v>
      </c>
    </row>
    <row r="89" spans="2:63" s="12" customFormat="1" ht="25.9" customHeight="1">
      <c r="B89" s="157"/>
      <c r="C89" s="158"/>
      <c r="D89" s="159" t="s">
        <v>70</v>
      </c>
      <c r="E89" s="160" t="s">
        <v>132</v>
      </c>
      <c r="F89" s="160" t="s">
        <v>133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P90+P131+P153+P203+P217+P238</f>
        <v>0</v>
      </c>
      <c r="Q89" s="165"/>
      <c r="R89" s="166">
        <f>R90+R131+R153+R203+R217+R238</f>
        <v>4377.187695199999</v>
      </c>
      <c r="S89" s="165"/>
      <c r="T89" s="167">
        <f>T90+T131+T153+T203+T217+T238</f>
        <v>0</v>
      </c>
      <c r="AR89" s="168" t="s">
        <v>79</v>
      </c>
      <c r="AT89" s="169" t="s">
        <v>70</v>
      </c>
      <c r="AU89" s="169" t="s">
        <v>71</v>
      </c>
      <c r="AY89" s="168" t="s">
        <v>134</v>
      </c>
      <c r="BK89" s="170">
        <f>BK90+BK131+BK153+BK203+BK217+BK238</f>
        <v>0</v>
      </c>
    </row>
    <row r="90" spans="2:63" s="12" customFormat="1" ht="22.9" customHeight="1">
      <c r="B90" s="157"/>
      <c r="C90" s="158"/>
      <c r="D90" s="159" t="s">
        <v>70</v>
      </c>
      <c r="E90" s="171" t="s">
        <v>79</v>
      </c>
      <c r="F90" s="171" t="s">
        <v>135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SUM(P91:P130)</f>
        <v>0</v>
      </c>
      <c r="Q90" s="165"/>
      <c r="R90" s="166">
        <f>SUM(R91:R130)</f>
        <v>2.2963199999999997</v>
      </c>
      <c r="S90" s="165"/>
      <c r="T90" s="167">
        <f>SUM(T91:T130)</f>
        <v>0</v>
      </c>
      <c r="AR90" s="168" t="s">
        <v>79</v>
      </c>
      <c r="AT90" s="169" t="s">
        <v>70</v>
      </c>
      <c r="AU90" s="169" t="s">
        <v>79</v>
      </c>
      <c r="AY90" s="168" t="s">
        <v>134</v>
      </c>
      <c r="BK90" s="170">
        <f>SUM(BK91:BK130)</f>
        <v>0</v>
      </c>
    </row>
    <row r="91" spans="1:65" s="2" customFormat="1" ht="16.5" customHeight="1">
      <c r="A91" s="34"/>
      <c r="B91" s="35"/>
      <c r="C91" s="173" t="s">
        <v>79</v>
      </c>
      <c r="D91" s="173" t="s">
        <v>136</v>
      </c>
      <c r="E91" s="174" t="s">
        <v>408</v>
      </c>
      <c r="F91" s="175" t="s">
        <v>409</v>
      </c>
      <c r="G91" s="176" t="s">
        <v>139</v>
      </c>
      <c r="H91" s="177">
        <v>84</v>
      </c>
      <c r="I91" s="178"/>
      <c r="J91" s="179">
        <f>ROUND(I91*H91,2)</f>
        <v>0</v>
      </c>
      <c r="K91" s="175" t="s">
        <v>140</v>
      </c>
      <c r="L91" s="39"/>
      <c r="M91" s="180" t="s">
        <v>19</v>
      </c>
      <c r="N91" s="181" t="s">
        <v>42</v>
      </c>
      <c r="O91" s="64"/>
      <c r="P91" s="182">
        <f>O91*H91</f>
        <v>0</v>
      </c>
      <c r="Q91" s="182">
        <v>0.02698</v>
      </c>
      <c r="R91" s="182">
        <f>Q91*H91</f>
        <v>2.26632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141</v>
      </c>
      <c r="AT91" s="184" t="s">
        <v>136</v>
      </c>
      <c r="AU91" s="184" t="s">
        <v>82</v>
      </c>
      <c r="AY91" s="17" t="s">
        <v>134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79</v>
      </c>
      <c r="BK91" s="185">
        <f>ROUND(I91*H91,2)</f>
        <v>0</v>
      </c>
      <c r="BL91" s="17" t="s">
        <v>141</v>
      </c>
      <c r="BM91" s="184" t="s">
        <v>410</v>
      </c>
    </row>
    <row r="92" spans="1:47" s="2" customFormat="1" ht="11.25">
      <c r="A92" s="34"/>
      <c r="B92" s="35"/>
      <c r="C92" s="36"/>
      <c r="D92" s="186" t="s">
        <v>143</v>
      </c>
      <c r="E92" s="36"/>
      <c r="F92" s="187" t="s">
        <v>411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143</v>
      </c>
      <c r="AU92" s="17" t="s">
        <v>82</v>
      </c>
    </row>
    <row r="93" spans="1:47" s="2" customFormat="1" ht="11.25">
      <c r="A93" s="34"/>
      <c r="B93" s="35"/>
      <c r="C93" s="36"/>
      <c r="D93" s="191" t="s">
        <v>145</v>
      </c>
      <c r="E93" s="36"/>
      <c r="F93" s="192" t="s">
        <v>412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145</v>
      </c>
      <c r="AU93" s="17" t="s">
        <v>82</v>
      </c>
    </row>
    <row r="94" spans="2:51" s="13" customFormat="1" ht="11.25">
      <c r="B94" s="193"/>
      <c r="C94" s="194"/>
      <c r="D94" s="186" t="s">
        <v>147</v>
      </c>
      <c r="E94" s="195" t="s">
        <v>19</v>
      </c>
      <c r="F94" s="196" t="s">
        <v>413</v>
      </c>
      <c r="G94" s="194"/>
      <c r="H94" s="197">
        <v>84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147</v>
      </c>
      <c r="AU94" s="203" t="s">
        <v>82</v>
      </c>
      <c r="AV94" s="13" t="s">
        <v>82</v>
      </c>
      <c r="AW94" s="13" t="s">
        <v>33</v>
      </c>
      <c r="AX94" s="13" t="s">
        <v>79</v>
      </c>
      <c r="AY94" s="203" t="s">
        <v>134</v>
      </c>
    </row>
    <row r="95" spans="1:65" s="2" customFormat="1" ht="16.5" customHeight="1">
      <c r="A95" s="34"/>
      <c r="B95" s="35"/>
      <c r="C95" s="173" t="s">
        <v>82</v>
      </c>
      <c r="D95" s="173" t="s">
        <v>136</v>
      </c>
      <c r="E95" s="174" t="s">
        <v>414</v>
      </c>
      <c r="F95" s="175" t="s">
        <v>415</v>
      </c>
      <c r="G95" s="176" t="s">
        <v>416</v>
      </c>
      <c r="H95" s="177">
        <v>1000</v>
      </c>
      <c r="I95" s="178"/>
      <c r="J95" s="179">
        <f>ROUND(I95*H95,2)</f>
        <v>0</v>
      </c>
      <c r="K95" s="175" t="s">
        <v>140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3E-05</v>
      </c>
      <c r="R95" s="182">
        <f>Q95*H95</f>
        <v>0.030000000000000002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141</v>
      </c>
      <c r="AT95" s="184" t="s">
        <v>136</v>
      </c>
      <c r="AU95" s="184" t="s">
        <v>82</v>
      </c>
      <c r="AY95" s="17" t="s">
        <v>134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141</v>
      </c>
      <c r="BM95" s="184" t="s">
        <v>417</v>
      </c>
    </row>
    <row r="96" spans="1:47" s="2" customFormat="1" ht="11.25">
      <c r="A96" s="34"/>
      <c r="B96" s="35"/>
      <c r="C96" s="36"/>
      <c r="D96" s="186" t="s">
        <v>143</v>
      </c>
      <c r="E96" s="36"/>
      <c r="F96" s="187" t="s">
        <v>418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143</v>
      </c>
      <c r="AU96" s="17" t="s">
        <v>82</v>
      </c>
    </row>
    <row r="97" spans="1:47" s="2" customFormat="1" ht="11.25">
      <c r="A97" s="34"/>
      <c r="B97" s="35"/>
      <c r="C97" s="36"/>
      <c r="D97" s="191" t="s">
        <v>145</v>
      </c>
      <c r="E97" s="36"/>
      <c r="F97" s="192" t="s">
        <v>419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145</v>
      </c>
      <c r="AU97" s="17" t="s">
        <v>82</v>
      </c>
    </row>
    <row r="98" spans="1:65" s="2" customFormat="1" ht="21.75" customHeight="1">
      <c r="A98" s="34"/>
      <c r="B98" s="35"/>
      <c r="C98" s="173" t="s">
        <v>155</v>
      </c>
      <c r="D98" s="173" t="s">
        <v>136</v>
      </c>
      <c r="E98" s="174" t="s">
        <v>420</v>
      </c>
      <c r="F98" s="175" t="s">
        <v>421</v>
      </c>
      <c r="G98" s="176" t="s">
        <v>165</v>
      </c>
      <c r="H98" s="177">
        <v>140.25</v>
      </c>
      <c r="I98" s="178"/>
      <c r="J98" s="179">
        <f>ROUND(I98*H98,2)</f>
        <v>0</v>
      </c>
      <c r="K98" s="175" t="s">
        <v>140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141</v>
      </c>
      <c r="AT98" s="184" t="s">
        <v>136</v>
      </c>
      <c r="AU98" s="184" t="s">
        <v>82</v>
      </c>
      <c r="AY98" s="17" t="s">
        <v>134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79</v>
      </c>
      <c r="BK98" s="185">
        <f>ROUND(I98*H98,2)</f>
        <v>0</v>
      </c>
      <c r="BL98" s="17" t="s">
        <v>141</v>
      </c>
      <c r="BM98" s="184" t="s">
        <v>422</v>
      </c>
    </row>
    <row r="99" spans="1:47" s="2" customFormat="1" ht="11.25">
      <c r="A99" s="34"/>
      <c r="B99" s="35"/>
      <c r="C99" s="36"/>
      <c r="D99" s="186" t="s">
        <v>143</v>
      </c>
      <c r="E99" s="36"/>
      <c r="F99" s="187" t="s">
        <v>423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143</v>
      </c>
      <c r="AU99" s="17" t="s">
        <v>82</v>
      </c>
    </row>
    <row r="100" spans="1:47" s="2" customFormat="1" ht="11.25">
      <c r="A100" s="34"/>
      <c r="B100" s="35"/>
      <c r="C100" s="36"/>
      <c r="D100" s="191" t="s">
        <v>145</v>
      </c>
      <c r="E100" s="36"/>
      <c r="F100" s="192" t="s">
        <v>424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145</v>
      </c>
      <c r="AU100" s="17" t="s">
        <v>82</v>
      </c>
    </row>
    <row r="101" spans="2:51" s="13" customFormat="1" ht="11.25">
      <c r="B101" s="193"/>
      <c r="C101" s="194"/>
      <c r="D101" s="186" t="s">
        <v>147</v>
      </c>
      <c r="E101" s="195" t="s">
        <v>19</v>
      </c>
      <c r="F101" s="196" t="s">
        <v>425</v>
      </c>
      <c r="G101" s="194"/>
      <c r="H101" s="197">
        <v>140.25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147</v>
      </c>
      <c r="AU101" s="203" t="s">
        <v>82</v>
      </c>
      <c r="AV101" s="13" t="s">
        <v>82</v>
      </c>
      <c r="AW101" s="13" t="s">
        <v>33</v>
      </c>
      <c r="AX101" s="13" t="s">
        <v>79</v>
      </c>
      <c r="AY101" s="203" t="s">
        <v>134</v>
      </c>
    </row>
    <row r="102" spans="1:65" s="2" customFormat="1" ht="16.5" customHeight="1">
      <c r="A102" s="34"/>
      <c r="B102" s="35"/>
      <c r="C102" s="173" t="s">
        <v>141</v>
      </c>
      <c r="D102" s="173" t="s">
        <v>136</v>
      </c>
      <c r="E102" s="174" t="s">
        <v>171</v>
      </c>
      <c r="F102" s="175" t="s">
        <v>172</v>
      </c>
      <c r="G102" s="176" t="s">
        <v>165</v>
      </c>
      <c r="H102" s="177">
        <v>1590.19</v>
      </c>
      <c r="I102" s="178"/>
      <c r="J102" s="179">
        <f>ROUND(I102*H102,2)</f>
        <v>0</v>
      </c>
      <c r="K102" s="175" t="s">
        <v>140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141</v>
      </c>
      <c r="AT102" s="184" t="s">
        <v>136</v>
      </c>
      <c r="AU102" s="184" t="s">
        <v>82</v>
      </c>
      <c r="AY102" s="17" t="s">
        <v>134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79</v>
      </c>
      <c r="BK102" s="185">
        <f>ROUND(I102*H102,2)</f>
        <v>0</v>
      </c>
      <c r="BL102" s="17" t="s">
        <v>141</v>
      </c>
      <c r="BM102" s="184" t="s">
        <v>426</v>
      </c>
    </row>
    <row r="103" spans="1:47" s="2" customFormat="1" ht="19.5">
      <c r="A103" s="34"/>
      <c r="B103" s="35"/>
      <c r="C103" s="36"/>
      <c r="D103" s="186" t="s">
        <v>143</v>
      </c>
      <c r="E103" s="36"/>
      <c r="F103" s="187" t="s">
        <v>174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143</v>
      </c>
      <c r="AU103" s="17" t="s">
        <v>82</v>
      </c>
    </row>
    <row r="104" spans="1:47" s="2" customFormat="1" ht="11.25">
      <c r="A104" s="34"/>
      <c r="B104" s="35"/>
      <c r="C104" s="36"/>
      <c r="D104" s="191" t="s">
        <v>145</v>
      </c>
      <c r="E104" s="36"/>
      <c r="F104" s="192" t="s">
        <v>175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145</v>
      </c>
      <c r="AU104" s="17" t="s">
        <v>82</v>
      </c>
    </row>
    <row r="105" spans="2:51" s="13" customFormat="1" ht="11.25">
      <c r="B105" s="193"/>
      <c r="C105" s="194"/>
      <c r="D105" s="186" t="s">
        <v>147</v>
      </c>
      <c r="E105" s="195" t="s">
        <v>19</v>
      </c>
      <c r="F105" s="196" t="s">
        <v>427</v>
      </c>
      <c r="G105" s="194"/>
      <c r="H105" s="197">
        <v>1590.19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147</v>
      </c>
      <c r="AU105" s="203" t="s">
        <v>82</v>
      </c>
      <c r="AV105" s="13" t="s">
        <v>82</v>
      </c>
      <c r="AW105" s="13" t="s">
        <v>33</v>
      </c>
      <c r="AX105" s="13" t="s">
        <v>79</v>
      </c>
      <c r="AY105" s="203" t="s">
        <v>134</v>
      </c>
    </row>
    <row r="106" spans="1:65" s="2" customFormat="1" ht="16.5" customHeight="1">
      <c r="A106" s="34"/>
      <c r="B106" s="35"/>
      <c r="C106" s="173" t="s">
        <v>170</v>
      </c>
      <c r="D106" s="173" t="s">
        <v>136</v>
      </c>
      <c r="E106" s="174" t="s">
        <v>428</v>
      </c>
      <c r="F106" s="175" t="s">
        <v>429</v>
      </c>
      <c r="G106" s="176" t="s">
        <v>165</v>
      </c>
      <c r="H106" s="177">
        <v>0.96</v>
      </c>
      <c r="I106" s="178"/>
      <c r="J106" s="179">
        <f>ROUND(I106*H106,2)</f>
        <v>0</v>
      </c>
      <c r="K106" s="175" t="s">
        <v>140</v>
      </c>
      <c r="L106" s="39"/>
      <c r="M106" s="180" t="s">
        <v>19</v>
      </c>
      <c r="N106" s="181" t="s">
        <v>42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141</v>
      </c>
      <c r="AT106" s="184" t="s">
        <v>136</v>
      </c>
      <c r="AU106" s="184" t="s">
        <v>82</v>
      </c>
      <c r="AY106" s="17" t="s">
        <v>134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79</v>
      </c>
      <c r="BK106" s="185">
        <f>ROUND(I106*H106,2)</f>
        <v>0</v>
      </c>
      <c r="BL106" s="17" t="s">
        <v>141</v>
      </c>
      <c r="BM106" s="184" t="s">
        <v>430</v>
      </c>
    </row>
    <row r="107" spans="1:47" s="2" customFormat="1" ht="11.25">
      <c r="A107" s="34"/>
      <c r="B107" s="35"/>
      <c r="C107" s="36"/>
      <c r="D107" s="186" t="s">
        <v>143</v>
      </c>
      <c r="E107" s="36"/>
      <c r="F107" s="187" t="s">
        <v>431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143</v>
      </c>
      <c r="AU107" s="17" t="s">
        <v>82</v>
      </c>
    </row>
    <row r="108" spans="1:47" s="2" customFormat="1" ht="11.25">
      <c r="A108" s="34"/>
      <c r="B108" s="35"/>
      <c r="C108" s="36"/>
      <c r="D108" s="191" t="s">
        <v>145</v>
      </c>
      <c r="E108" s="36"/>
      <c r="F108" s="192" t="s">
        <v>432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145</v>
      </c>
      <c r="AU108" s="17" t="s">
        <v>82</v>
      </c>
    </row>
    <row r="109" spans="2:51" s="13" customFormat="1" ht="11.25">
      <c r="B109" s="193"/>
      <c r="C109" s="194"/>
      <c r="D109" s="186" t="s">
        <v>147</v>
      </c>
      <c r="E109" s="195" t="s">
        <v>19</v>
      </c>
      <c r="F109" s="196" t="s">
        <v>433</v>
      </c>
      <c r="G109" s="194"/>
      <c r="H109" s="197">
        <v>0.96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147</v>
      </c>
      <c r="AU109" s="203" t="s">
        <v>82</v>
      </c>
      <c r="AV109" s="13" t="s">
        <v>82</v>
      </c>
      <c r="AW109" s="13" t="s">
        <v>33</v>
      </c>
      <c r="AX109" s="13" t="s">
        <v>79</v>
      </c>
      <c r="AY109" s="203" t="s">
        <v>134</v>
      </c>
    </row>
    <row r="110" spans="1:65" s="2" customFormat="1" ht="21.75" customHeight="1">
      <c r="A110" s="34"/>
      <c r="B110" s="35"/>
      <c r="C110" s="173" t="s">
        <v>177</v>
      </c>
      <c r="D110" s="173" t="s">
        <v>136</v>
      </c>
      <c r="E110" s="174" t="s">
        <v>186</v>
      </c>
      <c r="F110" s="175" t="s">
        <v>187</v>
      </c>
      <c r="G110" s="176" t="s">
        <v>165</v>
      </c>
      <c r="H110" s="177">
        <v>2945.96</v>
      </c>
      <c r="I110" s="178"/>
      <c r="J110" s="179">
        <f>ROUND(I110*H110,2)</f>
        <v>0</v>
      </c>
      <c r="K110" s="175" t="s">
        <v>140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141</v>
      </c>
      <c r="AT110" s="184" t="s">
        <v>136</v>
      </c>
      <c r="AU110" s="184" t="s">
        <v>82</v>
      </c>
      <c r="AY110" s="17" t="s">
        <v>134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141</v>
      </c>
      <c r="BM110" s="184" t="s">
        <v>434</v>
      </c>
    </row>
    <row r="111" spans="1:47" s="2" customFormat="1" ht="19.5">
      <c r="A111" s="34"/>
      <c r="B111" s="35"/>
      <c r="C111" s="36"/>
      <c r="D111" s="186" t="s">
        <v>143</v>
      </c>
      <c r="E111" s="36"/>
      <c r="F111" s="187" t="s">
        <v>189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143</v>
      </c>
      <c r="AU111" s="17" t="s">
        <v>82</v>
      </c>
    </row>
    <row r="112" spans="1:47" s="2" customFormat="1" ht="11.25">
      <c r="A112" s="34"/>
      <c r="B112" s="35"/>
      <c r="C112" s="36"/>
      <c r="D112" s="191" t="s">
        <v>145</v>
      </c>
      <c r="E112" s="36"/>
      <c r="F112" s="192" t="s">
        <v>190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145</v>
      </c>
      <c r="AU112" s="17" t="s">
        <v>82</v>
      </c>
    </row>
    <row r="113" spans="2:51" s="13" customFormat="1" ht="11.25">
      <c r="B113" s="193"/>
      <c r="C113" s="194"/>
      <c r="D113" s="186" t="s">
        <v>147</v>
      </c>
      <c r="E113" s="195" t="s">
        <v>19</v>
      </c>
      <c r="F113" s="196" t="s">
        <v>435</v>
      </c>
      <c r="G113" s="194"/>
      <c r="H113" s="197">
        <v>280.5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147</v>
      </c>
      <c r="AU113" s="203" t="s">
        <v>82</v>
      </c>
      <c r="AV113" s="13" t="s">
        <v>82</v>
      </c>
      <c r="AW113" s="13" t="s">
        <v>33</v>
      </c>
      <c r="AX113" s="13" t="s">
        <v>71</v>
      </c>
      <c r="AY113" s="203" t="s">
        <v>134</v>
      </c>
    </row>
    <row r="114" spans="2:51" s="13" customFormat="1" ht="11.25">
      <c r="B114" s="193"/>
      <c r="C114" s="194"/>
      <c r="D114" s="186" t="s">
        <v>147</v>
      </c>
      <c r="E114" s="195" t="s">
        <v>19</v>
      </c>
      <c r="F114" s="196" t="s">
        <v>436</v>
      </c>
      <c r="G114" s="194"/>
      <c r="H114" s="197">
        <v>2148.6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147</v>
      </c>
      <c r="AU114" s="203" t="s">
        <v>82</v>
      </c>
      <c r="AV114" s="13" t="s">
        <v>82</v>
      </c>
      <c r="AW114" s="13" t="s">
        <v>33</v>
      </c>
      <c r="AX114" s="13" t="s">
        <v>71</v>
      </c>
      <c r="AY114" s="203" t="s">
        <v>134</v>
      </c>
    </row>
    <row r="115" spans="2:51" s="13" customFormat="1" ht="11.25">
      <c r="B115" s="193"/>
      <c r="C115" s="194"/>
      <c r="D115" s="186" t="s">
        <v>147</v>
      </c>
      <c r="E115" s="195" t="s">
        <v>19</v>
      </c>
      <c r="F115" s="196" t="s">
        <v>437</v>
      </c>
      <c r="G115" s="194"/>
      <c r="H115" s="197">
        <v>516.2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147</v>
      </c>
      <c r="AU115" s="203" t="s">
        <v>82</v>
      </c>
      <c r="AV115" s="13" t="s">
        <v>82</v>
      </c>
      <c r="AW115" s="13" t="s">
        <v>33</v>
      </c>
      <c r="AX115" s="13" t="s">
        <v>71</v>
      </c>
      <c r="AY115" s="203" t="s">
        <v>134</v>
      </c>
    </row>
    <row r="116" spans="2:51" s="13" customFormat="1" ht="11.25">
      <c r="B116" s="193"/>
      <c r="C116" s="194"/>
      <c r="D116" s="186" t="s">
        <v>147</v>
      </c>
      <c r="E116" s="195" t="s">
        <v>19</v>
      </c>
      <c r="F116" s="196" t="s">
        <v>438</v>
      </c>
      <c r="G116" s="194"/>
      <c r="H116" s="197">
        <v>0.66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147</v>
      </c>
      <c r="AU116" s="203" t="s">
        <v>82</v>
      </c>
      <c r="AV116" s="13" t="s">
        <v>82</v>
      </c>
      <c r="AW116" s="13" t="s">
        <v>33</v>
      </c>
      <c r="AX116" s="13" t="s">
        <v>71</v>
      </c>
      <c r="AY116" s="203" t="s">
        <v>134</v>
      </c>
    </row>
    <row r="117" spans="1:65" s="2" customFormat="1" ht="16.5" customHeight="1">
      <c r="A117" s="34"/>
      <c r="B117" s="35"/>
      <c r="C117" s="173" t="s">
        <v>185</v>
      </c>
      <c r="D117" s="173" t="s">
        <v>136</v>
      </c>
      <c r="E117" s="174" t="s">
        <v>207</v>
      </c>
      <c r="F117" s="175" t="s">
        <v>208</v>
      </c>
      <c r="G117" s="176" t="s">
        <v>165</v>
      </c>
      <c r="H117" s="177">
        <v>1214.55</v>
      </c>
      <c r="I117" s="178"/>
      <c r="J117" s="179">
        <f>ROUND(I117*H117,2)</f>
        <v>0</v>
      </c>
      <c r="K117" s="175" t="s">
        <v>140</v>
      </c>
      <c r="L117" s="39"/>
      <c r="M117" s="180" t="s">
        <v>19</v>
      </c>
      <c r="N117" s="181" t="s">
        <v>42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141</v>
      </c>
      <c r="AT117" s="184" t="s">
        <v>136</v>
      </c>
      <c r="AU117" s="184" t="s">
        <v>82</v>
      </c>
      <c r="AY117" s="17" t="s">
        <v>134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79</v>
      </c>
      <c r="BK117" s="185">
        <f>ROUND(I117*H117,2)</f>
        <v>0</v>
      </c>
      <c r="BL117" s="17" t="s">
        <v>141</v>
      </c>
      <c r="BM117" s="184" t="s">
        <v>439</v>
      </c>
    </row>
    <row r="118" spans="1:47" s="2" customFormat="1" ht="19.5">
      <c r="A118" s="34"/>
      <c r="B118" s="35"/>
      <c r="C118" s="36"/>
      <c r="D118" s="186" t="s">
        <v>143</v>
      </c>
      <c r="E118" s="36"/>
      <c r="F118" s="187" t="s">
        <v>210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143</v>
      </c>
      <c r="AU118" s="17" t="s">
        <v>82</v>
      </c>
    </row>
    <row r="119" spans="1:47" s="2" customFormat="1" ht="11.25">
      <c r="A119" s="34"/>
      <c r="B119" s="35"/>
      <c r="C119" s="36"/>
      <c r="D119" s="191" t="s">
        <v>145</v>
      </c>
      <c r="E119" s="36"/>
      <c r="F119" s="192" t="s">
        <v>211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145</v>
      </c>
      <c r="AU119" s="17" t="s">
        <v>82</v>
      </c>
    </row>
    <row r="120" spans="2:51" s="13" customFormat="1" ht="11.25">
      <c r="B120" s="193"/>
      <c r="C120" s="194"/>
      <c r="D120" s="186" t="s">
        <v>147</v>
      </c>
      <c r="E120" s="195" t="s">
        <v>19</v>
      </c>
      <c r="F120" s="196" t="s">
        <v>440</v>
      </c>
      <c r="G120" s="194"/>
      <c r="H120" s="197">
        <v>140.25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147</v>
      </c>
      <c r="AU120" s="203" t="s">
        <v>82</v>
      </c>
      <c r="AV120" s="13" t="s">
        <v>82</v>
      </c>
      <c r="AW120" s="13" t="s">
        <v>33</v>
      </c>
      <c r="AX120" s="13" t="s">
        <v>71</v>
      </c>
      <c r="AY120" s="203" t="s">
        <v>134</v>
      </c>
    </row>
    <row r="121" spans="2:51" s="13" customFormat="1" ht="11.25">
      <c r="B121" s="193"/>
      <c r="C121" s="194"/>
      <c r="D121" s="186" t="s">
        <v>147</v>
      </c>
      <c r="E121" s="195" t="s">
        <v>19</v>
      </c>
      <c r="F121" s="196" t="s">
        <v>441</v>
      </c>
      <c r="G121" s="194"/>
      <c r="H121" s="197">
        <v>1074.3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147</v>
      </c>
      <c r="AU121" s="203" t="s">
        <v>82</v>
      </c>
      <c r="AV121" s="13" t="s">
        <v>82</v>
      </c>
      <c r="AW121" s="13" t="s">
        <v>33</v>
      </c>
      <c r="AX121" s="13" t="s">
        <v>71</v>
      </c>
      <c r="AY121" s="203" t="s">
        <v>134</v>
      </c>
    </row>
    <row r="122" spans="1:65" s="2" customFormat="1" ht="16.5" customHeight="1">
      <c r="A122" s="34"/>
      <c r="B122" s="35"/>
      <c r="C122" s="173" t="s">
        <v>192</v>
      </c>
      <c r="D122" s="173" t="s">
        <v>136</v>
      </c>
      <c r="E122" s="174" t="s">
        <v>442</v>
      </c>
      <c r="F122" s="175" t="s">
        <v>443</v>
      </c>
      <c r="G122" s="176" t="s">
        <v>165</v>
      </c>
      <c r="H122" s="177">
        <v>140.25</v>
      </c>
      <c r="I122" s="178"/>
      <c r="J122" s="179">
        <f>ROUND(I122*H122,2)</f>
        <v>0</v>
      </c>
      <c r="K122" s="175" t="s">
        <v>140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141</v>
      </c>
      <c r="AT122" s="184" t="s">
        <v>136</v>
      </c>
      <c r="AU122" s="184" t="s">
        <v>82</v>
      </c>
      <c r="AY122" s="17" t="s">
        <v>134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141</v>
      </c>
      <c r="BM122" s="184" t="s">
        <v>444</v>
      </c>
    </row>
    <row r="123" spans="1:47" s="2" customFormat="1" ht="19.5">
      <c r="A123" s="34"/>
      <c r="B123" s="35"/>
      <c r="C123" s="36"/>
      <c r="D123" s="186" t="s">
        <v>143</v>
      </c>
      <c r="E123" s="36"/>
      <c r="F123" s="187" t="s">
        <v>445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143</v>
      </c>
      <c r="AU123" s="17" t="s">
        <v>82</v>
      </c>
    </row>
    <row r="124" spans="1:47" s="2" customFormat="1" ht="11.25">
      <c r="A124" s="34"/>
      <c r="B124" s="35"/>
      <c r="C124" s="36"/>
      <c r="D124" s="191" t="s">
        <v>145</v>
      </c>
      <c r="E124" s="36"/>
      <c r="F124" s="192" t="s">
        <v>446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145</v>
      </c>
      <c r="AU124" s="17" t="s">
        <v>82</v>
      </c>
    </row>
    <row r="125" spans="2:51" s="13" customFormat="1" ht="11.25">
      <c r="B125" s="193"/>
      <c r="C125" s="194"/>
      <c r="D125" s="186" t="s">
        <v>147</v>
      </c>
      <c r="E125" s="195" t="s">
        <v>19</v>
      </c>
      <c r="F125" s="196" t="s">
        <v>447</v>
      </c>
      <c r="G125" s="194"/>
      <c r="H125" s="197">
        <v>140.25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147</v>
      </c>
      <c r="AU125" s="203" t="s">
        <v>82</v>
      </c>
      <c r="AV125" s="13" t="s">
        <v>82</v>
      </c>
      <c r="AW125" s="13" t="s">
        <v>33</v>
      </c>
      <c r="AX125" s="13" t="s">
        <v>79</v>
      </c>
      <c r="AY125" s="203" t="s">
        <v>134</v>
      </c>
    </row>
    <row r="126" spans="1:65" s="2" customFormat="1" ht="16.5" customHeight="1">
      <c r="A126" s="34"/>
      <c r="B126" s="35"/>
      <c r="C126" s="173" t="s">
        <v>199</v>
      </c>
      <c r="D126" s="173" t="s">
        <v>136</v>
      </c>
      <c r="E126" s="174" t="s">
        <v>448</v>
      </c>
      <c r="F126" s="175" t="s">
        <v>449</v>
      </c>
      <c r="G126" s="176" t="s">
        <v>165</v>
      </c>
      <c r="H126" s="177">
        <v>1074.327</v>
      </c>
      <c r="I126" s="178"/>
      <c r="J126" s="179">
        <f>ROUND(I126*H126,2)</f>
        <v>0</v>
      </c>
      <c r="K126" s="175" t="s">
        <v>140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141</v>
      </c>
      <c r="AT126" s="184" t="s">
        <v>136</v>
      </c>
      <c r="AU126" s="184" t="s">
        <v>82</v>
      </c>
      <c r="AY126" s="17" t="s">
        <v>134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79</v>
      </c>
      <c r="BK126" s="185">
        <f>ROUND(I126*H126,2)</f>
        <v>0</v>
      </c>
      <c r="BL126" s="17" t="s">
        <v>141</v>
      </c>
      <c r="BM126" s="184" t="s">
        <v>450</v>
      </c>
    </row>
    <row r="127" spans="1:47" s="2" customFormat="1" ht="19.5">
      <c r="A127" s="34"/>
      <c r="B127" s="35"/>
      <c r="C127" s="36"/>
      <c r="D127" s="186" t="s">
        <v>143</v>
      </c>
      <c r="E127" s="36"/>
      <c r="F127" s="187" t="s">
        <v>451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82</v>
      </c>
    </row>
    <row r="128" spans="1:47" s="2" customFormat="1" ht="11.25">
      <c r="A128" s="34"/>
      <c r="B128" s="35"/>
      <c r="C128" s="36"/>
      <c r="D128" s="191" t="s">
        <v>145</v>
      </c>
      <c r="E128" s="36"/>
      <c r="F128" s="192" t="s">
        <v>452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145</v>
      </c>
      <c r="AU128" s="17" t="s">
        <v>82</v>
      </c>
    </row>
    <row r="129" spans="2:51" s="13" customFormat="1" ht="11.25">
      <c r="B129" s="193"/>
      <c r="C129" s="194"/>
      <c r="D129" s="186" t="s">
        <v>147</v>
      </c>
      <c r="E129" s="195" t="s">
        <v>19</v>
      </c>
      <c r="F129" s="196" t="s">
        <v>453</v>
      </c>
      <c r="G129" s="194"/>
      <c r="H129" s="197">
        <v>2477.87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147</v>
      </c>
      <c r="AU129" s="203" t="s">
        <v>82</v>
      </c>
      <c r="AV129" s="13" t="s">
        <v>82</v>
      </c>
      <c r="AW129" s="13" t="s">
        <v>33</v>
      </c>
      <c r="AX129" s="13" t="s">
        <v>71</v>
      </c>
      <c r="AY129" s="203" t="s">
        <v>134</v>
      </c>
    </row>
    <row r="130" spans="2:51" s="13" customFormat="1" ht="11.25">
      <c r="B130" s="193"/>
      <c r="C130" s="194"/>
      <c r="D130" s="186" t="s">
        <v>147</v>
      </c>
      <c r="E130" s="195" t="s">
        <v>19</v>
      </c>
      <c r="F130" s="196" t="s">
        <v>454</v>
      </c>
      <c r="G130" s="194"/>
      <c r="H130" s="197">
        <v>-1403.543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147</v>
      </c>
      <c r="AU130" s="203" t="s">
        <v>82</v>
      </c>
      <c r="AV130" s="13" t="s">
        <v>82</v>
      </c>
      <c r="AW130" s="13" t="s">
        <v>33</v>
      </c>
      <c r="AX130" s="13" t="s">
        <v>71</v>
      </c>
      <c r="AY130" s="203" t="s">
        <v>134</v>
      </c>
    </row>
    <row r="131" spans="2:63" s="12" customFormat="1" ht="22.9" customHeight="1">
      <c r="B131" s="157"/>
      <c r="C131" s="158"/>
      <c r="D131" s="159" t="s">
        <v>70</v>
      </c>
      <c r="E131" s="171" t="s">
        <v>82</v>
      </c>
      <c r="F131" s="171" t="s">
        <v>455</v>
      </c>
      <c r="G131" s="158"/>
      <c r="H131" s="158"/>
      <c r="I131" s="161"/>
      <c r="J131" s="172">
        <f>BK131</f>
        <v>0</v>
      </c>
      <c r="K131" s="158"/>
      <c r="L131" s="163"/>
      <c r="M131" s="164"/>
      <c r="N131" s="165"/>
      <c r="O131" s="165"/>
      <c r="P131" s="166">
        <f>SUM(P132:P152)</f>
        <v>0</v>
      </c>
      <c r="Q131" s="165"/>
      <c r="R131" s="166">
        <f>SUM(R132:R152)</f>
        <v>213.49009268</v>
      </c>
      <c r="S131" s="165"/>
      <c r="T131" s="167">
        <f>SUM(T132:T152)</f>
        <v>0</v>
      </c>
      <c r="AR131" s="168" t="s">
        <v>79</v>
      </c>
      <c r="AT131" s="169" t="s">
        <v>70</v>
      </c>
      <c r="AU131" s="169" t="s">
        <v>79</v>
      </c>
      <c r="AY131" s="168" t="s">
        <v>134</v>
      </c>
      <c r="BK131" s="170">
        <f>SUM(BK132:BK152)</f>
        <v>0</v>
      </c>
    </row>
    <row r="132" spans="1:65" s="2" customFormat="1" ht="16.5" customHeight="1">
      <c r="A132" s="34"/>
      <c r="B132" s="35"/>
      <c r="C132" s="173" t="s">
        <v>206</v>
      </c>
      <c r="D132" s="173" t="s">
        <v>136</v>
      </c>
      <c r="E132" s="174" t="s">
        <v>456</v>
      </c>
      <c r="F132" s="175" t="s">
        <v>457</v>
      </c>
      <c r="G132" s="176" t="s">
        <v>165</v>
      </c>
      <c r="H132" s="177">
        <v>91.7</v>
      </c>
      <c r="I132" s="178"/>
      <c r="J132" s="179">
        <f>ROUND(I132*H132,2)</f>
        <v>0</v>
      </c>
      <c r="K132" s="175" t="s">
        <v>140</v>
      </c>
      <c r="L132" s="39"/>
      <c r="M132" s="180" t="s">
        <v>19</v>
      </c>
      <c r="N132" s="181" t="s">
        <v>42</v>
      </c>
      <c r="O132" s="64"/>
      <c r="P132" s="182">
        <f>O132*H132</f>
        <v>0</v>
      </c>
      <c r="Q132" s="182">
        <v>2.30102</v>
      </c>
      <c r="R132" s="182">
        <f>Q132*H132</f>
        <v>211.003534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141</v>
      </c>
      <c r="AT132" s="184" t="s">
        <v>136</v>
      </c>
      <c r="AU132" s="184" t="s">
        <v>82</v>
      </c>
      <c r="AY132" s="17" t="s">
        <v>134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79</v>
      </c>
      <c r="BK132" s="185">
        <f>ROUND(I132*H132,2)</f>
        <v>0</v>
      </c>
      <c r="BL132" s="17" t="s">
        <v>141</v>
      </c>
      <c r="BM132" s="184" t="s">
        <v>458</v>
      </c>
    </row>
    <row r="133" spans="1:47" s="2" customFormat="1" ht="11.25">
      <c r="A133" s="34"/>
      <c r="B133" s="35"/>
      <c r="C133" s="36"/>
      <c r="D133" s="186" t="s">
        <v>143</v>
      </c>
      <c r="E133" s="36"/>
      <c r="F133" s="187" t="s">
        <v>459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143</v>
      </c>
      <c r="AU133" s="17" t="s">
        <v>82</v>
      </c>
    </row>
    <row r="134" spans="1:47" s="2" customFormat="1" ht="11.25">
      <c r="A134" s="34"/>
      <c r="B134" s="35"/>
      <c r="C134" s="36"/>
      <c r="D134" s="191" t="s">
        <v>145</v>
      </c>
      <c r="E134" s="36"/>
      <c r="F134" s="192" t="s">
        <v>460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82</v>
      </c>
    </row>
    <row r="135" spans="1:47" s="2" customFormat="1" ht="19.5">
      <c r="A135" s="34"/>
      <c r="B135" s="35"/>
      <c r="C135" s="36"/>
      <c r="D135" s="186" t="s">
        <v>243</v>
      </c>
      <c r="E135" s="36"/>
      <c r="F135" s="214" t="s">
        <v>461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243</v>
      </c>
      <c r="AU135" s="17" t="s">
        <v>82</v>
      </c>
    </row>
    <row r="136" spans="2:51" s="13" customFormat="1" ht="11.25">
      <c r="B136" s="193"/>
      <c r="C136" s="194"/>
      <c r="D136" s="186" t="s">
        <v>147</v>
      </c>
      <c r="E136" s="195" t="s">
        <v>19</v>
      </c>
      <c r="F136" s="196" t="s">
        <v>462</v>
      </c>
      <c r="G136" s="194"/>
      <c r="H136" s="197">
        <v>91.7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147</v>
      </c>
      <c r="AU136" s="203" t="s">
        <v>82</v>
      </c>
      <c r="AV136" s="13" t="s">
        <v>82</v>
      </c>
      <c r="AW136" s="13" t="s">
        <v>33</v>
      </c>
      <c r="AX136" s="13" t="s">
        <v>79</v>
      </c>
      <c r="AY136" s="203" t="s">
        <v>134</v>
      </c>
    </row>
    <row r="137" spans="1:65" s="2" customFormat="1" ht="16.5" customHeight="1">
      <c r="A137" s="34"/>
      <c r="B137" s="35"/>
      <c r="C137" s="173" t="s">
        <v>212</v>
      </c>
      <c r="D137" s="173" t="s">
        <v>136</v>
      </c>
      <c r="E137" s="174" t="s">
        <v>463</v>
      </c>
      <c r="F137" s="175" t="s">
        <v>464</v>
      </c>
      <c r="G137" s="176" t="s">
        <v>158</v>
      </c>
      <c r="H137" s="177">
        <v>26.884</v>
      </c>
      <c r="I137" s="178"/>
      <c r="J137" s="179">
        <f>ROUND(I137*H137,2)</f>
        <v>0</v>
      </c>
      <c r="K137" s="175" t="s">
        <v>140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0.00247</v>
      </c>
      <c r="R137" s="182">
        <f>Q137*H137</f>
        <v>0.06640348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141</v>
      </c>
      <c r="AT137" s="184" t="s">
        <v>136</v>
      </c>
      <c r="AU137" s="184" t="s">
        <v>82</v>
      </c>
      <c r="AY137" s="17" t="s">
        <v>134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141</v>
      </c>
      <c r="BM137" s="184" t="s">
        <v>465</v>
      </c>
    </row>
    <row r="138" spans="1:47" s="2" customFormat="1" ht="11.25">
      <c r="A138" s="34"/>
      <c r="B138" s="35"/>
      <c r="C138" s="36"/>
      <c r="D138" s="186" t="s">
        <v>143</v>
      </c>
      <c r="E138" s="36"/>
      <c r="F138" s="187" t="s">
        <v>466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143</v>
      </c>
      <c r="AU138" s="17" t="s">
        <v>82</v>
      </c>
    </row>
    <row r="139" spans="1:47" s="2" customFormat="1" ht="11.25">
      <c r="A139" s="34"/>
      <c r="B139" s="35"/>
      <c r="C139" s="36"/>
      <c r="D139" s="191" t="s">
        <v>145</v>
      </c>
      <c r="E139" s="36"/>
      <c r="F139" s="192" t="s">
        <v>467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145</v>
      </c>
      <c r="AU139" s="17" t="s">
        <v>82</v>
      </c>
    </row>
    <row r="140" spans="2:51" s="13" customFormat="1" ht="11.25">
      <c r="B140" s="193"/>
      <c r="C140" s="194"/>
      <c r="D140" s="186" t="s">
        <v>147</v>
      </c>
      <c r="E140" s="195" t="s">
        <v>19</v>
      </c>
      <c r="F140" s="196" t="s">
        <v>468</v>
      </c>
      <c r="G140" s="194"/>
      <c r="H140" s="197">
        <v>26.884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147</v>
      </c>
      <c r="AU140" s="203" t="s">
        <v>82</v>
      </c>
      <c r="AV140" s="13" t="s">
        <v>82</v>
      </c>
      <c r="AW140" s="13" t="s">
        <v>33</v>
      </c>
      <c r="AX140" s="13" t="s">
        <v>79</v>
      </c>
      <c r="AY140" s="203" t="s">
        <v>134</v>
      </c>
    </row>
    <row r="141" spans="1:65" s="2" customFormat="1" ht="16.5" customHeight="1">
      <c r="A141" s="34"/>
      <c r="B141" s="35"/>
      <c r="C141" s="173" t="s">
        <v>218</v>
      </c>
      <c r="D141" s="173" t="s">
        <v>136</v>
      </c>
      <c r="E141" s="174" t="s">
        <v>469</v>
      </c>
      <c r="F141" s="175" t="s">
        <v>470</v>
      </c>
      <c r="G141" s="176" t="s">
        <v>158</v>
      </c>
      <c r="H141" s="177">
        <v>26.884</v>
      </c>
      <c r="I141" s="178"/>
      <c r="J141" s="179">
        <f>ROUND(I141*H141,2)</f>
        <v>0</v>
      </c>
      <c r="K141" s="175" t="s">
        <v>140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141</v>
      </c>
      <c r="AT141" s="184" t="s">
        <v>136</v>
      </c>
      <c r="AU141" s="184" t="s">
        <v>82</v>
      </c>
      <c r="AY141" s="17" t="s">
        <v>134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79</v>
      </c>
      <c r="BK141" s="185">
        <f>ROUND(I141*H141,2)</f>
        <v>0</v>
      </c>
      <c r="BL141" s="17" t="s">
        <v>141</v>
      </c>
      <c r="BM141" s="184" t="s">
        <v>471</v>
      </c>
    </row>
    <row r="142" spans="1:47" s="2" customFormat="1" ht="11.25">
      <c r="A142" s="34"/>
      <c r="B142" s="35"/>
      <c r="C142" s="36"/>
      <c r="D142" s="186" t="s">
        <v>143</v>
      </c>
      <c r="E142" s="36"/>
      <c r="F142" s="187" t="s">
        <v>472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143</v>
      </c>
      <c r="AU142" s="17" t="s">
        <v>82</v>
      </c>
    </row>
    <row r="143" spans="1:47" s="2" customFormat="1" ht="11.25">
      <c r="A143" s="34"/>
      <c r="B143" s="35"/>
      <c r="C143" s="36"/>
      <c r="D143" s="191" t="s">
        <v>145</v>
      </c>
      <c r="E143" s="36"/>
      <c r="F143" s="192" t="s">
        <v>473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1:65" s="2" customFormat="1" ht="16.5" customHeight="1">
      <c r="A144" s="34"/>
      <c r="B144" s="35"/>
      <c r="C144" s="173" t="s">
        <v>225</v>
      </c>
      <c r="D144" s="173" t="s">
        <v>136</v>
      </c>
      <c r="E144" s="174" t="s">
        <v>474</v>
      </c>
      <c r="F144" s="175" t="s">
        <v>475</v>
      </c>
      <c r="G144" s="176" t="s">
        <v>165</v>
      </c>
      <c r="H144" s="177">
        <v>0.96</v>
      </c>
      <c r="I144" s="178"/>
      <c r="J144" s="179">
        <f>ROUND(I144*H144,2)</f>
        <v>0</v>
      </c>
      <c r="K144" s="175" t="s">
        <v>140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2.50187</v>
      </c>
      <c r="R144" s="182">
        <f>Q144*H144</f>
        <v>2.4017951999999996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141</v>
      </c>
      <c r="AT144" s="184" t="s">
        <v>136</v>
      </c>
      <c r="AU144" s="184" t="s">
        <v>82</v>
      </c>
      <c r="AY144" s="17" t="s">
        <v>134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141</v>
      </c>
      <c r="BM144" s="184" t="s">
        <v>476</v>
      </c>
    </row>
    <row r="145" spans="1:47" s="2" customFormat="1" ht="11.25">
      <c r="A145" s="34"/>
      <c r="B145" s="35"/>
      <c r="C145" s="36"/>
      <c r="D145" s="186" t="s">
        <v>143</v>
      </c>
      <c r="E145" s="36"/>
      <c r="F145" s="187" t="s">
        <v>477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143</v>
      </c>
      <c r="AU145" s="17" t="s">
        <v>82</v>
      </c>
    </row>
    <row r="146" spans="1:47" s="2" customFormat="1" ht="11.25">
      <c r="A146" s="34"/>
      <c r="B146" s="35"/>
      <c r="C146" s="36"/>
      <c r="D146" s="191" t="s">
        <v>145</v>
      </c>
      <c r="E146" s="36"/>
      <c r="F146" s="192" t="s">
        <v>478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145</v>
      </c>
      <c r="AU146" s="17" t="s">
        <v>82</v>
      </c>
    </row>
    <row r="147" spans="1:47" s="2" customFormat="1" ht="19.5">
      <c r="A147" s="34"/>
      <c r="B147" s="35"/>
      <c r="C147" s="36"/>
      <c r="D147" s="186" t="s">
        <v>243</v>
      </c>
      <c r="E147" s="36"/>
      <c r="F147" s="214" t="s">
        <v>479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243</v>
      </c>
      <c r="AU147" s="17" t="s">
        <v>82</v>
      </c>
    </row>
    <row r="148" spans="2:51" s="13" customFormat="1" ht="11.25">
      <c r="B148" s="193"/>
      <c r="C148" s="194"/>
      <c r="D148" s="186" t="s">
        <v>147</v>
      </c>
      <c r="E148" s="195" t="s">
        <v>19</v>
      </c>
      <c r="F148" s="196" t="s">
        <v>433</v>
      </c>
      <c r="G148" s="194"/>
      <c r="H148" s="197">
        <v>0.96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147</v>
      </c>
      <c r="AU148" s="203" t="s">
        <v>82</v>
      </c>
      <c r="AV148" s="13" t="s">
        <v>82</v>
      </c>
      <c r="AW148" s="13" t="s">
        <v>33</v>
      </c>
      <c r="AX148" s="13" t="s">
        <v>79</v>
      </c>
      <c r="AY148" s="203" t="s">
        <v>134</v>
      </c>
    </row>
    <row r="149" spans="1:65" s="2" customFormat="1" ht="21.75" customHeight="1">
      <c r="A149" s="34"/>
      <c r="B149" s="35"/>
      <c r="C149" s="173" t="s">
        <v>230</v>
      </c>
      <c r="D149" s="173" t="s">
        <v>136</v>
      </c>
      <c r="E149" s="174" t="s">
        <v>480</v>
      </c>
      <c r="F149" s="175" t="s">
        <v>481</v>
      </c>
      <c r="G149" s="176" t="s">
        <v>323</v>
      </c>
      <c r="H149" s="177">
        <v>1</v>
      </c>
      <c r="I149" s="178"/>
      <c r="J149" s="179">
        <f>ROUND(I149*H149,2)</f>
        <v>0</v>
      </c>
      <c r="K149" s="175" t="s">
        <v>140</v>
      </c>
      <c r="L149" s="39"/>
      <c r="M149" s="180" t="s">
        <v>19</v>
      </c>
      <c r="N149" s="181" t="s">
        <v>42</v>
      </c>
      <c r="O149" s="64"/>
      <c r="P149" s="182">
        <f>O149*H149</f>
        <v>0</v>
      </c>
      <c r="Q149" s="182">
        <v>0.01836</v>
      </c>
      <c r="R149" s="182">
        <f>Q149*H149</f>
        <v>0.01836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141</v>
      </c>
      <c r="AT149" s="184" t="s">
        <v>136</v>
      </c>
      <c r="AU149" s="184" t="s">
        <v>82</v>
      </c>
      <c r="AY149" s="17" t="s">
        <v>134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79</v>
      </c>
      <c r="BK149" s="185">
        <f>ROUND(I149*H149,2)</f>
        <v>0</v>
      </c>
      <c r="BL149" s="17" t="s">
        <v>141</v>
      </c>
      <c r="BM149" s="184" t="s">
        <v>482</v>
      </c>
    </row>
    <row r="150" spans="1:47" s="2" customFormat="1" ht="19.5">
      <c r="A150" s="34"/>
      <c r="B150" s="35"/>
      <c r="C150" s="36"/>
      <c r="D150" s="186" t="s">
        <v>143</v>
      </c>
      <c r="E150" s="36"/>
      <c r="F150" s="187" t="s">
        <v>483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143</v>
      </c>
      <c r="AU150" s="17" t="s">
        <v>82</v>
      </c>
    </row>
    <row r="151" spans="1:47" s="2" customFormat="1" ht="11.25">
      <c r="A151" s="34"/>
      <c r="B151" s="35"/>
      <c r="C151" s="36"/>
      <c r="D151" s="191" t="s">
        <v>145</v>
      </c>
      <c r="E151" s="36"/>
      <c r="F151" s="192" t="s">
        <v>484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82</v>
      </c>
    </row>
    <row r="152" spans="2:51" s="13" customFormat="1" ht="11.25">
      <c r="B152" s="193"/>
      <c r="C152" s="194"/>
      <c r="D152" s="186" t="s">
        <v>147</v>
      </c>
      <c r="E152" s="195" t="s">
        <v>19</v>
      </c>
      <c r="F152" s="196" t="s">
        <v>485</v>
      </c>
      <c r="G152" s="194"/>
      <c r="H152" s="197">
        <v>1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147</v>
      </c>
      <c r="AU152" s="203" t="s">
        <v>82</v>
      </c>
      <c r="AV152" s="13" t="s">
        <v>82</v>
      </c>
      <c r="AW152" s="13" t="s">
        <v>33</v>
      </c>
      <c r="AX152" s="13" t="s">
        <v>79</v>
      </c>
      <c r="AY152" s="203" t="s">
        <v>134</v>
      </c>
    </row>
    <row r="153" spans="2:63" s="12" customFormat="1" ht="22.9" customHeight="1">
      <c r="B153" s="157"/>
      <c r="C153" s="158"/>
      <c r="D153" s="159" t="s">
        <v>70</v>
      </c>
      <c r="E153" s="171" t="s">
        <v>155</v>
      </c>
      <c r="F153" s="171" t="s">
        <v>486</v>
      </c>
      <c r="G153" s="158"/>
      <c r="H153" s="158"/>
      <c r="I153" s="161"/>
      <c r="J153" s="172">
        <f>BK153</f>
        <v>0</v>
      </c>
      <c r="K153" s="158"/>
      <c r="L153" s="163"/>
      <c r="M153" s="164"/>
      <c r="N153" s="165"/>
      <c r="O153" s="165"/>
      <c r="P153" s="166">
        <f>SUM(P154:P202)</f>
        <v>0</v>
      </c>
      <c r="Q153" s="165"/>
      <c r="R153" s="166">
        <f>SUM(R154:R202)</f>
        <v>3762.19338402</v>
      </c>
      <c r="S153" s="165"/>
      <c r="T153" s="167">
        <f>SUM(T154:T202)</f>
        <v>0</v>
      </c>
      <c r="AR153" s="168" t="s">
        <v>79</v>
      </c>
      <c r="AT153" s="169" t="s">
        <v>70</v>
      </c>
      <c r="AU153" s="169" t="s">
        <v>79</v>
      </c>
      <c r="AY153" s="168" t="s">
        <v>134</v>
      </c>
      <c r="BK153" s="170">
        <f>SUM(BK154:BK202)</f>
        <v>0</v>
      </c>
    </row>
    <row r="154" spans="1:65" s="2" customFormat="1" ht="16.5" customHeight="1">
      <c r="A154" s="34"/>
      <c r="B154" s="35"/>
      <c r="C154" s="173" t="s">
        <v>8</v>
      </c>
      <c r="D154" s="173" t="s">
        <v>136</v>
      </c>
      <c r="E154" s="174" t="s">
        <v>487</v>
      </c>
      <c r="F154" s="175" t="s">
        <v>488</v>
      </c>
      <c r="G154" s="176" t="s">
        <v>165</v>
      </c>
      <c r="H154" s="177">
        <v>1297.778</v>
      </c>
      <c r="I154" s="178"/>
      <c r="J154" s="179">
        <f>ROUND(I154*H154,2)</f>
        <v>0</v>
      </c>
      <c r="K154" s="175" t="s">
        <v>140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2.83323</v>
      </c>
      <c r="R154" s="182">
        <f>Q154*H154</f>
        <v>3676.90356294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141</v>
      </c>
      <c r="AT154" s="184" t="s">
        <v>136</v>
      </c>
      <c r="AU154" s="184" t="s">
        <v>82</v>
      </c>
      <c r="AY154" s="17" t="s">
        <v>134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79</v>
      </c>
      <c r="BK154" s="185">
        <f>ROUND(I154*H154,2)</f>
        <v>0</v>
      </c>
      <c r="BL154" s="17" t="s">
        <v>141</v>
      </c>
      <c r="BM154" s="184" t="s">
        <v>489</v>
      </c>
    </row>
    <row r="155" spans="1:47" s="2" customFormat="1" ht="19.5">
      <c r="A155" s="34"/>
      <c r="B155" s="35"/>
      <c r="C155" s="36"/>
      <c r="D155" s="186" t="s">
        <v>143</v>
      </c>
      <c r="E155" s="36"/>
      <c r="F155" s="187" t="s">
        <v>490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143</v>
      </c>
      <c r="AU155" s="17" t="s">
        <v>82</v>
      </c>
    </row>
    <row r="156" spans="1:47" s="2" customFormat="1" ht="11.25">
      <c r="A156" s="34"/>
      <c r="B156" s="35"/>
      <c r="C156" s="36"/>
      <c r="D156" s="191" t="s">
        <v>145</v>
      </c>
      <c r="E156" s="36"/>
      <c r="F156" s="192" t="s">
        <v>491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1:47" s="2" customFormat="1" ht="48.75">
      <c r="A157" s="34"/>
      <c r="B157" s="35"/>
      <c r="C157" s="36"/>
      <c r="D157" s="186" t="s">
        <v>243</v>
      </c>
      <c r="E157" s="36"/>
      <c r="F157" s="214" t="s">
        <v>492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243</v>
      </c>
      <c r="AU157" s="17" t="s">
        <v>82</v>
      </c>
    </row>
    <row r="158" spans="2:51" s="14" customFormat="1" ht="11.25">
      <c r="B158" s="219"/>
      <c r="C158" s="220"/>
      <c r="D158" s="186" t="s">
        <v>147</v>
      </c>
      <c r="E158" s="221" t="s">
        <v>19</v>
      </c>
      <c r="F158" s="222" t="s">
        <v>493</v>
      </c>
      <c r="G158" s="220"/>
      <c r="H158" s="221" t="s">
        <v>19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147</v>
      </c>
      <c r="AU158" s="228" t="s">
        <v>82</v>
      </c>
      <c r="AV158" s="14" t="s">
        <v>79</v>
      </c>
      <c r="AW158" s="14" t="s">
        <v>33</v>
      </c>
      <c r="AX158" s="14" t="s">
        <v>71</v>
      </c>
      <c r="AY158" s="228" t="s">
        <v>134</v>
      </c>
    </row>
    <row r="159" spans="2:51" s="13" customFormat="1" ht="11.25">
      <c r="B159" s="193"/>
      <c r="C159" s="194"/>
      <c r="D159" s="186" t="s">
        <v>147</v>
      </c>
      <c r="E159" s="195" t="s">
        <v>19</v>
      </c>
      <c r="F159" s="196" t="s">
        <v>494</v>
      </c>
      <c r="G159" s="194"/>
      <c r="H159" s="197">
        <v>628.423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147</v>
      </c>
      <c r="AU159" s="203" t="s">
        <v>82</v>
      </c>
      <c r="AV159" s="13" t="s">
        <v>82</v>
      </c>
      <c r="AW159" s="13" t="s">
        <v>33</v>
      </c>
      <c r="AX159" s="13" t="s">
        <v>71</v>
      </c>
      <c r="AY159" s="203" t="s">
        <v>134</v>
      </c>
    </row>
    <row r="160" spans="2:51" s="13" customFormat="1" ht="11.25">
      <c r="B160" s="193"/>
      <c r="C160" s="194"/>
      <c r="D160" s="186" t="s">
        <v>147</v>
      </c>
      <c r="E160" s="195" t="s">
        <v>19</v>
      </c>
      <c r="F160" s="196" t="s">
        <v>495</v>
      </c>
      <c r="G160" s="194"/>
      <c r="H160" s="197">
        <v>399.167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147</v>
      </c>
      <c r="AU160" s="203" t="s">
        <v>82</v>
      </c>
      <c r="AV160" s="13" t="s">
        <v>82</v>
      </c>
      <c r="AW160" s="13" t="s">
        <v>33</v>
      </c>
      <c r="AX160" s="13" t="s">
        <v>71</v>
      </c>
      <c r="AY160" s="203" t="s">
        <v>134</v>
      </c>
    </row>
    <row r="161" spans="2:51" s="13" customFormat="1" ht="11.25">
      <c r="B161" s="193"/>
      <c r="C161" s="194"/>
      <c r="D161" s="186" t="s">
        <v>147</v>
      </c>
      <c r="E161" s="195" t="s">
        <v>19</v>
      </c>
      <c r="F161" s="196" t="s">
        <v>496</v>
      </c>
      <c r="G161" s="194"/>
      <c r="H161" s="197">
        <v>220.455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147</v>
      </c>
      <c r="AU161" s="203" t="s">
        <v>82</v>
      </c>
      <c r="AV161" s="13" t="s">
        <v>82</v>
      </c>
      <c r="AW161" s="13" t="s">
        <v>33</v>
      </c>
      <c r="AX161" s="13" t="s">
        <v>71</v>
      </c>
      <c r="AY161" s="203" t="s">
        <v>134</v>
      </c>
    </row>
    <row r="162" spans="2:51" s="13" customFormat="1" ht="11.25">
      <c r="B162" s="193"/>
      <c r="C162" s="194"/>
      <c r="D162" s="186" t="s">
        <v>147</v>
      </c>
      <c r="E162" s="195" t="s">
        <v>19</v>
      </c>
      <c r="F162" s="196" t="s">
        <v>497</v>
      </c>
      <c r="G162" s="194"/>
      <c r="H162" s="197">
        <v>22.534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147</v>
      </c>
      <c r="AU162" s="203" t="s">
        <v>82</v>
      </c>
      <c r="AV162" s="13" t="s">
        <v>82</v>
      </c>
      <c r="AW162" s="13" t="s">
        <v>33</v>
      </c>
      <c r="AX162" s="13" t="s">
        <v>71</v>
      </c>
      <c r="AY162" s="203" t="s">
        <v>134</v>
      </c>
    </row>
    <row r="163" spans="2:51" s="13" customFormat="1" ht="11.25">
      <c r="B163" s="193"/>
      <c r="C163" s="194"/>
      <c r="D163" s="186" t="s">
        <v>147</v>
      </c>
      <c r="E163" s="195" t="s">
        <v>19</v>
      </c>
      <c r="F163" s="196" t="s">
        <v>498</v>
      </c>
      <c r="G163" s="194"/>
      <c r="H163" s="197">
        <v>15.799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147</v>
      </c>
      <c r="AU163" s="203" t="s">
        <v>82</v>
      </c>
      <c r="AV163" s="13" t="s">
        <v>82</v>
      </c>
      <c r="AW163" s="13" t="s">
        <v>33</v>
      </c>
      <c r="AX163" s="13" t="s">
        <v>71</v>
      </c>
      <c r="AY163" s="203" t="s">
        <v>134</v>
      </c>
    </row>
    <row r="164" spans="2:51" s="13" customFormat="1" ht="11.25">
      <c r="B164" s="193"/>
      <c r="C164" s="194"/>
      <c r="D164" s="186" t="s">
        <v>147</v>
      </c>
      <c r="E164" s="195" t="s">
        <v>19</v>
      </c>
      <c r="F164" s="196" t="s">
        <v>499</v>
      </c>
      <c r="G164" s="194"/>
      <c r="H164" s="197">
        <v>8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147</v>
      </c>
      <c r="AU164" s="203" t="s">
        <v>82</v>
      </c>
      <c r="AV164" s="13" t="s">
        <v>82</v>
      </c>
      <c r="AW164" s="13" t="s">
        <v>33</v>
      </c>
      <c r="AX164" s="13" t="s">
        <v>71</v>
      </c>
      <c r="AY164" s="203" t="s">
        <v>134</v>
      </c>
    </row>
    <row r="165" spans="2:51" s="13" customFormat="1" ht="11.25">
      <c r="B165" s="193"/>
      <c r="C165" s="194"/>
      <c r="D165" s="186" t="s">
        <v>147</v>
      </c>
      <c r="E165" s="195" t="s">
        <v>19</v>
      </c>
      <c r="F165" s="196" t="s">
        <v>500</v>
      </c>
      <c r="G165" s="194"/>
      <c r="H165" s="197">
        <v>3.4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147</v>
      </c>
      <c r="AU165" s="203" t="s">
        <v>82</v>
      </c>
      <c r="AV165" s="13" t="s">
        <v>82</v>
      </c>
      <c r="AW165" s="13" t="s">
        <v>33</v>
      </c>
      <c r="AX165" s="13" t="s">
        <v>71</v>
      </c>
      <c r="AY165" s="203" t="s">
        <v>134</v>
      </c>
    </row>
    <row r="166" spans="1:65" s="2" customFormat="1" ht="16.5" customHeight="1">
      <c r="A166" s="34"/>
      <c r="B166" s="35"/>
      <c r="C166" s="173" t="s">
        <v>246</v>
      </c>
      <c r="D166" s="173" t="s">
        <v>136</v>
      </c>
      <c r="E166" s="174" t="s">
        <v>501</v>
      </c>
      <c r="F166" s="175" t="s">
        <v>502</v>
      </c>
      <c r="G166" s="176" t="s">
        <v>158</v>
      </c>
      <c r="H166" s="177">
        <v>1285.381</v>
      </c>
      <c r="I166" s="178"/>
      <c r="J166" s="179">
        <f>ROUND(I166*H166,2)</f>
        <v>0</v>
      </c>
      <c r="K166" s="175" t="s">
        <v>140</v>
      </c>
      <c r="L166" s="39"/>
      <c r="M166" s="180" t="s">
        <v>19</v>
      </c>
      <c r="N166" s="181" t="s">
        <v>42</v>
      </c>
      <c r="O166" s="64"/>
      <c r="P166" s="182">
        <f>O166*H166</f>
        <v>0</v>
      </c>
      <c r="Q166" s="182">
        <v>0.00726</v>
      </c>
      <c r="R166" s="182">
        <f>Q166*H166</f>
        <v>9.331866060000001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141</v>
      </c>
      <c r="AT166" s="184" t="s">
        <v>136</v>
      </c>
      <c r="AU166" s="184" t="s">
        <v>82</v>
      </c>
      <c r="AY166" s="17" t="s">
        <v>134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79</v>
      </c>
      <c r="BK166" s="185">
        <f>ROUND(I166*H166,2)</f>
        <v>0</v>
      </c>
      <c r="BL166" s="17" t="s">
        <v>141</v>
      </c>
      <c r="BM166" s="184" t="s">
        <v>503</v>
      </c>
    </row>
    <row r="167" spans="1:47" s="2" customFormat="1" ht="29.25">
      <c r="A167" s="34"/>
      <c r="B167" s="35"/>
      <c r="C167" s="36"/>
      <c r="D167" s="186" t="s">
        <v>143</v>
      </c>
      <c r="E167" s="36"/>
      <c r="F167" s="187" t="s">
        <v>504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143</v>
      </c>
      <c r="AU167" s="17" t="s">
        <v>82</v>
      </c>
    </row>
    <row r="168" spans="1:47" s="2" customFormat="1" ht="11.25">
      <c r="A168" s="34"/>
      <c r="B168" s="35"/>
      <c r="C168" s="36"/>
      <c r="D168" s="191" t="s">
        <v>145</v>
      </c>
      <c r="E168" s="36"/>
      <c r="F168" s="192" t="s">
        <v>505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2:51" s="14" customFormat="1" ht="11.25">
      <c r="B169" s="219"/>
      <c r="C169" s="220"/>
      <c r="D169" s="186" t="s">
        <v>147</v>
      </c>
      <c r="E169" s="221" t="s">
        <v>19</v>
      </c>
      <c r="F169" s="222" t="s">
        <v>493</v>
      </c>
      <c r="G169" s="220"/>
      <c r="H169" s="221" t="s">
        <v>19</v>
      </c>
      <c r="I169" s="223"/>
      <c r="J169" s="220"/>
      <c r="K169" s="220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147</v>
      </c>
      <c r="AU169" s="228" t="s">
        <v>82</v>
      </c>
      <c r="AV169" s="14" t="s">
        <v>79</v>
      </c>
      <c r="AW169" s="14" t="s">
        <v>33</v>
      </c>
      <c r="AX169" s="14" t="s">
        <v>71</v>
      </c>
      <c r="AY169" s="228" t="s">
        <v>134</v>
      </c>
    </row>
    <row r="170" spans="2:51" s="13" customFormat="1" ht="11.25">
      <c r="B170" s="193"/>
      <c r="C170" s="194"/>
      <c r="D170" s="186" t="s">
        <v>147</v>
      </c>
      <c r="E170" s="195" t="s">
        <v>19</v>
      </c>
      <c r="F170" s="196" t="s">
        <v>506</v>
      </c>
      <c r="G170" s="194"/>
      <c r="H170" s="197">
        <v>102.931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147</v>
      </c>
      <c r="AU170" s="203" t="s">
        <v>82</v>
      </c>
      <c r="AV170" s="13" t="s">
        <v>82</v>
      </c>
      <c r="AW170" s="13" t="s">
        <v>33</v>
      </c>
      <c r="AX170" s="13" t="s">
        <v>71</v>
      </c>
      <c r="AY170" s="203" t="s">
        <v>134</v>
      </c>
    </row>
    <row r="171" spans="2:51" s="13" customFormat="1" ht="11.25">
      <c r="B171" s="193"/>
      <c r="C171" s="194"/>
      <c r="D171" s="186" t="s">
        <v>147</v>
      </c>
      <c r="E171" s="195" t="s">
        <v>19</v>
      </c>
      <c r="F171" s="196" t="s">
        <v>507</v>
      </c>
      <c r="G171" s="194"/>
      <c r="H171" s="197">
        <v>644.465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147</v>
      </c>
      <c r="AU171" s="203" t="s">
        <v>82</v>
      </c>
      <c r="AV171" s="13" t="s">
        <v>82</v>
      </c>
      <c r="AW171" s="13" t="s">
        <v>33</v>
      </c>
      <c r="AX171" s="13" t="s">
        <v>71</v>
      </c>
      <c r="AY171" s="203" t="s">
        <v>134</v>
      </c>
    </row>
    <row r="172" spans="2:51" s="13" customFormat="1" ht="11.25">
      <c r="B172" s="193"/>
      <c r="C172" s="194"/>
      <c r="D172" s="186" t="s">
        <v>147</v>
      </c>
      <c r="E172" s="195" t="s">
        <v>19</v>
      </c>
      <c r="F172" s="196" t="s">
        <v>508</v>
      </c>
      <c r="G172" s="194"/>
      <c r="H172" s="197">
        <v>365.3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147</v>
      </c>
      <c r="AU172" s="203" t="s">
        <v>82</v>
      </c>
      <c r="AV172" s="13" t="s">
        <v>82</v>
      </c>
      <c r="AW172" s="13" t="s">
        <v>33</v>
      </c>
      <c r="AX172" s="13" t="s">
        <v>71</v>
      </c>
      <c r="AY172" s="203" t="s">
        <v>134</v>
      </c>
    </row>
    <row r="173" spans="2:51" s="13" customFormat="1" ht="11.25">
      <c r="B173" s="193"/>
      <c r="C173" s="194"/>
      <c r="D173" s="186" t="s">
        <v>147</v>
      </c>
      <c r="E173" s="195" t="s">
        <v>19</v>
      </c>
      <c r="F173" s="196" t="s">
        <v>509</v>
      </c>
      <c r="G173" s="194"/>
      <c r="H173" s="197">
        <v>74.24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147</v>
      </c>
      <c r="AU173" s="203" t="s">
        <v>82</v>
      </c>
      <c r="AV173" s="13" t="s">
        <v>82</v>
      </c>
      <c r="AW173" s="13" t="s">
        <v>33</v>
      </c>
      <c r="AX173" s="13" t="s">
        <v>71</v>
      </c>
      <c r="AY173" s="203" t="s">
        <v>134</v>
      </c>
    </row>
    <row r="174" spans="2:51" s="13" customFormat="1" ht="11.25">
      <c r="B174" s="193"/>
      <c r="C174" s="194"/>
      <c r="D174" s="186" t="s">
        <v>147</v>
      </c>
      <c r="E174" s="195" t="s">
        <v>19</v>
      </c>
      <c r="F174" s="196" t="s">
        <v>510</v>
      </c>
      <c r="G174" s="194"/>
      <c r="H174" s="197">
        <v>67.145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147</v>
      </c>
      <c r="AU174" s="203" t="s">
        <v>82</v>
      </c>
      <c r="AV174" s="13" t="s">
        <v>82</v>
      </c>
      <c r="AW174" s="13" t="s">
        <v>33</v>
      </c>
      <c r="AX174" s="13" t="s">
        <v>71</v>
      </c>
      <c r="AY174" s="203" t="s">
        <v>134</v>
      </c>
    </row>
    <row r="175" spans="2:51" s="13" customFormat="1" ht="11.25">
      <c r="B175" s="193"/>
      <c r="C175" s="194"/>
      <c r="D175" s="186" t="s">
        <v>147</v>
      </c>
      <c r="E175" s="195" t="s">
        <v>19</v>
      </c>
      <c r="F175" s="196" t="s">
        <v>511</v>
      </c>
      <c r="G175" s="194"/>
      <c r="H175" s="197">
        <v>16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147</v>
      </c>
      <c r="AU175" s="203" t="s">
        <v>82</v>
      </c>
      <c r="AV175" s="13" t="s">
        <v>82</v>
      </c>
      <c r="AW175" s="13" t="s">
        <v>33</v>
      </c>
      <c r="AX175" s="13" t="s">
        <v>71</v>
      </c>
      <c r="AY175" s="203" t="s">
        <v>134</v>
      </c>
    </row>
    <row r="176" spans="2:51" s="13" customFormat="1" ht="11.25">
      <c r="B176" s="193"/>
      <c r="C176" s="194"/>
      <c r="D176" s="186" t="s">
        <v>147</v>
      </c>
      <c r="E176" s="195" t="s">
        <v>19</v>
      </c>
      <c r="F176" s="196" t="s">
        <v>512</v>
      </c>
      <c r="G176" s="194"/>
      <c r="H176" s="197">
        <v>15.3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147</v>
      </c>
      <c r="AU176" s="203" t="s">
        <v>82</v>
      </c>
      <c r="AV176" s="13" t="s">
        <v>82</v>
      </c>
      <c r="AW176" s="13" t="s">
        <v>33</v>
      </c>
      <c r="AX176" s="13" t="s">
        <v>71</v>
      </c>
      <c r="AY176" s="203" t="s">
        <v>134</v>
      </c>
    </row>
    <row r="177" spans="1:65" s="2" customFormat="1" ht="16.5" customHeight="1">
      <c r="A177" s="34"/>
      <c r="B177" s="35"/>
      <c r="C177" s="173" t="s">
        <v>254</v>
      </c>
      <c r="D177" s="173" t="s">
        <v>136</v>
      </c>
      <c r="E177" s="174" t="s">
        <v>513</v>
      </c>
      <c r="F177" s="175" t="s">
        <v>514</v>
      </c>
      <c r="G177" s="176" t="s">
        <v>158</v>
      </c>
      <c r="H177" s="177">
        <v>1285.381</v>
      </c>
      <c r="I177" s="178"/>
      <c r="J177" s="179">
        <f>ROUND(I177*H177,2)</f>
        <v>0</v>
      </c>
      <c r="K177" s="175" t="s">
        <v>140</v>
      </c>
      <c r="L177" s="39"/>
      <c r="M177" s="180" t="s">
        <v>19</v>
      </c>
      <c r="N177" s="181" t="s">
        <v>42</v>
      </c>
      <c r="O177" s="64"/>
      <c r="P177" s="182">
        <f>O177*H177</f>
        <v>0</v>
      </c>
      <c r="Q177" s="182">
        <v>0.00086</v>
      </c>
      <c r="R177" s="182">
        <f>Q177*H177</f>
        <v>1.1054276600000001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141</v>
      </c>
      <c r="AT177" s="184" t="s">
        <v>136</v>
      </c>
      <c r="AU177" s="184" t="s">
        <v>82</v>
      </c>
      <c r="AY177" s="17" t="s">
        <v>134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79</v>
      </c>
      <c r="BK177" s="185">
        <f>ROUND(I177*H177,2)</f>
        <v>0</v>
      </c>
      <c r="BL177" s="17" t="s">
        <v>141</v>
      </c>
      <c r="BM177" s="184" t="s">
        <v>515</v>
      </c>
    </row>
    <row r="178" spans="1:47" s="2" customFormat="1" ht="29.25">
      <c r="A178" s="34"/>
      <c r="B178" s="35"/>
      <c r="C178" s="36"/>
      <c r="D178" s="186" t="s">
        <v>143</v>
      </c>
      <c r="E178" s="36"/>
      <c r="F178" s="187" t="s">
        <v>516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143</v>
      </c>
      <c r="AU178" s="17" t="s">
        <v>82</v>
      </c>
    </row>
    <row r="179" spans="1:47" s="2" customFormat="1" ht="11.25">
      <c r="A179" s="34"/>
      <c r="B179" s="35"/>
      <c r="C179" s="36"/>
      <c r="D179" s="191" t="s">
        <v>145</v>
      </c>
      <c r="E179" s="36"/>
      <c r="F179" s="192" t="s">
        <v>517</v>
      </c>
      <c r="G179" s="36"/>
      <c r="H179" s="36"/>
      <c r="I179" s="188"/>
      <c r="J179" s="36"/>
      <c r="K179" s="36"/>
      <c r="L179" s="39"/>
      <c r="M179" s="189"/>
      <c r="N179" s="190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145</v>
      </c>
      <c r="AU179" s="17" t="s">
        <v>82</v>
      </c>
    </row>
    <row r="180" spans="1:65" s="2" customFormat="1" ht="16.5" customHeight="1">
      <c r="A180" s="34"/>
      <c r="B180" s="35"/>
      <c r="C180" s="173" t="s">
        <v>261</v>
      </c>
      <c r="D180" s="173" t="s">
        <v>136</v>
      </c>
      <c r="E180" s="174" t="s">
        <v>518</v>
      </c>
      <c r="F180" s="175" t="s">
        <v>519</v>
      </c>
      <c r="G180" s="176" t="s">
        <v>368</v>
      </c>
      <c r="H180" s="177">
        <v>0.042</v>
      </c>
      <c r="I180" s="178"/>
      <c r="J180" s="179">
        <f>ROUND(I180*H180,2)</f>
        <v>0</v>
      </c>
      <c r="K180" s="175" t="s">
        <v>140</v>
      </c>
      <c r="L180" s="39"/>
      <c r="M180" s="180" t="s">
        <v>19</v>
      </c>
      <c r="N180" s="181" t="s">
        <v>42</v>
      </c>
      <c r="O180" s="64"/>
      <c r="P180" s="182">
        <f>O180*H180</f>
        <v>0</v>
      </c>
      <c r="Q180" s="182">
        <v>1.09528</v>
      </c>
      <c r="R180" s="182">
        <f>Q180*H180</f>
        <v>0.04600176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141</v>
      </c>
      <c r="AT180" s="184" t="s">
        <v>136</v>
      </c>
      <c r="AU180" s="184" t="s">
        <v>82</v>
      </c>
      <c r="AY180" s="17" t="s">
        <v>134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79</v>
      </c>
      <c r="BK180" s="185">
        <f>ROUND(I180*H180,2)</f>
        <v>0</v>
      </c>
      <c r="BL180" s="17" t="s">
        <v>141</v>
      </c>
      <c r="BM180" s="184" t="s">
        <v>520</v>
      </c>
    </row>
    <row r="181" spans="1:47" s="2" customFormat="1" ht="29.25">
      <c r="A181" s="34"/>
      <c r="B181" s="35"/>
      <c r="C181" s="36"/>
      <c r="D181" s="186" t="s">
        <v>143</v>
      </c>
      <c r="E181" s="36"/>
      <c r="F181" s="187" t="s">
        <v>521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143</v>
      </c>
      <c r="AU181" s="17" t="s">
        <v>82</v>
      </c>
    </row>
    <row r="182" spans="1:47" s="2" customFormat="1" ht="11.25">
      <c r="A182" s="34"/>
      <c r="B182" s="35"/>
      <c r="C182" s="36"/>
      <c r="D182" s="191" t="s">
        <v>145</v>
      </c>
      <c r="E182" s="36"/>
      <c r="F182" s="192" t="s">
        <v>522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145</v>
      </c>
      <c r="AU182" s="17" t="s">
        <v>82</v>
      </c>
    </row>
    <row r="183" spans="2:51" s="13" customFormat="1" ht="11.25">
      <c r="B183" s="193"/>
      <c r="C183" s="194"/>
      <c r="D183" s="186" t="s">
        <v>147</v>
      </c>
      <c r="E183" s="195" t="s">
        <v>19</v>
      </c>
      <c r="F183" s="196" t="s">
        <v>523</v>
      </c>
      <c r="G183" s="194"/>
      <c r="H183" s="197">
        <v>0.042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147</v>
      </c>
      <c r="AU183" s="203" t="s">
        <v>82</v>
      </c>
      <c r="AV183" s="13" t="s">
        <v>82</v>
      </c>
      <c r="AW183" s="13" t="s">
        <v>33</v>
      </c>
      <c r="AX183" s="13" t="s">
        <v>79</v>
      </c>
      <c r="AY183" s="203" t="s">
        <v>134</v>
      </c>
    </row>
    <row r="184" spans="1:65" s="2" customFormat="1" ht="16.5" customHeight="1">
      <c r="A184" s="34"/>
      <c r="B184" s="35"/>
      <c r="C184" s="173" t="s">
        <v>266</v>
      </c>
      <c r="D184" s="173" t="s">
        <v>136</v>
      </c>
      <c r="E184" s="174" t="s">
        <v>524</v>
      </c>
      <c r="F184" s="175" t="s">
        <v>525</v>
      </c>
      <c r="G184" s="176" t="s">
        <v>368</v>
      </c>
      <c r="H184" s="177">
        <v>69.621</v>
      </c>
      <c r="I184" s="178"/>
      <c r="J184" s="179">
        <f>ROUND(I184*H184,2)</f>
        <v>0</v>
      </c>
      <c r="K184" s="175" t="s">
        <v>140</v>
      </c>
      <c r="L184" s="39"/>
      <c r="M184" s="180" t="s">
        <v>19</v>
      </c>
      <c r="N184" s="181" t="s">
        <v>42</v>
      </c>
      <c r="O184" s="64"/>
      <c r="P184" s="182">
        <f>O184*H184</f>
        <v>0</v>
      </c>
      <c r="Q184" s="182">
        <v>1.0556</v>
      </c>
      <c r="R184" s="182">
        <f>Q184*H184</f>
        <v>73.4919276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141</v>
      </c>
      <c r="AT184" s="184" t="s">
        <v>136</v>
      </c>
      <c r="AU184" s="184" t="s">
        <v>82</v>
      </c>
      <c r="AY184" s="17" t="s">
        <v>134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79</v>
      </c>
      <c r="BK184" s="185">
        <f>ROUND(I184*H184,2)</f>
        <v>0</v>
      </c>
      <c r="BL184" s="17" t="s">
        <v>141</v>
      </c>
      <c r="BM184" s="184" t="s">
        <v>526</v>
      </c>
    </row>
    <row r="185" spans="1:47" s="2" customFormat="1" ht="29.25">
      <c r="A185" s="34"/>
      <c r="B185" s="35"/>
      <c r="C185" s="36"/>
      <c r="D185" s="186" t="s">
        <v>143</v>
      </c>
      <c r="E185" s="36"/>
      <c r="F185" s="187" t="s">
        <v>527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143</v>
      </c>
      <c r="AU185" s="17" t="s">
        <v>82</v>
      </c>
    </row>
    <row r="186" spans="1:47" s="2" customFormat="1" ht="11.25">
      <c r="A186" s="34"/>
      <c r="B186" s="35"/>
      <c r="C186" s="36"/>
      <c r="D186" s="191" t="s">
        <v>145</v>
      </c>
      <c r="E186" s="36"/>
      <c r="F186" s="192" t="s">
        <v>528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145</v>
      </c>
      <c r="AU186" s="17" t="s">
        <v>82</v>
      </c>
    </row>
    <row r="187" spans="2:51" s="13" customFormat="1" ht="11.25">
      <c r="B187" s="193"/>
      <c r="C187" s="194"/>
      <c r="D187" s="186" t="s">
        <v>147</v>
      </c>
      <c r="E187" s="195" t="s">
        <v>19</v>
      </c>
      <c r="F187" s="196" t="s">
        <v>529</v>
      </c>
      <c r="G187" s="194"/>
      <c r="H187" s="197">
        <v>40.735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147</v>
      </c>
      <c r="AU187" s="203" t="s">
        <v>82</v>
      </c>
      <c r="AV187" s="13" t="s">
        <v>82</v>
      </c>
      <c r="AW187" s="13" t="s">
        <v>33</v>
      </c>
      <c r="AX187" s="13" t="s">
        <v>71</v>
      </c>
      <c r="AY187" s="203" t="s">
        <v>134</v>
      </c>
    </row>
    <row r="188" spans="2:51" s="13" customFormat="1" ht="11.25">
      <c r="B188" s="193"/>
      <c r="C188" s="194"/>
      <c r="D188" s="186" t="s">
        <v>147</v>
      </c>
      <c r="E188" s="195" t="s">
        <v>19</v>
      </c>
      <c r="F188" s="196" t="s">
        <v>530</v>
      </c>
      <c r="G188" s="194"/>
      <c r="H188" s="197">
        <v>25.782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147</v>
      </c>
      <c r="AU188" s="203" t="s">
        <v>82</v>
      </c>
      <c r="AV188" s="13" t="s">
        <v>82</v>
      </c>
      <c r="AW188" s="13" t="s">
        <v>33</v>
      </c>
      <c r="AX188" s="13" t="s">
        <v>71</v>
      </c>
      <c r="AY188" s="203" t="s">
        <v>134</v>
      </c>
    </row>
    <row r="189" spans="2:51" s="13" customFormat="1" ht="11.25">
      <c r="B189" s="193"/>
      <c r="C189" s="194"/>
      <c r="D189" s="186" t="s">
        <v>147</v>
      </c>
      <c r="E189" s="195" t="s">
        <v>19</v>
      </c>
      <c r="F189" s="196" t="s">
        <v>531</v>
      </c>
      <c r="G189" s="194"/>
      <c r="H189" s="197">
        <v>3.104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147</v>
      </c>
      <c r="AU189" s="203" t="s">
        <v>82</v>
      </c>
      <c r="AV189" s="13" t="s">
        <v>82</v>
      </c>
      <c r="AW189" s="13" t="s">
        <v>33</v>
      </c>
      <c r="AX189" s="13" t="s">
        <v>71</v>
      </c>
      <c r="AY189" s="203" t="s">
        <v>134</v>
      </c>
    </row>
    <row r="190" spans="1:65" s="2" customFormat="1" ht="16.5" customHeight="1">
      <c r="A190" s="34"/>
      <c r="B190" s="35"/>
      <c r="C190" s="173" t="s">
        <v>273</v>
      </c>
      <c r="D190" s="173" t="s">
        <v>136</v>
      </c>
      <c r="E190" s="174" t="s">
        <v>532</v>
      </c>
      <c r="F190" s="175" t="s">
        <v>533</v>
      </c>
      <c r="G190" s="176" t="s">
        <v>368</v>
      </c>
      <c r="H190" s="177">
        <v>1.16</v>
      </c>
      <c r="I190" s="178"/>
      <c r="J190" s="179">
        <f>ROUND(I190*H190,2)</f>
        <v>0</v>
      </c>
      <c r="K190" s="175" t="s">
        <v>140</v>
      </c>
      <c r="L190" s="39"/>
      <c r="M190" s="180" t="s">
        <v>19</v>
      </c>
      <c r="N190" s="181" t="s">
        <v>42</v>
      </c>
      <c r="O190" s="64"/>
      <c r="P190" s="182">
        <f>O190*H190</f>
        <v>0</v>
      </c>
      <c r="Q190" s="182">
        <v>1.03955</v>
      </c>
      <c r="R190" s="182">
        <f>Q190*H190</f>
        <v>1.2058779999999998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141</v>
      </c>
      <c r="AT190" s="184" t="s">
        <v>136</v>
      </c>
      <c r="AU190" s="184" t="s">
        <v>82</v>
      </c>
      <c r="AY190" s="17" t="s">
        <v>134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79</v>
      </c>
      <c r="BK190" s="185">
        <f>ROUND(I190*H190,2)</f>
        <v>0</v>
      </c>
      <c r="BL190" s="17" t="s">
        <v>141</v>
      </c>
      <c r="BM190" s="184" t="s">
        <v>534</v>
      </c>
    </row>
    <row r="191" spans="1:47" s="2" customFormat="1" ht="29.25">
      <c r="A191" s="34"/>
      <c r="B191" s="35"/>
      <c r="C191" s="36"/>
      <c r="D191" s="186" t="s">
        <v>143</v>
      </c>
      <c r="E191" s="36"/>
      <c r="F191" s="187" t="s">
        <v>535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143</v>
      </c>
      <c r="AU191" s="17" t="s">
        <v>82</v>
      </c>
    </row>
    <row r="192" spans="1:47" s="2" customFormat="1" ht="11.25">
      <c r="A192" s="34"/>
      <c r="B192" s="35"/>
      <c r="C192" s="36"/>
      <c r="D192" s="191" t="s">
        <v>145</v>
      </c>
      <c r="E192" s="36"/>
      <c r="F192" s="192" t="s">
        <v>536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145</v>
      </c>
      <c r="AU192" s="17" t="s">
        <v>82</v>
      </c>
    </row>
    <row r="193" spans="2:51" s="13" customFormat="1" ht="11.25">
      <c r="B193" s="193"/>
      <c r="C193" s="194"/>
      <c r="D193" s="186" t="s">
        <v>147</v>
      </c>
      <c r="E193" s="195" t="s">
        <v>19</v>
      </c>
      <c r="F193" s="196" t="s">
        <v>537</v>
      </c>
      <c r="G193" s="194"/>
      <c r="H193" s="197">
        <v>1.066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147</v>
      </c>
      <c r="AU193" s="203" t="s">
        <v>82</v>
      </c>
      <c r="AV193" s="13" t="s">
        <v>82</v>
      </c>
      <c r="AW193" s="13" t="s">
        <v>33</v>
      </c>
      <c r="AX193" s="13" t="s">
        <v>71</v>
      </c>
      <c r="AY193" s="203" t="s">
        <v>134</v>
      </c>
    </row>
    <row r="194" spans="2:51" s="13" customFormat="1" ht="11.25">
      <c r="B194" s="193"/>
      <c r="C194" s="194"/>
      <c r="D194" s="186" t="s">
        <v>147</v>
      </c>
      <c r="E194" s="195" t="s">
        <v>19</v>
      </c>
      <c r="F194" s="196" t="s">
        <v>538</v>
      </c>
      <c r="G194" s="194"/>
      <c r="H194" s="197">
        <v>0.094</v>
      </c>
      <c r="I194" s="198"/>
      <c r="J194" s="194"/>
      <c r="K194" s="194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147</v>
      </c>
      <c r="AU194" s="203" t="s">
        <v>82</v>
      </c>
      <c r="AV194" s="13" t="s">
        <v>82</v>
      </c>
      <c r="AW194" s="13" t="s">
        <v>33</v>
      </c>
      <c r="AX194" s="13" t="s">
        <v>71</v>
      </c>
      <c r="AY194" s="203" t="s">
        <v>134</v>
      </c>
    </row>
    <row r="195" spans="1:65" s="2" customFormat="1" ht="16.5" customHeight="1">
      <c r="A195" s="34"/>
      <c r="B195" s="35"/>
      <c r="C195" s="173" t="s">
        <v>7</v>
      </c>
      <c r="D195" s="173" t="s">
        <v>136</v>
      </c>
      <c r="E195" s="174" t="s">
        <v>539</v>
      </c>
      <c r="F195" s="175" t="s">
        <v>540</v>
      </c>
      <c r="G195" s="176" t="s">
        <v>323</v>
      </c>
      <c r="H195" s="177">
        <v>1</v>
      </c>
      <c r="I195" s="178"/>
      <c r="J195" s="179">
        <f>ROUND(I195*H195,2)</f>
        <v>0</v>
      </c>
      <c r="K195" s="175" t="s">
        <v>140</v>
      </c>
      <c r="L195" s="39"/>
      <c r="M195" s="180" t="s">
        <v>19</v>
      </c>
      <c r="N195" s="181" t="s">
        <v>42</v>
      </c>
      <c r="O195" s="64"/>
      <c r="P195" s="182">
        <f>O195*H195</f>
        <v>0</v>
      </c>
      <c r="Q195" s="182">
        <v>0.00702</v>
      </c>
      <c r="R195" s="182">
        <f>Q195*H195</f>
        <v>0.00702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141</v>
      </c>
      <c r="AT195" s="184" t="s">
        <v>136</v>
      </c>
      <c r="AU195" s="184" t="s">
        <v>82</v>
      </c>
      <c r="AY195" s="17" t="s">
        <v>134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79</v>
      </c>
      <c r="BK195" s="185">
        <f>ROUND(I195*H195,2)</f>
        <v>0</v>
      </c>
      <c r="BL195" s="17" t="s">
        <v>141</v>
      </c>
      <c r="BM195" s="184" t="s">
        <v>541</v>
      </c>
    </row>
    <row r="196" spans="1:47" s="2" customFormat="1" ht="19.5">
      <c r="A196" s="34"/>
      <c r="B196" s="35"/>
      <c r="C196" s="36"/>
      <c r="D196" s="186" t="s">
        <v>143</v>
      </c>
      <c r="E196" s="36"/>
      <c r="F196" s="187" t="s">
        <v>542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143</v>
      </c>
      <c r="AU196" s="17" t="s">
        <v>82</v>
      </c>
    </row>
    <row r="197" spans="1:47" s="2" customFormat="1" ht="11.25">
      <c r="A197" s="34"/>
      <c r="B197" s="35"/>
      <c r="C197" s="36"/>
      <c r="D197" s="191" t="s">
        <v>145</v>
      </c>
      <c r="E197" s="36"/>
      <c r="F197" s="192" t="s">
        <v>543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145</v>
      </c>
      <c r="AU197" s="17" t="s">
        <v>82</v>
      </c>
    </row>
    <row r="198" spans="1:47" s="2" customFormat="1" ht="19.5">
      <c r="A198" s="34"/>
      <c r="B198" s="35"/>
      <c r="C198" s="36"/>
      <c r="D198" s="186" t="s">
        <v>243</v>
      </c>
      <c r="E198" s="36"/>
      <c r="F198" s="214" t="s">
        <v>544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243</v>
      </c>
      <c r="AU198" s="17" t="s">
        <v>82</v>
      </c>
    </row>
    <row r="199" spans="2:51" s="13" customFormat="1" ht="11.25">
      <c r="B199" s="193"/>
      <c r="C199" s="194"/>
      <c r="D199" s="186" t="s">
        <v>147</v>
      </c>
      <c r="E199" s="195" t="s">
        <v>19</v>
      </c>
      <c r="F199" s="196" t="s">
        <v>545</v>
      </c>
      <c r="G199" s="194"/>
      <c r="H199" s="197">
        <v>1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147</v>
      </c>
      <c r="AU199" s="203" t="s">
        <v>82</v>
      </c>
      <c r="AV199" s="13" t="s">
        <v>82</v>
      </c>
      <c r="AW199" s="13" t="s">
        <v>33</v>
      </c>
      <c r="AX199" s="13" t="s">
        <v>79</v>
      </c>
      <c r="AY199" s="203" t="s">
        <v>134</v>
      </c>
    </row>
    <row r="200" spans="1:65" s="2" customFormat="1" ht="24.2" customHeight="1">
      <c r="A200" s="34"/>
      <c r="B200" s="35"/>
      <c r="C200" s="204" t="s">
        <v>283</v>
      </c>
      <c r="D200" s="204" t="s">
        <v>213</v>
      </c>
      <c r="E200" s="205" t="s">
        <v>546</v>
      </c>
      <c r="F200" s="206" t="s">
        <v>547</v>
      </c>
      <c r="G200" s="207" t="s">
        <v>323</v>
      </c>
      <c r="H200" s="208">
        <v>1</v>
      </c>
      <c r="I200" s="209"/>
      <c r="J200" s="210">
        <f>ROUND(I200*H200,2)</f>
        <v>0</v>
      </c>
      <c r="K200" s="206" t="s">
        <v>19</v>
      </c>
      <c r="L200" s="211"/>
      <c r="M200" s="212" t="s">
        <v>19</v>
      </c>
      <c r="N200" s="213" t="s">
        <v>42</v>
      </c>
      <c r="O200" s="64"/>
      <c r="P200" s="182">
        <f>O200*H200</f>
        <v>0</v>
      </c>
      <c r="Q200" s="182">
        <v>0.1017</v>
      </c>
      <c r="R200" s="182">
        <f>Q200*H200</f>
        <v>0.1017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192</v>
      </c>
      <c r="AT200" s="184" t="s">
        <v>213</v>
      </c>
      <c r="AU200" s="184" t="s">
        <v>82</v>
      </c>
      <c r="AY200" s="17" t="s">
        <v>134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79</v>
      </c>
      <c r="BK200" s="185">
        <f>ROUND(I200*H200,2)</f>
        <v>0</v>
      </c>
      <c r="BL200" s="17" t="s">
        <v>141</v>
      </c>
      <c r="BM200" s="184" t="s">
        <v>548</v>
      </c>
    </row>
    <row r="201" spans="1:47" s="2" customFormat="1" ht="11.25">
      <c r="A201" s="34"/>
      <c r="B201" s="35"/>
      <c r="C201" s="36"/>
      <c r="D201" s="186" t="s">
        <v>143</v>
      </c>
      <c r="E201" s="36"/>
      <c r="F201" s="187" t="s">
        <v>547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143</v>
      </c>
      <c r="AU201" s="17" t="s">
        <v>82</v>
      </c>
    </row>
    <row r="202" spans="1:47" s="2" customFormat="1" ht="48.75">
      <c r="A202" s="34"/>
      <c r="B202" s="35"/>
      <c r="C202" s="36"/>
      <c r="D202" s="186" t="s">
        <v>243</v>
      </c>
      <c r="E202" s="36"/>
      <c r="F202" s="214" t="s">
        <v>549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243</v>
      </c>
      <c r="AU202" s="17" t="s">
        <v>82</v>
      </c>
    </row>
    <row r="203" spans="2:63" s="12" customFormat="1" ht="22.9" customHeight="1">
      <c r="B203" s="157"/>
      <c r="C203" s="158"/>
      <c r="D203" s="159" t="s">
        <v>70</v>
      </c>
      <c r="E203" s="171" t="s">
        <v>141</v>
      </c>
      <c r="F203" s="171" t="s">
        <v>550</v>
      </c>
      <c r="G203" s="158"/>
      <c r="H203" s="158"/>
      <c r="I203" s="161"/>
      <c r="J203" s="172">
        <f>BK203</f>
        <v>0</v>
      </c>
      <c r="K203" s="158"/>
      <c r="L203" s="163"/>
      <c r="M203" s="164"/>
      <c r="N203" s="165"/>
      <c r="O203" s="165"/>
      <c r="P203" s="166">
        <f>SUM(P204:P216)</f>
        <v>0</v>
      </c>
      <c r="Q203" s="165"/>
      <c r="R203" s="166">
        <f>SUM(R204:R216)</f>
        <v>389.9997504</v>
      </c>
      <c r="S203" s="165"/>
      <c r="T203" s="167">
        <f>SUM(T204:T216)</f>
        <v>0</v>
      </c>
      <c r="AR203" s="168" t="s">
        <v>79</v>
      </c>
      <c r="AT203" s="169" t="s">
        <v>70</v>
      </c>
      <c r="AU203" s="169" t="s">
        <v>79</v>
      </c>
      <c r="AY203" s="168" t="s">
        <v>134</v>
      </c>
      <c r="BK203" s="170">
        <f>SUM(BK204:BK216)</f>
        <v>0</v>
      </c>
    </row>
    <row r="204" spans="1:65" s="2" customFormat="1" ht="16.5" customHeight="1">
      <c r="A204" s="34"/>
      <c r="B204" s="35"/>
      <c r="C204" s="173" t="s">
        <v>290</v>
      </c>
      <c r="D204" s="173" t="s">
        <v>136</v>
      </c>
      <c r="E204" s="174" t="s">
        <v>551</v>
      </c>
      <c r="F204" s="175" t="s">
        <v>552</v>
      </c>
      <c r="G204" s="176" t="s">
        <v>165</v>
      </c>
      <c r="H204" s="177">
        <v>40.98</v>
      </c>
      <c r="I204" s="178"/>
      <c r="J204" s="179">
        <f>ROUND(I204*H204,2)</f>
        <v>0</v>
      </c>
      <c r="K204" s="175" t="s">
        <v>140</v>
      </c>
      <c r="L204" s="39"/>
      <c r="M204" s="180" t="s">
        <v>19</v>
      </c>
      <c r="N204" s="181" t="s">
        <v>42</v>
      </c>
      <c r="O204" s="64"/>
      <c r="P204" s="182">
        <f>O204*H204</f>
        <v>0</v>
      </c>
      <c r="Q204" s="182">
        <v>2.13408</v>
      </c>
      <c r="R204" s="182">
        <f>Q204*H204</f>
        <v>87.4545984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141</v>
      </c>
      <c r="AT204" s="184" t="s">
        <v>136</v>
      </c>
      <c r="AU204" s="184" t="s">
        <v>82</v>
      </c>
      <c r="AY204" s="17" t="s">
        <v>134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79</v>
      </c>
      <c r="BK204" s="185">
        <f>ROUND(I204*H204,2)</f>
        <v>0</v>
      </c>
      <c r="BL204" s="17" t="s">
        <v>141</v>
      </c>
      <c r="BM204" s="184" t="s">
        <v>553</v>
      </c>
    </row>
    <row r="205" spans="1:47" s="2" customFormat="1" ht="11.25">
      <c r="A205" s="34"/>
      <c r="B205" s="35"/>
      <c r="C205" s="36"/>
      <c r="D205" s="186" t="s">
        <v>143</v>
      </c>
      <c r="E205" s="36"/>
      <c r="F205" s="187" t="s">
        <v>554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143</v>
      </c>
      <c r="AU205" s="17" t="s">
        <v>82</v>
      </c>
    </row>
    <row r="206" spans="1:47" s="2" customFormat="1" ht="11.25">
      <c r="A206" s="34"/>
      <c r="B206" s="35"/>
      <c r="C206" s="36"/>
      <c r="D206" s="191" t="s">
        <v>145</v>
      </c>
      <c r="E206" s="36"/>
      <c r="F206" s="192" t="s">
        <v>555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145</v>
      </c>
      <c r="AU206" s="17" t="s">
        <v>82</v>
      </c>
    </row>
    <row r="207" spans="2:51" s="13" customFormat="1" ht="11.25">
      <c r="B207" s="193"/>
      <c r="C207" s="194"/>
      <c r="D207" s="186" t="s">
        <v>147</v>
      </c>
      <c r="E207" s="195" t="s">
        <v>19</v>
      </c>
      <c r="F207" s="196" t="s">
        <v>556</v>
      </c>
      <c r="G207" s="194"/>
      <c r="H207" s="197">
        <v>40.98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147</v>
      </c>
      <c r="AU207" s="203" t="s">
        <v>82</v>
      </c>
      <c r="AV207" s="13" t="s">
        <v>82</v>
      </c>
      <c r="AW207" s="13" t="s">
        <v>33</v>
      </c>
      <c r="AX207" s="13" t="s">
        <v>79</v>
      </c>
      <c r="AY207" s="203" t="s">
        <v>134</v>
      </c>
    </row>
    <row r="208" spans="1:65" s="2" customFormat="1" ht="16.5" customHeight="1">
      <c r="A208" s="34"/>
      <c r="B208" s="35"/>
      <c r="C208" s="173" t="s">
        <v>297</v>
      </c>
      <c r="D208" s="173" t="s">
        <v>136</v>
      </c>
      <c r="E208" s="174" t="s">
        <v>557</v>
      </c>
      <c r="F208" s="175" t="s">
        <v>558</v>
      </c>
      <c r="G208" s="176" t="s">
        <v>158</v>
      </c>
      <c r="H208" s="177">
        <v>30.8</v>
      </c>
      <c r="I208" s="178"/>
      <c r="J208" s="179">
        <f>ROUND(I208*H208,2)</f>
        <v>0</v>
      </c>
      <c r="K208" s="175" t="s">
        <v>140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141</v>
      </c>
      <c r="AT208" s="184" t="s">
        <v>136</v>
      </c>
      <c r="AU208" s="184" t="s">
        <v>82</v>
      </c>
      <c r="AY208" s="17" t="s">
        <v>134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79</v>
      </c>
      <c r="BK208" s="185">
        <f>ROUND(I208*H208,2)</f>
        <v>0</v>
      </c>
      <c r="BL208" s="17" t="s">
        <v>141</v>
      </c>
      <c r="BM208" s="184" t="s">
        <v>559</v>
      </c>
    </row>
    <row r="209" spans="1:47" s="2" customFormat="1" ht="19.5">
      <c r="A209" s="34"/>
      <c r="B209" s="35"/>
      <c r="C209" s="36"/>
      <c r="D209" s="186" t="s">
        <v>143</v>
      </c>
      <c r="E209" s="36"/>
      <c r="F209" s="187" t="s">
        <v>560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143</v>
      </c>
      <c r="AU209" s="17" t="s">
        <v>82</v>
      </c>
    </row>
    <row r="210" spans="1:47" s="2" customFormat="1" ht="11.25">
      <c r="A210" s="34"/>
      <c r="B210" s="35"/>
      <c r="C210" s="36"/>
      <c r="D210" s="191" t="s">
        <v>145</v>
      </c>
      <c r="E210" s="36"/>
      <c r="F210" s="192" t="s">
        <v>561</v>
      </c>
      <c r="G210" s="36"/>
      <c r="H210" s="36"/>
      <c r="I210" s="188"/>
      <c r="J210" s="36"/>
      <c r="K210" s="36"/>
      <c r="L210" s="39"/>
      <c r="M210" s="189"/>
      <c r="N210" s="190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145</v>
      </c>
      <c r="AU210" s="17" t="s">
        <v>82</v>
      </c>
    </row>
    <row r="211" spans="2:51" s="13" customFormat="1" ht="11.25">
      <c r="B211" s="193"/>
      <c r="C211" s="194"/>
      <c r="D211" s="186" t="s">
        <v>147</v>
      </c>
      <c r="E211" s="195" t="s">
        <v>19</v>
      </c>
      <c r="F211" s="196" t="s">
        <v>562</v>
      </c>
      <c r="G211" s="194"/>
      <c r="H211" s="197">
        <v>30.8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147</v>
      </c>
      <c r="AU211" s="203" t="s">
        <v>82</v>
      </c>
      <c r="AV211" s="13" t="s">
        <v>82</v>
      </c>
      <c r="AW211" s="13" t="s">
        <v>33</v>
      </c>
      <c r="AX211" s="13" t="s">
        <v>79</v>
      </c>
      <c r="AY211" s="203" t="s">
        <v>134</v>
      </c>
    </row>
    <row r="212" spans="1:65" s="2" customFormat="1" ht="16.5" customHeight="1">
      <c r="A212" s="34"/>
      <c r="B212" s="35"/>
      <c r="C212" s="173" t="s">
        <v>304</v>
      </c>
      <c r="D212" s="173" t="s">
        <v>136</v>
      </c>
      <c r="E212" s="174" t="s">
        <v>563</v>
      </c>
      <c r="F212" s="175" t="s">
        <v>564</v>
      </c>
      <c r="G212" s="176" t="s">
        <v>165</v>
      </c>
      <c r="H212" s="177">
        <v>151.515</v>
      </c>
      <c r="I212" s="178"/>
      <c r="J212" s="179">
        <f>ROUND(I212*H212,2)</f>
        <v>0</v>
      </c>
      <c r="K212" s="175" t="s">
        <v>140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1.9968</v>
      </c>
      <c r="R212" s="182">
        <f>Q212*H212</f>
        <v>302.545152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141</v>
      </c>
      <c r="AT212" s="184" t="s">
        <v>136</v>
      </c>
      <c r="AU212" s="184" t="s">
        <v>82</v>
      </c>
      <c r="AY212" s="17" t="s">
        <v>134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79</v>
      </c>
      <c r="BK212" s="185">
        <f>ROUND(I212*H212,2)</f>
        <v>0</v>
      </c>
      <c r="BL212" s="17" t="s">
        <v>141</v>
      </c>
      <c r="BM212" s="184" t="s">
        <v>565</v>
      </c>
    </row>
    <row r="213" spans="1:47" s="2" customFormat="1" ht="11.25">
      <c r="A213" s="34"/>
      <c r="B213" s="35"/>
      <c r="C213" s="36"/>
      <c r="D213" s="186" t="s">
        <v>143</v>
      </c>
      <c r="E213" s="36"/>
      <c r="F213" s="187" t="s">
        <v>566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143</v>
      </c>
      <c r="AU213" s="17" t="s">
        <v>82</v>
      </c>
    </row>
    <row r="214" spans="1:47" s="2" customFormat="1" ht="11.25">
      <c r="A214" s="34"/>
      <c r="B214" s="35"/>
      <c r="C214" s="36"/>
      <c r="D214" s="191" t="s">
        <v>145</v>
      </c>
      <c r="E214" s="36"/>
      <c r="F214" s="192" t="s">
        <v>567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145</v>
      </c>
      <c r="AU214" s="17" t="s">
        <v>82</v>
      </c>
    </row>
    <row r="215" spans="2:51" s="13" customFormat="1" ht="11.25">
      <c r="B215" s="193"/>
      <c r="C215" s="194"/>
      <c r="D215" s="186" t="s">
        <v>147</v>
      </c>
      <c r="E215" s="195" t="s">
        <v>19</v>
      </c>
      <c r="F215" s="196" t="s">
        <v>568</v>
      </c>
      <c r="G215" s="194"/>
      <c r="H215" s="197">
        <v>29.695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147</v>
      </c>
      <c r="AU215" s="203" t="s">
        <v>82</v>
      </c>
      <c r="AV215" s="13" t="s">
        <v>82</v>
      </c>
      <c r="AW215" s="13" t="s">
        <v>33</v>
      </c>
      <c r="AX215" s="13" t="s">
        <v>71</v>
      </c>
      <c r="AY215" s="203" t="s">
        <v>134</v>
      </c>
    </row>
    <row r="216" spans="2:51" s="13" customFormat="1" ht="11.25">
      <c r="B216" s="193"/>
      <c r="C216" s="194"/>
      <c r="D216" s="186" t="s">
        <v>147</v>
      </c>
      <c r="E216" s="195" t="s">
        <v>19</v>
      </c>
      <c r="F216" s="196" t="s">
        <v>569</v>
      </c>
      <c r="G216" s="194"/>
      <c r="H216" s="197">
        <v>121.82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147</v>
      </c>
      <c r="AU216" s="203" t="s">
        <v>82</v>
      </c>
      <c r="AV216" s="13" t="s">
        <v>82</v>
      </c>
      <c r="AW216" s="13" t="s">
        <v>33</v>
      </c>
      <c r="AX216" s="13" t="s">
        <v>71</v>
      </c>
      <c r="AY216" s="203" t="s">
        <v>134</v>
      </c>
    </row>
    <row r="217" spans="2:63" s="12" customFormat="1" ht="22.9" customHeight="1">
      <c r="B217" s="157"/>
      <c r="C217" s="158"/>
      <c r="D217" s="159" t="s">
        <v>70</v>
      </c>
      <c r="E217" s="171" t="s">
        <v>199</v>
      </c>
      <c r="F217" s="171" t="s">
        <v>340</v>
      </c>
      <c r="G217" s="158"/>
      <c r="H217" s="158"/>
      <c r="I217" s="161"/>
      <c r="J217" s="172">
        <f>BK217</f>
        <v>0</v>
      </c>
      <c r="K217" s="158"/>
      <c r="L217" s="163"/>
      <c r="M217" s="164"/>
      <c r="N217" s="165"/>
      <c r="O217" s="165"/>
      <c r="P217" s="166">
        <f>SUM(P218:P237)</f>
        <v>0</v>
      </c>
      <c r="Q217" s="165"/>
      <c r="R217" s="166">
        <f>SUM(R218:R237)</f>
        <v>9.208148099999999</v>
      </c>
      <c r="S217" s="165"/>
      <c r="T217" s="167">
        <f>SUM(T218:T237)</f>
        <v>0</v>
      </c>
      <c r="AR217" s="168" t="s">
        <v>79</v>
      </c>
      <c r="AT217" s="169" t="s">
        <v>70</v>
      </c>
      <c r="AU217" s="169" t="s">
        <v>79</v>
      </c>
      <c r="AY217" s="168" t="s">
        <v>134</v>
      </c>
      <c r="BK217" s="170">
        <f>SUM(BK218:BK237)</f>
        <v>0</v>
      </c>
    </row>
    <row r="218" spans="1:65" s="2" customFormat="1" ht="16.5" customHeight="1">
      <c r="A218" s="34"/>
      <c r="B218" s="35"/>
      <c r="C218" s="173" t="s">
        <v>312</v>
      </c>
      <c r="D218" s="173" t="s">
        <v>136</v>
      </c>
      <c r="E218" s="174" t="s">
        <v>570</v>
      </c>
      <c r="F218" s="175" t="s">
        <v>571</v>
      </c>
      <c r="G218" s="176" t="s">
        <v>158</v>
      </c>
      <c r="H218" s="177">
        <v>56.664</v>
      </c>
      <c r="I218" s="178"/>
      <c r="J218" s="179">
        <f>ROUND(I218*H218,2)</f>
        <v>0</v>
      </c>
      <c r="K218" s="175" t="s">
        <v>140</v>
      </c>
      <c r="L218" s="39"/>
      <c r="M218" s="180" t="s">
        <v>19</v>
      </c>
      <c r="N218" s="181" t="s">
        <v>42</v>
      </c>
      <c r="O218" s="64"/>
      <c r="P218" s="182">
        <f>O218*H218</f>
        <v>0</v>
      </c>
      <c r="Q218" s="182">
        <v>0.0054</v>
      </c>
      <c r="R218" s="182">
        <f>Q218*H218</f>
        <v>0.3059856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141</v>
      </c>
      <c r="AT218" s="184" t="s">
        <v>136</v>
      </c>
      <c r="AU218" s="184" t="s">
        <v>82</v>
      </c>
      <c r="AY218" s="17" t="s">
        <v>134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79</v>
      </c>
      <c r="BK218" s="185">
        <f>ROUND(I218*H218,2)</f>
        <v>0</v>
      </c>
      <c r="BL218" s="17" t="s">
        <v>141</v>
      </c>
      <c r="BM218" s="184" t="s">
        <v>572</v>
      </c>
    </row>
    <row r="219" spans="1:47" s="2" customFormat="1" ht="11.25">
      <c r="A219" s="34"/>
      <c r="B219" s="35"/>
      <c r="C219" s="36"/>
      <c r="D219" s="186" t="s">
        <v>143</v>
      </c>
      <c r="E219" s="36"/>
      <c r="F219" s="187" t="s">
        <v>573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143</v>
      </c>
      <c r="AU219" s="17" t="s">
        <v>82</v>
      </c>
    </row>
    <row r="220" spans="1:47" s="2" customFormat="1" ht="11.25">
      <c r="A220" s="34"/>
      <c r="B220" s="35"/>
      <c r="C220" s="36"/>
      <c r="D220" s="191" t="s">
        <v>145</v>
      </c>
      <c r="E220" s="36"/>
      <c r="F220" s="192" t="s">
        <v>574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145</v>
      </c>
      <c r="AU220" s="17" t="s">
        <v>82</v>
      </c>
    </row>
    <row r="221" spans="2:51" s="13" customFormat="1" ht="11.25">
      <c r="B221" s="193"/>
      <c r="C221" s="194"/>
      <c r="D221" s="186" t="s">
        <v>147</v>
      </c>
      <c r="E221" s="195" t="s">
        <v>19</v>
      </c>
      <c r="F221" s="196" t="s">
        <v>575</v>
      </c>
      <c r="G221" s="194"/>
      <c r="H221" s="197">
        <v>56.664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147</v>
      </c>
      <c r="AU221" s="203" t="s">
        <v>82</v>
      </c>
      <c r="AV221" s="13" t="s">
        <v>82</v>
      </c>
      <c r="AW221" s="13" t="s">
        <v>33</v>
      </c>
      <c r="AX221" s="13" t="s">
        <v>79</v>
      </c>
      <c r="AY221" s="203" t="s">
        <v>134</v>
      </c>
    </row>
    <row r="222" spans="1:65" s="2" customFormat="1" ht="16.5" customHeight="1">
      <c r="A222" s="34"/>
      <c r="B222" s="35"/>
      <c r="C222" s="173" t="s">
        <v>320</v>
      </c>
      <c r="D222" s="173" t="s">
        <v>136</v>
      </c>
      <c r="E222" s="174" t="s">
        <v>576</v>
      </c>
      <c r="F222" s="175" t="s">
        <v>577</v>
      </c>
      <c r="G222" s="176" t="s">
        <v>139</v>
      </c>
      <c r="H222" s="177">
        <v>19.5</v>
      </c>
      <c r="I222" s="178"/>
      <c r="J222" s="179">
        <f>ROUND(I222*H222,2)</f>
        <v>0</v>
      </c>
      <c r="K222" s="175" t="s">
        <v>140</v>
      </c>
      <c r="L222" s="39"/>
      <c r="M222" s="180" t="s">
        <v>19</v>
      </c>
      <c r="N222" s="181" t="s">
        <v>42</v>
      </c>
      <c r="O222" s="64"/>
      <c r="P222" s="182">
        <f>O222*H222</f>
        <v>0</v>
      </c>
      <c r="Q222" s="182">
        <v>0.00208</v>
      </c>
      <c r="R222" s="182">
        <f>Q222*H222</f>
        <v>0.04056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141</v>
      </c>
      <c r="AT222" s="184" t="s">
        <v>136</v>
      </c>
      <c r="AU222" s="184" t="s">
        <v>82</v>
      </c>
      <c r="AY222" s="17" t="s">
        <v>134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79</v>
      </c>
      <c r="BK222" s="185">
        <f>ROUND(I222*H222,2)</f>
        <v>0</v>
      </c>
      <c r="BL222" s="17" t="s">
        <v>141</v>
      </c>
      <c r="BM222" s="184" t="s">
        <v>578</v>
      </c>
    </row>
    <row r="223" spans="1:47" s="2" customFormat="1" ht="11.25">
      <c r="A223" s="34"/>
      <c r="B223" s="35"/>
      <c r="C223" s="36"/>
      <c r="D223" s="186" t="s">
        <v>143</v>
      </c>
      <c r="E223" s="36"/>
      <c r="F223" s="187" t="s">
        <v>579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143</v>
      </c>
      <c r="AU223" s="17" t="s">
        <v>82</v>
      </c>
    </row>
    <row r="224" spans="1:47" s="2" customFormat="1" ht="11.25">
      <c r="A224" s="34"/>
      <c r="B224" s="35"/>
      <c r="C224" s="36"/>
      <c r="D224" s="191" t="s">
        <v>145</v>
      </c>
      <c r="E224" s="36"/>
      <c r="F224" s="192" t="s">
        <v>580</v>
      </c>
      <c r="G224" s="36"/>
      <c r="H224" s="36"/>
      <c r="I224" s="188"/>
      <c r="J224" s="36"/>
      <c r="K224" s="36"/>
      <c r="L224" s="39"/>
      <c r="M224" s="189"/>
      <c r="N224" s="190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145</v>
      </c>
      <c r="AU224" s="17" t="s">
        <v>82</v>
      </c>
    </row>
    <row r="225" spans="2:51" s="13" customFormat="1" ht="11.25">
      <c r="B225" s="193"/>
      <c r="C225" s="194"/>
      <c r="D225" s="186" t="s">
        <v>147</v>
      </c>
      <c r="E225" s="195" t="s">
        <v>19</v>
      </c>
      <c r="F225" s="196" t="s">
        <v>581</v>
      </c>
      <c r="G225" s="194"/>
      <c r="H225" s="197">
        <v>19.5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147</v>
      </c>
      <c r="AU225" s="203" t="s">
        <v>82</v>
      </c>
      <c r="AV225" s="13" t="s">
        <v>82</v>
      </c>
      <c r="AW225" s="13" t="s">
        <v>33</v>
      </c>
      <c r="AX225" s="13" t="s">
        <v>79</v>
      </c>
      <c r="AY225" s="203" t="s">
        <v>134</v>
      </c>
    </row>
    <row r="226" spans="1:65" s="2" customFormat="1" ht="16.5" customHeight="1">
      <c r="A226" s="34"/>
      <c r="B226" s="35"/>
      <c r="C226" s="173" t="s">
        <v>328</v>
      </c>
      <c r="D226" s="173" t="s">
        <v>136</v>
      </c>
      <c r="E226" s="174" t="s">
        <v>582</v>
      </c>
      <c r="F226" s="175" t="s">
        <v>583</v>
      </c>
      <c r="G226" s="176" t="s">
        <v>344</v>
      </c>
      <c r="H226" s="177">
        <v>1</v>
      </c>
      <c r="I226" s="178"/>
      <c r="J226" s="179">
        <f>ROUND(I226*H226,2)</f>
        <v>0</v>
      </c>
      <c r="K226" s="175" t="s">
        <v>19</v>
      </c>
      <c r="L226" s="39"/>
      <c r="M226" s="180" t="s">
        <v>19</v>
      </c>
      <c r="N226" s="181" t="s">
        <v>42</v>
      </c>
      <c r="O226" s="64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141</v>
      </c>
      <c r="AT226" s="184" t="s">
        <v>136</v>
      </c>
      <c r="AU226" s="184" t="s">
        <v>82</v>
      </c>
      <c r="AY226" s="17" t="s">
        <v>134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79</v>
      </c>
      <c r="BK226" s="185">
        <f>ROUND(I226*H226,2)</f>
        <v>0</v>
      </c>
      <c r="BL226" s="17" t="s">
        <v>141</v>
      </c>
      <c r="BM226" s="184" t="s">
        <v>584</v>
      </c>
    </row>
    <row r="227" spans="1:47" s="2" customFormat="1" ht="11.25">
      <c r="A227" s="34"/>
      <c r="B227" s="35"/>
      <c r="C227" s="36"/>
      <c r="D227" s="186" t="s">
        <v>143</v>
      </c>
      <c r="E227" s="36"/>
      <c r="F227" s="187" t="s">
        <v>583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143</v>
      </c>
      <c r="AU227" s="17" t="s">
        <v>82</v>
      </c>
    </row>
    <row r="228" spans="2:51" s="13" customFormat="1" ht="11.25">
      <c r="B228" s="193"/>
      <c r="C228" s="194"/>
      <c r="D228" s="186" t="s">
        <v>147</v>
      </c>
      <c r="E228" s="195" t="s">
        <v>19</v>
      </c>
      <c r="F228" s="196" t="s">
        <v>585</v>
      </c>
      <c r="G228" s="194"/>
      <c r="H228" s="197">
        <v>1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147</v>
      </c>
      <c r="AU228" s="203" t="s">
        <v>82</v>
      </c>
      <c r="AV228" s="13" t="s">
        <v>82</v>
      </c>
      <c r="AW228" s="13" t="s">
        <v>33</v>
      </c>
      <c r="AX228" s="13" t="s">
        <v>79</v>
      </c>
      <c r="AY228" s="203" t="s">
        <v>134</v>
      </c>
    </row>
    <row r="229" spans="1:65" s="2" customFormat="1" ht="16.5" customHeight="1">
      <c r="A229" s="34"/>
      <c r="B229" s="35"/>
      <c r="C229" s="173" t="s">
        <v>332</v>
      </c>
      <c r="D229" s="173" t="s">
        <v>136</v>
      </c>
      <c r="E229" s="174" t="s">
        <v>586</v>
      </c>
      <c r="F229" s="175" t="s">
        <v>587</v>
      </c>
      <c r="G229" s="176" t="s">
        <v>139</v>
      </c>
      <c r="H229" s="177">
        <v>8.05</v>
      </c>
      <c r="I229" s="178"/>
      <c r="J229" s="179">
        <f>ROUND(I229*H229,2)</f>
        <v>0</v>
      </c>
      <c r="K229" s="175" t="s">
        <v>140</v>
      </c>
      <c r="L229" s="39"/>
      <c r="M229" s="180" t="s">
        <v>19</v>
      </c>
      <c r="N229" s="181" t="s">
        <v>42</v>
      </c>
      <c r="O229" s="64"/>
      <c r="P229" s="182">
        <f>O229*H229</f>
        <v>0</v>
      </c>
      <c r="Q229" s="182">
        <v>0.06925</v>
      </c>
      <c r="R229" s="182">
        <f>Q229*H229</f>
        <v>0.5574625000000001</v>
      </c>
      <c r="S229" s="182">
        <v>0</v>
      </c>
      <c r="T229" s="18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4" t="s">
        <v>141</v>
      </c>
      <c r="AT229" s="184" t="s">
        <v>136</v>
      </c>
      <c r="AU229" s="184" t="s">
        <v>82</v>
      </c>
      <c r="AY229" s="17" t="s">
        <v>134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7" t="s">
        <v>79</v>
      </c>
      <c r="BK229" s="185">
        <f>ROUND(I229*H229,2)</f>
        <v>0</v>
      </c>
      <c r="BL229" s="17" t="s">
        <v>141</v>
      </c>
      <c r="BM229" s="184" t="s">
        <v>588</v>
      </c>
    </row>
    <row r="230" spans="1:47" s="2" customFormat="1" ht="11.25">
      <c r="A230" s="34"/>
      <c r="B230" s="35"/>
      <c r="C230" s="36"/>
      <c r="D230" s="186" t="s">
        <v>143</v>
      </c>
      <c r="E230" s="36"/>
      <c r="F230" s="187" t="s">
        <v>589</v>
      </c>
      <c r="G230" s="36"/>
      <c r="H230" s="36"/>
      <c r="I230" s="188"/>
      <c r="J230" s="36"/>
      <c r="K230" s="36"/>
      <c r="L230" s="39"/>
      <c r="M230" s="189"/>
      <c r="N230" s="190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143</v>
      </c>
      <c r="AU230" s="17" t="s">
        <v>82</v>
      </c>
    </row>
    <row r="231" spans="1:47" s="2" customFormat="1" ht="11.25">
      <c r="A231" s="34"/>
      <c r="B231" s="35"/>
      <c r="C231" s="36"/>
      <c r="D231" s="191" t="s">
        <v>145</v>
      </c>
      <c r="E231" s="36"/>
      <c r="F231" s="192" t="s">
        <v>590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145</v>
      </c>
      <c r="AU231" s="17" t="s">
        <v>82</v>
      </c>
    </row>
    <row r="232" spans="1:47" s="2" customFormat="1" ht="19.5">
      <c r="A232" s="34"/>
      <c r="B232" s="35"/>
      <c r="C232" s="36"/>
      <c r="D232" s="186" t="s">
        <v>243</v>
      </c>
      <c r="E232" s="36"/>
      <c r="F232" s="214" t="s">
        <v>591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243</v>
      </c>
      <c r="AU232" s="17" t="s">
        <v>82</v>
      </c>
    </row>
    <row r="233" spans="2:51" s="13" customFormat="1" ht="11.25">
      <c r="B233" s="193"/>
      <c r="C233" s="194"/>
      <c r="D233" s="186" t="s">
        <v>147</v>
      </c>
      <c r="E233" s="195" t="s">
        <v>19</v>
      </c>
      <c r="F233" s="196" t="s">
        <v>592</v>
      </c>
      <c r="G233" s="194"/>
      <c r="H233" s="197">
        <v>8.05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147</v>
      </c>
      <c r="AU233" s="203" t="s">
        <v>82</v>
      </c>
      <c r="AV233" s="13" t="s">
        <v>82</v>
      </c>
      <c r="AW233" s="13" t="s">
        <v>33</v>
      </c>
      <c r="AX233" s="13" t="s">
        <v>79</v>
      </c>
      <c r="AY233" s="203" t="s">
        <v>134</v>
      </c>
    </row>
    <row r="234" spans="1:65" s="2" customFormat="1" ht="16.5" customHeight="1">
      <c r="A234" s="34"/>
      <c r="B234" s="35"/>
      <c r="C234" s="173" t="s">
        <v>336</v>
      </c>
      <c r="D234" s="173" t="s">
        <v>136</v>
      </c>
      <c r="E234" s="174" t="s">
        <v>593</v>
      </c>
      <c r="F234" s="175" t="s">
        <v>594</v>
      </c>
      <c r="G234" s="176" t="s">
        <v>139</v>
      </c>
      <c r="H234" s="177">
        <v>67.24</v>
      </c>
      <c r="I234" s="178"/>
      <c r="J234" s="179">
        <f>ROUND(I234*H234,2)</f>
        <v>0</v>
      </c>
      <c r="K234" s="175" t="s">
        <v>19</v>
      </c>
      <c r="L234" s="39"/>
      <c r="M234" s="180" t="s">
        <v>19</v>
      </c>
      <c r="N234" s="181" t="s">
        <v>42</v>
      </c>
      <c r="O234" s="64"/>
      <c r="P234" s="182">
        <f>O234*H234</f>
        <v>0</v>
      </c>
      <c r="Q234" s="182">
        <v>0.1235</v>
      </c>
      <c r="R234" s="182">
        <f>Q234*H234</f>
        <v>8.304139999999999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141</v>
      </c>
      <c r="AT234" s="184" t="s">
        <v>136</v>
      </c>
      <c r="AU234" s="184" t="s">
        <v>82</v>
      </c>
      <c r="AY234" s="17" t="s">
        <v>134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79</v>
      </c>
      <c r="BK234" s="185">
        <f>ROUND(I234*H234,2)</f>
        <v>0</v>
      </c>
      <c r="BL234" s="17" t="s">
        <v>141</v>
      </c>
      <c r="BM234" s="184" t="s">
        <v>595</v>
      </c>
    </row>
    <row r="235" spans="1:47" s="2" customFormat="1" ht="11.25">
      <c r="A235" s="34"/>
      <c r="B235" s="35"/>
      <c r="C235" s="36"/>
      <c r="D235" s="186" t="s">
        <v>143</v>
      </c>
      <c r="E235" s="36"/>
      <c r="F235" s="187" t="s">
        <v>596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143</v>
      </c>
      <c r="AU235" s="17" t="s">
        <v>82</v>
      </c>
    </row>
    <row r="236" spans="1:47" s="2" customFormat="1" ht="29.25">
      <c r="A236" s="34"/>
      <c r="B236" s="35"/>
      <c r="C236" s="36"/>
      <c r="D236" s="186" t="s">
        <v>243</v>
      </c>
      <c r="E236" s="36"/>
      <c r="F236" s="214" t="s">
        <v>597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243</v>
      </c>
      <c r="AU236" s="17" t="s">
        <v>82</v>
      </c>
    </row>
    <row r="237" spans="2:51" s="13" customFormat="1" ht="11.25">
      <c r="B237" s="193"/>
      <c r="C237" s="194"/>
      <c r="D237" s="186" t="s">
        <v>147</v>
      </c>
      <c r="E237" s="195" t="s">
        <v>19</v>
      </c>
      <c r="F237" s="196" t="s">
        <v>598</v>
      </c>
      <c r="G237" s="194"/>
      <c r="H237" s="197">
        <v>67.24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147</v>
      </c>
      <c r="AU237" s="203" t="s">
        <v>82</v>
      </c>
      <c r="AV237" s="13" t="s">
        <v>82</v>
      </c>
      <c r="AW237" s="13" t="s">
        <v>33</v>
      </c>
      <c r="AX237" s="13" t="s">
        <v>79</v>
      </c>
      <c r="AY237" s="203" t="s">
        <v>134</v>
      </c>
    </row>
    <row r="238" spans="2:63" s="12" customFormat="1" ht="22.9" customHeight="1">
      <c r="B238" s="157"/>
      <c r="C238" s="158"/>
      <c r="D238" s="159" t="s">
        <v>70</v>
      </c>
      <c r="E238" s="171" t="s">
        <v>394</v>
      </c>
      <c r="F238" s="171" t="s">
        <v>395</v>
      </c>
      <c r="G238" s="158"/>
      <c r="H238" s="158"/>
      <c r="I238" s="161"/>
      <c r="J238" s="172">
        <f>BK238</f>
        <v>0</v>
      </c>
      <c r="K238" s="158"/>
      <c r="L238" s="163"/>
      <c r="M238" s="164"/>
      <c r="N238" s="165"/>
      <c r="O238" s="165"/>
      <c r="P238" s="166">
        <f>SUM(P239:P241)</f>
        <v>0</v>
      </c>
      <c r="Q238" s="165"/>
      <c r="R238" s="166">
        <f>SUM(R239:R241)</f>
        <v>0</v>
      </c>
      <c r="S238" s="165"/>
      <c r="T238" s="167">
        <f>SUM(T239:T241)</f>
        <v>0</v>
      </c>
      <c r="AR238" s="168" t="s">
        <v>79</v>
      </c>
      <c r="AT238" s="169" t="s">
        <v>70</v>
      </c>
      <c r="AU238" s="169" t="s">
        <v>79</v>
      </c>
      <c r="AY238" s="168" t="s">
        <v>134</v>
      </c>
      <c r="BK238" s="170">
        <f>SUM(BK239:BK241)</f>
        <v>0</v>
      </c>
    </row>
    <row r="239" spans="1:65" s="2" customFormat="1" ht="16.5" customHeight="1">
      <c r="A239" s="34"/>
      <c r="B239" s="35"/>
      <c r="C239" s="173" t="s">
        <v>341</v>
      </c>
      <c r="D239" s="173" t="s">
        <v>136</v>
      </c>
      <c r="E239" s="174" t="s">
        <v>397</v>
      </c>
      <c r="F239" s="175" t="s">
        <v>398</v>
      </c>
      <c r="G239" s="176" t="s">
        <v>368</v>
      </c>
      <c r="H239" s="177">
        <v>4377.188</v>
      </c>
      <c r="I239" s="178"/>
      <c r="J239" s="179">
        <f>ROUND(I239*H239,2)</f>
        <v>0</v>
      </c>
      <c r="K239" s="175" t="s">
        <v>140</v>
      </c>
      <c r="L239" s="39"/>
      <c r="M239" s="180" t="s">
        <v>19</v>
      </c>
      <c r="N239" s="181" t="s">
        <v>42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141</v>
      </c>
      <c r="AT239" s="184" t="s">
        <v>136</v>
      </c>
      <c r="AU239" s="184" t="s">
        <v>82</v>
      </c>
      <c r="AY239" s="17" t="s">
        <v>134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79</v>
      </c>
      <c r="BK239" s="185">
        <f>ROUND(I239*H239,2)</f>
        <v>0</v>
      </c>
      <c r="BL239" s="17" t="s">
        <v>141</v>
      </c>
      <c r="BM239" s="184" t="s">
        <v>599</v>
      </c>
    </row>
    <row r="240" spans="1:47" s="2" customFormat="1" ht="11.25">
      <c r="A240" s="34"/>
      <c r="B240" s="35"/>
      <c r="C240" s="36"/>
      <c r="D240" s="186" t="s">
        <v>143</v>
      </c>
      <c r="E240" s="36"/>
      <c r="F240" s="187" t="s">
        <v>400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143</v>
      </c>
      <c r="AU240" s="17" t="s">
        <v>82</v>
      </c>
    </row>
    <row r="241" spans="1:47" s="2" customFormat="1" ht="11.25">
      <c r="A241" s="34"/>
      <c r="B241" s="35"/>
      <c r="C241" s="36"/>
      <c r="D241" s="191" t="s">
        <v>145</v>
      </c>
      <c r="E241" s="36"/>
      <c r="F241" s="192" t="s">
        <v>401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145</v>
      </c>
      <c r="AU241" s="17" t="s">
        <v>82</v>
      </c>
    </row>
    <row r="242" spans="2:63" s="12" customFormat="1" ht="25.9" customHeight="1">
      <c r="B242" s="157"/>
      <c r="C242" s="158"/>
      <c r="D242" s="159" t="s">
        <v>70</v>
      </c>
      <c r="E242" s="160" t="s">
        <v>600</v>
      </c>
      <c r="F242" s="160" t="s">
        <v>601</v>
      </c>
      <c r="G242" s="158"/>
      <c r="H242" s="158"/>
      <c r="I242" s="161"/>
      <c r="J242" s="162">
        <f>BK242</f>
        <v>0</v>
      </c>
      <c r="K242" s="158"/>
      <c r="L242" s="163"/>
      <c r="M242" s="164"/>
      <c r="N242" s="165"/>
      <c r="O242" s="165"/>
      <c r="P242" s="166">
        <f>P243</f>
        <v>0</v>
      </c>
      <c r="Q242" s="165"/>
      <c r="R242" s="166">
        <f>R243</f>
        <v>1.7704119999999999</v>
      </c>
      <c r="S242" s="165"/>
      <c r="T242" s="167">
        <f>T243</f>
        <v>0</v>
      </c>
      <c r="AR242" s="168" t="s">
        <v>82</v>
      </c>
      <c r="AT242" s="169" t="s">
        <v>70</v>
      </c>
      <c r="AU242" s="169" t="s">
        <v>71</v>
      </c>
      <c r="AY242" s="168" t="s">
        <v>134</v>
      </c>
      <c r="BK242" s="170">
        <f>BK243</f>
        <v>0</v>
      </c>
    </row>
    <row r="243" spans="2:63" s="12" customFormat="1" ht="22.9" customHeight="1">
      <c r="B243" s="157"/>
      <c r="C243" s="158"/>
      <c r="D243" s="159" t="s">
        <v>70</v>
      </c>
      <c r="E243" s="171" t="s">
        <v>602</v>
      </c>
      <c r="F243" s="171" t="s">
        <v>603</v>
      </c>
      <c r="G243" s="158"/>
      <c r="H243" s="158"/>
      <c r="I243" s="161"/>
      <c r="J243" s="172">
        <f>BK243</f>
        <v>0</v>
      </c>
      <c r="K243" s="158"/>
      <c r="L243" s="163"/>
      <c r="M243" s="164"/>
      <c r="N243" s="165"/>
      <c r="O243" s="165"/>
      <c r="P243" s="166">
        <f>SUM(P244:P287)</f>
        <v>0</v>
      </c>
      <c r="Q243" s="165"/>
      <c r="R243" s="166">
        <f>SUM(R244:R287)</f>
        <v>1.7704119999999999</v>
      </c>
      <c r="S243" s="165"/>
      <c r="T243" s="167">
        <f>SUM(T244:T287)</f>
        <v>0</v>
      </c>
      <c r="AR243" s="168" t="s">
        <v>82</v>
      </c>
      <c r="AT243" s="169" t="s">
        <v>70</v>
      </c>
      <c r="AU243" s="169" t="s">
        <v>79</v>
      </c>
      <c r="AY243" s="168" t="s">
        <v>134</v>
      </c>
      <c r="BK243" s="170">
        <f>SUM(BK244:BK287)</f>
        <v>0</v>
      </c>
    </row>
    <row r="244" spans="1:65" s="2" customFormat="1" ht="16.5" customHeight="1">
      <c r="A244" s="34"/>
      <c r="B244" s="35"/>
      <c r="C244" s="173" t="s">
        <v>347</v>
      </c>
      <c r="D244" s="173" t="s">
        <v>136</v>
      </c>
      <c r="E244" s="174" t="s">
        <v>604</v>
      </c>
      <c r="F244" s="175" t="s">
        <v>605</v>
      </c>
      <c r="G244" s="176" t="s">
        <v>257</v>
      </c>
      <c r="H244" s="177">
        <v>51.96</v>
      </c>
      <c r="I244" s="178"/>
      <c r="J244" s="179">
        <f>ROUND(I244*H244,2)</f>
        <v>0</v>
      </c>
      <c r="K244" s="175" t="s">
        <v>140</v>
      </c>
      <c r="L244" s="39"/>
      <c r="M244" s="180" t="s">
        <v>19</v>
      </c>
      <c r="N244" s="181" t="s">
        <v>42</v>
      </c>
      <c r="O244" s="64"/>
      <c r="P244" s="182">
        <f>O244*H244</f>
        <v>0</v>
      </c>
      <c r="Q244" s="182">
        <v>5E-05</v>
      </c>
      <c r="R244" s="182">
        <f>Q244*H244</f>
        <v>0.002598</v>
      </c>
      <c r="S244" s="182">
        <v>0</v>
      </c>
      <c r="T244" s="18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246</v>
      </c>
      <c r="AT244" s="184" t="s">
        <v>136</v>
      </c>
      <c r="AU244" s="184" t="s">
        <v>82</v>
      </c>
      <c r="AY244" s="17" t="s">
        <v>134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79</v>
      </c>
      <c r="BK244" s="185">
        <f>ROUND(I244*H244,2)</f>
        <v>0</v>
      </c>
      <c r="BL244" s="17" t="s">
        <v>246</v>
      </c>
      <c r="BM244" s="184" t="s">
        <v>606</v>
      </c>
    </row>
    <row r="245" spans="1:47" s="2" customFormat="1" ht="11.25">
      <c r="A245" s="34"/>
      <c r="B245" s="35"/>
      <c r="C245" s="36"/>
      <c r="D245" s="186" t="s">
        <v>143</v>
      </c>
      <c r="E245" s="36"/>
      <c r="F245" s="187" t="s">
        <v>607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143</v>
      </c>
      <c r="AU245" s="17" t="s">
        <v>82</v>
      </c>
    </row>
    <row r="246" spans="1:47" s="2" customFormat="1" ht="11.25">
      <c r="A246" s="34"/>
      <c r="B246" s="35"/>
      <c r="C246" s="36"/>
      <c r="D246" s="191" t="s">
        <v>145</v>
      </c>
      <c r="E246" s="36"/>
      <c r="F246" s="192" t="s">
        <v>608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145</v>
      </c>
      <c r="AU246" s="17" t="s">
        <v>82</v>
      </c>
    </row>
    <row r="247" spans="2:51" s="13" customFormat="1" ht="11.25">
      <c r="B247" s="193"/>
      <c r="C247" s="194"/>
      <c r="D247" s="186" t="s">
        <v>147</v>
      </c>
      <c r="E247" s="195" t="s">
        <v>19</v>
      </c>
      <c r="F247" s="196" t="s">
        <v>609</v>
      </c>
      <c r="G247" s="194"/>
      <c r="H247" s="197">
        <v>51.96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147</v>
      </c>
      <c r="AU247" s="203" t="s">
        <v>82</v>
      </c>
      <c r="AV247" s="13" t="s">
        <v>82</v>
      </c>
      <c r="AW247" s="13" t="s">
        <v>33</v>
      </c>
      <c r="AX247" s="13" t="s">
        <v>79</v>
      </c>
      <c r="AY247" s="203" t="s">
        <v>134</v>
      </c>
    </row>
    <row r="248" spans="1:65" s="2" customFormat="1" ht="16.5" customHeight="1">
      <c r="A248" s="34"/>
      <c r="B248" s="35"/>
      <c r="C248" s="204" t="s">
        <v>356</v>
      </c>
      <c r="D248" s="204" t="s">
        <v>213</v>
      </c>
      <c r="E248" s="205" t="s">
        <v>610</v>
      </c>
      <c r="F248" s="206" t="s">
        <v>611</v>
      </c>
      <c r="G248" s="207" t="s">
        <v>323</v>
      </c>
      <c r="H248" s="208">
        <v>2</v>
      </c>
      <c r="I248" s="209"/>
      <c r="J248" s="210">
        <f>ROUND(I248*H248,2)</f>
        <v>0</v>
      </c>
      <c r="K248" s="206" t="s">
        <v>19</v>
      </c>
      <c r="L248" s="211"/>
      <c r="M248" s="212" t="s">
        <v>19</v>
      </c>
      <c r="N248" s="213" t="s">
        <v>42</v>
      </c>
      <c r="O248" s="64"/>
      <c r="P248" s="182">
        <f>O248*H248</f>
        <v>0</v>
      </c>
      <c r="Q248" s="182">
        <v>0.026</v>
      </c>
      <c r="R248" s="182">
        <f>Q248*H248</f>
        <v>0.052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347</v>
      </c>
      <c r="AT248" s="184" t="s">
        <v>213</v>
      </c>
      <c r="AU248" s="184" t="s">
        <v>82</v>
      </c>
      <c r="AY248" s="17" t="s">
        <v>134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79</v>
      </c>
      <c r="BK248" s="185">
        <f>ROUND(I248*H248,2)</f>
        <v>0</v>
      </c>
      <c r="BL248" s="17" t="s">
        <v>246</v>
      </c>
      <c r="BM248" s="184" t="s">
        <v>612</v>
      </c>
    </row>
    <row r="249" spans="1:47" s="2" customFormat="1" ht="11.25">
      <c r="A249" s="34"/>
      <c r="B249" s="35"/>
      <c r="C249" s="36"/>
      <c r="D249" s="186" t="s">
        <v>143</v>
      </c>
      <c r="E249" s="36"/>
      <c r="F249" s="187" t="s">
        <v>611</v>
      </c>
      <c r="G249" s="36"/>
      <c r="H249" s="36"/>
      <c r="I249" s="188"/>
      <c r="J249" s="36"/>
      <c r="K249" s="36"/>
      <c r="L249" s="39"/>
      <c r="M249" s="189"/>
      <c r="N249" s="190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143</v>
      </c>
      <c r="AU249" s="17" t="s">
        <v>82</v>
      </c>
    </row>
    <row r="250" spans="1:47" s="2" customFormat="1" ht="78">
      <c r="A250" s="34"/>
      <c r="B250" s="35"/>
      <c r="C250" s="36"/>
      <c r="D250" s="186" t="s">
        <v>243</v>
      </c>
      <c r="E250" s="36"/>
      <c r="F250" s="214" t="s">
        <v>613</v>
      </c>
      <c r="G250" s="36"/>
      <c r="H250" s="36"/>
      <c r="I250" s="188"/>
      <c r="J250" s="36"/>
      <c r="K250" s="36"/>
      <c r="L250" s="39"/>
      <c r="M250" s="189"/>
      <c r="N250" s="190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243</v>
      </c>
      <c r="AU250" s="17" t="s">
        <v>82</v>
      </c>
    </row>
    <row r="251" spans="2:51" s="13" customFormat="1" ht="11.25">
      <c r="B251" s="193"/>
      <c r="C251" s="194"/>
      <c r="D251" s="186" t="s">
        <v>147</v>
      </c>
      <c r="E251" s="195" t="s">
        <v>19</v>
      </c>
      <c r="F251" s="196" t="s">
        <v>614</v>
      </c>
      <c r="G251" s="194"/>
      <c r="H251" s="197">
        <v>2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147</v>
      </c>
      <c r="AU251" s="203" t="s">
        <v>82</v>
      </c>
      <c r="AV251" s="13" t="s">
        <v>82</v>
      </c>
      <c r="AW251" s="13" t="s">
        <v>33</v>
      </c>
      <c r="AX251" s="13" t="s">
        <v>79</v>
      </c>
      <c r="AY251" s="203" t="s">
        <v>134</v>
      </c>
    </row>
    <row r="252" spans="1:65" s="2" customFormat="1" ht="16.5" customHeight="1">
      <c r="A252" s="34"/>
      <c r="B252" s="35"/>
      <c r="C252" s="173" t="s">
        <v>365</v>
      </c>
      <c r="D252" s="173" t="s">
        <v>136</v>
      </c>
      <c r="E252" s="174" t="s">
        <v>615</v>
      </c>
      <c r="F252" s="175" t="s">
        <v>616</v>
      </c>
      <c r="G252" s="176" t="s">
        <v>257</v>
      </c>
      <c r="H252" s="177">
        <v>215.72</v>
      </c>
      <c r="I252" s="178"/>
      <c r="J252" s="179">
        <f>ROUND(I252*H252,2)</f>
        <v>0</v>
      </c>
      <c r="K252" s="175" t="s">
        <v>140</v>
      </c>
      <c r="L252" s="39"/>
      <c r="M252" s="180" t="s">
        <v>19</v>
      </c>
      <c r="N252" s="181" t="s">
        <v>42</v>
      </c>
      <c r="O252" s="64"/>
      <c r="P252" s="182">
        <f>O252*H252</f>
        <v>0</v>
      </c>
      <c r="Q252" s="182">
        <v>5E-05</v>
      </c>
      <c r="R252" s="182">
        <f>Q252*H252</f>
        <v>0.010786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246</v>
      </c>
      <c r="AT252" s="184" t="s">
        <v>136</v>
      </c>
      <c r="AU252" s="184" t="s">
        <v>82</v>
      </c>
      <c r="AY252" s="17" t="s">
        <v>134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79</v>
      </c>
      <c r="BK252" s="185">
        <f>ROUND(I252*H252,2)</f>
        <v>0</v>
      </c>
      <c r="BL252" s="17" t="s">
        <v>246</v>
      </c>
      <c r="BM252" s="184" t="s">
        <v>617</v>
      </c>
    </row>
    <row r="253" spans="1:47" s="2" customFormat="1" ht="11.25">
      <c r="A253" s="34"/>
      <c r="B253" s="35"/>
      <c r="C253" s="36"/>
      <c r="D253" s="186" t="s">
        <v>143</v>
      </c>
      <c r="E253" s="36"/>
      <c r="F253" s="187" t="s">
        <v>618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143</v>
      </c>
      <c r="AU253" s="17" t="s">
        <v>82</v>
      </c>
    </row>
    <row r="254" spans="1:47" s="2" customFormat="1" ht="11.25">
      <c r="A254" s="34"/>
      <c r="B254" s="35"/>
      <c r="C254" s="36"/>
      <c r="D254" s="191" t="s">
        <v>145</v>
      </c>
      <c r="E254" s="36"/>
      <c r="F254" s="192" t="s">
        <v>619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145</v>
      </c>
      <c r="AU254" s="17" t="s">
        <v>82</v>
      </c>
    </row>
    <row r="255" spans="2:51" s="13" customFormat="1" ht="11.25">
      <c r="B255" s="193"/>
      <c r="C255" s="194"/>
      <c r="D255" s="186" t="s">
        <v>147</v>
      </c>
      <c r="E255" s="195" t="s">
        <v>19</v>
      </c>
      <c r="F255" s="196" t="s">
        <v>620</v>
      </c>
      <c r="G255" s="194"/>
      <c r="H255" s="197">
        <v>107.6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147</v>
      </c>
      <c r="AU255" s="203" t="s">
        <v>82</v>
      </c>
      <c r="AV255" s="13" t="s">
        <v>82</v>
      </c>
      <c r="AW255" s="13" t="s">
        <v>33</v>
      </c>
      <c r="AX255" s="13" t="s">
        <v>71</v>
      </c>
      <c r="AY255" s="203" t="s">
        <v>134</v>
      </c>
    </row>
    <row r="256" spans="2:51" s="13" customFormat="1" ht="11.25">
      <c r="B256" s="193"/>
      <c r="C256" s="194"/>
      <c r="D256" s="186" t="s">
        <v>147</v>
      </c>
      <c r="E256" s="195" t="s">
        <v>19</v>
      </c>
      <c r="F256" s="196" t="s">
        <v>621</v>
      </c>
      <c r="G256" s="194"/>
      <c r="H256" s="197">
        <v>108.12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147</v>
      </c>
      <c r="AU256" s="203" t="s">
        <v>82</v>
      </c>
      <c r="AV256" s="13" t="s">
        <v>82</v>
      </c>
      <c r="AW256" s="13" t="s">
        <v>33</v>
      </c>
      <c r="AX256" s="13" t="s">
        <v>71</v>
      </c>
      <c r="AY256" s="203" t="s">
        <v>134</v>
      </c>
    </row>
    <row r="257" spans="1:65" s="2" customFormat="1" ht="16.5" customHeight="1">
      <c r="A257" s="34"/>
      <c r="B257" s="35"/>
      <c r="C257" s="204" t="s">
        <v>373</v>
      </c>
      <c r="D257" s="204" t="s">
        <v>213</v>
      </c>
      <c r="E257" s="205" t="s">
        <v>622</v>
      </c>
      <c r="F257" s="206" t="s">
        <v>623</v>
      </c>
      <c r="G257" s="207" t="s">
        <v>323</v>
      </c>
      <c r="H257" s="208">
        <v>2</v>
      </c>
      <c r="I257" s="209"/>
      <c r="J257" s="210">
        <f>ROUND(I257*H257,2)</f>
        <v>0</v>
      </c>
      <c r="K257" s="206" t="s">
        <v>19</v>
      </c>
      <c r="L257" s="211"/>
      <c r="M257" s="212" t="s">
        <v>19</v>
      </c>
      <c r="N257" s="213" t="s">
        <v>42</v>
      </c>
      <c r="O257" s="64"/>
      <c r="P257" s="182">
        <f>O257*H257</f>
        <v>0</v>
      </c>
      <c r="Q257" s="182">
        <v>0.05225</v>
      </c>
      <c r="R257" s="182">
        <f>Q257*H257</f>
        <v>0.1045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347</v>
      </c>
      <c r="AT257" s="184" t="s">
        <v>213</v>
      </c>
      <c r="AU257" s="184" t="s">
        <v>82</v>
      </c>
      <c r="AY257" s="17" t="s">
        <v>134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79</v>
      </c>
      <c r="BK257" s="185">
        <f>ROUND(I257*H257,2)</f>
        <v>0</v>
      </c>
      <c r="BL257" s="17" t="s">
        <v>246</v>
      </c>
      <c r="BM257" s="184" t="s">
        <v>624</v>
      </c>
    </row>
    <row r="258" spans="1:47" s="2" customFormat="1" ht="11.25">
      <c r="A258" s="34"/>
      <c r="B258" s="35"/>
      <c r="C258" s="36"/>
      <c r="D258" s="186" t="s">
        <v>143</v>
      </c>
      <c r="E258" s="36"/>
      <c r="F258" s="187" t="s">
        <v>625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143</v>
      </c>
      <c r="AU258" s="17" t="s">
        <v>82</v>
      </c>
    </row>
    <row r="259" spans="1:47" s="2" customFormat="1" ht="29.25">
      <c r="A259" s="34"/>
      <c r="B259" s="35"/>
      <c r="C259" s="36"/>
      <c r="D259" s="186" t="s">
        <v>243</v>
      </c>
      <c r="E259" s="36"/>
      <c r="F259" s="214" t="s">
        <v>626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243</v>
      </c>
      <c r="AU259" s="17" t="s">
        <v>82</v>
      </c>
    </row>
    <row r="260" spans="1:65" s="2" customFormat="1" ht="16.5" customHeight="1">
      <c r="A260" s="34"/>
      <c r="B260" s="35"/>
      <c r="C260" s="204" t="s">
        <v>380</v>
      </c>
      <c r="D260" s="204" t="s">
        <v>213</v>
      </c>
      <c r="E260" s="205" t="s">
        <v>627</v>
      </c>
      <c r="F260" s="206" t="s">
        <v>628</v>
      </c>
      <c r="G260" s="207" t="s">
        <v>368</v>
      </c>
      <c r="H260" s="208">
        <v>0.003</v>
      </c>
      <c r="I260" s="209"/>
      <c r="J260" s="210">
        <f>ROUND(I260*H260,2)</f>
        <v>0</v>
      </c>
      <c r="K260" s="206" t="s">
        <v>140</v>
      </c>
      <c r="L260" s="211"/>
      <c r="M260" s="212" t="s">
        <v>19</v>
      </c>
      <c r="N260" s="213" t="s">
        <v>42</v>
      </c>
      <c r="O260" s="64"/>
      <c r="P260" s="182">
        <f>O260*H260</f>
        <v>0</v>
      </c>
      <c r="Q260" s="182">
        <v>1</v>
      </c>
      <c r="R260" s="182">
        <f>Q260*H260</f>
        <v>0.003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347</v>
      </c>
      <c r="AT260" s="184" t="s">
        <v>213</v>
      </c>
      <c r="AU260" s="184" t="s">
        <v>82</v>
      </c>
      <c r="AY260" s="17" t="s">
        <v>134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79</v>
      </c>
      <c r="BK260" s="185">
        <f>ROUND(I260*H260,2)</f>
        <v>0</v>
      </c>
      <c r="BL260" s="17" t="s">
        <v>246</v>
      </c>
      <c r="BM260" s="184" t="s">
        <v>629</v>
      </c>
    </row>
    <row r="261" spans="1:47" s="2" customFormat="1" ht="11.25">
      <c r="A261" s="34"/>
      <c r="B261" s="35"/>
      <c r="C261" s="36"/>
      <c r="D261" s="186" t="s">
        <v>143</v>
      </c>
      <c r="E261" s="36"/>
      <c r="F261" s="187" t="s">
        <v>628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143</v>
      </c>
      <c r="AU261" s="17" t="s">
        <v>82</v>
      </c>
    </row>
    <row r="262" spans="1:47" s="2" customFormat="1" ht="19.5">
      <c r="A262" s="34"/>
      <c r="B262" s="35"/>
      <c r="C262" s="36"/>
      <c r="D262" s="186" t="s">
        <v>243</v>
      </c>
      <c r="E262" s="36"/>
      <c r="F262" s="214" t="s">
        <v>630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243</v>
      </c>
      <c r="AU262" s="17" t="s">
        <v>82</v>
      </c>
    </row>
    <row r="263" spans="2:51" s="13" customFormat="1" ht="11.25">
      <c r="B263" s="193"/>
      <c r="C263" s="194"/>
      <c r="D263" s="186" t="s">
        <v>147</v>
      </c>
      <c r="E263" s="195" t="s">
        <v>19</v>
      </c>
      <c r="F263" s="196" t="s">
        <v>631</v>
      </c>
      <c r="G263" s="194"/>
      <c r="H263" s="197">
        <v>0.003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147</v>
      </c>
      <c r="AU263" s="203" t="s">
        <v>82</v>
      </c>
      <c r="AV263" s="13" t="s">
        <v>82</v>
      </c>
      <c r="AW263" s="13" t="s">
        <v>33</v>
      </c>
      <c r="AX263" s="13" t="s">
        <v>79</v>
      </c>
      <c r="AY263" s="203" t="s">
        <v>134</v>
      </c>
    </row>
    <row r="264" spans="1:65" s="2" customFormat="1" ht="16.5" customHeight="1">
      <c r="A264" s="34"/>
      <c r="B264" s="35"/>
      <c r="C264" s="204" t="s">
        <v>387</v>
      </c>
      <c r="D264" s="204" t="s">
        <v>213</v>
      </c>
      <c r="E264" s="205" t="s">
        <v>632</v>
      </c>
      <c r="F264" s="206" t="s">
        <v>633</v>
      </c>
      <c r="G264" s="207" t="s">
        <v>323</v>
      </c>
      <c r="H264" s="208">
        <v>2</v>
      </c>
      <c r="I264" s="209"/>
      <c r="J264" s="210">
        <f>ROUND(I264*H264,2)</f>
        <v>0</v>
      </c>
      <c r="K264" s="206" t="s">
        <v>19</v>
      </c>
      <c r="L264" s="211"/>
      <c r="M264" s="212" t="s">
        <v>19</v>
      </c>
      <c r="N264" s="213" t="s">
        <v>42</v>
      </c>
      <c r="O264" s="64"/>
      <c r="P264" s="182">
        <f>O264*H264</f>
        <v>0</v>
      </c>
      <c r="Q264" s="182">
        <v>0.054</v>
      </c>
      <c r="R264" s="182">
        <f>Q264*H264</f>
        <v>0.108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347</v>
      </c>
      <c r="AT264" s="184" t="s">
        <v>213</v>
      </c>
      <c r="AU264" s="184" t="s">
        <v>82</v>
      </c>
      <c r="AY264" s="17" t="s">
        <v>134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79</v>
      </c>
      <c r="BK264" s="185">
        <f>ROUND(I264*H264,2)</f>
        <v>0</v>
      </c>
      <c r="BL264" s="17" t="s">
        <v>246</v>
      </c>
      <c r="BM264" s="184" t="s">
        <v>634</v>
      </c>
    </row>
    <row r="265" spans="1:47" s="2" customFormat="1" ht="11.25">
      <c r="A265" s="34"/>
      <c r="B265" s="35"/>
      <c r="C265" s="36"/>
      <c r="D265" s="186" t="s">
        <v>143</v>
      </c>
      <c r="E265" s="36"/>
      <c r="F265" s="187" t="s">
        <v>633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143</v>
      </c>
      <c r="AU265" s="17" t="s">
        <v>82</v>
      </c>
    </row>
    <row r="266" spans="1:47" s="2" customFormat="1" ht="78">
      <c r="A266" s="34"/>
      <c r="B266" s="35"/>
      <c r="C266" s="36"/>
      <c r="D266" s="186" t="s">
        <v>243</v>
      </c>
      <c r="E266" s="36"/>
      <c r="F266" s="214" t="s">
        <v>635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243</v>
      </c>
      <c r="AU266" s="17" t="s">
        <v>82</v>
      </c>
    </row>
    <row r="267" spans="2:51" s="13" customFormat="1" ht="11.25">
      <c r="B267" s="193"/>
      <c r="C267" s="194"/>
      <c r="D267" s="186" t="s">
        <v>147</v>
      </c>
      <c r="E267" s="195" t="s">
        <v>19</v>
      </c>
      <c r="F267" s="196" t="s">
        <v>636</v>
      </c>
      <c r="G267" s="194"/>
      <c r="H267" s="197">
        <v>2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147</v>
      </c>
      <c r="AU267" s="203" t="s">
        <v>82</v>
      </c>
      <c r="AV267" s="13" t="s">
        <v>82</v>
      </c>
      <c r="AW267" s="13" t="s">
        <v>33</v>
      </c>
      <c r="AX267" s="13" t="s">
        <v>79</v>
      </c>
      <c r="AY267" s="203" t="s">
        <v>134</v>
      </c>
    </row>
    <row r="268" spans="1:65" s="2" customFormat="1" ht="16.5" customHeight="1">
      <c r="A268" s="34"/>
      <c r="B268" s="35"/>
      <c r="C268" s="173" t="s">
        <v>396</v>
      </c>
      <c r="D268" s="173" t="s">
        <v>136</v>
      </c>
      <c r="E268" s="174" t="s">
        <v>637</v>
      </c>
      <c r="F268" s="175" t="s">
        <v>638</v>
      </c>
      <c r="G268" s="176" t="s">
        <v>257</v>
      </c>
      <c r="H268" s="177">
        <v>1418.56</v>
      </c>
      <c r="I268" s="178"/>
      <c r="J268" s="179">
        <f>ROUND(I268*H268,2)</f>
        <v>0</v>
      </c>
      <c r="K268" s="175" t="s">
        <v>140</v>
      </c>
      <c r="L268" s="39"/>
      <c r="M268" s="180" t="s">
        <v>19</v>
      </c>
      <c r="N268" s="181" t="s">
        <v>42</v>
      </c>
      <c r="O268" s="64"/>
      <c r="P268" s="182">
        <f>O268*H268</f>
        <v>0</v>
      </c>
      <c r="Q268" s="182">
        <v>5E-05</v>
      </c>
      <c r="R268" s="182">
        <f>Q268*H268</f>
        <v>0.070928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246</v>
      </c>
      <c r="AT268" s="184" t="s">
        <v>136</v>
      </c>
      <c r="AU268" s="184" t="s">
        <v>82</v>
      </c>
      <c r="AY268" s="17" t="s">
        <v>134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79</v>
      </c>
      <c r="BK268" s="185">
        <f>ROUND(I268*H268,2)</f>
        <v>0</v>
      </c>
      <c r="BL268" s="17" t="s">
        <v>246</v>
      </c>
      <c r="BM268" s="184" t="s">
        <v>639</v>
      </c>
    </row>
    <row r="269" spans="1:47" s="2" customFormat="1" ht="11.25">
      <c r="A269" s="34"/>
      <c r="B269" s="35"/>
      <c r="C269" s="36"/>
      <c r="D269" s="186" t="s">
        <v>143</v>
      </c>
      <c r="E269" s="36"/>
      <c r="F269" s="187" t="s">
        <v>640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143</v>
      </c>
      <c r="AU269" s="17" t="s">
        <v>82</v>
      </c>
    </row>
    <row r="270" spans="1:47" s="2" customFormat="1" ht="11.25">
      <c r="A270" s="34"/>
      <c r="B270" s="35"/>
      <c r="C270" s="36"/>
      <c r="D270" s="191" t="s">
        <v>145</v>
      </c>
      <c r="E270" s="36"/>
      <c r="F270" s="192" t="s">
        <v>641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145</v>
      </c>
      <c r="AU270" s="17" t="s">
        <v>82</v>
      </c>
    </row>
    <row r="271" spans="2:51" s="13" customFormat="1" ht="11.25">
      <c r="B271" s="193"/>
      <c r="C271" s="194"/>
      <c r="D271" s="186" t="s">
        <v>147</v>
      </c>
      <c r="E271" s="195" t="s">
        <v>19</v>
      </c>
      <c r="F271" s="196" t="s">
        <v>642</v>
      </c>
      <c r="G271" s="194"/>
      <c r="H271" s="197">
        <v>130.6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147</v>
      </c>
      <c r="AU271" s="203" t="s">
        <v>82</v>
      </c>
      <c r="AV271" s="13" t="s">
        <v>82</v>
      </c>
      <c r="AW271" s="13" t="s">
        <v>33</v>
      </c>
      <c r="AX271" s="13" t="s">
        <v>71</v>
      </c>
      <c r="AY271" s="203" t="s">
        <v>134</v>
      </c>
    </row>
    <row r="272" spans="2:51" s="13" customFormat="1" ht="11.25">
      <c r="B272" s="193"/>
      <c r="C272" s="194"/>
      <c r="D272" s="186" t="s">
        <v>147</v>
      </c>
      <c r="E272" s="195" t="s">
        <v>19</v>
      </c>
      <c r="F272" s="196" t="s">
        <v>643</v>
      </c>
      <c r="G272" s="194"/>
      <c r="H272" s="197">
        <v>1010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147</v>
      </c>
      <c r="AU272" s="203" t="s">
        <v>82</v>
      </c>
      <c r="AV272" s="13" t="s">
        <v>82</v>
      </c>
      <c r="AW272" s="13" t="s">
        <v>33</v>
      </c>
      <c r="AX272" s="13" t="s">
        <v>71</v>
      </c>
      <c r="AY272" s="203" t="s">
        <v>134</v>
      </c>
    </row>
    <row r="273" spans="2:51" s="13" customFormat="1" ht="11.25">
      <c r="B273" s="193"/>
      <c r="C273" s="194"/>
      <c r="D273" s="186" t="s">
        <v>147</v>
      </c>
      <c r="E273" s="195" t="s">
        <v>19</v>
      </c>
      <c r="F273" s="196" t="s">
        <v>644</v>
      </c>
      <c r="G273" s="194"/>
      <c r="H273" s="197">
        <v>277.96</v>
      </c>
      <c r="I273" s="198"/>
      <c r="J273" s="194"/>
      <c r="K273" s="194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147</v>
      </c>
      <c r="AU273" s="203" t="s">
        <v>82</v>
      </c>
      <c r="AV273" s="13" t="s">
        <v>82</v>
      </c>
      <c r="AW273" s="13" t="s">
        <v>33</v>
      </c>
      <c r="AX273" s="13" t="s">
        <v>71</v>
      </c>
      <c r="AY273" s="203" t="s">
        <v>134</v>
      </c>
    </row>
    <row r="274" spans="1:65" s="2" customFormat="1" ht="16.5" customHeight="1">
      <c r="A274" s="34"/>
      <c r="B274" s="35"/>
      <c r="C274" s="204" t="s">
        <v>645</v>
      </c>
      <c r="D274" s="204" t="s">
        <v>213</v>
      </c>
      <c r="E274" s="205" t="s">
        <v>646</v>
      </c>
      <c r="F274" s="206" t="s">
        <v>625</v>
      </c>
      <c r="G274" s="207" t="s">
        <v>323</v>
      </c>
      <c r="H274" s="208">
        <v>1</v>
      </c>
      <c r="I274" s="209"/>
      <c r="J274" s="210">
        <f>ROUND(I274*H274,2)</f>
        <v>0</v>
      </c>
      <c r="K274" s="206" t="s">
        <v>19</v>
      </c>
      <c r="L274" s="211"/>
      <c r="M274" s="212" t="s">
        <v>19</v>
      </c>
      <c r="N274" s="213" t="s">
        <v>42</v>
      </c>
      <c r="O274" s="64"/>
      <c r="P274" s="182">
        <f>O274*H274</f>
        <v>0</v>
      </c>
      <c r="Q274" s="182">
        <v>0.1306</v>
      </c>
      <c r="R274" s="182">
        <f>Q274*H274</f>
        <v>0.1306</v>
      </c>
      <c r="S274" s="182">
        <v>0</v>
      </c>
      <c r="T274" s="18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4" t="s">
        <v>347</v>
      </c>
      <c r="AT274" s="184" t="s">
        <v>213</v>
      </c>
      <c r="AU274" s="184" t="s">
        <v>82</v>
      </c>
      <c r="AY274" s="17" t="s">
        <v>134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79</v>
      </c>
      <c r="BK274" s="185">
        <f>ROUND(I274*H274,2)</f>
        <v>0</v>
      </c>
      <c r="BL274" s="17" t="s">
        <v>246</v>
      </c>
      <c r="BM274" s="184" t="s">
        <v>647</v>
      </c>
    </row>
    <row r="275" spans="1:47" s="2" customFormat="1" ht="11.25">
      <c r="A275" s="34"/>
      <c r="B275" s="35"/>
      <c r="C275" s="36"/>
      <c r="D275" s="186" t="s">
        <v>143</v>
      </c>
      <c r="E275" s="36"/>
      <c r="F275" s="187" t="s">
        <v>625</v>
      </c>
      <c r="G275" s="36"/>
      <c r="H275" s="36"/>
      <c r="I275" s="188"/>
      <c r="J275" s="36"/>
      <c r="K275" s="36"/>
      <c r="L275" s="39"/>
      <c r="M275" s="189"/>
      <c r="N275" s="190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143</v>
      </c>
      <c r="AU275" s="17" t="s">
        <v>82</v>
      </c>
    </row>
    <row r="276" spans="1:47" s="2" customFormat="1" ht="29.25">
      <c r="A276" s="34"/>
      <c r="B276" s="35"/>
      <c r="C276" s="36"/>
      <c r="D276" s="186" t="s">
        <v>243</v>
      </c>
      <c r="E276" s="36"/>
      <c r="F276" s="214" t="s">
        <v>626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243</v>
      </c>
      <c r="AU276" s="17" t="s">
        <v>82</v>
      </c>
    </row>
    <row r="277" spans="1:65" s="2" customFormat="1" ht="16.5" customHeight="1">
      <c r="A277" s="34"/>
      <c r="B277" s="35"/>
      <c r="C277" s="204" t="s">
        <v>648</v>
      </c>
      <c r="D277" s="204" t="s">
        <v>213</v>
      </c>
      <c r="E277" s="205" t="s">
        <v>649</v>
      </c>
      <c r="F277" s="206" t="s">
        <v>650</v>
      </c>
      <c r="G277" s="207" t="s">
        <v>323</v>
      </c>
      <c r="H277" s="208">
        <v>10</v>
      </c>
      <c r="I277" s="209"/>
      <c r="J277" s="210">
        <f>ROUND(I277*H277,2)</f>
        <v>0</v>
      </c>
      <c r="K277" s="206" t="s">
        <v>19</v>
      </c>
      <c r="L277" s="211"/>
      <c r="M277" s="212" t="s">
        <v>19</v>
      </c>
      <c r="N277" s="213" t="s">
        <v>42</v>
      </c>
      <c r="O277" s="64"/>
      <c r="P277" s="182">
        <f>O277*H277</f>
        <v>0</v>
      </c>
      <c r="Q277" s="182">
        <v>0.101</v>
      </c>
      <c r="R277" s="182">
        <f>Q277*H277</f>
        <v>1.01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347</v>
      </c>
      <c r="AT277" s="184" t="s">
        <v>213</v>
      </c>
      <c r="AU277" s="184" t="s">
        <v>82</v>
      </c>
      <c r="AY277" s="17" t="s">
        <v>134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79</v>
      </c>
      <c r="BK277" s="185">
        <f>ROUND(I277*H277,2)</f>
        <v>0</v>
      </c>
      <c r="BL277" s="17" t="s">
        <v>246</v>
      </c>
      <c r="BM277" s="184" t="s">
        <v>651</v>
      </c>
    </row>
    <row r="278" spans="1:47" s="2" customFormat="1" ht="11.25">
      <c r="A278" s="34"/>
      <c r="B278" s="35"/>
      <c r="C278" s="36"/>
      <c r="D278" s="186" t="s">
        <v>143</v>
      </c>
      <c r="E278" s="36"/>
      <c r="F278" s="187" t="s">
        <v>650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143</v>
      </c>
      <c r="AU278" s="17" t="s">
        <v>82</v>
      </c>
    </row>
    <row r="279" spans="1:47" s="2" customFormat="1" ht="78">
      <c r="A279" s="34"/>
      <c r="B279" s="35"/>
      <c r="C279" s="36"/>
      <c r="D279" s="186" t="s">
        <v>243</v>
      </c>
      <c r="E279" s="36"/>
      <c r="F279" s="214" t="s">
        <v>635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243</v>
      </c>
      <c r="AU279" s="17" t="s">
        <v>82</v>
      </c>
    </row>
    <row r="280" spans="2:51" s="13" customFormat="1" ht="11.25">
      <c r="B280" s="193"/>
      <c r="C280" s="194"/>
      <c r="D280" s="186" t="s">
        <v>147</v>
      </c>
      <c r="E280" s="195" t="s">
        <v>19</v>
      </c>
      <c r="F280" s="196" t="s">
        <v>652</v>
      </c>
      <c r="G280" s="194"/>
      <c r="H280" s="197">
        <v>10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147</v>
      </c>
      <c r="AU280" s="203" t="s">
        <v>82</v>
      </c>
      <c r="AV280" s="13" t="s">
        <v>82</v>
      </c>
      <c r="AW280" s="13" t="s">
        <v>33</v>
      </c>
      <c r="AX280" s="13" t="s">
        <v>79</v>
      </c>
      <c r="AY280" s="203" t="s">
        <v>134</v>
      </c>
    </row>
    <row r="281" spans="1:65" s="2" customFormat="1" ht="16.5" customHeight="1">
      <c r="A281" s="34"/>
      <c r="B281" s="35"/>
      <c r="C281" s="204" t="s">
        <v>653</v>
      </c>
      <c r="D281" s="204" t="s">
        <v>213</v>
      </c>
      <c r="E281" s="205" t="s">
        <v>654</v>
      </c>
      <c r="F281" s="206" t="s">
        <v>655</v>
      </c>
      <c r="G281" s="207" t="s">
        <v>323</v>
      </c>
      <c r="H281" s="208">
        <v>2</v>
      </c>
      <c r="I281" s="209"/>
      <c r="J281" s="210">
        <f>ROUND(I281*H281,2)</f>
        <v>0</v>
      </c>
      <c r="K281" s="206" t="s">
        <v>19</v>
      </c>
      <c r="L281" s="211"/>
      <c r="M281" s="212" t="s">
        <v>19</v>
      </c>
      <c r="N281" s="213" t="s">
        <v>42</v>
      </c>
      <c r="O281" s="64"/>
      <c r="P281" s="182">
        <f>O281*H281</f>
        <v>0</v>
      </c>
      <c r="Q281" s="182">
        <v>0.139</v>
      </c>
      <c r="R281" s="182">
        <f>Q281*H281</f>
        <v>0.278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347</v>
      </c>
      <c r="AT281" s="184" t="s">
        <v>213</v>
      </c>
      <c r="AU281" s="184" t="s">
        <v>82</v>
      </c>
      <c r="AY281" s="17" t="s">
        <v>134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79</v>
      </c>
      <c r="BK281" s="185">
        <f>ROUND(I281*H281,2)</f>
        <v>0</v>
      </c>
      <c r="BL281" s="17" t="s">
        <v>246</v>
      </c>
      <c r="BM281" s="184" t="s">
        <v>656</v>
      </c>
    </row>
    <row r="282" spans="1:47" s="2" customFormat="1" ht="11.25">
      <c r="A282" s="34"/>
      <c r="B282" s="35"/>
      <c r="C282" s="36"/>
      <c r="D282" s="186" t="s">
        <v>143</v>
      </c>
      <c r="E282" s="36"/>
      <c r="F282" s="187" t="s">
        <v>655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143</v>
      </c>
      <c r="AU282" s="17" t="s">
        <v>82</v>
      </c>
    </row>
    <row r="283" spans="1:47" s="2" customFormat="1" ht="78">
      <c r="A283" s="34"/>
      <c r="B283" s="35"/>
      <c r="C283" s="36"/>
      <c r="D283" s="186" t="s">
        <v>243</v>
      </c>
      <c r="E283" s="36"/>
      <c r="F283" s="214" t="s">
        <v>635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243</v>
      </c>
      <c r="AU283" s="17" t="s">
        <v>82</v>
      </c>
    </row>
    <row r="284" spans="2:51" s="13" customFormat="1" ht="11.25">
      <c r="B284" s="193"/>
      <c r="C284" s="194"/>
      <c r="D284" s="186" t="s">
        <v>147</v>
      </c>
      <c r="E284" s="195" t="s">
        <v>19</v>
      </c>
      <c r="F284" s="196" t="s">
        <v>657</v>
      </c>
      <c r="G284" s="194"/>
      <c r="H284" s="197">
        <v>2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147</v>
      </c>
      <c r="AU284" s="203" t="s">
        <v>82</v>
      </c>
      <c r="AV284" s="13" t="s">
        <v>82</v>
      </c>
      <c r="AW284" s="13" t="s">
        <v>33</v>
      </c>
      <c r="AX284" s="13" t="s">
        <v>79</v>
      </c>
      <c r="AY284" s="203" t="s">
        <v>134</v>
      </c>
    </row>
    <row r="285" spans="1:65" s="2" customFormat="1" ht="16.5" customHeight="1">
      <c r="A285" s="34"/>
      <c r="B285" s="35"/>
      <c r="C285" s="173" t="s">
        <v>658</v>
      </c>
      <c r="D285" s="173" t="s">
        <v>136</v>
      </c>
      <c r="E285" s="174" t="s">
        <v>659</v>
      </c>
      <c r="F285" s="175" t="s">
        <v>660</v>
      </c>
      <c r="G285" s="176" t="s">
        <v>368</v>
      </c>
      <c r="H285" s="177">
        <v>1.77</v>
      </c>
      <c r="I285" s="178"/>
      <c r="J285" s="179">
        <f>ROUND(I285*H285,2)</f>
        <v>0</v>
      </c>
      <c r="K285" s="175" t="s">
        <v>140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246</v>
      </c>
      <c r="AT285" s="184" t="s">
        <v>136</v>
      </c>
      <c r="AU285" s="184" t="s">
        <v>82</v>
      </c>
      <c r="AY285" s="17" t="s">
        <v>134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79</v>
      </c>
      <c r="BK285" s="185">
        <f>ROUND(I285*H285,2)</f>
        <v>0</v>
      </c>
      <c r="BL285" s="17" t="s">
        <v>246</v>
      </c>
      <c r="BM285" s="184" t="s">
        <v>661</v>
      </c>
    </row>
    <row r="286" spans="1:47" s="2" customFormat="1" ht="19.5">
      <c r="A286" s="34"/>
      <c r="B286" s="35"/>
      <c r="C286" s="36"/>
      <c r="D286" s="186" t="s">
        <v>143</v>
      </c>
      <c r="E286" s="36"/>
      <c r="F286" s="187" t="s">
        <v>662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143</v>
      </c>
      <c r="AU286" s="17" t="s">
        <v>82</v>
      </c>
    </row>
    <row r="287" spans="1:47" s="2" customFormat="1" ht="11.25">
      <c r="A287" s="34"/>
      <c r="B287" s="35"/>
      <c r="C287" s="36"/>
      <c r="D287" s="191" t="s">
        <v>145</v>
      </c>
      <c r="E287" s="36"/>
      <c r="F287" s="192" t="s">
        <v>663</v>
      </c>
      <c r="G287" s="36"/>
      <c r="H287" s="36"/>
      <c r="I287" s="188"/>
      <c r="J287" s="36"/>
      <c r="K287" s="36"/>
      <c r="L287" s="39"/>
      <c r="M287" s="215"/>
      <c r="N287" s="216"/>
      <c r="O287" s="217"/>
      <c r="P287" s="217"/>
      <c r="Q287" s="217"/>
      <c r="R287" s="217"/>
      <c r="S287" s="217"/>
      <c r="T287" s="218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145</v>
      </c>
      <c r="AU287" s="17" t="s">
        <v>82</v>
      </c>
    </row>
    <row r="288" spans="1:31" s="2" customFormat="1" ht="6.95" customHeight="1">
      <c r="A288" s="34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39"/>
      <c r="M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</sheetData>
  <sheetProtection algorithmName="SHA-512" hashValue="xOfs6lH3BrDBZCFmccrzfyZtVlmTEvBEaG7vGX/SRf5S6evMgR4pH2aXd7qSpM12AIPM+HtQFI6I5LJI40kxyQ==" saltValue="r3zsyfWCBkFB3MB7S23tOyfrbPYbd3sPcTth/RT0mbBpdYK18jpQC5+hB7sGL9MssQWqy5PCIk2PvoOnAaNhSw==" spinCount="100000" sheet="1" objects="1" scenarios="1" formatColumns="0" formatRows="0" autoFilter="0"/>
  <autoFilter ref="C87:K28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1/115001106"/>
    <hyperlink ref="F97" r:id="rId2" display="https://podminky.urs.cz/item/CS_URS_2022_01/115101201"/>
    <hyperlink ref="F100" r:id="rId3" display="https://podminky.urs.cz/item/CS_URS_2022_01/122251103"/>
    <hyperlink ref="F104" r:id="rId4" display="https://podminky.urs.cz/item/CS_URS_2022_01/131251106"/>
    <hyperlink ref="F108" r:id="rId5" display="https://podminky.urs.cz/item/CS_URS_2022_01/133251101"/>
    <hyperlink ref="F112" r:id="rId6" display="https://podminky.urs.cz/item/CS_URS_2022_01/162351103"/>
    <hyperlink ref="F119" r:id="rId7" display="https://podminky.urs.cz/item/CS_URS_2022_01/167151111"/>
    <hyperlink ref="F124" r:id="rId8" display="https://podminky.urs.cz/item/CS_URS_2022_01/171153101"/>
    <hyperlink ref="F128" r:id="rId9" display="https://podminky.urs.cz/item/CS_URS_2022_01/174151103"/>
    <hyperlink ref="F134" r:id="rId10" display="https://podminky.urs.cz/item/CS_URS_2022_01/273313511"/>
    <hyperlink ref="F139" r:id="rId11" display="https://podminky.urs.cz/item/CS_URS_2022_01/273351121"/>
    <hyperlink ref="F143" r:id="rId12" display="https://podminky.urs.cz/item/CS_URS_2022_01/273351122"/>
    <hyperlink ref="F146" r:id="rId13" display="https://podminky.urs.cz/item/CS_URS_2022_01/275313911"/>
    <hyperlink ref="F151" r:id="rId14" display="https://podminky.urs.cz/item/CS_URS_2022_01/275353123"/>
    <hyperlink ref="F156" r:id="rId15" display="https://podminky.urs.cz/item/CS_URS_2022_01/321321116"/>
    <hyperlink ref="F168" r:id="rId16" display="https://podminky.urs.cz/item/CS_URS_2022_01/321351010"/>
    <hyperlink ref="F179" r:id="rId17" display="https://podminky.urs.cz/item/CS_URS_2022_01/321352010"/>
    <hyperlink ref="F182" r:id="rId18" display="https://podminky.urs.cz/item/CS_URS_2022_01/321366111"/>
    <hyperlink ref="F186" r:id="rId19" display="https://podminky.urs.cz/item/CS_URS_2022_01/321366112"/>
    <hyperlink ref="F192" r:id="rId20" display="https://podminky.urs.cz/item/CS_URS_2022_01/321368211"/>
    <hyperlink ref="F197" r:id="rId21" display="https://podminky.urs.cz/item/CS_URS_2022_01/338171121"/>
    <hyperlink ref="F206" r:id="rId22" display="https://podminky.urs.cz/item/CS_URS_2022_01/462511270"/>
    <hyperlink ref="F210" r:id="rId23" display="https://podminky.urs.cz/item/CS_URS_2022_01/462519002"/>
    <hyperlink ref="F214" r:id="rId24" display="https://podminky.urs.cz/item/CS_URS_2022_01/463212111"/>
    <hyperlink ref="F220" r:id="rId25" display="https://podminky.urs.cz/item/CS_URS_2022_01/931626212"/>
    <hyperlink ref="F224" r:id="rId26" display="https://podminky.urs.cz/item/CS_URS_2022_01/931994106"/>
    <hyperlink ref="F231" r:id="rId27" display="https://podminky.urs.cz/item/CS_URS_2022_01/936501111"/>
    <hyperlink ref="F241" r:id="rId28" display="https://podminky.urs.cz/item/CS_URS_2022_01/998324011"/>
    <hyperlink ref="F246" r:id="rId29" display="https://podminky.urs.cz/item/CS_URS_2022_01/767995114"/>
    <hyperlink ref="F254" r:id="rId30" display="https://podminky.urs.cz/item/CS_URS_2022_01/767995115"/>
    <hyperlink ref="F270" r:id="rId31" display="https://podminky.urs.cz/item/CS_URS_2022_01/767995116"/>
    <hyperlink ref="F287" r:id="rId32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89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664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90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ROUND((SUM(BE86:BE218)),2)</f>
        <v>0</v>
      </c>
      <c r="G33" s="34"/>
      <c r="H33" s="34"/>
      <c r="I33" s="118">
        <v>0.21</v>
      </c>
      <c r="J33" s="117">
        <f>ROUND(((SUM(BE86:BE218))*I33),2)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ROUND((SUM(BF86:BF218)),2)</f>
        <v>0</v>
      </c>
      <c r="G34" s="34"/>
      <c r="H34" s="34"/>
      <c r="I34" s="118">
        <v>0.15</v>
      </c>
      <c r="J34" s="117">
        <f>ROUND(((SUM(BF86:BF218))*I34),2)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ROUND((SUM(BG86:BG218)),2)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ROUND((SUM(BH86:BH218)),2)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ROUND((SUM(BI86:BI218)),2)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SO-03 - Přeložka toku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" customHeight="1">
      <c r="B62" s="140"/>
      <c r="C62" s="141"/>
      <c r="D62" s="142" t="s">
        <v>403</v>
      </c>
      <c r="E62" s="143"/>
      <c r="F62" s="143"/>
      <c r="G62" s="143"/>
      <c r="H62" s="143"/>
      <c r="I62" s="143"/>
      <c r="J62" s="144">
        <f>J152</f>
        <v>0</v>
      </c>
      <c r="K62" s="141"/>
      <c r="L62" s="145"/>
    </row>
    <row r="63" spans="2:12" s="10" customFormat="1" ht="19.9" customHeight="1">
      <c r="B63" s="140"/>
      <c r="C63" s="141"/>
      <c r="D63" s="142" t="s">
        <v>405</v>
      </c>
      <c r="E63" s="143"/>
      <c r="F63" s="143"/>
      <c r="G63" s="143"/>
      <c r="H63" s="143"/>
      <c r="I63" s="143"/>
      <c r="J63" s="144">
        <f>J173</f>
        <v>0</v>
      </c>
      <c r="K63" s="141"/>
      <c r="L63" s="145"/>
    </row>
    <row r="64" spans="2:12" s="10" customFormat="1" ht="19.9" customHeight="1">
      <c r="B64" s="140"/>
      <c r="C64" s="141"/>
      <c r="D64" s="142" t="s">
        <v>116</v>
      </c>
      <c r="E64" s="143"/>
      <c r="F64" s="143"/>
      <c r="G64" s="143"/>
      <c r="H64" s="143"/>
      <c r="I64" s="143"/>
      <c r="J64" s="144">
        <f>J188</f>
        <v>0</v>
      </c>
      <c r="K64" s="141"/>
      <c r="L64" s="145"/>
    </row>
    <row r="65" spans="2:12" s="10" customFormat="1" ht="19.9" customHeight="1">
      <c r="B65" s="140"/>
      <c r="C65" s="141"/>
      <c r="D65" s="142" t="s">
        <v>117</v>
      </c>
      <c r="E65" s="143"/>
      <c r="F65" s="143"/>
      <c r="G65" s="143"/>
      <c r="H65" s="143"/>
      <c r="I65" s="143"/>
      <c r="J65" s="144">
        <f>J202</f>
        <v>0</v>
      </c>
      <c r="K65" s="141"/>
      <c r="L65" s="145"/>
    </row>
    <row r="66" spans="2:12" s="10" customFormat="1" ht="19.9" customHeight="1">
      <c r="B66" s="140"/>
      <c r="C66" s="141"/>
      <c r="D66" s="142" t="s">
        <v>118</v>
      </c>
      <c r="E66" s="143"/>
      <c r="F66" s="143"/>
      <c r="G66" s="143"/>
      <c r="H66" s="143"/>
      <c r="I66" s="143"/>
      <c r="J66" s="144">
        <f>J215</f>
        <v>0</v>
      </c>
      <c r="K66" s="141"/>
      <c r="L66" s="145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119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0" t="str">
        <f>E7</f>
        <v>Poldr Cihelna v k.ú. Močovice</v>
      </c>
      <c r="F76" s="361"/>
      <c r="G76" s="361"/>
      <c r="H76" s="361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106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13" t="str">
        <f>E9</f>
        <v>SO-03 - Přeložka toku</v>
      </c>
      <c r="F78" s="362"/>
      <c r="G78" s="362"/>
      <c r="H78" s="362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 xml:space="preserve"> </v>
      </c>
      <c r="G80" s="36"/>
      <c r="H80" s="36"/>
      <c r="I80" s="29" t="s">
        <v>23</v>
      </c>
      <c r="J80" s="59" t="str">
        <f>IF(J12="","",J12)</f>
        <v>16. 6. 2022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.7" customHeight="1">
      <c r="A82" s="34"/>
      <c r="B82" s="35"/>
      <c r="C82" s="29" t="s">
        <v>25</v>
      </c>
      <c r="D82" s="36"/>
      <c r="E82" s="36"/>
      <c r="F82" s="27" t="str">
        <f>E15</f>
        <v>ČR-SPÚ, Pobočka Kutná Hora</v>
      </c>
      <c r="G82" s="36"/>
      <c r="H82" s="36"/>
      <c r="I82" s="29" t="s">
        <v>31</v>
      </c>
      <c r="J82" s="32" t="str">
        <f>E21</f>
        <v>Agroprojekce Litomyšl, s.r.o.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6"/>
      <c r="E83" s="36"/>
      <c r="F83" s="27" t="str">
        <f>IF(E18="","",E18)</f>
        <v>Vyplň údaj</v>
      </c>
      <c r="G83" s="36"/>
      <c r="H83" s="36"/>
      <c r="I83" s="29" t="s">
        <v>34</v>
      </c>
      <c r="J83" s="32" t="str">
        <f>E24</f>
        <v xml:space="preserve"> 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120</v>
      </c>
      <c r="D85" s="149" t="s">
        <v>56</v>
      </c>
      <c r="E85" s="149" t="s">
        <v>52</v>
      </c>
      <c r="F85" s="149" t="s">
        <v>53</v>
      </c>
      <c r="G85" s="149" t="s">
        <v>121</v>
      </c>
      <c r="H85" s="149" t="s">
        <v>122</v>
      </c>
      <c r="I85" s="149" t="s">
        <v>123</v>
      </c>
      <c r="J85" s="149" t="s">
        <v>110</v>
      </c>
      <c r="K85" s="150" t="s">
        <v>124</v>
      </c>
      <c r="L85" s="151"/>
      <c r="M85" s="68" t="s">
        <v>19</v>
      </c>
      <c r="N85" s="69" t="s">
        <v>41</v>
      </c>
      <c r="O85" s="69" t="s">
        <v>125</v>
      </c>
      <c r="P85" s="69" t="s">
        <v>126</v>
      </c>
      <c r="Q85" s="69" t="s">
        <v>127</v>
      </c>
      <c r="R85" s="69" t="s">
        <v>128</v>
      </c>
      <c r="S85" s="69" t="s">
        <v>129</v>
      </c>
      <c r="T85" s="70" t="s">
        <v>130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" customHeight="1">
      <c r="A86" s="34"/>
      <c r="B86" s="35"/>
      <c r="C86" s="75" t="s">
        <v>131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</f>
        <v>0</v>
      </c>
      <c r="Q86" s="72"/>
      <c r="R86" s="154">
        <f>R87</f>
        <v>112.31649918</v>
      </c>
      <c r="S86" s="72"/>
      <c r="T86" s="155">
        <f>T87</f>
        <v>5.88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70</v>
      </c>
      <c r="AU86" s="17" t="s">
        <v>111</v>
      </c>
      <c r="BK86" s="156">
        <f>BK87</f>
        <v>0</v>
      </c>
    </row>
    <row r="87" spans="2:63" s="12" customFormat="1" ht="25.9" customHeight="1">
      <c r="B87" s="157"/>
      <c r="C87" s="158"/>
      <c r="D87" s="159" t="s">
        <v>70</v>
      </c>
      <c r="E87" s="160" t="s">
        <v>132</v>
      </c>
      <c r="F87" s="160" t="s">
        <v>133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P88+P152+P173+P188+P202+P215</f>
        <v>0</v>
      </c>
      <c r="Q87" s="165"/>
      <c r="R87" s="166">
        <f>R88+R152+R173+R188+R202+R215</f>
        <v>112.31649918</v>
      </c>
      <c r="S87" s="165"/>
      <c r="T87" s="167">
        <f>T88+T152+T173+T188+T202+T215</f>
        <v>5.88</v>
      </c>
      <c r="AR87" s="168" t="s">
        <v>79</v>
      </c>
      <c r="AT87" s="169" t="s">
        <v>70</v>
      </c>
      <c r="AU87" s="169" t="s">
        <v>71</v>
      </c>
      <c r="AY87" s="168" t="s">
        <v>134</v>
      </c>
      <c r="BK87" s="170">
        <f>BK88+BK152+BK173+BK188+BK202+BK215</f>
        <v>0</v>
      </c>
    </row>
    <row r="88" spans="2:63" s="12" customFormat="1" ht="22.9" customHeight="1">
      <c r="B88" s="157"/>
      <c r="C88" s="158"/>
      <c r="D88" s="159" t="s">
        <v>70</v>
      </c>
      <c r="E88" s="171" t="s">
        <v>79</v>
      </c>
      <c r="F88" s="171" t="s">
        <v>135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SUM(P89:P151)</f>
        <v>0</v>
      </c>
      <c r="Q88" s="165"/>
      <c r="R88" s="166">
        <f>SUM(R89:R151)</f>
        <v>8.480025</v>
      </c>
      <c r="S88" s="165"/>
      <c r="T88" s="167">
        <f>SUM(T89:T151)</f>
        <v>0</v>
      </c>
      <c r="AR88" s="168" t="s">
        <v>79</v>
      </c>
      <c r="AT88" s="169" t="s">
        <v>70</v>
      </c>
      <c r="AU88" s="169" t="s">
        <v>79</v>
      </c>
      <c r="AY88" s="168" t="s">
        <v>134</v>
      </c>
      <c r="BK88" s="170">
        <f>SUM(BK89:BK151)</f>
        <v>0</v>
      </c>
    </row>
    <row r="89" spans="1:65" s="2" customFormat="1" ht="16.5" customHeight="1">
      <c r="A89" s="34"/>
      <c r="B89" s="35"/>
      <c r="C89" s="173" t="s">
        <v>79</v>
      </c>
      <c r="D89" s="173" t="s">
        <v>136</v>
      </c>
      <c r="E89" s="174" t="s">
        <v>156</v>
      </c>
      <c r="F89" s="175" t="s">
        <v>157</v>
      </c>
      <c r="G89" s="176" t="s">
        <v>158</v>
      </c>
      <c r="H89" s="177">
        <v>905</v>
      </c>
      <c r="I89" s="178"/>
      <c r="J89" s="179">
        <f>ROUND(I89*H89,2)</f>
        <v>0</v>
      </c>
      <c r="K89" s="175" t="s">
        <v>140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141</v>
      </c>
      <c r="AT89" s="184" t="s">
        <v>136</v>
      </c>
      <c r="AU89" s="184" t="s">
        <v>82</v>
      </c>
      <c r="AY89" s="17" t="s">
        <v>134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79</v>
      </c>
      <c r="BK89" s="185">
        <f>ROUND(I89*H89,2)</f>
        <v>0</v>
      </c>
      <c r="BL89" s="17" t="s">
        <v>141</v>
      </c>
      <c r="BM89" s="184" t="s">
        <v>665</v>
      </c>
    </row>
    <row r="90" spans="1:47" s="2" customFormat="1" ht="11.25">
      <c r="A90" s="34"/>
      <c r="B90" s="35"/>
      <c r="C90" s="36"/>
      <c r="D90" s="186" t="s">
        <v>143</v>
      </c>
      <c r="E90" s="36"/>
      <c r="F90" s="187" t="s">
        <v>160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143</v>
      </c>
      <c r="AU90" s="17" t="s">
        <v>82</v>
      </c>
    </row>
    <row r="91" spans="1:47" s="2" customFormat="1" ht="11.25">
      <c r="A91" s="34"/>
      <c r="B91" s="35"/>
      <c r="C91" s="36"/>
      <c r="D91" s="191" t="s">
        <v>145</v>
      </c>
      <c r="E91" s="36"/>
      <c r="F91" s="192" t="s">
        <v>161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145</v>
      </c>
      <c r="AU91" s="17" t="s">
        <v>82</v>
      </c>
    </row>
    <row r="92" spans="1:47" s="2" customFormat="1" ht="19.5">
      <c r="A92" s="34"/>
      <c r="B92" s="35"/>
      <c r="C92" s="36"/>
      <c r="D92" s="186" t="s">
        <v>243</v>
      </c>
      <c r="E92" s="36"/>
      <c r="F92" s="214" t="s">
        <v>666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243</v>
      </c>
      <c r="AU92" s="17" t="s">
        <v>82</v>
      </c>
    </row>
    <row r="93" spans="2:51" s="13" customFormat="1" ht="11.25">
      <c r="B93" s="193"/>
      <c r="C93" s="194"/>
      <c r="D93" s="186" t="s">
        <v>147</v>
      </c>
      <c r="E93" s="195" t="s">
        <v>19</v>
      </c>
      <c r="F93" s="196" t="s">
        <v>667</v>
      </c>
      <c r="G93" s="194"/>
      <c r="H93" s="197">
        <v>905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147</v>
      </c>
      <c r="AU93" s="203" t="s">
        <v>82</v>
      </c>
      <c r="AV93" s="13" t="s">
        <v>82</v>
      </c>
      <c r="AW93" s="13" t="s">
        <v>33</v>
      </c>
      <c r="AX93" s="13" t="s">
        <v>79</v>
      </c>
      <c r="AY93" s="203" t="s">
        <v>134</v>
      </c>
    </row>
    <row r="94" spans="1:65" s="2" customFormat="1" ht="16.5" customHeight="1">
      <c r="A94" s="34"/>
      <c r="B94" s="35"/>
      <c r="C94" s="173" t="s">
        <v>82</v>
      </c>
      <c r="D94" s="173" t="s">
        <v>136</v>
      </c>
      <c r="E94" s="174" t="s">
        <v>668</v>
      </c>
      <c r="F94" s="175" t="s">
        <v>669</v>
      </c>
      <c r="G94" s="176" t="s">
        <v>165</v>
      </c>
      <c r="H94" s="177">
        <v>241</v>
      </c>
      <c r="I94" s="178"/>
      <c r="J94" s="179">
        <f>ROUND(I94*H94,2)</f>
        <v>0</v>
      </c>
      <c r="K94" s="175" t="s">
        <v>140</v>
      </c>
      <c r="L94" s="39"/>
      <c r="M94" s="180" t="s">
        <v>19</v>
      </c>
      <c r="N94" s="181" t="s">
        <v>42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141</v>
      </c>
      <c r="AT94" s="184" t="s">
        <v>136</v>
      </c>
      <c r="AU94" s="184" t="s">
        <v>82</v>
      </c>
      <c r="AY94" s="17" t="s">
        <v>134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79</v>
      </c>
      <c r="BK94" s="185">
        <f>ROUND(I94*H94,2)</f>
        <v>0</v>
      </c>
      <c r="BL94" s="17" t="s">
        <v>141</v>
      </c>
      <c r="BM94" s="184" t="s">
        <v>670</v>
      </c>
    </row>
    <row r="95" spans="1:47" s="2" customFormat="1" ht="11.25">
      <c r="A95" s="34"/>
      <c r="B95" s="35"/>
      <c r="C95" s="36"/>
      <c r="D95" s="186" t="s">
        <v>143</v>
      </c>
      <c r="E95" s="36"/>
      <c r="F95" s="187" t="s">
        <v>671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143</v>
      </c>
      <c r="AU95" s="17" t="s">
        <v>82</v>
      </c>
    </row>
    <row r="96" spans="1:47" s="2" customFormat="1" ht="11.25">
      <c r="A96" s="34"/>
      <c r="B96" s="35"/>
      <c r="C96" s="36"/>
      <c r="D96" s="191" t="s">
        <v>145</v>
      </c>
      <c r="E96" s="36"/>
      <c r="F96" s="192" t="s">
        <v>672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145</v>
      </c>
      <c r="AU96" s="17" t="s">
        <v>82</v>
      </c>
    </row>
    <row r="97" spans="2:51" s="13" customFormat="1" ht="11.25">
      <c r="B97" s="193"/>
      <c r="C97" s="194"/>
      <c r="D97" s="186" t="s">
        <v>147</v>
      </c>
      <c r="E97" s="195" t="s">
        <v>19</v>
      </c>
      <c r="F97" s="196" t="s">
        <v>673</v>
      </c>
      <c r="G97" s="194"/>
      <c r="H97" s="197">
        <v>241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147</v>
      </c>
      <c r="AU97" s="203" t="s">
        <v>82</v>
      </c>
      <c r="AV97" s="13" t="s">
        <v>82</v>
      </c>
      <c r="AW97" s="13" t="s">
        <v>33</v>
      </c>
      <c r="AX97" s="13" t="s">
        <v>79</v>
      </c>
      <c r="AY97" s="203" t="s">
        <v>134</v>
      </c>
    </row>
    <row r="98" spans="1:65" s="2" customFormat="1" ht="16.5" customHeight="1">
      <c r="A98" s="34"/>
      <c r="B98" s="35"/>
      <c r="C98" s="173" t="s">
        <v>155</v>
      </c>
      <c r="D98" s="173" t="s">
        <v>136</v>
      </c>
      <c r="E98" s="174" t="s">
        <v>674</v>
      </c>
      <c r="F98" s="175" t="s">
        <v>675</v>
      </c>
      <c r="G98" s="176" t="s">
        <v>165</v>
      </c>
      <c r="H98" s="177">
        <v>14.258</v>
      </c>
      <c r="I98" s="178"/>
      <c r="J98" s="179">
        <f>ROUND(I98*H98,2)</f>
        <v>0</v>
      </c>
      <c r="K98" s="175" t="s">
        <v>140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141</v>
      </c>
      <c r="AT98" s="184" t="s">
        <v>136</v>
      </c>
      <c r="AU98" s="184" t="s">
        <v>82</v>
      </c>
      <c r="AY98" s="17" t="s">
        <v>134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79</v>
      </c>
      <c r="BK98" s="185">
        <f>ROUND(I98*H98,2)</f>
        <v>0</v>
      </c>
      <c r="BL98" s="17" t="s">
        <v>141</v>
      </c>
      <c r="BM98" s="184" t="s">
        <v>676</v>
      </c>
    </row>
    <row r="99" spans="1:47" s="2" customFormat="1" ht="19.5">
      <c r="A99" s="34"/>
      <c r="B99" s="35"/>
      <c r="C99" s="36"/>
      <c r="D99" s="186" t="s">
        <v>143</v>
      </c>
      <c r="E99" s="36"/>
      <c r="F99" s="187" t="s">
        <v>677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143</v>
      </c>
      <c r="AU99" s="17" t="s">
        <v>82</v>
      </c>
    </row>
    <row r="100" spans="1:47" s="2" customFormat="1" ht="11.25">
      <c r="A100" s="34"/>
      <c r="B100" s="35"/>
      <c r="C100" s="36"/>
      <c r="D100" s="191" t="s">
        <v>145</v>
      </c>
      <c r="E100" s="36"/>
      <c r="F100" s="192" t="s">
        <v>678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145</v>
      </c>
      <c r="AU100" s="17" t="s">
        <v>82</v>
      </c>
    </row>
    <row r="101" spans="2:51" s="13" customFormat="1" ht="11.25">
      <c r="B101" s="193"/>
      <c r="C101" s="194"/>
      <c r="D101" s="186" t="s">
        <v>147</v>
      </c>
      <c r="E101" s="195" t="s">
        <v>19</v>
      </c>
      <c r="F101" s="196" t="s">
        <v>679</v>
      </c>
      <c r="G101" s="194"/>
      <c r="H101" s="197">
        <v>10.128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147</v>
      </c>
      <c r="AU101" s="203" t="s">
        <v>82</v>
      </c>
      <c r="AV101" s="13" t="s">
        <v>82</v>
      </c>
      <c r="AW101" s="13" t="s">
        <v>33</v>
      </c>
      <c r="AX101" s="13" t="s">
        <v>71</v>
      </c>
      <c r="AY101" s="203" t="s">
        <v>134</v>
      </c>
    </row>
    <row r="102" spans="2:51" s="13" customFormat="1" ht="11.25">
      <c r="B102" s="193"/>
      <c r="C102" s="194"/>
      <c r="D102" s="186" t="s">
        <v>147</v>
      </c>
      <c r="E102" s="195" t="s">
        <v>19</v>
      </c>
      <c r="F102" s="196" t="s">
        <v>680</v>
      </c>
      <c r="G102" s="194"/>
      <c r="H102" s="197">
        <v>4.13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147</v>
      </c>
      <c r="AU102" s="203" t="s">
        <v>82</v>
      </c>
      <c r="AV102" s="13" t="s">
        <v>82</v>
      </c>
      <c r="AW102" s="13" t="s">
        <v>33</v>
      </c>
      <c r="AX102" s="13" t="s">
        <v>71</v>
      </c>
      <c r="AY102" s="203" t="s">
        <v>134</v>
      </c>
    </row>
    <row r="103" spans="1:65" s="2" customFormat="1" ht="21.75" customHeight="1">
      <c r="A103" s="34"/>
      <c r="B103" s="35"/>
      <c r="C103" s="173" t="s">
        <v>141</v>
      </c>
      <c r="D103" s="173" t="s">
        <v>136</v>
      </c>
      <c r="E103" s="174" t="s">
        <v>681</v>
      </c>
      <c r="F103" s="175" t="s">
        <v>682</v>
      </c>
      <c r="G103" s="176" t="s">
        <v>165</v>
      </c>
      <c r="H103" s="177">
        <v>35.646</v>
      </c>
      <c r="I103" s="178"/>
      <c r="J103" s="179">
        <f>ROUND(I103*H103,2)</f>
        <v>0</v>
      </c>
      <c r="K103" s="175" t="s">
        <v>140</v>
      </c>
      <c r="L103" s="39"/>
      <c r="M103" s="180" t="s">
        <v>19</v>
      </c>
      <c r="N103" s="181" t="s">
        <v>42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141</v>
      </c>
      <c r="AT103" s="184" t="s">
        <v>136</v>
      </c>
      <c r="AU103" s="184" t="s">
        <v>82</v>
      </c>
      <c r="AY103" s="17" t="s">
        <v>134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79</v>
      </c>
      <c r="BK103" s="185">
        <f>ROUND(I103*H103,2)</f>
        <v>0</v>
      </c>
      <c r="BL103" s="17" t="s">
        <v>141</v>
      </c>
      <c r="BM103" s="184" t="s">
        <v>683</v>
      </c>
    </row>
    <row r="104" spans="1:47" s="2" customFormat="1" ht="19.5">
      <c r="A104" s="34"/>
      <c r="B104" s="35"/>
      <c r="C104" s="36"/>
      <c r="D104" s="186" t="s">
        <v>143</v>
      </c>
      <c r="E104" s="36"/>
      <c r="F104" s="187" t="s">
        <v>684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143</v>
      </c>
      <c r="AU104" s="17" t="s">
        <v>82</v>
      </c>
    </row>
    <row r="105" spans="1:47" s="2" customFormat="1" ht="11.25">
      <c r="A105" s="34"/>
      <c r="B105" s="35"/>
      <c r="C105" s="36"/>
      <c r="D105" s="191" t="s">
        <v>145</v>
      </c>
      <c r="E105" s="36"/>
      <c r="F105" s="192" t="s">
        <v>685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145</v>
      </c>
      <c r="AU105" s="17" t="s">
        <v>82</v>
      </c>
    </row>
    <row r="106" spans="2:51" s="13" customFormat="1" ht="11.25">
      <c r="B106" s="193"/>
      <c r="C106" s="194"/>
      <c r="D106" s="186" t="s">
        <v>147</v>
      </c>
      <c r="E106" s="195" t="s">
        <v>19</v>
      </c>
      <c r="F106" s="196" t="s">
        <v>686</v>
      </c>
      <c r="G106" s="194"/>
      <c r="H106" s="197">
        <v>9.282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147</v>
      </c>
      <c r="AU106" s="203" t="s">
        <v>82</v>
      </c>
      <c r="AV106" s="13" t="s">
        <v>82</v>
      </c>
      <c r="AW106" s="13" t="s">
        <v>33</v>
      </c>
      <c r="AX106" s="13" t="s">
        <v>71</v>
      </c>
      <c r="AY106" s="203" t="s">
        <v>134</v>
      </c>
    </row>
    <row r="107" spans="2:51" s="13" customFormat="1" ht="11.25">
      <c r="B107" s="193"/>
      <c r="C107" s="194"/>
      <c r="D107" s="186" t="s">
        <v>147</v>
      </c>
      <c r="E107" s="195" t="s">
        <v>19</v>
      </c>
      <c r="F107" s="196" t="s">
        <v>687</v>
      </c>
      <c r="G107" s="194"/>
      <c r="H107" s="197">
        <v>5.724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147</v>
      </c>
      <c r="AU107" s="203" t="s">
        <v>82</v>
      </c>
      <c r="AV107" s="13" t="s">
        <v>82</v>
      </c>
      <c r="AW107" s="13" t="s">
        <v>33</v>
      </c>
      <c r="AX107" s="13" t="s">
        <v>71</v>
      </c>
      <c r="AY107" s="203" t="s">
        <v>134</v>
      </c>
    </row>
    <row r="108" spans="2:51" s="13" customFormat="1" ht="11.25">
      <c r="B108" s="193"/>
      <c r="C108" s="194"/>
      <c r="D108" s="186" t="s">
        <v>147</v>
      </c>
      <c r="E108" s="195" t="s">
        <v>19</v>
      </c>
      <c r="F108" s="196" t="s">
        <v>688</v>
      </c>
      <c r="G108" s="194"/>
      <c r="H108" s="197">
        <v>15.84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147</v>
      </c>
      <c r="AU108" s="203" t="s">
        <v>82</v>
      </c>
      <c r="AV108" s="13" t="s">
        <v>82</v>
      </c>
      <c r="AW108" s="13" t="s">
        <v>33</v>
      </c>
      <c r="AX108" s="13" t="s">
        <v>71</v>
      </c>
      <c r="AY108" s="203" t="s">
        <v>134</v>
      </c>
    </row>
    <row r="109" spans="2:51" s="13" customFormat="1" ht="11.25">
      <c r="B109" s="193"/>
      <c r="C109" s="194"/>
      <c r="D109" s="186" t="s">
        <v>147</v>
      </c>
      <c r="E109" s="195" t="s">
        <v>19</v>
      </c>
      <c r="F109" s="196" t="s">
        <v>689</v>
      </c>
      <c r="G109" s="194"/>
      <c r="H109" s="197">
        <v>4.8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147</v>
      </c>
      <c r="AU109" s="203" t="s">
        <v>82</v>
      </c>
      <c r="AV109" s="13" t="s">
        <v>82</v>
      </c>
      <c r="AW109" s="13" t="s">
        <v>33</v>
      </c>
      <c r="AX109" s="13" t="s">
        <v>71</v>
      </c>
      <c r="AY109" s="203" t="s">
        <v>134</v>
      </c>
    </row>
    <row r="110" spans="1:65" s="2" customFormat="1" ht="16.5" customHeight="1">
      <c r="A110" s="34"/>
      <c r="B110" s="35"/>
      <c r="C110" s="173" t="s">
        <v>170</v>
      </c>
      <c r="D110" s="173" t="s">
        <v>136</v>
      </c>
      <c r="E110" s="174" t="s">
        <v>690</v>
      </c>
      <c r="F110" s="175" t="s">
        <v>691</v>
      </c>
      <c r="G110" s="176" t="s">
        <v>165</v>
      </c>
      <c r="H110" s="177">
        <v>257.8</v>
      </c>
      <c r="I110" s="178"/>
      <c r="J110" s="179">
        <f>ROUND(I110*H110,2)</f>
        <v>0</v>
      </c>
      <c r="K110" s="175" t="s">
        <v>140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141</v>
      </c>
      <c r="AT110" s="184" t="s">
        <v>136</v>
      </c>
      <c r="AU110" s="184" t="s">
        <v>82</v>
      </c>
      <c r="AY110" s="17" t="s">
        <v>134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141</v>
      </c>
      <c r="BM110" s="184" t="s">
        <v>692</v>
      </c>
    </row>
    <row r="111" spans="1:47" s="2" customFormat="1" ht="19.5">
      <c r="A111" s="34"/>
      <c r="B111" s="35"/>
      <c r="C111" s="36"/>
      <c r="D111" s="186" t="s">
        <v>143</v>
      </c>
      <c r="E111" s="36"/>
      <c r="F111" s="187" t="s">
        <v>693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143</v>
      </c>
      <c r="AU111" s="17" t="s">
        <v>82</v>
      </c>
    </row>
    <row r="112" spans="1:47" s="2" customFormat="1" ht="11.25">
      <c r="A112" s="34"/>
      <c r="B112" s="35"/>
      <c r="C112" s="36"/>
      <c r="D112" s="191" t="s">
        <v>145</v>
      </c>
      <c r="E112" s="36"/>
      <c r="F112" s="192" t="s">
        <v>694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145</v>
      </c>
      <c r="AU112" s="17" t="s">
        <v>82</v>
      </c>
    </row>
    <row r="113" spans="2:51" s="13" customFormat="1" ht="11.25">
      <c r="B113" s="193"/>
      <c r="C113" s="194"/>
      <c r="D113" s="186" t="s">
        <v>147</v>
      </c>
      <c r="E113" s="195" t="s">
        <v>19</v>
      </c>
      <c r="F113" s="196" t="s">
        <v>695</v>
      </c>
      <c r="G113" s="194"/>
      <c r="H113" s="197">
        <v>257.8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147</v>
      </c>
      <c r="AU113" s="203" t="s">
        <v>82</v>
      </c>
      <c r="AV113" s="13" t="s">
        <v>82</v>
      </c>
      <c r="AW113" s="13" t="s">
        <v>33</v>
      </c>
      <c r="AX113" s="13" t="s">
        <v>79</v>
      </c>
      <c r="AY113" s="203" t="s">
        <v>134</v>
      </c>
    </row>
    <row r="114" spans="1:65" s="2" customFormat="1" ht="16.5" customHeight="1">
      <c r="A114" s="34"/>
      <c r="B114" s="35"/>
      <c r="C114" s="173" t="s">
        <v>177</v>
      </c>
      <c r="D114" s="173" t="s">
        <v>136</v>
      </c>
      <c r="E114" s="174" t="s">
        <v>696</v>
      </c>
      <c r="F114" s="175" t="s">
        <v>697</v>
      </c>
      <c r="G114" s="176" t="s">
        <v>165</v>
      </c>
      <c r="H114" s="177">
        <v>16.8</v>
      </c>
      <c r="I114" s="178"/>
      <c r="J114" s="179">
        <f>ROUND(I114*H114,2)</f>
        <v>0</v>
      </c>
      <c r="K114" s="175" t="s">
        <v>140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141</v>
      </c>
      <c r="AT114" s="184" t="s">
        <v>136</v>
      </c>
      <c r="AU114" s="184" t="s">
        <v>82</v>
      </c>
      <c r="AY114" s="17" t="s">
        <v>134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141</v>
      </c>
      <c r="BM114" s="184" t="s">
        <v>698</v>
      </c>
    </row>
    <row r="115" spans="1:47" s="2" customFormat="1" ht="19.5">
      <c r="A115" s="34"/>
      <c r="B115" s="35"/>
      <c r="C115" s="36"/>
      <c r="D115" s="186" t="s">
        <v>143</v>
      </c>
      <c r="E115" s="36"/>
      <c r="F115" s="187" t="s">
        <v>699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143</v>
      </c>
      <c r="AU115" s="17" t="s">
        <v>82</v>
      </c>
    </row>
    <row r="116" spans="1:47" s="2" customFormat="1" ht="11.25">
      <c r="A116" s="34"/>
      <c r="B116" s="35"/>
      <c r="C116" s="36"/>
      <c r="D116" s="191" t="s">
        <v>145</v>
      </c>
      <c r="E116" s="36"/>
      <c r="F116" s="192" t="s">
        <v>700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145</v>
      </c>
      <c r="AU116" s="17" t="s">
        <v>82</v>
      </c>
    </row>
    <row r="117" spans="2:51" s="13" customFormat="1" ht="11.25">
      <c r="B117" s="193"/>
      <c r="C117" s="194"/>
      <c r="D117" s="186" t="s">
        <v>147</v>
      </c>
      <c r="E117" s="195" t="s">
        <v>19</v>
      </c>
      <c r="F117" s="196" t="s">
        <v>701</v>
      </c>
      <c r="G117" s="194"/>
      <c r="H117" s="197">
        <v>16.8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147</v>
      </c>
      <c r="AU117" s="203" t="s">
        <v>82</v>
      </c>
      <c r="AV117" s="13" t="s">
        <v>82</v>
      </c>
      <c r="AW117" s="13" t="s">
        <v>33</v>
      </c>
      <c r="AX117" s="13" t="s">
        <v>79</v>
      </c>
      <c r="AY117" s="203" t="s">
        <v>134</v>
      </c>
    </row>
    <row r="118" spans="1:65" s="2" customFormat="1" ht="16.5" customHeight="1">
      <c r="A118" s="34"/>
      <c r="B118" s="35"/>
      <c r="C118" s="173" t="s">
        <v>185</v>
      </c>
      <c r="D118" s="173" t="s">
        <v>136</v>
      </c>
      <c r="E118" s="174" t="s">
        <v>702</v>
      </c>
      <c r="F118" s="175" t="s">
        <v>703</v>
      </c>
      <c r="G118" s="176" t="s">
        <v>165</v>
      </c>
      <c r="H118" s="177">
        <v>774</v>
      </c>
      <c r="I118" s="178"/>
      <c r="J118" s="179">
        <f>ROUND(I118*H118,2)</f>
        <v>0</v>
      </c>
      <c r="K118" s="175" t="s">
        <v>140</v>
      </c>
      <c r="L118" s="39"/>
      <c r="M118" s="180" t="s">
        <v>19</v>
      </c>
      <c r="N118" s="181" t="s">
        <v>42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141</v>
      </c>
      <c r="AT118" s="184" t="s">
        <v>136</v>
      </c>
      <c r="AU118" s="184" t="s">
        <v>82</v>
      </c>
      <c r="AY118" s="17" t="s">
        <v>134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79</v>
      </c>
      <c r="BK118" s="185">
        <f>ROUND(I118*H118,2)</f>
        <v>0</v>
      </c>
      <c r="BL118" s="17" t="s">
        <v>141</v>
      </c>
      <c r="BM118" s="184" t="s">
        <v>704</v>
      </c>
    </row>
    <row r="119" spans="1:47" s="2" customFormat="1" ht="19.5">
      <c r="A119" s="34"/>
      <c r="B119" s="35"/>
      <c r="C119" s="36"/>
      <c r="D119" s="186" t="s">
        <v>143</v>
      </c>
      <c r="E119" s="36"/>
      <c r="F119" s="187" t="s">
        <v>705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143</v>
      </c>
      <c r="AU119" s="17" t="s">
        <v>82</v>
      </c>
    </row>
    <row r="120" spans="1:47" s="2" customFormat="1" ht="11.25">
      <c r="A120" s="34"/>
      <c r="B120" s="35"/>
      <c r="C120" s="36"/>
      <c r="D120" s="191" t="s">
        <v>145</v>
      </c>
      <c r="E120" s="36"/>
      <c r="F120" s="192" t="s">
        <v>706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145</v>
      </c>
      <c r="AU120" s="17" t="s">
        <v>82</v>
      </c>
    </row>
    <row r="121" spans="1:47" s="2" customFormat="1" ht="29.25">
      <c r="A121" s="34"/>
      <c r="B121" s="35"/>
      <c r="C121" s="36"/>
      <c r="D121" s="186" t="s">
        <v>243</v>
      </c>
      <c r="E121" s="36"/>
      <c r="F121" s="214" t="s">
        <v>707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243</v>
      </c>
      <c r="AU121" s="17" t="s">
        <v>82</v>
      </c>
    </row>
    <row r="122" spans="2:51" s="13" customFormat="1" ht="11.25">
      <c r="B122" s="193"/>
      <c r="C122" s="194"/>
      <c r="D122" s="186" t="s">
        <v>147</v>
      </c>
      <c r="E122" s="195" t="s">
        <v>19</v>
      </c>
      <c r="F122" s="196" t="s">
        <v>708</v>
      </c>
      <c r="G122" s="194"/>
      <c r="H122" s="197">
        <v>774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147</v>
      </c>
      <c r="AU122" s="203" t="s">
        <v>82</v>
      </c>
      <c r="AV122" s="13" t="s">
        <v>82</v>
      </c>
      <c r="AW122" s="13" t="s">
        <v>33</v>
      </c>
      <c r="AX122" s="13" t="s">
        <v>79</v>
      </c>
      <c r="AY122" s="203" t="s">
        <v>134</v>
      </c>
    </row>
    <row r="123" spans="1:65" s="2" customFormat="1" ht="16.5" customHeight="1">
      <c r="A123" s="34"/>
      <c r="B123" s="35"/>
      <c r="C123" s="173" t="s">
        <v>192</v>
      </c>
      <c r="D123" s="173" t="s">
        <v>136</v>
      </c>
      <c r="E123" s="174" t="s">
        <v>709</v>
      </c>
      <c r="F123" s="175" t="s">
        <v>710</v>
      </c>
      <c r="G123" s="176" t="s">
        <v>165</v>
      </c>
      <c r="H123" s="177">
        <v>33.053</v>
      </c>
      <c r="I123" s="178"/>
      <c r="J123" s="179">
        <f>ROUND(I123*H123,2)</f>
        <v>0</v>
      </c>
      <c r="K123" s="175" t="s">
        <v>140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141</v>
      </c>
      <c r="AT123" s="184" t="s">
        <v>136</v>
      </c>
      <c r="AU123" s="184" t="s">
        <v>82</v>
      </c>
      <c r="AY123" s="17" t="s">
        <v>134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141</v>
      </c>
      <c r="BM123" s="184" t="s">
        <v>711</v>
      </c>
    </row>
    <row r="124" spans="1:47" s="2" customFormat="1" ht="19.5">
      <c r="A124" s="34"/>
      <c r="B124" s="35"/>
      <c r="C124" s="36"/>
      <c r="D124" s="186" t="s">
        <v>143</v>
      </c>
      <c r="E124" s="36"/>
      <c r="F124" s="187" t="s">
        <v>712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143</v>
      </c>
      <c r="AU124" s="17" t="s">
        <v>82</v>
      </c>
    </row>
    <row r="125" spans="1:47" s="2" customFormat="1" ht="11.25">
      <c r="A125" s="34"/>
      <c r="B125" s="35"/>
      <c r="C125" s="36"/>
      <c r="D125" s="191" t="s">
        <v>145</v>
      </c>
      <c r="E125" s="36"/>
      <c r="F125" s="192" t="s">
        <v>713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145</v>
      </c>
      <c r="AU125" s="17" t="s">
        <v>82</v>
      </c>
    </row>
    <row r="126" spans="2:51" s="13" customFormat="1" ht="11.25">
      <c r="B126" s="193"/>
      <c r="C126" s="194"/>
      <c r="D126" s="186" t="s">
        <v>147</v>
      </c>
      <c r="E126" s="195" t="s">
        <v>19</v>
      </c>
      <c r="F126" s="196" t="s">
        <v>714</v>
      </c>
      <c r="G126" s="194"/>
      <c r="H126" s="197">
        <v>1.584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147</v>
      </c>
      <c r="AU126" s="203" t="s">
        <v>82</v>
      </c>
      <c r="AV126" s="13" t="s">
        <v>82</v>
      </c>
      <c r="AW126" s="13" t="s">
        <v>33</v>
      </c>
      <c r="AX126" s="13" t="s">
        <v>71</v>
      </c>
      <c r="AY126" s="203" t="s">
        <v>134</v>
      </c>
    </row>
    <row r="127" spans="2:51" s="13" customFormat="1" ht="11.25">
      <c r="B127" s="193"/>
      <c r="C127" s="194"/>
      <c r="D127" s="186" t="s">
        <v>147</v>
      </c>
      <c r="E127" s="195" t="s">
        <v>19</v>
      </c>
      <c r="F127" s="196" t="s">
        <v>715</v>
      </c>
      <c r="G127" s="194"/>
      <c r="H127" s="197">
        <v>5.088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147</v>
      </c>
      <c r="AU127" s="203" t="s">
        <v>82</v>
      </c>
      <c r="AV127" s="13" t="s">
        <v>82</v>
      </c>
      <c r="AW127" s="13" t="s">
        <v>33</v>
      </c>
      <c r="AX127" s="13" t="s">
        <v>71</v>
      </c>
      <c r="AY127" s="203" t="s">
        <v>134</v>
      </c>
    </row>
    <row r="128" spans="2:51" s="13" customFormat="1" ht="11.25">
      <c r="B128" s="193"/>
      <c r="C128" s="194"/>
      <c r="D128" s="186" t="s">
        <v>147</v>
      </c>
      <c r="E128" s="195" t="s">
        <v>19</v>
      </c>
      <c r="F128" s="196" t="s">
        <v>716</v>
      </c>
      <c r="G128" s="194"/>
      <c r="H128" s="197">
        <v>8.64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147</v>
      </c>
      <c r="AU128" s="203" t="s">
        <v>82</v>
      </c>
      <c r="AV128" s="13" t="s">
        <v>82</v>
      </c>
      <c r="AW128" s="13" t="s">
        <v>33</v>
      </c>
      <c r="AX128" s="13" t="s">
        <v>71</v>
      </c>
      <c r="AY128" s="203" t="s">
        <v>134</v>
      </c>
    </row>
    <row r="129" spans="2:51" s="13" customFormat="1" ht="11.25">
      <c r="B129" s="193"/>
      <c r="C129" s="194"/>
      <c r="D129" s="186" t="s">
        <v>147</v>
      </c>
      <c r="E129" s="195" t="s">
        <v>19</v>
      </c>
      <c r="F129" s="196" t="s">
        <v>717</v>
      </c>
      <c r="G129" s="194"/>
      <c r="H129" s="197">
        <v>17.741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147</v>
      </c>
      <c r="AU129" s="203" t="s">
        <v>82</v>
      </c>
      <c r="AV129" s="13" t="s">
        <v>82</v>
      </c>
      <c r="AW129" s="13" t="s">
        <v>33</v>
      </c>
      <c r="AX129" s="13" t="s">
        <v>71</v>
      </c>
      <c r="AY129" s="203" t="s">
        <v>134</v>
      </c>
    </row>
    <row r="130" spans="1:65" s="2" customFormat="1" ht="16.5" customHeight="1">
      <c r="A130" s="34"/>
      <c r="B130" s="35"/>
      <c r="C130" s="173" t="s">
        <v>199</v>
      </c>
      <c r="D130" s="173" t="s">
        <v>136</v>
      </c>
      <c r="E130" s="174" t="s">
        <v>278</v>
      </c>
      <c r="F130" s="175" t="s">
        <v>279</v>
      </c>
      <c r="G130" s="176" t="s">
        <v>158</v>
      </c>
      <c r="H130" s="177">
        <v>1524</v>
      </c>
      <c r="I130" s="178"/>
      <c r="J130" s="179">
        <f>ROUND(I130*H130,2)</f>
        <v>0</v>
      </c>
      <c r="K130" s="175" t="s">
        <v>140</v>
      </c>
      <c r="L130" s="39"/>
      <c r="M130" s="180" t="s">
        <v>19</v>
      </c>
      <c r="N130" s="181" t="s">
        <v>42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141</v>
      </c>
      <c r="AT130" s="184" t="s">
        <v>136</v>
      </c>
      <c r="AU130" s="184" t="s">
        <v>82</v>
      </c>
      <c r="AY130" s="17" t="s">
        <v>134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79</v>
      </c>
      <c r="BK130" s="185">
        <f>ROUND(I130*H130,2)</f>
        <v>0</v>
      </c>
      <c r="BL130" s="17" t="s">
        <v>141</v>
      </c>
      <c r="BM130" s="184" t="s">
        <v>718</v>
      </c>
    </row>
    <row r="131" spans="1:47" s="2" customFormat="1" ht="11.25">
      <c r="A131" s="34"/>
      <c r="B131" s="35"/>
      <c r="C131" s="36"/>
      <c r="D131" s="186" t="s">
        <v>143</v>
      </c>
      <c r="E131" s="36"/>
      <c r="F131" s="187" t="s">
        <v>281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143</v>
      </c>
      <c r="AU131" s="17" t="s">
        <v>82</v>
      </c>
    </row>
    <row r="132" spans="1:47" s="2" customFormat="1" ht="11.25">
      <c r="A132" s="34"/>
      <c r="B132" s="35"/>
      <c r="C132" s="36"/>
      <c r="D132" s="191" t="s">
        <v>145</v>
      </c>
      <c r="E132" s="36"/>
      <c r="F132" s="192" t="s">
        <v>282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145</v>
      </c>
      <c r="AU132" s="17" t="s">
        <v>82</v>
      </c>
    </row>
    <row r="133" spans="2:51" s="13" customFormat="1" ht="11.25">
      <c r="B133" s="193"/>
      <c r="C133" s="194"/>
      <c r="D133" s="186" t="s">
        <v>147</v>
      </c>
      <c r="E133" s="195" t="s">
        <v>19</v>
      </c>
      <c r="F133" s="196" t="s">
        <v>719</v>
      </c>
      <c r="G133" s="194"/>
      <c r="H133" s="197">
        <v>1524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147</v>
      </c>
      <c r="AU133" s="203" t="s">
        <v>82</v>
      </c>
      <c r="AV133" s="13" t="s">
        <v>82</v>
      </c>
      <c r="AW133" s="13" t="s">
        <v>33</v>
      </c>
      <c r="AX133" s="13" t="s">
        <v>79</v>
      </c>
      <c r="AY133" s="203" t="s">
        <v>134</v>
      </c>
    </row>
    <row r="134" spans="1:65" s="2" customFormat="1" ht="16.5" customHeight="1">
      <c r="A134" s="34"/>
      <c r="B134" s="35"/>
      <c r="C134" s="173" t="s">
        <v>206</v>
      </c>
      <c r="D134" s="173" t="s">
        <v>136</v>
      </c>
      <c r="E134" s="174" t="s">
        <v>720</v>
      </c>
      <c r="F134" s="175" t="s">
        <v>721</v>
      </c>
      <c r="G134" s="176" t="s">
        <v>158</v>
      </c>
      <c r="H134" s="177">
        <v>352</v>
      </c>
      <c r="I134" s="178"/>
      <c r="J134" s="179">
        <f>ROUND(I134*H134,2)</f>
        <v>0</v>
      </c>
      <c r="K134" s="175" t="s">
        <v>140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141</v>
      </c>
      <c r="AT134" s="184" t="s">
        <v>136</v>
      </c>
      <c r="AU134" s="184" t="s">
        <v>82</v>
      </c>
      <c r="AY134" s="17" t="s">
        <v>134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141</v>
      </c>
      <c r="BM134" s="184" t="s">
        <v>722</v>
      </c>
    </row>
    <row r="135" spans="1:47" s="2" customFormat="1" ht="19.5">
      <c r="A135" s="34"/>
      <c r="B135" s="35"/>
      <c r="C135" s="36"/>
      <c r="D135" s="186" t="s">
        <v>143</v>
      </c>
      <c r="E135" s="36"/>
      <c r="F135" s="187" t="s">
        <v>723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143</v>
      </c>
      <c r="AU135" s="17" t="s">
        <v>82</v>
      </c>
    </row>
    <row r="136" spans="1:47" s="2" customFormat="1" ht="11.25">
      <c r="A136" s="34"/>
      <c r="B136" s="35"/>
      <c r="C136" s="36"/>
      <c r="D136" s="191" t="s">
        <v>145</v>
      </c>
      <c r="E136" s="36"/>
      <c r="F136" s="192" t="s">
        <v>724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2:51" s="13" customFormat="1" ht="11.25">
      <c r="B137" s="193"/>
      <c r="C137" s="194"/>
      <c r="D137" s="186" t="s">
        <v>147</v>
      </c>
      <c r="E137" s="195" t="s">
        <v>19</v>
      </c>
      <c r="F137" s="196" t="s">
        <v>725</v>
      </c>
      <c r="G137" s="194"/>
      <c r="H137" s="197">
        <v>352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147</v>
      </c>
      <c r="AU137" s="203" t="s">
        <v>82</v>
      </c>
      <c r="AV137" s="13" t="s">
        <v>82</v>
      </c>
      <c r="AW137" s="13" t="s">
        <v>33</v>
      </c>
      <c r="AX137" s="13" t="s">
        <v>79</v>
      </c>
      <c r="AY137" s="203" t="s">
        <v>134</v>
      </c>
    </row>
    <row r="138" spans="1:65" s="2" customFormat="1" ht="16.5" customHeight="1">
      <c r="A138" s="34"/>
      <c r="B138" s="35"/>
      <c r="C138" s="173" t="s">
        <v>212</v>
      </c>
      <c r="D138" s="173" t="s">
        <v>136</v>
      </c>
      <c r="E138" s="174" t="s">
        <v>284</v>
      </c>
      <c r="F138" s="175" t="s">
        <v>285</v>
      </c>
      <c r="G138" s="176" t="s">
        <v>158</v>
      </c>
      <c r="H138" s="177">
        <v>227</v>
      </c>
      <c r="I138" s="178"/>
      <c r="J138" s="179">
        <f>ROUND(I138*H138,2)</f>
        <v>0</v>
      </c>
      <c r="K138" s="175" t="s">
        <v>140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141</v>
      </c>
      <c r="AT138" s="184" t="s">
        <v>136</v>
      </c>
      <c r="AU138" s="184" t="s">
        <v>82</v>
      </c>
      <c r="AY138" s="17" t="s">
        <v>134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141</v>
      </c>
      <c r="BM138" s="184" t="s">
        <v>726</v>
      </c>
    </row>
    <row r="139" spans="1:47" s="2" customFormat="1" ht="19.5">
      <c r="A139" s="34"/>
      <c r="B139" s="35"/>
      <c r="C139" s="36"/>
      <c r="D139" s="186" t="s">
        <v>143</v>
      </c>
      <c r="E139" s="36"/>
      <c r="F139" s="187" t="s">
        <v>287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143</v>
      </c>
      <c r="AU139" s="17" t="s">
        <v>82</v>
      </c>
    </row>
    <row r="140" spans="1:47" s="2" customFormat="1" ht="11.25">
      <c r="A140" s="34"/>
      <c r="B140" s="35"/>
      <c r="C140" s="36"/>
      <c r="D140" s="191" t="s">
        <v>145</v>
      </c>
      <c r="E140" s="36"/>
      <c r="F140" s="192" t="s">
        <v>288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193"/>
      <c r="C141" s="194"/>
      <c r="D141" s="186" t="s">
        <v>147</v>
      </c>
      <c r="E141" s="195" t="s">
        <v>19</v>
      </c>
      <c r="F141" s="196" t="s">
        <v>727</v>
      </c>
      <c r="G141" s="194"/>
      <c r="H141" s="197">
        <v>227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147</v>
      </c>
      <c r="AU141" s="203" t="s">
        <v>82</v>
      </c>
      <c r="AV141" s="13" t="s">
        <v>82</v>
      </c>
      <c r="AW141" s="13" t="s">
        <v>33</v>
      </c>
      <c r="AX141" s="13" t="s">
        <v>79</v>
      </c>
      <c r="AY141" s="203" t="s">
        <v>134</v>
      </c>
    </row>
    <row r="142" spans="1:65" s="2" customFormat="1" ht="16.5" customHeight="1">
      <c r="A142" s="34"/>
      <c r="B142" s="35"/>
      <c r="C142" s="173" t="s">
        <v>218</v>
      </c>
      <c r="D142" s="173" t="s">
        <v>136</v>
      </c>
      <c r="E142" s="174" t="s">
        <v>728</v>
      </c>
      <c r="F142" s="175" t="s">
        <v>729</v>
      </c>
      <c r="G142" s="176" t="s">
        <v>158</v>
      </c>
      <c r="H142" s="177">
        <v>2125</v>
      </c>
      <c r="I142" s="178"/>
      <c r="J142" s="179">
        <f>ROUND(I142*H142,2)</f>
        <v>0</v>
      </c>
      <c r="K142" s="175" t="s">
        <v>140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0.00397</v>
      </c>
      <c r="R142" s="182">
        <f>Q142*H142</f>
        <v>8.43625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141</v>
      </c>
      <c r="AT142" s="184" t="s">
        <v>136</v>
      </c>
      <c r="AU142" s="184" t="s">
        <v>82</v>
      </c>
      <c r="AY142" s="17" t="s">
        <v>134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141</v>
      </c>
      <c r="BM142" s="184" t="s">
        <v>730</v>
      </c>
    </row>
    <row r="143" spans="1:47" s="2" customFormat="1" ht="11.25">
      <c r="A143" s="34"/>
      <c r="B143" s="35"/>
      <c r="C143" s="36"/>
      <c r="D143" s="186" t="s">
        <v>143</v>
      </c>
      <c r="E143" s="36"/>
      <c r="F143" s="187" t="s">
        <v>729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143</v>
      </c>
      <c r="AU143" s="17" t="s">
        <v>82</v>
      </c>
    </row>
    <row r="144" spans="1:47" s="2" customFormat="1" ht="11.25">
      <c r="A144" s="34"/>
      <c r="B144" s="35"/>
      <c r="C144" s="36"/>
      <c r="D144" s="191" t="s">
        <v>145</v>
      </c>
      <c r="E144" s="36"/>
      <c r="F144" s="192" t="s">
        <v>731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145</v>
      </c>
      <c r="AU144" s="17" t="s">
        <v>82</v>
      </c>
    </row>
    <row r="145" spans="2:51" s="13" customFormat="1" ht="11.25">
      <c r="B145" s="193"/>
      <c r="C145" s="194"/>
      <c r="D145" s="186" t="s">
        <v>147</v>
      </c>
      <c r="E145" s="195" t="s">
        <v>19</v>
      </c>
      <c r="F145" s="196" t="s">
        <v>732</v>
      </c>
      <c r="G145" s="194"/>
      <c r="H145" s="197">
        <v>2125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147</v>
      </c>
      <c r="AU145" s="203" t="s">
        <v>82</v>
      </c>
      <c r="AV145" s="13" t="s">
        <v>82</v>
      </c>
      <c r="AW145" s="13" t="s">
        <v>33</v>
      </c>
      <c r="AX145" s="13" t="s">
        <v>79</v>
      </c>
      <c r="AY145" s="203" t="s">
        <v>134</v>
      </c>
    </row>
    <row r="146" spans="1:65" s="2" customFormat="1" ht="16.5" customHeight="1">
      <c r="A146" s="34"/>
      <c r="B146" s="35"/>
      <c r="C146" s="204" t="s">
        <v>225</v>
      </c>
      <c r="D146" s="204" t="s">
        <v>213</v>
      </c>
      <c r="E146" s="205" t="s">
        <v>262</v>
      </c>
      <c r="F146" s="206" t="s">
        <v>263</v>
      </c>
      <c r="G146" s="207" t="s">
        <v>257</v>
      </c>
      <c r="H146" s="208">
        <v>31.394</v>
      </c>
      <c r="I146" s="209"/>
      <c r="J146" s="210">
        <f>ROUND(I146*H146,2)</f>
        <v>0</v>
      </c>
      <c r="K146" s="206" t="s">
        <v>140</v>
      </c>
      <c r="L146" s="211"/>
      <c r="M146" s="212" t="s">
        <v>19</v>
      </c>
      <c r="N146" s="213" t="s">
        <v>42</v>
      </c>
      <c r="O146" s="64"/>
      <c r="P146" s="182">
        <f>O146*H146</f>
        <v>0</v>
      </c>
      <c r="Q146" s="182">
        <v>0.001</v>
      </c>
      <c r="R146" s="182">
        <f>Q146*H146</f>
        <v>0.031394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192</v>
      </c>
      <c r="AT146" s="184" t="s">
        <v>213</v>
      </c>
      <c r="AU146" s="184" t="s">
        <v>82</v>
      </c>
      <c r="AY146" s="17" t="s">
        <v>134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141</v>
      </c>
      <c r="BM146" s="184" t="s">
        <v>733</v>
      </c>
    </row>
    <row r="147" spans="1:47" s="2" customFormat="1" ht="11.25">
      <c r="A147" s="34"/>
      <c r="B147" s="35"/>
      <c r="C147" s="36"/>
      <c r="D147" s="186" t="s">
        <v>143</v>
      </c>
      <c r="E147" s="36"/>
      <c r="F147" s="187" t="s">
        <v>263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143</v>
      </c>
      <c r="AU147" s="17" t="s">
        <v>82</v>
      </c>
    </row>
    <row r="148" spans="2:51" s="13" customFormat="1" ht="11.25">
      <c r="B148" s="193"/>
      <c r="C148" s="194"/>
      <c r="D148" s="186" t="s">
        <v>147</v>
      </c>
      <c r="E148" s="195" t="s">
        <v>19</v>
      </c>
      <c r="F148" s="196" t="s">
        <v>734</v>
      </c>
      <c r="G148" s="194"/>
      <c r="H148" s="197">
        <v>31.394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147</v>
      </c>
      <c r="AU148" s="203" t="s">
        <v>82</v>
      </c>
      <c r="AV148" s="13" t="s">
        <v>82</v>
      </c>
      <c r="AW148" s="13" t="s">
        <v>33</v>
      </c>
      <c r="AX148" s="13" t="s">
        <v>79</v>
      </c>
      <c r="AY148" s="203" t="s">
        <v>134</v>
      </c>
    </row>
    <row r="149" spans="1:65" s="2" customFormat="1" ht="16.5" customHeight="1">
      <c r="A149" s="34"/>
      <c r="B149" s="35"/>
      <c r="C149" s="204" t="s">
        <v>230</v>
      </c>
      <c r="D149" s="204" t="s">
        <v>213</v>
      </c>
      <c r="E149" s="205" t="s">
        <v>274</v>
      </c>
      <c r="F149" s="206" t="s">
        <v>275</v>
      </c>
      <c r="G149" s="207" t="s">
        <v>257</v>
      </c>
      <c r="H149" s="208">
        <v>12.381</v>
      </c>
      <c r="I149" s="209"/>
      <c r="J149" s="210">
        <f>ROUND(I149*H149,2)</f>
        <v>0</v>
      </c>
      <c r="K149" s="206" t="s">
        <v>140</v>
      </c>
      <c r="L149" s="211"/>
      <c r="M149" s="212" t="s">
        <v>19</v>
      </c>
      <c r="N149" s="213" t="s">
        <v>42</v>
      </c>
      <c r="O149" s="64"/>
      <c r="P149" s="182">
        <f>O149*H149</f>
        <v>0</v>
      </c>
      <c r="Q149" s="182">
        <v>0.001</v>
      </c>
      <c r="R149" s="182">
        <f>Q149*H149</f>
        <v>0.012381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192</v>
      </c>
      <c r="AT149" s="184" t="s">
        <v>213</v>
      </c>
      <c r="AU149" s="184" t="s">
        <v>82</v>
      </c>
      <c r="AY149" s="17" t="s">
        <v>134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79</v>
      </c>
      <c r="BK149" s="185">
        <f>ROUND(I149*H149,2)</f>
        <v>0</v>
      </c>
      <c r="BL149" s="17" t="s">
        <v>141</v>
      </c>
      <c r="BM149" s="184" t="s">
        <v>735</v>
      </c>
    </row>
    <row r="150" spans="1:47" s="2" customFormat="1" ht="11.25">
      <c r="A150" s="34"/>
      <c r="B150" s="35"/>
      <c r="C150" s="36"/>
      <c r="D150" s="186" t="s">
        <v>143</v>
      </c>
      <c r="E150" s="36"/>
      <c r="F150" s="187" t="s">
        <v>275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143</v>
      </c>
      <c r="AU150" s="17" t="s">
        <v>82</v>
      </c>
    </row>
    <row r="151" spans="2:51" s="13" customFormat="1" ht="11.25">
      <c r="B151" s="193"/>
      <c r="C151" s="194"/>
      <c r="D151" s="186" t="s">
        <v>147</v>
      </c>
      <c r="E151" s="195" t="s">
        <v>19</v>
      </c>
      <c r="F151" s="196" t="s">
        <v>736</v>
      </c>
      <c r="G151" s="194"/>
      <c r="H151" s="197">
        <v>12.381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147</v>
      </c>
      <c r="AU151" s="203" t="s">
        <v>82</v>
      </c>
      <c r="AV151" s="13" t="s">
        <v>82</v>
      </c>
      <c r="AW151" s="13" t="s">
        <v>33</v>
      </c>
      <c r="AX151" s="13" t="s">
        <v>79</v>
      </c>
      <c r="AY151" s="203" t="s">
        <v>134</v>
      </c>
    </row>
    <row r="152" spans="2:63" s="12" customFormat="1" ht="22.9" customHeight="1">
      <c r="B152" s="157"/>
      <c r="C152" s="158"/>
      <c r="D152" s="159" t="s">
        <v>70</v>
      </c>
      <c r="E152" s="171" t="s">
        <v>82</v>
      </c>
      <c r="F152" s="171" t="s">
        <v>455</v>
      </c>
      <c r="G152" s="158"/>
      <c r="H152" s="158"/>
      <c r="I152" s="161"/>
      <c r="J152" s="172">
        <f>BK152</f>
        <v>0</v>
      </c>
      <c r="K152" s="158"/>
      <c r="L152" s="163"/>
      <c r="M152" s="164"/>
      <c r="N152" s="165"/>
      <c r="O152" s="165"/>
      <c r="P152" s="166">
        <f>SUM(P153:P172)</f>
        <v>0</v>
      </c>
      <c r="Q152" s="165"/>
      <c r="R152" s="166">
        <f>SUM(R153:R172)</f>
        <v>47.10906788</v>
      </c>
      <c r="S152" s="165"/>
      <c r="T152" s="167">
        <f>SUM(T153:T172)</f>
        <v>0</v>
      </c>
      <c r="AR152" s="168" t="s">
        <v>79</v>
      </c>
      <c r="AT152" s="169" t="s">
        <v>70</v>
      </c>
      <c r="AU152" s="169" t="s">
        <v>79</v>
      </c>
      <c r="AY152" s="168" t="s">
        <v>134</v>
      </c>
      <c r="BK152" s="170">
        <f>SUM(BK153:BK172)</f>
        <v>0</v>
      </c>
    </row>
    <row r="153" spans="1:65" s="2" customFormat="1" ht="16.5" customHeight="1">
      <c r="A153" s="34"/>
      <c r="B153" s="35"/>
      <c r="C153" s="173" t="s">
        <v>8</v>
      </c>
      <c r="D153" s="173" t="s">
        <v>136</v>
      </c>
      <c r="E153" s="174" t="s">
        <v>737</v>
      </c>
      <c r="F153" s="175" t="s">
        <v>738</v>
      </c>
      <c r="G153" s="176" t="s">
        <v>165</v>
      </c>
      <c r="H153" s="177">
        <v>18.24</v>
      </c>
      <c r="I153" s="178"/>
      <c r="J153" s="179">
        <f>ROUND(I153*H153,2)</f>
        <v>0</v>
      </c>
      <c r="K153" s="175" t="s">
        <v>140</v>
      </c>
      <c r="L153" s="39"/>
      <c r="M153" s="180" t="s">
        <v>19</v>
      </c>
      <c r="N153" s="181" t="s">
        <v>42</v>
      </c>
      <c r="O153" s="64"/>
      <c r="P153" s="182">
        <f>O153*H153</f>
        <v>0</v>
      </c>
      <c r="Q153" s="182">
        <v>2.55054</v>
      </c>
      <c r="R153" s="182">
        <f>Q153*H153</f>
        <v>46.521849599999996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141</v>
      </c>
      <c r="AT153" s="184" t="s">
        <v>136</v>
      </c>
      <c r="AU153" s="184" t="s">
        <v>82</v>
      </c>
      <c r="AY153" s="17" t="s">
        <v>134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79</v>
      </c>
      <c r="BK153" s="185">
        <f>ROUND(I153*H153,2)</f>
        <v>0</v>
      </c>
      <c r="BL153" s="17" t="s">
        <v>141</v>
      </c>
      <c r="BM153" s="184" t="s">
        <v>739</v>
      </c>
    </row>
    <row r="154" spans="1:47" s="2" customFormat="1" ht="11.25">
      <c r="A154" s="34"/>
      <c r="B154" s="35"/>
      <c r="C154" s="36"/>
      <c r="D154" s="186" t="s">
        <v>143</v>
      </c>
      <c r="E154" s="36"/>
      <c r="F154" s="187" t="s">
        <v>740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143</v>
      </c>
      <c r="AU154" s="17" t="s">
        <v>82</v>
      </c>
    </row>
    <row r="155" spans="1:47" s="2" customFormat="1" ht="11.25">
      <c r="A155" s="34"/>
      <c r="B155" s="35"/>
      <c r="C155" s="36"/>
      <c r="D155" s="191" t="s">
        <v>145</v>
      </c>
      <c r="E155" s="36"/>
      <c r="F155" s="192" t="s">
        <v>741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82</v>
      </c>
    </row>
    <row r="156" spans="2:51" s="13" customFormat="1" ht="11.25">
      <c r="B156" s="193"/>
      <c r="C156" s="194"/>
      <c r="D156" s="186" t="s">
        <v>147</v>
      </c>
      <c r="E156" s="195" t="s">
        <v>19</v>
      </c>
      <c r="F156" s="196" t="s">
        <v>742</v>
      </c>
      <c r="G156" s="194"/>
      <c r="H156" s="197">
        <v>2.46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147</v>
      </c>
      <c r="AU156" s="203" t="s">
        <v>82</v>
      </c>
      <c r="AV156" s="13" t="s">
        <v>82</v>
      </c>
      <c r="AW156" s="13" t="s">
        <v>33</v>
      </c>
      <c r="AX156" s="13" t="s">
        <v>71</v>
      </c>
      <c r="AY156" s="203" t="s">
        <v>134</v>
      </c>
    </row>
    <row r="157" spans="2:51" s="13" customFormat="1" ht="11.25">
      <c r="B157" s="193"/>
      <c r="C157" s="194"/>
      <c r="D157" s="186" t="s">
        <v>147</v>
      </c>
      <c r="E157" s="195" t="s">
        <v>19</v>
      </c>
      <c r="F157" s="196" t="s">
        <v>743</v>
      </c>
      <c r="G157" s="194"/>
      <c r="H157" s="197">
        <v>3.18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147</v>
      </c>
      <c r="AU157" s="203" t="s">
        <v>82</v>
      </c>
      <c r="AV157" s="13" t="s">
        <v>82</v>
      </c>
      <c r="AW157" s="13" t="s">
        <v>33</v>
      </c>
      <c r="AX157" s="13" t="s">
        <v>71</v>
      </c>
      <c r="AY157" s="203" t="s">
        <v>134</v>
      </c>
    </row>
    <row r="158" spans="2:51" s="13" customFormat="1" ht="11.25">
      <c r="B158" s="193"/>
      <c r="C158" s="194"/>
      <c r="D158" s="186" t="s">
        <v>147</v>
      </c>
      <c r="E158" s="195" t="s">
        <v>19</v>
      </c>
      <c r="F158" s="196" t="s">
        <v>744</v>
      </c>
      <c r="G158" s="194"/>
      <c r="H158" s="197">
        <v>12.6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147</v>
      </c>
      <c r="AU158" s="203" t="s">
        <v>82</v>
      </c>
      <c r="AV158" s="13" t="s">
        <v>82</v>
      </c>
      <c r="AW158" s="13" t="s">
        <v>33</v>
      </c>
      <c r="AX158" s="13" t="s">
        <v>71</v>
      </c>
      <c r="AY158" s="203" t="s">
        <v>134</v>
      </c>
    </row>
    <row r="159" spans="1:65" s="2" customFormat="1" ht="16.5" customHeight="1">
      <c r="A159" s="34"/>
      <c r="B159" s="35"/>
      <c r="C159" s="173" t="s">
        <v>246</v>
      </c>
      <c r="D159" s="173" t="s">
        <v>136</v>
      </c>
      <c r="E159" s="174" t="s">
        <v>745</v>
      </c>
      <c r="F159" s="175" t="s">
        <v>746</v>
      </c>
      <c r="G159" s="176" t="s">
        <v>158</v>
      </c>
      <c r="H159" s="177">
        <v>94.6</v>
      </c>
      <c r="I159" s="178"/>
      <c r="J159" s="179">
        <f>ROUND(I159*H159,2)</f>
        <v>0</v>
      </c>
      <c r="K159" s="175" t="s">
        <v>140</v>
      </c>
      <c r="L159" s="39"/>
      <c r="M159" s="180" t="s">
        <v>19</v>
      </c>
      <c r="N159" s="181" t="s">
        <v>42</v>
      </c>
      <c r="O159" s="64"/>
      <c r="P159" s="182">
        <f>O159*H159</f>
        <v>0</v>
      </c>
      <c r="Q159" s="182">
        <v>0.00144</v>
      </c>
      <c r="R159" s="182">
        <f>Q159*H159</f>
        <v>0.136224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141</v>
      </c>
      <c r="AT159" s="184" t="s">
        <v>136</v>
      </c>
      <c r="AU159" s="184" t="s">
        <v>82</v>
      </c>
      <c r="AY159" s="17" t="s">
        <v>134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79</v>
      </c>
      <c r="BK159" s="185">
        <f>ROUND(I159*H159,2)</f>
        <v>0</v>
      </c>
      <c r="BL159" s="17" t="s">
        <v>141</v>
      </c>
      <c r="BM159" s="184" t="s">
        <v>747</v>
      </c>
    </row>
    <row r="160" spans="1:47" s="2" customFormat="1" ht="11.25">
      <c r="A160" s="34"/>
      <c r="B160" s="35"/>
      <c r="C160" s="36"/>
      <c r="D160" s="186" t="s">
        <v>143</v>
      </c>
      <c r="E160" s="36"/>
      <c r="F160" s="187" t="s">
        <v>748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143</v>
      </c>
      <c r="AU160" s="17" t="s">
        <v>82</v>
      </c>
    </row>
    <row r="161" spans="1:47" s="2" customFormat="1" ht="11.25">
      <c r="A161" s="34"/>
      <c r="B161" s="35"/>
      <c r="C161" s="36"/>
      <c r="D161" s="191" t="s">
        <v>145</v>
      </c>
      <c r="E161" s="36"/>
      <c r="F161" s="192" t="s">
        <v>749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145</v>
      </c>
      <c r="AU161" s="17" t="s">
        <v>82</v>
      </c>
    </row>
    <row r="162" spans="2:51" s="13" customFormat="1" ht="11.25">
      <c r="B162" s="193"/>
      <c r="C162" s="194"/>
      <c r="D162" s="186" t="s">
        <v>147</v>
      </c>
      <c r="E162" s="195" t="s">
        <v>19</v>
      </c>
      <c r="F162" s="196" t="s">
        <v>750</v>
      </c>
      <c r="G162" s="194"/>
      <c r="H162" s="197">
        <v>17.6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147</v>
      </c>
      <c r="AU162" s="203" t="s">
        <v>82</v>
      </c>
      <c r="AV162" s="13" t="s">
        <v>82</v>
      </c>
      <c r="AW162" s="13" t="s">
        <v>33</v>
      </c>
      <c r="AX162" s="13" t="s">
        <v>71</v>
      </c>
      <c r="AY162" s="203" t="s">
        <v>134</v>
      </c>
    </row>
    <row r="163" spans="2:51" s="13" customFormat="1" ht="11.25">
      <c r="B163" s="193"/>
      <c r="C163" s="194"/>
      <c r="D163" s="186" t="s">
        <v>147</v>
      </c>
      <c r="E163" s="195" t="s">
        <v>19</v>
      </c>
      <c r="F163" s="196" t="s">
        <v>751</v>
      </c>
      <c r="G163" s="194"/>
      <c r="H163" s="197">
        <v>22.4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147</v>
      </c>
      <c r="AU163" s="203" t="s">
        <v>82</v>
      </c>
      <c r="AV163" s="13" t="s">
        <v>82</v>
      </c>
      <c r="AW163" s="13" t="s">
        <v>33</v>
      </c>
      <c r="AX163" s="13" t="s">
        <v>71</v>
      </c>
      <c r="AY163" s="203" t="s">
        <v>134</v>
      </c>
    </row>
    <row r="164" spans="2:51" s="13" customFormat="1" ht="11.25">
      <c r="B164" s="193"/>
      <c r="C164" s="194"/>
      <c r="D164" s="186" t="s">
        <v>147</v>
      </c>
      <c r="E164" s="195" t="s">
        <v>19</v>
      </c>
      <c r="F164" s="196" t="s">
        <v>752</v>
      </c>
      <c r="G164" s="194"/>
      <c r="H164" s="197">
        <v>54.6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147</v>
      </c>
      <c r="AU164" s="203" t="s">
        <v>82</v>
      </c>
      <c r="AV164" s="13" t="s">
        <v>82</v>
      </c>
      <c r="AW164" s="13" t="s">
        <v>33</v>
      </c>
      <c r="AX164" s="13" t="s">
        <v>71</v>
      </c>
      <c r="AY164" s="203" t="s">
        <v>134</v>
      </c>
    </row>
    <row r="165" spans="1:65" s="2" customFormat="1" ht="16.5" customHeight="1">
      <c r="A165" s="34"/>
      <c r="B165" s="35"/>
      <c r="C165" s="173" t="s">
        <v>254</v>
      </c>
      <c r="D165" s="173" t="s">
        <v>136</v>
      </c>
      <c r="E165" s="174" t="s">
        <v>753</v>
      </c>
      <c r="F165" s="175" t="s">
        <v>754</v>
      </c>
      <c r="G165" s="176" t="s">
        <v>158</v>
      </c>
      <c r="H165" s="177">
        <v>94.6</v>
      </c>
      <c r="I165" s="178"/>
      <c r="J165" s="179">
        <f>ROUND(I165*H165,2)</f>
        <v>0</v>
      </c>
      <c r="K165" s="175" t="s">
        <v>140</v>
      </c>
      <c r="L165" s="39"/>
      <c r="M165" s="180" t="s">
        <v>19</v>
      </c>
      <c r="N165" s="181" t="s">
        <v>42</v>
      </c>
      <c r="O165" s="64"/>
      <c r="P165" s="182">
        <f>O165*H165</f>
        <v>0</v>
      </c>
      <c r="Q165" s="182">
        <v>4E-05</v>
      </c>
      <c r="R165" s="182">
        <f>Q165*H165</f>
        <v>0.003784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141</v>
      </c>
      <c r="AT165" s="184" t="s">
        <v>136</v>
      </c>
      <c r="AU165" s="184" t="s">
        <v>82</v>
      </c>
      <c r="AY165" s="17" t="s">
        <v>134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79</v>
      </c>
      <c r="BK165" s="185">
        <f>ROUND(I165*H165,2)</f>
        <v>0</v>
      </c>
      <c r="BL165" s="17" t="s">
        <v>141</v>
      </c>
      <c r="BM165" s="184" t="s">
        <v>755</v>
      </c>
    </row>
    <row r="166" spans="1:47" s="2" customFormat="1" ht="11.25">
      <c r="A166" s="34"/>
      <c r="B166" s="35"/>
      <c r="C166" s="36"/>
      <c r="D166" s="186" t="s">
        <v>143</v>
      </c>
      <c r="E166" s="36"/>
      <c r="F166" s="187" t="s">
        <v>756</v>
      </c>
      <c r="G166" s="36"/>
      <c r="H166" s="36"/>
      <c r="I166" s="188"/>
      <c r="J166" s="36"/>
      <c r="K166" s="36"/>
      <c r="L166" s="39"/>
      <c r="M166" s="189"/>
      <c r="N166" s="190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143</v>
      </c>
      <c r="AU166" s="17" t="s">
        <v>82</v>
      </c>
    </row>
    <row r="167" spans="1:47" s="2" customFormat="1" ht="11.25">
      <c r="A167" s="34"/>
      <c r="B167" s="35"/>
      <c r="C167" s="36"/>
      <c r="D167" s="191" t="s">
        <v>145</v>
      </c>
      <c r="E167" s="36"/>
      <c r="F167" s="192" t="s">
        <v>757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82</v>
      </c>
    </row>
    <row r="168" spans="1:65" s="2" customFormat="1" ht="16.5" customHeight="1">
      <c r="A168" s="34"/>
      <c r="B168" s="35"/>
      <c r="C168" s="173" t="s">
        <v>261</v>
      </c>
      <c r="D168" s="173" t="s">
        <v>136</v>
      </c>
      <c r="E168" s="174" t="s">
        <v>758</v>
      </c>
      <c r="F168" s="175" t="s">
        <v>759</v>
      </c>
      <c r="G168" s="176" t="s">
        <v>368</v>
      </c>
      <c r="H168" s="177">
        <v>0.422</v>
      </c>
      <c r="I168" s="178"/>
      <c r="J168" s="179">
        <f>ROUND(I168*H168,2)</f>
        <v>0</v>
      </c>
      <c r="K168" s="175" t="s">
        <v>140</v>
      </c>
      <c r="L168" s="39"/>
      <c r="M168" s="180" t="s">
        <v>19</v>
      </c>
      <c r="N168" s="181" t="s">
        <v>42</v>
      </c>
      <c r="O168" s="64"/>
      <c r="P168" s="182">
        <f>O168*H168</f>
        <v>0</v>
      </c>
      <c r="Q168" s="182">
        <v>1.05974</v>
      </c>
      <c r="R168" s="182">
        <f>Q168*H168</f>
        <v>0.44721027999999996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141</v>
      </c>
      <c r="AT168" s="184" t="s">
        <v>136</v>
      </c>
      <c r="AU168" s="184" t="s">
        <v>82</v>
      </c>
      <c r="AY168" s="17" t="s">
        <v>134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79</v>
      </c>
      <c r="BK168" s="185">
        <f>ROUND(I168*H168,2)</f>
        <v>0</v>
      </c>
      <c r="BL168" s="17" t="s">
        <v>141</v>
      </c>
      <c r="BM168" s="184" t="s">
        <v>760</v>
      </c>
    </row>
    <row r="169" spans="1:47" s="2" customFormat="1" ht="11.25">
      <c r="A169" s="34"/>
      <c r="B169" s="35"/>
      <c r="C169" s="36"/>
      <c r="D169" s="186" t="s">
        <v>143</v>
      </c>
      <c r="E169" s="36"/>
      <c r="F169" s="187" t="s">
        <v>761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143</v>
      </c>
      <c r="AU169" s="17" t="s">
        <v>82</v>
      </c>
    </row>
    <row r="170" spans="1:47" s="2" customFormat="1" ht="11.25">
      <c r="A170" s="34"/>
      <c r="B170" s="35"/>
      <c r="C170" s="36"/>
      <c r="D170" s="191" t="s">
        <v>145</v>
      </c>
      <c r="E170" s="36"/>
      <c r="F170" s="192" t="s">
        <v>762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82</v>
      </c>
    </row>
    <row r="171" spans="2:51" s="13" customFormat="1" ht="11.25">
      <c r="B171" s="193"/>
      <c r="C171" s="194"/>
      <c r="D171" s="186" t="s">
        <v>147</v>
      </c>
      <c r="E171" s="195" t="s">
        <v>19</v>
      </c>
      <c r="F171" s="196" t="s">
        <v>763</v>
      </c>
      <c r="G171" s="194"/>
      <c r="H171" s="197">
        <v>0.169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147</v>
      </c>
      <c r="AU171" s="203" t="s">
        <v>82</v>
      </c>
      <c r="AV171" s="13" t="s">
        <v>82</v>
      </c>
      <c r="AW171" s="13" t="s">
        <v>33</v>
      </c>
      <c r="AX171" s="13" t="s">
        <v>71</v>
      </c>
      <c r="AY171" s="203" t="s">
        <v>134</v>
      </c>
    </row>
    <row r="172" spans="2:51" s="13" customFormat="1" ht="11.25">
      <c r="B172" s="193"/>
      <c r="C172" s="194"/>
      <c r="D172" s="186" t="s">
        <v>147</v>
      </c>
      <c r="E172" s="195" t="s">
        <v>19</v>
      </c>
      <c r="F172" s="196" t="s">
        <v>764</v>
      </c>
      <c r="G172" s="194"/>
      <c r="H172" s="197">
        <v>0.253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147</v>
      </c>
      <c r="AU172" s="203" t="s">
        <v>82</v>
      </c>
      <c r="AV172" s="13" t="s">
        <v>82</v>
      </c>
      <c r="AW172" s="13" t="s">
        <v>33</v>
      </c>
      <c r="AX172" s="13" t="s">
        <v>71</v>
      </c>
      <c r="AY172" s="203" t="s">
        <v>134</v>
      </c>
    </row>
    <row r="173" spans="2:63" s="12" customFormat="1" ht="22.9" customHeight="1">
      <c r="B173" s="157"/>
      <c r="C173" s="158"/>
      <c r="D173" s="159" t="s">
        <v>70</v>
      </c>
      <c r="E173" s="171" t="s">
        <v>141</v>
      </c>
      <c r="F173" s="171" t="s">
        <v>550</v>
      </c>
      <c r="G173" s="158"/>
      <c r="H173" s="158"/>
      <c r="I173" s="161"/>
      <c r="J173" s="172">
        <f>BK173</f>
        <v>0</v>
      </c>
      <c r="K173" s="158"/>
      <c r="L173" s="163"/>
      <c r="M173" s="164"/>
      <c r="N173" s="165"/>
      <c r="O173" s="165"/>
      <c r="P173" s="166">
        <f>SUM(P174:P187)</f>
        <v>0</v>
      </c>
      <c r="Q173" s="165"/>
      <c r="R173" s="166">
        <f>SUM(R174:R187)</f>
        <v>45.3367763</v>
      </c>
      <c r="S173" s="165"/>
      <c r="T173" s="167">
        <f>SUM(T174:T187)</f>
        <v>0</v>
      </c>
      <c r="AR173" s="168" t="s">
        <v>79</v>
      </c>
      <c r="AT173" s="169" t="s">
        <v>70</v>
      </c>
      <c r="AU173" s="169" t="s">
        <v>79</v>
      </c>
      <c r="AY173" s="168" t="s">
        <v>134</v>
      </c>
      <c r="BK173" s="170">
        <f>SUM(BK174:BK187)</f>
        <v>0</v>
      </c>
    </row>
    <row r="174" spans="1:65" s="2" customFormat="1" ht="21.75" customHeight="1">
      <c r="A174" s="34"/>
      <c r="B174" s="35"/>
      <c r="C174" s="173" t="s">
        <v>266</v>
      </c>
      <c r="D174" s="173" t="s">
        <v>136</v>
      </c>
      <c r="E174" s="174" t="s">
        <v>765</v>
      </c>
      <c r="F174" s="175" t="s">
        <v>766</v>
      </c>
      <c r="G174" s="176" t="s">
        <v>158</v>
      </c>
      <c r="H174" s="177">
        <v>30.115</v>
      </c>
      <c r="I174" s="178"/>
      <c r="J174" s="179">
        <f>ROUND(I174*H174,2)</f>
        <v>0</v>
      </c>
      <c r="K174" s="175" t="s">
        <v>140</v>
      </c>
      <c r="L174" s="39"/>
      <c r="M174" s="180" t="s">
        <v>19</v>
      </c>
      <c r="N174" s="181" t="s">
        <v>42</v>
      </c>
      <c r="O174" s="64"/>
      <c r="P174" s="182">
        <f>O174*H174</f>
        <v>0</v>
      </c>
      <c r="Q174" s="182">
        <v>0.36435</v>
      </c>
      <c r="R174" s="182">
        <f>Q174*H174</f>
        <v>10.97240025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141</v>
      </c>
      <c r="AT174" s="184" t="s">
        <v>136</v>
      </c>
      <c r="AU174" s="184" t="s">
        <v>82</v>
      </c>
      <c r="AY174" s="17" t="s">
        <v>134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79</v>
      </c>
      <c r="BK174" s="185">
        <f>ROUND(I174*H174,2)</f>
        <v>0</v>
      </c>
      <c r="BL174" s="17" t="s">
        <v>141</v>
      </c>
      <c r="BM174" s="184" t="s">
        <v>767</v>
      </c>
    </row>
    <row r="175" spans="1:47" s="2" customFormat="1" ht="11.25">
      <c r="A175" s="34"/>
      <c r="B175" s="35"/>
      <c r="C175" s="36"/>
      <c r="D175" s="186" t="s">
        <v>143</v>
      </c>
      <c r="E175" s="36"/>
      <c r="F175" s="187" t="s">
        <v>768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143</v>
      </c>
      <c r="AU175" s="17" t="s">
        <v>82</v>
      </c>
    </row>
    <row r="176" spans="1:47" s="2" customFormat="1" ht="11.25">
      <c r="A176" s="34"/>
      <c r="B176" s="35"/>
      <c r="C176" s="36"/>
      <c r="D176" s="191" t="s">
        <v>145</v>
      </c>
      <c r="E176" s="36"/>
      <c r="F176" s="192" t="s">
        <v>769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2:51" s="13" customFormat="1" ht="11.25">
      <c r="B177" s="193"/>
      <c r="C177" s="194"/>
      <c r="D177" s="186" t="s">
        <v>147</v>
      </c>
      <c r="E177" s="195" t="s">
        <v>19</v>
      </c>
      <c r="F177" s="196" t="s">
        <v>770</v>
      </c>
      <c r="G177" s="194"/>
      <c r="H177" s="197">
        <v>18.615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147</v>
      </c>
      <c r="AU177" s="203" t="s">
        <v>82</v>
      </c>
      <c r="AV177" s="13" t="s">
        <v>82</v>
      </c>
      <c r="AW177" s="13" t="s">
        <v>33</v>
      </c>
      <c r="AX177" s="13" t="s">
        <v>71</v>
      </c>
      <c r="AY177" s="203" t="s">
        <v>134</v>
      </c>
    </row>
    <row r="178" spans="2:51" s="13" customFormat="1" ht="11.25">
      <c r="B178" s="193"/>
      <c r="C178" s="194"/>
      <c r="D178" s="186" t="s">
        <v>147</v>
      </c>
      <c r="E178" s="195" t="s">
        <v>19</v>
      </c>
      <c r="F178" s="196" t="s">
        <v>771</v>
      </c>
      <c r="G178" s="194"/>
      <c r="H178" s="197">
        <v>11.5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147</v>
      </c>
      <c r="AU178" s="203" t="s">
        <v>82</v>
      </c>
      <c r="AV178" s="13" t="s">
        <v>82</v>
      </c>
      <c r="AW178" s="13" t="s">
        <v>33</v>
      </c>
      <c r="AX178" s="13" t="s">
        <v>71</v>
      </c>
      <c r="AY178" s="203" t="s">
        <v>134</v>
      </c>
    </row>
    <row r="179" spans="1:65" s="2" customFormat="1" ht="16.5" customHeight="1">
      <c r="A179" s="34"/>
      <c r="B179" s="35"/>
      <c r="C179" s="173" t="s">
        <v>273</v>
      </c>
      <c r="D179" s="173" t="s">
        <v>136</v>
      </c>
      <c r="E179" s="174" t="s">
        <v>563</v>
      </c>
      <c r="F179" s="175" t="s">
        <v>564</v>
      </c>
      <c r="G179" s="176" t="s">
        <v>165</v>
      </c>
      <c r="H179" s="177">
        <v>6</v>
      </c>
      <c r="I179" s="178"/>
      <c r="J179" s="179">
        <f>ROUND(I179*H179,2)</f>
        <v>0</v>
      </c>
      <c r="K179" s="175" t="s">
        <v>140</v>
      </c>
      <c r="L179" s="39"/>
      <c r="M179" s="180" t="s">
        <v>19</v>
      </c>
      <c r="N179" s="181" t="s">
        <v>42</v>
      </c>
      <c r="O179" s="64"/>
      <c r="P179" s="182">
        <f>O179*H179</f>
        <v>0</v>
      </c>
      <c r="Q179" s="182">
        <v>1.9968</v>
      </c>
      <c r="R179" s="182">
        <f>Q179*H179</f>
        <v>11.980799999999999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141</v>
      </c>
      <c r="AT179" s="184" t="s">
        <v>136</v>
      </c>
      <c r="AU179" s="184" t="s">
        <v>82</v>
      </c>
      <c r="AY179" s="17" t="s">
        <v>134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79</v>
      </c>
      <c r="BK179" s="185">
        <f>ROUND(I179*H179,2)</f>
        <v>0</v>
      </c>
      <c r="BL179" s="17" t="s">
        <v>141</v>
      </c>
      <c r="BM179" s="184" t="s">
        <v>772</v>
      </c>
    </row>
    <row r="180" spans="1:47" s="2" customFormat="1" ht="11.25">
      <c r="A180" s="34"/>
      <c r="B180" s="35"/>
      <c r="C180" s="36"/>
      <c r="D180" s="186" t="s">
        <v>143</v>
      </c>
      <c r="E180" s="36"/>
      <c r="F180" s="187" t="s">
        <v>566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143</v>
      </c>
      <c r="AU180" s="17" t="s">
        <v>82</v>
      </c>
    </row>
    <row r="181" spans="1:47" s="2" customFormat="1" ht="11.25">
      <c r="A181" s="34"/>
      <c r="B181" s="35"/>
      <c r="C181" s="36"/>
      <c r="D181" s="191" t="s">
        <v>145</v>
      </c>
      <c r="E181" s="36"/>
      <c r="F181" s="192" t="s">
        <v>567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82</v>
      </c>
    </row>
    <row r="182" spans="2:51" s="13" customFormat="1" ht="11.25">
      <c r="B182" s="193"/>
      <c r="C182" s="194"/>
      <c r="D182" s="186" t="s">
        <v>147</v>
      </c>
      <c r="E182" s="195" t="s">
        <v>19</v>
      </c>
      <c r="F182" s="196" t="s">
        <v>773</v>
      </c>
      <c r="G182" s="194"/>
      <c r="H182" s="197">
        <v>6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147</v>
      </c>
      <c r="AU182" s="203" t="s">
        <v>82</v>
      </c>
      <c r="AV182" s="13" t="s">
        <v>82</v>
      </c>
      <c r="AW182" s="13" t="s">
        <v>33</v>
      </c>
      <c r="AX182" s="13" t="s">
        <v>79</v>
      </c>
      <c r="AY182" s="203" t="s">
        <v>134</v>
      </c>
    </row>
    <row r="183" spans="1:65" s="2" customFormat="1" ht="16.5" customHeight="1">
      <c r="A183" s="34"/>
      <c r="B183" s="35"/>
      <c r="C183" s="173" t="s">
        <v>7</v>
      </c>
      <c r="D183" s="173" t="s">
        <v>136</v>
      </c>
      <c r="E183" s="174" t="s">
        <v>774</v>
      </c>
      <c r="F183" s="175" t="s">
        <v>775</v>
      </c>
      <c r="G183" s="176" t="s">
        <v>158</v>
      </c>
      <c r="H183" s="177">
        <v>30.115</v>
      </c>
      <c r="I183" s="178"/>
      <c r="J183" s="179">
        <f>ROUND(I183*H183,2)</f>
        <v>0</v>
      </c>
      <c r="K183" s="175" t="s">
        <v>140</v>
      </c>
      <c r="L183" s="39"/>
      <c r="M183" s="180" t="s">
        <v>19</v>
      </c>
      <c r="N183" s="181" t="s">
        <v>42</v>
      </c>
      <c r="O183" s="64"/>
      <c r="P183" s="182">
        <f>O183*H183</f>
        <v>0</v>
      </c>
      <c r="Q183" s="182">
        <v>0.74327</v>
      </c>
      <c r="R183" s="182">
        <f>Q183*H183</f>
        <v>22.38357605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141</v>
      </c>
      <c r="AT183" s="184" t="s">
        <v>136</v>
      </c>
      <c r="AU183" s="184" t="s">
        <v>82</v>
      </c>
      <c r="AY183" s="17" t="s">
        <v>134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79</v>
      </c>
      <c r="BK183" s="185">
        <f>ROUND(I183*H183,2)</f>
        <v>0</v>
      </c>
      <c r="BL183" s="17" t="s">
        <v>141</v>
      </c>
      <c r="BM183" s="184" t="s">
        <v>776</v>
      </c>
    </row>
    <row r="184" spans="1:47" s="2" customFormat="1" ht="11.25">
      <c r="A184" s="34"/>
      <c r="B184" s="35"/>
      <c r="C184" s="36"/>
      <c r="D184" s="186" t="s">
        <v>143</v>
      </c>
      <c r="E184" s="36"/>
      <c r="F184" s="187" t="s">
        <v>777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143</v>
      </c>
      <c r="AU184" s="17" t="s">
        <v>82</v>
      </c>
    </row>
    <row r="185" spans="1:47" s="2" customFormat="1" ht="11.25">
      <c r="A185" s="34"/>
      <c r="B185" s="35"/>
      <c r="C185" s="36"/>
      <c r="D185" s="191" t="s">
        <v>145</v>
      </c>
      <c r="E185" s="36"/>
      <c r="F185" s="192" t="s">
        <v>778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82</v>
      </c>
    </row>
    <row r="186" spans="2:51" s="13" customFormat="1" ht="11.25">
      <c r="B186" s="193"/>
      <c r="C186" s="194"/>
      <c r="D186" s="186" t="s">
        <v>147</v>
      </c>
      <c r="E186" s="195" t="s">
        <v>19</v>
      </c>
      <c r="F186" s="196" t="s">
        <v>770</v>
      </c>
      <c r="G186" s="194"/>
      <c r="H186" s="197">
        <v>18.615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147</v>
      </c>
      <c r="AU186" s="203" t="s">
        <v>82</v>
      </c>
      <c r="AV186" s="13" t="s">
        <v>82</v>
      </c>
      <c r="AW186" s="13" t="s">
        <v>33</v>
      </c>
      <c r="AX186" s="13" t="s">
        <v>71</v>
      </c>
      <c r="AY186" s="203" t="s">
        <v>134</v>
      </c>
    </row>
    <row r="187" spans="2:51" s="13" customFormat="1" ht="11.25">
      <c r="B187" s="193"/>
      <c r="C187" s="194"/>
      <c r="D187" s="186" t="s">
        <v>147</v>
      </c>
      <c r="E187" s="195" t="s">
        <v>19</v>
      </c>
      <c r="F187" s="196" t="s">
        <v>771</v>
      </c>
      <c r="G187" s="194"/>
      <c r="H187" s="197">
        <v>11.5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147</v>
      </c>
      <c r="AU187" s="203" t="s">
        <v>82</v>
      </c>
      <c r="AV187" s="13" t="s">
        <v>82</v>
      </c>
      <c r="AW187" s="13" t="s">
        <v>33</v>
      </c>
      <c r="AX187" s="13" t="s">
        <v>71</v>
      </c>
      <c r="AY187" s="203" t="s">
        <v>134</v>
      </c>
    </row>
    <row r="188" spans="2:63" s="12" customFormat="1" ht="22.9" customHeight="1">
      <c r="B188" s="157"/>
      <c r="C188" s="158"/>
      <c r="D188" s="159" t="s">
        <v>70</v>
      </c>
      <c r="E188" s="171" t="s">
        <v>199</v>
      </c>
      <c r="F188" s="171" t="s">
        <v>340</v>
      </c>
      <c r="G188" s="158"/>
      <c r="H188" s="158"/>
      <c r="I188" s="161"/>
      <c r="J188" s="172">
        <f>BK188</f>
        <v>0</v>
      </c>
      <c r="K188" s="158"/>
      <c r="L188" s="163"/>
      <c r="M188" s="164"/>
      <c r="N188" s="165"/>
      <c r="O188" s="165"/>
      <c r="P188" s="166">
        <f>SUM(P189:P201)</f>
        <v>0</v>
      </c>
      <c r="Q188" s="165"/>
      <c r="R188" s="166">
        <f>SUM(R189:R201)</f>
        <v>11.390630000000003</v>
      </c>
      <c r="S188" s="165"/>
      <c r="T188" s="167">
        <f>SUM(T189:T201)</f>
        <v>5.88</v>
      </c>
      <c r="AR188" s="168" t="s">
        <v>79</v>
      </c>
      <c r="AT188" s="169" t="s">
        <v>70</v>
      </c>
      <c r="AU188" s="169" t="s">
        <v>79</v>
      </c>
      <c r="AY188" s="168" t="s">
        <v>134</v>
      </c>
      <c r="BK188" s="170">
        <f>SUM(BK189:BK201)</f>
        <v>0</v>
      </c>
    </row>
    <row r="189" spans="1:65" s="2" customFormat="1" ht="16.5" customHeight="1">
      <c r="A189" s="34"/>
      <c r="B189" s="35"/>
      <c r="C189" s="173" t="s">
        <v>283</v>
      </c>
      <c r="D189" s="173" t="s">
        <v>136</v>
      </c>
      <c r="E189" s="174" t="s">
        <v>779</v>
      </c>
      <c r="F189" s="175" t="s">
        <v>780</v>
      </c>
      <c r="G189" s="176" t="s">
        <v>139</v>
      </c>
      <c r="H189" s="177">
        <v>8.5</v>
      </c>
      <c r="I189" s="178"/>
      <c r="J189" s="179">
        <f>ROUND(I189*H189,2)</f>
        <v>0</v>
      </c>
      <c r="K189" s="175" t="s">
        <v>140</v>
      </c>
      <c r="L189" s="39"/>
      <c r="M189" s="180" t="s">
        <v>19</v>
      </c>
      <c r="N189" s="181" t="s">
        <v>42</v>
      </c>
      <c r="O189" s="64"/>
      <c r="P189" s="182">
        <f>O189*H189</f>
        <v>0</v>
      </c>
      <c r="Q189" s="182">
        <v>1.31678</v>
      </c>
      <c r="R189" s="182">
        <f>Q189*H189</f>
        <v>11.192630000000001</v>
      </c>
      <c r="S189" s="182">
        <v>0</v>
      </c>
      <c r="T189" s="18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4" t="s">
        <v>141</v>
      </c>
      <c r="AT189" s="184" t="s">
        <v>136</v>
      </c>
      <c r="AU189" s="184" t="s">
        <v>82</v>
      </c>
      <c r="AY189" s="17" t="s">
        <v>134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7" t="s">
        <v>79</v>
      </c>
      <c r="BK189" s="185">
        <f>ROUND(I189*H189,2)</f>
        <v>0</v>
      </c>
      <c r="BL189" s="17" t="s">
        <v>141</v>
      </c>
      <c r="BM189" s="184" t="s">
        <v>781</v>
      </c>
    </row>
    <row r="190" spans="1:47" s="2" customFormat="1" ht="11.25">
      <c r="A190" s="34"/>
      <c r="B190" s="35"/>
      <c r="C190" s="36"/>
      <c r="D190" s="186" t="s">
        <v>143</v>
      </c>
      <c r="E190" s="36"/>
      <c r="F190" s="187" t="s">
        <v>782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143</v>
      </c>
      <c r="AU190" s="17" t="s">
        <v>82</v>
      </c>
    </row>
    <row r="191" spans="1:47" s="2" customFormat="1" ht="11.25">
      <c r="A191" s="34"/>
      <c r="B191" s="35"/>
      <c r="C191" s="36"/>
      <c r="D191" s="191" t="s">
        <v>145</v>
      </c>
      <c r="E191" s="36"/>
      <c r="F191" s="192" t="s">
        <v>783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145</v>
      </c>
      <c r="AU191" s="17" t="s">
        <v>82</v>
      </c>
    </row>
    <row r="192" spans="2:51" s="13" customFormat="1" ht="11.25">
      <c r="B192" s="193"/>
      <c r="C192" s="194"/>
      <c r="D192" s="186" t="s">
        <v>147</v>
      </c>
      <c r="E192" s="195" t="s">
        <v>19</v>
      </c>
      <c r="F192" s="196" t="s">
        <v>784</v>
      </c>
      <c r="G192" s="194"/>
      <c r="H192" s="197">
        <v>8.5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147</v>
      </c>
      <c r="AU192" s="203" t="s">
        <v>82</v>
      </c>
      <c r="AV192" s="13" t="s">
        <v>82</v>
      </c>
      <c r="AW192" s="13" t="s">
        <v>33</v>
      </c>
      <c r="AX192" s="13" t="s">
        <v>79</v>
      </c>
      <c r="AY192" s="203" t="s">
        <v>134</v>
      </c>
    </row>
    <row r="193" spans="1:65" s="2" customFormat="1" ht="16.5" customHeight="1">
      <c r="A193" s="34"/>
      <c r="B193" s="35"/>
      <c r="C193" s="204" t="s">
        <v>290</v>
      </c>
      <c r="D193" s="204" t="s">
        <v>213</v>
      </c>
      <c r="E193" s="205" t="s">
        <v>785</v>
      </c>
      <c r="F193" s="206" t="s">
        <v>786</v>
      </c>
      <c r="G193" s="207" t="s">
        <v>323</v>
      </c>
      <c r="H193" s="208">
        <v>1</v>
      </c>
      <c r="I193" s="209"/>
      <c r="J193" s="210">
        <f>ROUND(I193*H193,2)</f>
        <v>0</v>
      </c>
      <c r="K193" s="206" t="s">
        <v>19</v>
      </c>
      <c r="L193" s="211"/>
      <c r="M193" s="212" t="s">
        <v>19</v>
      </c>
      <c r="N193" s="213" t="s">
        <v>42</v>
      </c>
      <c r="O193" s="64"/>
      <c r="P193" s="182">
        <f>O193*H193</f>
        <v>0</v>
      </c>
      <c r="Q193" s="182">
        <v>0.13</v>
      </c>
      <c r="R193" s="182">
        <f>Q193*H193</f>
        <v>0.13</v>
      </c>
      <c r="S193" s="182">
        <v>0</v>
      </c>
      <c r="T193" s="18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192</v>
      </c>
      <c r="AT193" s="184" t="s">
        <v>213</v>
      </c>
      <c r="AU193" s="184" t="s">
        <v>82</v>
      </c>
      <c r="AY193" s="17" t="s">
        <v>134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7" t="s">
        <v>79</v>
      </c>
      <c r="BK193" s="185">
        <f>ROUND(I193*H193,2)</f>
        <v>0</v>
      </c>
      <c r="BL193" s="17" t="s">
        <v>141</v>
      </c>
      <c r="BM193" s="184" t="s">
        <v>787</v>
      </c>
    </row>
    <row r="194" spans="1:47" s="2" customFormat="1" ht="11.25">
      <c r="A194" s="34"/>
      <c r="B194" s="35"/>
      <c r="C194" s="36"/>
      <c r="D194" s="186" t="s">
        <v>143</v>
      </c>
      <c r="E194" s="36"/>
      <c r="F194" s="187" t="s">
        <v>786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143</v>
      </c>
      <c r="AU194" s="17" t="s">
        <v>82</v>
      </c>
    </row>
    <row r="195" spans="1:65" s="2" customFormat="1" ht="16.5" customHeight="1">
      <c r="A195" s="34"/>
      <c r="B195" s="35"/>
      <c r="C195" s="204" t="s">
        <v>297</v>
      </c>
      <c r="D195" s="204" t="s">
        <v>213</v>
      </c>
      <c r="E195" s="205" t="s">
        <v>788</v>
      </c>
      <c r="F195" s="206" t="s">
        <v>789</v>
      </c>
      <c r="G195" s="207" t="s">
        <v>323</v>
      </c>
      <c r="H195" s="208">
        <v>1</v>
      </c>
      <c r="I195" s="209"/>
      <c r="J195" s="210">
        <f>ROUND(I195*H195,2)</f>
        <v>0</v>
      </c>
      <c r="K195" s="206" t="s">
        <v>19</v>
      </c>
      <c r="L195" s="211"/>
      <c r="M195" s="212" t="s">
        <v>19</v>
      </c>
      <c r="N195" s="213" t="s">
        <v>42</v>
      </c>
      <c r="O195" s="64"/>
      <c r="P195" s="182">
        <f>O195*H195</f>
        <v>0</v>
      </c>
      <c r="Q195" s="182">
        <v>0.0615</v>
      </c>
      <c r="R195" s="182">
        <f>Q195*H195</f>
        <v>0.0615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192</v>
      </c>
      <c r="AT195" s="184" t="s">
        <v>213</v>
      </c>
      <c r="AU195" s="184" t="s">
        <v>82</v>
      </c>
      <c r="AY195" s="17" t="s">
        <v>134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79</v>
      </c>
      <c r="BK195" s="185">
        <f>ROUND(I195*H195,2)</f>
        <v>0</v>
      </c>
      <c r="BL195" s="17" t="s">
        <v>141</v>
      </c>
      <c r="BM195" s="184" t="s">
        <v>790</v>
      </c>
    </row>
    <row r="196" spans="1:47" s="2" customFormat="1" ht="11.25">
      <c r="A196" s="34"/>
      <c r="B196" s="35"/>
      <c r="C196" s="36"/>
      <c r="D196" s="186" t="s">
        <v>143</v>
      </c>
      <c r="E196" s="36"/>
      <c r="F196" s="187" t="s">
        <v>789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143</v>
      </c>
      <c r="AU196" s="17" t="s">
        <v>82</v>
      </c>
    </row>
    <row r="197" spans="1:65" s="2" customFormat="1" ht="16.5" customHeight="1">
      <c r="A197" s="34"/>
      <c r="B197" s="35"/>
      <c r="C197" s="204" t="s">
        <v>304</v>
      </c>
      <c r="D197" s="204" t="s">
        <v>213</v>
      </c>
      <c r="E197" s="205" t="s">
        <v>791</v>
      </c>
      <c r="F197" s="206" t="s">
        <v>792</v>
      </c>
      <c r="G197" s="207" t="s">
        <v>323</v>
      </c>
      <c r="H197" s="208">
        <v>1</v>
      </c>
      <c r="I197" s="209"/>
      <c r="J197" s="210">
        <f>ROUND(I197*H197,2)</f>
        <v>0</v>
      </c>
      <c r="K197" s="206" t="s">
        <v>19</v>
      </c>
      <c r="L197" s="211"/>
      <c r="M197" s="212" t="s">
        <v>19</v>
      </c>
      <c r="N197" s="213" t="s">
        <v>42</v>
      </c>
      <c r="O197" s="64"/>
      <c r="P197" s="182">
        <f>O197*H197</f>
        <v>0</v>
      </c>
      <c r="Q197" s="182">
        <v>0.0065</v>
      </c>
      <c r="R197" s="182">
        <f>Q197*H197</f>
        <v>0.0065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192</v>
      </c>
      <c r="AT197" s="184" t="s">
        <v>213</v>
      </c>
      <c r="AU197" s="184" t="s">
        <v>82</v>
      </c>
      <c r="AY197" s="17" t="s">
        <v>134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79</v>
      </c>
      <c r="BK197" s="185">
        <f>ROUND(I197*H197,2)</f>
        <v>0</v>
      </c>
      <c r="BL197" s="17" t="s">
        <v>141</v>
      </c>
      <c r="BM197" s="184" t="s">
        <v>793</v>
      </c>
    </row>
    <row r="198" spans="1:47" s="2" customFormat="1" ht="11.25">
      <c r="A198" s="34"/>
      <c r="B198" s="35"/>
      <c r="C198" s="36"/>
      <c r="D198" s="186" t="s">
        <v>143</v>
      </c>
      <c r="E198" s="36"/>
      <c r="F198" s="187" t="s">
        <v>792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143</v>
      </c>
      <c r="AU198" s="17" t="s">
        <v>82</v>
      </c>
    </row>
    <row r="199" spans="1:65" s="2" customFormat="1" ht="16.5" customHeight="1">
      <c r="A199" s="34"/>
      <c r="B199" s="35"/>
      <c r="C199" s="173" t="s">
        <v>312</v>
      </c>
      <c r="D199" s="173" t="s">
        <v>136</v>
      </c>
      <c r="E199" s="174" t="s">
        <v>794</v>
      </c>
      <c r="F199" s="175" t="s">
        <v>795</v>
      </c>
      <c r="G199" s="176" t="s">
        <v>139</v>
      </c>
      <c r="H199" s="177">
        <v>6</v>
      </c>
      <c r="I199" s="178"/>
      <c r="J199" s="179">
        <f>ROUND(I199*H199,2)</f>
        <v>0</v>
      </c>
      <c r="K199" s="175" t="s">
        <v>140</v>
      </c>
      <c r="L199" s="39"/>
      <c r="M199" s="180" t="s">
        <v>19</v>
      </c>
      <c r="N199" s="181" t="s">
        <v>42</v>
      </c>
      <c r="O199" s="64"/>
      <c r="P199" s="182">
        <f>O199*H199</f>
        <v>0</v>
      </c>
      <c r="Q199" s="182">
        <v>0</v>
      </c>
      <c r="R199" s="182">
        <f>Q199*H199</f>
        <v>0</v>
      </c>
      <c r="S199" s="182">
        <v>0.98</v>
      </c>
      <c r="T199" s="183">
        <f>S199*H199</f>
        <v>5.88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141</v>
      </c>
      <c r="AT199" s="184" t="s">
        <v>136</v>
      </c>
      <c r="AU199" s="184" t="s">
        <v>82</v>
      </c>
      <c r="AY199" s="17" t="s">
        <v>134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79</v>
      </c>
      <c r="BK199" s="185">
        <f>ROUND(I199*H199,2)</f>
        <v>0</v>
      </c>
      <c r="BL199" s="17" t="s">
        <v>141</v>
      </c>
      <c r="BM199" s="184" t="s">
        <v>796</v>
      </c>
    </row>
    <row r="200" spans="1:47" s="2" customFormat="1" ht="19.5">
      <c r="A200" s="34"/>
      <c r="B200" s="35"/>
      <c r="C200" s="36"/>
      <c r="D200" s="186" t="s">
        <v>143</v>
      </c>
      <c r="E200" s="36"/>
      <c r="F200" s="187" t="s">
        <v>797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143</v>
      </c>
      <c r="AU200" s="17" t="s">
        <v>82</v>
      </c>
    </row>
    <row r="201" spans="1:47" s="2" customFormat="1" ht="11.25">
      <c r="A201" s="34"/>
      <c r="B201" s="35"/>
      <c r="C201" s="36"/>
      <c r="D201" s="191" t="s">
        <v>145</v>
      </c>
      <c r="E201" s="36"/>
      <c r="F201" s="192" t="s">
        <v>798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82</v>
      </c>
    </row>
    <row r="202" spans="2:63" s="12" customFormat="1" ht="22.9" customHeight="1">
      <c r="B202" s="157"/>
      <c r="C202" s="158"/>
      <c r="D202" s="159" t="s">
        <v>70</v>
      </c>
      <c r="E202" s="171" t="s">
        <v>363</v>
      </c>
      <c r="F202" s="171" t="s">
        <v>364</v>
      </c>
      <c r="G202" s="158"/>
      <c r="H202" s="158"/>
      <c r="I202" s="161"/>
      <c r="J202" s="172">
        <f>BK202</f>
        <v>0</v>
      </c>
      <c r="K202" s="158"/>
      <c r="L202" s="163"/>
      <c r="M202" s="164"/>
      <c r="N202" s="165"/>
      <c r="O202" s="165"/>
      <c r="P202" s="166">
        <f>SUM(P203:P214)</f>
        <v>0</v>
      </c>
      <c r="Q202" s="165"/>
      <c r="R202" s="166">
        <f>SUM(R203:R214)</f>
        <v>0</v>
      </c>
      <c r="S202" s="165"/>
      <c r="T202" s="167">
        <f>SUM(T203:T214)</f>
        <v>0</v>
      </c>
      <c r="AR202" s="168" t="s">
        <v>79</v>
      </c>
      <c r="AT202" s="169" t="s">
        <v>70</v>
      </c>
      <c r="AU202" s="169" t="s">
        <v>79</v>
      </c>
      <c r="AY202" s="168" t="s">
        <v>134</v>
      </c>
      <c r="BK202" s="170">
        <f>SUM(BK203:BK214)</f>
        <v>0</v>
      </c>
    </row>
    <row r="203" spans="1:65" s="2" customFormat="1" ht="16.5" customHeight="1">
      <c r="A203" s="34"/>
      <c r="B203" s="35"/>
      <c r="C203" s="173" t="s">
        <v>320</v>
      </c>
      <c r="D203" s="173" t="s">
        <v>136</v>
      </c>
      <c r="E203" s="174" t="s">
        <v>799</v>
      </c>
      <c r="F203" s="175" t="s">
        <v>800</v>
      </c>
      <c r="G203" s="176" t="s">
        <v>368</v>
      </c>
      <c r="H203" s="177">
        <v>5.88</v>
      </c>
      <c r="I203" s="178"/>
      <c r="J203" s="179">
        <f>ROUND(I203*H203,2)</f>
        <v>0</v>
      </c>
      <c r="K203" s="175" t="s">
        <v>140</v>
      </c>
      <c r="L203" s="39"/>
      <c r="M203" s="180" t="s">
        <v>19</v>
      </c>
      <c r="N203" s="181" t="s">
        <v>42</v>
      </c>
      <c r="O203" s="64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141</v>
      </c>
      <c r="AT203" s="184" t="s">
        <v>136</v>
      </c>
      <c r="AU203" s="184" t="s">
        <v>82</v>
      </c>
      <c r="AY203" s="17" t="s">
        <v>134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7" t="s">
        <v>79</v>
      </c>
      <c r="BK203" s="185">
        <f>ROUND(I203*H203,2)</f>
        <v>0</v>
      </c>
      <c r="BL203" s="17" t="s">
        <v>141</v>
      </c>
      <c r="BM203" s="184" t="s">
        <v>801</v>
      </c>
    </row>
    <row r="204" spans="1:47" s="2" customFormat="1" ht="11.25">
      <c r="A204" s="34"/>
      <c r="B204" s="35"/>
      <c r="C204" s="36"/>
      <c r="D204" s="186" t="s">
        <v>143</v>
      </c>
      <c r="E204" s="36"/>
      <c r="F204" s="187" t="s">
        <v>802</v>
      </c>
      <c r="G204" s="36"/>
      <c r="H204" s="36"/>
      <c r="I204" s="188"/>
      <c r="J204" s="36"/>
      <c r="K204" s="36"/>
      <c r="L204" s="39"/>
      <c r="M204" s="189"/>
      <c r="N204" s="190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143</v>
      </c>
      <c r="AU204" s="17" t="s">
        <v>82</v>
      </c>
    </row>
    <row r="205" spans="1:47" s="2" customFormat="1" ht="11.25">
      <c r="A205" s="34"/>
      <c r="B205" s="35"/>
      <c r="C205" s="36"/>
      <c r="D205" s="191" t="s">
        <v>145</v>
      </c>
      <c r="E205" s="36"/>
      <c r="F205" s="192" t="s">
        <v>803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82</v>
      </c>
    </row>
    <row r="206" spans="2:51" s="13" customFormat="1" ht="11.25">
      <c r="B206" s="193"/>
      <c r="C206" s="194"/>
      <c r="D206" s="186" t="s">
        <v>147</v>
      </c>
      <c r="E206" s="195" t="s">
        <v>19</v>
      </c>
      <c r="F206" s="196" t="s">
        <v>804</v>
      </c>
      <c r="G206" s="194"/>
      <c r="H206" s="197">
        <v>5.88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147</v>
      </c>
      <c r="AU206" s="203" t="s">
        <v>82</v>
      </c>
      <c r="AV206" s="13" t="s">
        <v>82</v>
      </c>
      <c r="AW206" s="13" t="s">
        <v>33</v>
      </c>
      <c r="AX206" s="13" t="s">
        <v>79</v>
      </c>
      <c r="AY206" s="203" t="s">
        <v>134</v>
      </c>
    </row>
    <row r="207" spans="1:65" s="2" customFormat="1" ht="16.5" customHeight="1">
      <c r="A207" s="34"/>
      <c r="B207" s="35"/>
      <c r="C207" s="173" t="s">
        <v>328</v>
      </c>
      <c r="D207" s="173" t="s">
        <v>136</v>
      </c>
      <c r="E207" s="174" t="s">
        <v>805</v>
      </c>
      <c r="F207" s="175" t="s">
        <v>806</v>
      </c>
      <c r="G207" s="176" t="s">
        <v>368</v>
      </c>
      <c r="H207" s="177">
        <v>23.52</v>
      </c>
      <c r="I207" s="178"/>
      <c r="J207" s="179">
        <f>ROUND(I207*H207,2)</f>
        <v>0</v>
      </c>
      <c r="K207" s="175" t="s">
        <v>140</v>
      </c>
      <c r="L207" s="39"/>
      <c r="M207" s="180" t="s">
        <v>19</v>
      </c>
      <c r="N207" s="181" t="s">
        <v>42</v>
      </c>
      <c r="O207" s="64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141</v>
      </c>
      <c r="AT207" s="184" t="s">
        <v>136</v>
      </c>
      <c r="AU207" s="184" t="s">
        <v>82</v>
      </c>
      <c r="AY207" s="17" t="s">
        <v>134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79</v>
      </c>
      <c r="BK207" s="185">
        <f>ROUND(I207*H207,2)</f>
        <v>0</v>
      </c>
      <c r="BL207" s="17" t="s">
        <v>141</v>
      </c>
      <c r="BM207" s="184" t="s">
        <v>807</v>
      </c>
    </row>
    <row r="208" spans="1:47" s="2" customFormat="1" ht="19.5">
      <c r="A208" s="34"/>
      <c r="B208" s="35"/>
      <c r="C208" s="36"/>
      <c r="D208" s="186" t="s">
        <v>143</v>
      </c>
      <c r="E208" s="36"/>
      <c r="F208" s="187" t="s">
        <v>808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143</v>
      </c>
      <c r="AU208" s="17" t="s">
        <v>82</v>
      </c>
    </row>
    <row r="209" spans="1:47" s="2" customFormat="1" ht="11.25">
      <c r="A209" s="34"/>
      <c r="B209" s="35"/>
      <c r="C209" s="36"/>
      <c r="D209" s="191" t="s">
        <v>145</v>
      </c>
      <c r="E209" s="36"/>
      <c r="F209" s="192" t="s">
        <v>809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82</v>
      </c>
    </row>
    <row r="210" spans="2:51" s="13" customFormat="1" ht="11.25">
      <c r="B210" s="193"/>
      <c r="C210" s="194"/>
      <c r="D210" s="186" t="s">
        <v>147</v>
      </c>
      <c r="E210" s="195" t="s">
        <v>19</v>
      </c>
      <c r="F210" s="196" t="s">
        <v>810</v>
      </c>
      <c r="G210" s="194"/>
      <c r="H210" s="197">
        <v>23.52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147</v>
      </c>
      <c r="AU210" s="203" t="s">
        <v>82</v>
      </c>
      <c r="AV210" s="13" t="s">
        <v>82</v>
      </c>
      <c r="AW210" s="13" t="s">
        <v>33</v>
      </c>
      <c r="AX210" s="13" t="s">
        <v>79</v>
      </c>
      <c r="AY210" s="203" t="s">
        <v>134</v>
      </c>
    </row>
    <row r="211" spans="1:65" s="2" customFormat="1" ht="21.75" customHeight="1">
      <c r="A211" s="34"/>
      <c r="B211" s="35"/>
      <c r="C211" s="173" t="s">
        <v>332</v>
      </c>
      <c r="D211" s="173" t="s">
        <v>136</v>
      </c>
      <c r="E211" s="174" t="s">
        <v>811</v>
      </c>
      <c r="F211" s="175" t="s">
        <v>812</v>
      </c>
      <c r="G211" s="176" t="s">
        <v>368</v>
      </c>
      <c r="H211" s="177">
        <v>5.88</v>
      </c>
      <c r="I211" s="178"/>
      <c r="J211" s="179">
        <f>ROUND(I211*H211,2)</f>
        <v>0</v>
      </c>
      <c r="K211" s="175" t="s">
        <v>140</v>
      </c>
      <c r="L211" s="39"/>
      <c r="M211" s="180" t="s">
        <v>19</v>
      </c>
      <c r="N211" s="181" t="s">
        <v>42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141</v>
      </c>
      <c r="AT211" s="184" t="s">
        <v>136</v>
      </c>
      <c r="AU211" s="184" t="s">
        <v>82</v>
      </c>
      <c r="AY211" s="17" t="s">
        <v>134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79</v>
      </c>
      <c r="BK211" s="185">
        <f>ROUND(I211*H211,2)</f>
        <v>0</v>
      </c>
      <c r="BL211" s="17" t="s">
        <v>141</v>
      </c>
      <c r="BM211" s="184" t="s">
        <v>813</v>
      </c>
    </row>
    <row r="212" spans="1:47" s="2" customFormat="1" ht="11.25">
      <c r="A212" s="34"/>
      <c r="B212" s="35"/>
      <c r="C212" s="36"/>
      <c r="D212" s="186" t="s">
        <v>143</v>
      </c>
      <c r="E212" s="36"/>
      <c r="F212" s="187" t="s">
        <v>814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143</v>
      </c>
      <c r="AU212" s="17" t="s">
        <v>82</v>
      </c>
    </row>
    <row r="213" spans="1:47" s="2" customFormat="1" ht="11.25">
      <c r="A213" s="34"/>
      <c r="B213" s="35"/>
      <c r="C213" s="36"/>
      <c r="D213" s="191" t="s">
        <v>145</v>
      </c>
      <c r="E213" s="36"/>
      <c r="F213" s="192" t="s">
        <v>815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82</v>
      </c>
    </row>
    <row r="214" spans="2:51" s="13" customFormat="1" ht="11.25">
      <c r="B214" s="193"/>
      <c r="C214" s="194"/>
      <c r="D214" s="186" t="s">
        <v>147</v>
      </c>
      <c r="E214" s="195" t="s">
        <v>19</v>
      </c>
      <c r="F214" s="196" t="s">
        <v>804</v>
      </c>
      <c r="G214" s="194"/>
      <c r="H214" s="197">
        <v>5.88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147</v>
      </c>
      <c r="AU214" s="203" t="s">
        <v>82</v>
      </c>
      <c r="AV214" s="13" t="s">
        <v>82</v>
      </c>
      <c r="AW214" s="13" t="s">
        <v>33</v>
      </c>
      <c r="AX214" s="13" t="s">
        <v>79</v>
      </c>
      <c r="AY214" s="203" t="s">
        <v>134</v>
      </c>
    </row>
    <row r="215" spans="2:63" s="12" customFormat="1" ht="22.9" customHeight="1">
      <c r="B215" s="157"/>
      <c r="C215" s="158"/>
      <c r="D215" s="159" t="s">
        <v>70</v>
      </c>
      <c r="E215" s="171" t="s">
        <v>394</v>
      </c>
      <c r="F215" s="171" t="s">
        <v>395</v>
      </c>
      <c r="G215" s="158"/>
      <c r="H215" s="158"/>
      <c r="I215" s="161"/>
      <c r="J215" s="172">
        <f>BK215</f>
        <v>0</v>
      </c>
      <c r="K215" s="158"/>
      <c r="L215" s="163"/>
      <c r="M215" s="164"/>
      <c r="N215" s="165"/>
      <c r="O215" s="165"/>
      <c r="P215" s="166">
        <f>SUM(P216:P218)</f>
        <v>0</v>
      </c>
      <c r="Q215" s="165"/>
      <c r="R215" s="166">
        <f>SUM(R216:R218)</f>
        <v>0</v>
      </c>
      <c r="S215" s="165"/>
      <c r="T215" s="167">
        <f>SUM(T216:T218)</f>
        <v>0</v>
      </c>
      <c r="AR215" s="168" t="s">
        <v>79</v>
      </c>
      <c r="AT215" s="169" t="s">
        <v>70</v>
      </c>
      <c r="AU215" s="169" t="s">
        <v>79</v>
      </c>
      <c r="AY215" s="168" t="s">
        <v>134</v>
      </c>
      <c r="BK215" s="170">
        <f>SUM(BK216:BK218)</f>
        <v>0</v>
      </c>
    </row>
    <row r="216" spans="1:65" s="2" customFormat="1" ht="16.5" customHeight="1">
      <c r="A216" s="34"/>
      <c r="B216" s="35"/>
      <c r="C216" s="173" t="s">
        <v>336</v>
      </c>
      <c r="D216" s="173" t="s">
        <v>136</v>
      </c>
      <c r="E216" s="174" t="s">
        <v>816</v>
      </c>
      <c r="F216" s="175" t="s">
        <v>817</v>
      </c>
      <c r="G216" s="176" t="s">
        <v>368</v>
      </c>
      <c r="H216" s="177">
        <v>112.316</v>
      </c>
      <c r="I216" s="178"/>
      <c r="J216" s="179">
        <f>ROUND(I216*H216,2)</f>
        <v>0</v>
      </c>
      <c r="K216" s="175" t="s">
        <v>140</v>
      </c>
      <c r="L216" s="39"/>
      <c r="M216" s="180" t="s">
        <v>19</v>
      </c>
      <c r="N216" s="181" t="s">
        <v>42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141</v>
      </c>
      <c r="AT216" s="184" t="s">
        <v>136</v>
      </c>
      <c r="AU216" s="184" t="s">
        <v>82</v>
      </c>
      <c r="AY216" s="17" t="s">
        <v>134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79</v>
      </c>
      <c r="BK216" s="185">
        <f>ROUND(I216*H216,2)</f>
        <v>0</v>
      </c>
      <c r="BL216" s="17" t="s">
        <v>141</v>
      </c>
      <c r="BM216" s="184" t="s">
        <v>818</v>
      </c>
    </row>
    <row r="217" spans="1:47" s="2" customFormat="1" ht="11.25">
      <c r="A217" s="34"/>
      <c r="B217" s="35"/>
      <c r="C217" s="36"/>
      <c r="D217" s="186" t="s">
        <v>143</v>
      </c>
      <c r="E217" s="36"/>
      <c r="F217" s="187" t="s">
        <v>819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143</v>
      </c>
      <c r="AU217" s="17" t="s">
        <v>82</v>
      </c>
    </row>
    <row r="218" spans="1:47" s="2" customFormat="1" ht="11.25">
      <c r="A218" s="34"/>
      <c r="B218" s="35"/>
      <c r="C218" s="36"/>
      <c r="D218" s="191" t="s">
        <v>145</v>
      </c>
      <c r="E218" s="36"/>
      <c r="F218" s="192" t="s">
        <v>820</v>
      </c>
      <c r="G218" s="36"/>
      <c r="H218" s="36"/>
      <c r="I218" s="188"/>
      <c r="J218" s="36"/>
      <c r="K218" s="36"/>
      <c r="L218" s="39"/>
      <c r="M218" s="215"/>
      <c r="N218" s="216"/>
      <c r="O218" s="217"/>
      <c r="P218" s="217"/>
      <c r="Q218" s="217"/>
      <c r="R218" s="217"/>
      <c r="S218" s="217"/>
      <c r="T218" s="218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145</v>
      </c>
      <c r="AU218" s="17" t="s">
        <v>82</v>
      </c>
    </row>
    <row r="219" spans="1:31" s="2" customFormat="1" ht="6.95" customHeight="1">
      <c r="A219" s="34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9"/>
      <c r="M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</sheetData>
  <sheetProtection algorithmName="SHA-512" hashValue="OjxDaIv7u8/9y9PFM9C8dmJP9IUJIajzrXtSEIj7TBDFb0YMS0h11vXHxXDSQIqJB5LA6x7dMiQ70a1QQLS68A==" saltValue="Xu4t+TadcF5vYAucMi65cedaK/nu5TDuxH6oN1slS+TH+AeER4tbUlfJSe/2yEalUSFj4IsNTNf/stMU766Upw==" spinCount="100000" sheet="1" objects="1" scenarios="1" formatColumns="0" formatRows="0" autoFilter="0"/>
  <autoFilter ref="C85:K21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21151123"/>
    <hyperlink ref="F96" r:id="rId2" display="https://podminky.urs.cz/item/CS_URS_2022_01/124253101"/>
    <hyperlink ref="F100" r:id="rId3" display="https://podminky.urs.cz/item/CS_URS_2022_01/131251100"/>
    <hyperlink ref="F105" r:id="rId4" display="https://podminky.urs.cz/item/CS_URS_2022_01/132251252"/>
    <hyperlink ref="F112" r:id="rId5" display="https://podminky.urs.cz/item/CS_URS_2022_01/162251101"/>
    <hyperlink ref="F116" r:id="rId6" display="https://podminky.urs.cz/item/CS_URS_2022_01/167151101"/>
    <hyperlink ref="F120" r:id="rId7" display="https://podminky.urs.cz/item/CS_URS_2022_01/171151131"/>
    <hyperlink ref="F125" r:id="rId8" display="https://podminky.urs.cz/item/CS_URS_2022_01/174151101"/>
    <hyperlink ref="F132" r:id="rId9" display="https://podminky.urs.cz/item/CS_URS_2022_01/181951112"/>
    <hyperlink ref="F136" r:id="rId10" display="https://podminky.urs.cz/item/CS_URS_2022_01/182151111"/>
    <hyperlink ref="F140" r:id="rId11" display="https://podminky.urs.cz/item/CS_URS_2022_01/182251101"/>
    <hyperlink ref="F144" r:id="rId12" display="https://podminky.urs.cz/item/CS_URS_2022_01/183405212"/>
    <hyperlink ref="F155" r:id="rId13" display="https://podminky.urs.cz/item/CS_URS_2022_01/274321117"/>
    <hyperlink ref="F161" r:id="rId14" display="https://podminky.urs.cz/item/CS_URS_2022_01/274354111"/>
    <hyperlink ref="F167" r:id="rId15" display="https://podminky.urs.cz/item/CS_URS_2022_01/274354211"/>
    <hyperlink ref="F170" r:id="rId16" display="https://podminky.urs.cz/item/CS_URS_2022_01/274361412"/>
    <hyperlink ref="F176" r:id="rId17" display="https://podminky.urs.cz/item/CS_URS_2022_01/451317112"/>
    <hyperlink ref="F181" r:id="rId18" display="https://podminky.urs.cz/item/CS_URS_2022_01/463212111"/>
    <hyperlink ref="F185" r:id="rId19" display="https://podminky.urs.cz/item/CS_URS_2022_01/465513127"/>
    <hyperlink ref="F191" r:id="rId20" display="https://podminky.urs.cz/item/CS_URS_2022_01/919551014"/>
    <hyperlink ref="F201" r:id="rId21" display="https://podminky.urs.cz/item/CS_URS_2022_01/966008112"/>
    <hyperlink ref="F205" r:id="rId22" display="https://podminky.urs.cz/item/CS_URS_2022_01/997221571"/>
    <hyperlink ref="F209" r:id="rId23" display="https://podminky.urs.cz/item/CS_URS_2022_01/997221579"/>
    <hyperlink ref="F213" r:id="rId24" display="https://podminky.urs.cz/item/CS_URS_2022_01/997221615"/>
    <hyperlink ref="F218" r:id="rId25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34">
      <selection activeCell="F128" sqref="F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93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821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94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ROUND(J87,2)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ROUND((SUM(BE87:BE313)),2)</f>
        <v>0</v>
      </c>
      <c r="G33" s="34"/>
      <c r="H33" s="34"/>
      <c r="I33" s="118">
        <v>0.21</v>
      </c>
      <c r="J33" s="117">
        <f>ROUND(((SUM(BE87:BE313))*I33),2)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ROUND((SUM(BF87:BF313)),2)</f>
        <v>0</v>
      </c>
      <c r="G34" s="34"/>
      <c r="H34" s="34"/>
      <c r="I34" s="118">
        <v>0.15</v>
      </c>
      <c r="J34" s="117">
        <f>ROUND(((SUM(BF87:BF313))*I34),2)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ROUND((SUM(BG87:BG313)),2)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ROUND((SUM(BH87:BH313)),2)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ROUND((SUM(BI87:BI313)),2)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SO-04 - Úprava studny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J87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J88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J89</f>
        <v>0</v>
      </c>
      <c r="K61" s="141"/>
      <c r="L61" s="145"/>
    </row>
    <row r="62" spans="2:12" s="10" customFormat="1" ht="19.9" customHeight="1">
      <c r="B62" s="140"/>
      <c r="C62" s="141"/>
      <c r="D62" s="142" t="s">
        <v>403</v>
      </c>
      <c r="E62" s="143"/>
      <c r="F62" s="143"/>
      <c r="G62" s="143"/>
      <c r="H62" s="143"/>
      <c r="I62" s="143"/>
      <c r="J62" s="144">
        <f>J162</f>
        <v>0</v>
      </c>
      <c r="K62" s="141"/>
      <c r="L62" s="145"/>
    </row>
    <row r="63" spans="2:12" s="10" customFormat="1" ht="19.9" customHeight="1">
      <c r="B63" s="140"/>
      <c r="C63" s="141"/>
      <c r="D63" s="142" t="s">
        <v>404</v>
      </c>
      <c r="E63" s="143"/>
      <c r="F63" s="143"/>
      <c r="G63" s="143"/>
      <c r="H63" s="143"/>
      <c r="I63" s="143"/>
      <c r="J63" s="144">
        <f>J183</f>
        <v>0</v>
      </c>
      <c r="K63" s="141"/>
      <c r="L63" s="145"/>
    </row>
    <row r="64" spans="2:12" s="10" customFormat="1" ht="19.9" customHeight="1">
      <c r="B64" s="140"/>
      <c r="C64" s="141"/>
      <c r="D64" s="142" t="s">
        <v>115</v>
      </c>
      <c r="E64" s="143"/>
      <c r="F64" s="143"/>
      <c r="G64" s="143"/>
      <c r="H64" s="143"/>
      <c r="I64" s="143"/>
      <c r="J64" s="144">
        <f>J242</f>
        <v>0</v>
      </c>
      <c r="K64" s="141"/>
      <c r="L64" s="145"/>
    </row>
    <row r="65" spans="2:12" s="10" customFormat="1" ht="19.9" customHeight="1">
      <c r="B65" s="140"/>
      <c r="C65" s="141"/>
      <c r="D65" s="142" t="s">
        <v>116</v>
      </c>
      <c r="E65" s="143"/>
      <c r="F65" s="143"/>
      <c r="G65" s="143"/>
      <c r="H65" s="143"/>
      <c r="I65" s="143"/>
      <c r="J65" s="144">
        <f>J274</f>
        <v>0</v>
      </c>
      <c r="K65" s="141"/>
      <c r="L65" s="145"/>
    </row>
    <row r="66" spans="2:12" s="10" customFormat="1" ht="19.9" customHeight="1">
      <c r="B66" s="140"/>
      <c r="C66" s="141"/>
      <c r="D66" s="142" t="s">
        <v>117</v>
      </c>
      <c r="E66" s="143"/>
      <c r="F66" s="143"/>
      <c r="G66" s="143"/>
      <c r="H66" s="143"/>
      <c r="I66" s="143"/>
      <c r="J66" s="144">
        <f>J293</f>
        <v>0</v>
      </c>
      <c r="K66" s="141"/>
      <c r="L66" s="145"/>
    </row>
    <row r="67" spans="2:12" s="10" customFormat="1" ht="19.9" customHeight="1">
      <c r="B67" s="140"/>
      <c r="C67" s="141"/>
      <c r="D67" s="142" t="s">
        <v>118</v>
      </c>
      <c r="E67" s="143"/>
      <c r="F67" s="143"/>
      <c r="G67" s="143"/>
      <c r="H67" s="143"/>
      <c r="I67" s="143"/>
      <c r="J67" s="144">
        <f>J310</f>
        <v>0</v>
      </c>
      <c r="K67" s="141"/>
      <c r="L67" s="145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119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60" t="str">
        <f>E7</f>
        <v>Poldr Cihelna v k.ú. Močovice</v>
      </c>
      <c r="F77" s="361"/>
      <c r="G77" s="361"/>
      <c r="H77" s="361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106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13" t="str">
        <f>E9</f>
        <v>SO-04 - Úprava studny</v>
      </c>
      <c r="F79" s="362"/>
      <c r="G79" s="362"/>
      <c r="H79" s="362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6"/>
      <c r="E81" s="36"/>
      <c r="F81" s="27" t="str">
        <f>F12</f>
        <v xml:space="preserve"> </v>
      </c>
      <c r="G81" s="36"/>
      <c r="H81" s="36"/>
      <c r="I81" s="29" t="s">
        <v>23</v>
      </c>
      <c r="J81" s="59" t="str">
        <f>IF(J12="","",J12)</f>
        <v>16. 6. 2022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5.7" customHeight="1">
      <c r="A83" s="34"/>
      <c r="B83" s="35"/>
      <c r="C83" s="29" t="s">
        <v>25</v>
      </c>
      <c r="D83" s="36"/>
      <c r="E83" s="36"/>
      <c r="F83" s="27" t="str">
        <f>E15</f>
        <v>ČR-SPÚ, Pobočka Kutná Hora</v>
      </c>
      <c r="G83" s="36"/>
      <c r="H83" s="36"/>
      <c r="I83" s="29" t="s">
        <v>31</v>
      </c>
      <c r="J83" s="32" t="str">
        <f>E21</f>
        <v>Agroprojekce Litomyšl, s.r.o.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6"/>
      <c r="E84" s="36"/>
      <c r="F84" s="27" t="str">
        <f>IF(E18="","",E18)</f>
        <v>Vyplň údaj</v>
      </c>
      <c r="G84" s="36"/>
      <c r="H84" s="36"/>
      <c r="I84" s="29" t="s">
        <v>34</v>
      </c>
      <c r="J84" s="32" t="str">
        <f>E24</f>
        <v xml:space="preserve"> 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46"/>
      <c r="B86" s="147"/>
      <c r="C86" s="148" t="s">
        <v>120</v>
      </c>
      <c r="D86" s="149" t="s">
        <v>56</v>
      </c>
      <c r="E86" s="149" t="s">
        <v>52</v>
      </c>
      <c r="F86" s="149" t="s">
        <v>53</v>
      </c>
      <c r="G86" s="149" t="s">
        <v>121</v>
      </c>
      <c r="H86" s="149" t="s">
        <v>122</v>
      </c>
      <c r="I86" s="149" t="s">
        <v>123</v>
      </c>
      <c r="J86" s="149" t="s">
        <v>110</v>
      </c>
      <c r="K86" s="150" t="s">
        <v>124</v>
      </c>
      <c r="L86" s="151"/>
      <c r="M86" s="68" t="s">
        <v>19</v>
      </c>
      <c r="N86" s="69" t="s">
        <v>41</v>
      </c>
      <c r="O86" s="69" t="s">
        <v>125</v>
      </c>
      <c r="P86" s="69" t="s">
        <v>126</v>
      </c>
      <c r="Q86" s="69" t="s">
        <v>127</v>
      </c>
      <c r="R86" s="69" t="s">
        <v>128</v>
      </c>
      <c r="S86" s="69" t="s">
        <v>129</v>
      </c>
      <c r="T86" s="70" t="s">
        <v>130</v>
      </c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</row>
    <row r="87" spans="1:63" s="2" customFormat="1" ht="22.9" customHeight="1">
      <c r="A87" s="34"/>
      <c r="B87" s="35"/>
      <c r="C87" s="75" t="s">
        <v>131</v>
      </c>
      <c r="D87" s="36"/>
      <c r="E87" s="36"/>
      <c r="F87" s="36"/>
      <c r="G87" s="36"/>
      <c r="H87" s="36"/>
      <c r="I87" s="36"/>
      <c r="J87" s="152">
        <f>BK87</f>
        <v>0</v>
      </c>
      <c r="K87" s="36"/>
      <c r="L87" s="39"/>
      <c r="M87" s="71"/>
      <c r="N87" s="153"/>
      <c r="O87" s="72"/>
      <c r="P87" s="154">
        <f>P88</f>
        <v>0</v>
      </c>
      <c r="Q87" s="72"/>
      <c r="R87" s="154">
        <f>R88</f>
        <v>996.10530339</v>
      </c>
      <c r="S87" s="72"/>
      <c r="T87" s="155">
        <f>T88</f>
        <v>6.048100000000001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70</v>
      </c>
      <c r="AU87" s="17" t="s">
        <v>111</v>
      </c>
      <c r="BK87" s="156">
        <f>BK88</f>
        <v>0</v>
      </c>
    </row>
    <row r="88" spans="2:63" s="12" customFormat="1" ht="25.9" customHeight="1">
      <c r="B88" s="157"/>
      <c r="C88" s="158"/>
      <c r="D88" s="159" t="s">
        <v>70</v>
      </c>
      <c r="E88" s="160" t="s">
        <v>132</v>
      </c>
      <c r="F88" s="160" t="s">
        <v>133</v>
      </c>
      <c r="G88" s="158"/>
      <c r="H88" s="158"/>
      <c r="I88" s="161"/>
      <c r="J88" s="162">
        <f>BK88</f>
        <v>0</v>
      </c>
      <c r="K88" s="158"/>
      <c r="L88" s="163"/>
      <c r="M88" s="164"/>
      <c r="N88" s="165"/>
      <c r="O88" s="165"/>
      <c r="P88" s="166">
        <f>P89+P162+P183+P242+P274+P293+P310</f>
        <v>0</v>
      </c>
      <c r="Q88" s="165"/>
      <c r="R88" s="166">
        <f>R89+R162+R183+R242+R274+R293+R310</f>
        <v>996.10530339</v>
      </c>
      <c r="S88" s="165"/>
      <c r="T88" s="167">
        <f>T89+T162+T183+T242+T274+T293+T310</f>
        <v>6.048100000000001</v>
      </c>
      <c r="AR88" s="168" t="s">
        <v>79</v>
      </c>
      <c r="AT88" s="169" t="s">
        <v>70</v>
      </c>
      <c r="AU88" s="169" t="s">
        <v>71</v>
      </c>
      <c r="AY88" s="168" t="s">
        <v>134</v>
      </c>
      <c r="BK88" s="170">
        <f>BK89+BK162+BK183+BK242+BK274+BK293+BK310</f>
        <v>0</v>
      </c>
    </row>
    <row r="89" spans="2:63" s="12" customFormat="1" ht="22.9" customHeight="1">
      <c r="B89" s="157"/>
      <c r="C89" s="158"/>
      <c r="D89" s="159" t="s">
        <v>70</v>
      </c>
      <c r="E89" s="171" t="s">
        <v>79</v>
      </c>
      <c r="F89" s="171" t="s">
        <v>135</v>
      </c>
      <c r="G89" s="158"/>
      <c r="H89" s="158"/>
      <c r="I89" s="161"/>
      <c r="J89" s="172">
        <f>BK89</f>
        <v>0</v>
      </c>
      <c r="K89" s="158"/>
      <c r="L89" s="163"/>
      <c r="M89" s="164"/>
      <c r="N89" s="165"/>
      <c r="O89" s="165"/>
      <c r="P89" s="166">
        <f>SUM(P90:P161)</f>
        <v>0</v>
      </c>
      <c r="Q89" s="165"/>
      <c r="R89" s="166">
        <f>SUM(R90:R161)</f>
        <v>965.2685700000001</v>
      </c>
      <c r="S89" s="165"/>
      <c r="T89" s="167">
        <f>SUM(T90:T161)</f>
        <v>0</v>
      </c>
      <c r="AR89" s="168" t="s">
        <v>79</v>
      </c>
      <c r="AT89" s="169" t="s">
        <v>70</v>
      </c>
      <c r="AU89" s="169" t="s">
        <v>79</v>
      </c>
      <c r="AY89" s="168" t="s">
        <v>134</v>
      </c>
      <c r="BK89" s="170">
        <f>SUM(BK90:BK161)</f>
        <v>0</v>
      </c>
    </row>
    <row r="90" spans="1:65" s="2" customFormat="1" ht="16.5" customHeight="1">
      <c r="A90" s="34"/>
      <c r="B90" s="35"/>
      <c r="C90" s="173" t="s">
        <v>79</v>
      </c>
      <c r="D90" s="173" t="s">
        <v>136</v>
      </c>
      <c r="E90" s="174" t="s">
        <v>822</v>
      </c>
      <c r="F90" s="175" t="s">
        <v>823</v>
      </c>
      <c r="G90" s="176" t="s">
        <v>158</v>
      </c>
      <c r="H90" s="177">
        <v>349</v>
      </c>
      <c r="I90" s="178"/>
      <c r="J90" s="179">
        <f>ROUND(I90*H90,2)</f>
        <v>0</v>
      </c>
      <c r="K90" s="175" t="s">
        <v>140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141</v>
      </c>
      <c r="AT90" s="184" t="s">
        <v>136</v>
      </c>
      <c r="AU90" s="184" t="s">
        <v>82</v>
      </c>
      <c r="AY90" s="17" t="s">
        <v>134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79</v>
      </c>
      <c r="BK90" s="185">
        <f>ROUND(I90*H90,2)</f>
        <v>0</v>
      </c>
      <c r="BL90" s="17" t="s">
        <v>141</v>
      </c>
      <c r="BM90" s="184" t="s">
        <v>824</v>
      </c>
    </row>
    <row r="91" spans="1:47" s="2" customFormat="1" ht="11.25">
      <c r="A91" s="34"/>
      <c r="B91" s="35"/>
      <c r="C91" s="36"/>
      <c r="D91" s="186" t="s">
        <v>143</v>
      </c>
      <c r="E91" s="36"/>
      <c r="F91" s="187" t="s">
        <v>825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143</v>
      </c>
      <c r="AU91" s="17" t="s">
        <v>82</v>
      </c>
    </row>
    <row r="92" spans="1:47" s="2" customFormat="1" ht="11.25">
      <c r="A92" s="34"/>
      <c r="B92" s="35"/>
      <c r="C92" s="36"/>
      <c r="D92" s="191" t="s">
        <v>145</v>
      </c>
      <c r="E92" s="36"/>
      <c r="F92" s="192" t="s">
        <v>826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145</v>
      </c>
      <c r="AU92" s="17" t="s">
        <v>82</v>
      </c>
    </row>
    <row r="93" spans="2:51" s="13" customFormat="1" ht="11.25">
      <c r="B93" s="193"/>
      <c r="C93" s="194"/>
      <c r="D93" s="186" t="s">
        <v>147</v>
      </c>
      <c r="E93" s="195" t="s">
        <v>19</v>
      </c>
      <c r="F93" s="196" t="s">
        <v>827</v>
      </c>
      <c r="G93" s="194"/>
      <c r="H93" s="197">
        <v>168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147</v>
      </c>
      <c r="AU93" s="203" t="s">
        <v>82</v>
      </c>
      <c r="AV93" s="13" t="s">
        <v>82</v>
      </c>
      <c r="AW93" s="13" t="s">
        <v>33</v>
      </c>
      <c r="AX93" s="13" t="s">
        <v>71</v>
      </c>
      <c r="AY93" s="203" t="s">
        <v>134</v>
      </c>
    </row>
    <row r="94" spans="2:51" s="13" customFormat="1" ht="11.25">
      <c r="B94" s="193"/>
      <c r="C94" s="194"/>
      <c r="D94" s="186" t="s">
        <v>147</v>
      </c>
      <c r="E94" s="195" t="s">
        <v>19</v>
      </c>
      <c r="F94" s="196" t="s">
        <v>828</v>
      </c>
      <c r="G94" s="194"/>
      <c r="H94" s="197">
        <v>100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147</v>
      </c>
      <c r="AU94" s="203" t="s">
        <v>82</v>
      </c>
      <c r="AV94" s="13" t="s">
        <v>82</v>
      </c>
      <c r="AW94" s="13" t="s">
        <v>33</v>
      </c>
      <c r="AX94" s="13" t="s">
        <v>71</v>
      </c>
      <c r="AY94" s="203" t="s">
        <v>134</v>
      </c>
    </row>
    <row r="95" spans="2:51" s="13" customFormat="1" ht="11.25">
      <c r="B95" s="193"/>
      <c r="C95" s="194"/>
      <c r="D95" s="186" t="s">
        <v>147</v>
      </c>
      <c r="E95" s="195" t="s">
        <v>19</v>
      </c>
      <c r="F95" s="196" t="s">
        <v>829</v>
      </c>
      <c r="G95" s="194"/>
      <c r="H95" s="197">
        <v>81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147</v>
      </c>
      <c r="AU95" s="203" t="s">
        <v>82</v>
      </c>
      <c r="AV95" s="13" t="s">
        <v>82</v>
      </c>
      <c r="AW95" s="13" t="s">
        <v>33</v>
      </c>
      <c r="AX95" s="13" t="s">
        <v>71</v>
      </c>
      <c r="AY95" s="203" t="s">
        <v>134</v>
      </c>
    </row>
    <row r="96" spans="1:65" s="2" customFormat="1" ht="21.75" customHeight="1">
      <c r="A96" s="34"/>
      <c r="B96" s="35"/>
      <c r="C96" s="173" t="s">
        <v>82</v>
      </c>
      <c r="D96" s="173" t="s">
        <v>136</v>
      </c>
      <c r="E96" s="174" t="s">
        <v>830</v>
      </c>
      <c r="F96" s="175" t="s">
        <v>831</v>
      </c>
      <c r="G96" s="176" t="s">
        <v>165</v>
      </c>
      <c r="H96" s="177">
        <v>3.5</v>
      </c>
      <c r="I96" s="178"/>
      <c r="J96" s="179">
        <f>ROUND(I96*H96,2)</f>
        <v>0</v>
      </c>
      <c r="K96" s="175" t="s">
        <v>140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141</v>
      </c>
      <c r="AT96" s="184" t="s">
        <v>136</v>
      </c>
      <c r="AU96" s="184" t="s">
        <v>82</v>
      </c>
      <c r="AY96" s="17" t="s">
        <v>134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141</v>
      </c>
      <c r="BM96" s="184" t="s">
        <v>832</v>
      </c>
    </row>
    <row r="97" spans="1:47" s="2" customFormat="1" ht="19.5">
      <c r="A97" s="34"/>
      <c r="B97" s="35"/>
      <c r="C97" s="36"/>
      <c r="D97" s="186" t="s">
        <v>143</v>
      </c>
      <c r="E97" s="36"/>
      <c r="F97" s="187" t="s">
        <v>833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143</v>
      </c>
      <c r="AU97" s="17" t="s">
        <v>82</v>
      </c>
    </row>
    <row r="98" spans="1:47" s="2" customFormat="1" ht="11.25">
      <c r="A98" s="34"/>
      <c r="B98" s="35"/>
      <c r="C98" s="36"/>
      <c r="D98" s="191" t="s">
        <v>145</v>
      </c>
      <c r="E98" s="36"/>
      <c r="F98" s="192" t="s">
        <v>834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145</v>
      </c>
      <c r="AU98" s="17" t="s">
        <v>82</v>
      </c>
    </row>
    <row r="99" spans="2:51" s="13" customFormat="1" ht="11.25">
      <c r="B99" s="193"/>
      <c r="C99" s="194"/>
      <c r="D99" s="186" t="s">
        <v>147</v>
      </c>
      <c r="E99" s="195" t="s">
        <v>19</v>
      </c>
      <c r="F99" s="196" t="s">
        <v>835</v>
      </c>
      <c r="G99" s="194"/>
      <c r="H99" s="197">
        <v>3.5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147</v>
      </c>
      <c r="AU99" s="203" t="s">
        <v>82</v>
      </c>
      <c r="AV99" s="13" t="s">
        <v>82</v>
      </c>
      <c r="AW99" s="13" t="s">
        <v>33</v>
      </c>
      <c r="AX99" s="13" t="s">
        <v>79</v>
      </c>
      <c r="AY99" s="203" t="s">
        <v>134</v>
      </c>
    </row>
    <row r="100" spans="1:65" s="2" customFormat="1" ht="21.75" customHeight="1">
      <c r="A100" s="34"/>
      <c r="B100" s="35"/>
      <c r="C100" s="173" t="s">
        <v>155</v>
      </c>
      <c r="D100" s="173" t="s">
        <v>136</v>
      </c>
      <c r="E100" s="174" t="s">
        <v>836</v>
      </c>
      <c r="F100" s="175" t="s">
        <v>837</v>
      </c>
      <c r="G100" s="176" t="s">
        <v>165</v>
      </c>
      <c r="H100" s="177">
        <v>5.832</v>
      </c>
      <c r="I100" s="178"/>
      <c r="J100" s="179">
        <f>ROUND(I100*H100,2)</f>
        <v>0</v>
      </c>
      <c r="K100" s="175" t="s">
        <v>140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141</v>
      </c>
      <c r="AT100" s="184" t="s">
        <v>136</v>
      </c>
      <c r="AU100" s="184" t="s">
        <v>82</v>
      </c>
      <c r="AY100" s="17" t="s">
        <v>134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141</v>
      </c>
      <c r="BM100" s="184" t="s">
        <v>838</v>
      </c>
    </row>
    <row r="101" spans="1:47" s="2" customFormat="1" ht="11.25">
      <c r="A101" s="34"/>
      <c r="B101" s="35"/>
      <c r="C101" s="36"/>
      <c r="D101" s="186" t="s">
        <v>143</v>
      </c>
      <c r="E101" s="36"/>
      <c r="F101" s="187" t="s">
        <v>839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143</v>
      </c>
      <c r="AU101" s="17" t="s">
        <v>82</v>
      </c>
    </row>
    <row r="102" spans="1:47" s="2" customFormat="1" ht="11.25">
      <c r="A102" s="34"/>
      <c r="B102" s="35"/>
      <c r="C102" s="36"/>
      <c r="D102" s="191" t="s">
        <v>145</v>
      </c>
      <c r="E102" s="36"/>
      <c r="F102" s="192" t="s">
        <v>840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145</v>
      </c>
      <c r="AU102" s="17" t="s">
        <v>82</v>
      </c>
    </row>
    <row r="103" spans="2:51" s="14" customFormat="1" ht="11.25">
      <c r="B103" s="219"/>
      <c r="C103" s="220"/>
      <c r="D103" s="186" t="s">
        <v>147</v>
      </c>
      <c r="E103" s="221" t="s">
        <v>19</v>
      </c>
      <c r="F103" s="222" t="s">
        <v>841</v>
      </c>
      <c r="G103" s="220"/>
      <c r="H103" s="221" t="s">
        <v>19</v>
      </c>
      <c r="I103" s="223"/>
      <c r="J103" s="220"/>
      <c r="K103" s="220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147</v>
      </c>
      <c r="AU103" s="228" t="s">
        <v>82</v>
      </c>
      <c r="AV103" s="14" t="s">
        <v>79</v>
      </c>
      <c r="AW103" s="14" t="s">
        <v>33</v>
      </c>
      <c r="AX103" s="14" t="s">
        <v>71</v>
      </c>
      <c r="AY103" s="228" t="s">
        <v>134</v>
      </c>
    </row>
    <row r="104" spans="2:51" s="13" customFormat="1" ht="11.25">
      <c r="B104" s="193"/>
      <c r="C104" s="194"/>
      <c r="D104" s="186" t="s">
        <v>147</v>
      </c>
      <c r="E104" s="195" t="s">
        <v>19</v>
      </c>
      <c r="F104" s="196" t="s">
        <v>842</v>
      </c>
      <c r="G104" s="194"/>
      <c r="H104" s="197">
        <v>2.304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147</v>
      </c>
      <c r="AU104" s="203" t="s">
        <v>82</v>
      </c>
      <c r="AV104" s="13" t="s">
        <v>82</v>
      </c>
      <c r="AW104" s="13" t="s">
        <v>33</v>
      </c>
      <c r="AX104" s="13" t="s">
        <v>71</v>
      </c>
      <c r="AY104" s="203" t="s">
        <v>134</v>
      </c>
    </row>
    <row r="105" spans="2:51" s="13" customFormat="1" ht="11.25">
      <c r="B105" s="193"/>
      <c r="C105" s="194"/>
      <c r="D105" s="186" t="s">
        <v>147</v>
      </c>
      <c r="E105" s="195" t="s">
        <v>19</v>
      </c>
      <c r="F105" s="196" t="s">
        <v>843</v>
      </c>
      <c r="G105" s="194"/>
      <c r="H105" s="197">
        <v>1.8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147</v>
      </c>
      <c r="AU105" s="203" t="s">
        <v>82</v>
      </c>
      <c r="AV105" s="13" t="s">
        <v>82</v>
      </c>
      <c r="AW105" s="13" t="s">
        <v>33</v>
      </c>
      <c r="AX105" s="13" t="s">
        <v>71</v>
      </c>
      <c r="AY105" s="203" t="s">
        <v>134</v>
      </c>
    </row>
    <row r="106" spans="2:51" s="13" customFormat="1" ht="11.25">
      <c r="B106" s="193"/>
      <c r="C106" s="194"/>
      <c r="D106" s="186" t="s">
        <v>147</v>
      </c>
      <c r="E106" s="195" t="s">
        <v>19</v>
      </c>
      <c r="F106" s="196" t="s">
        <v>844</v>
      </c>
      <c r="G106" s="194"/>
      <c r="H106" s="197">
        <v>1.728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147</v>
      </c>
      <c r="AU106" s="203" t="s">
        <v>82</v>
      </c>
      <c r="AV106" s="13" t="s">
        <v>82</v>
      </c>
      <c r="AW106" s="13" t="s">
        <v>33</v>
      </c>
      <c r="AX106" s="13" t="s">
        <v>71</v>
      </c>
      <c r="AY106" s="203" t="s">
        <v>134</v>
      </c>
    </row>
    <row r="107" spans="1:65" s="2" customFormat="1" ht="21.75" customHeight="1">
      <c r="A107" s="34"/>
      <c r="B107" s="35"/>
      <c r="C107" s="173" t="s">
        <v>141</v>
      </c>
      <c r="D107" s="173" t="s">
        <v>136</v>
      </c>
      <c r="E107" s="174" t="s">
        <v>186</v>
      </c>
      <c r="F107" s="175" t="s">
        <v>187</v>
      </c>
      <c r="G107" s="176" t="s">
        <v>165</v>
      </c>
      <c r="H107" s="177">
        <v>13.4</v>
      </c>
      <c r="I107" s="178"/>
      <c r="J107" s="179">
        <f>ROUND(I107*H107,2)</f>
        <v>0</v>
      </c>
      <c r="K107" s="175" t="s">
        <v>140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141</v>
      </c>
      <c r="AT107" s="184" t="s">
        <v>136</v>
      </c>
      <c r="AU107" s="184" t="s">
        <v>82</v>
      </c>
      <c r="AY107" s="17" t="s">
        <v>134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79</v>
      </c>
      <c r="BK107" s="185">
        <f>ROUND(I107*H107,2)</f>
        <v>0</v>
      </c>
      <c r="BL107" s="17" t="s">
        <v>141</v>
      </c>
      <c r="BM107" s="184" t="s">
        <v>845</v>
      </c>
    </row>
    <row r="108" spans="1:47" s="2" customFormat="1" ht="19.5">
      <c r="A108" s="34"/>
      <c r="B108" s="35"/>
      <c r="C108" s="36"/>
      <c r="D108" s="186" t="s">
        <v>143</v>
      </c>
      <c r="E108" s="36"/>
      <c r="F108" s="187" t="s">
        <v>189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143</v>
      </c>
      <c r="AU108" s="17" t="s">
        <v>82</v>
      </c>
    </row>
    <row r="109" spans="1:47" s="2" customFormat="1" ht="11.25">
      <c r="A109" s="34"/>
      <c r="B109" s="35"/>
      <c r="C109" s="36"/>
      <c r="D109" s="191" t="s">
        <v>145</v>
      </c>
      <c r="E109" s="36"/>
      <c r="F109" s="192" t="s">
        <v>190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145</v>
      </c>
      <c r="AU109" s="17" t="s">
        <v>82</v>
      </c>
    </row>
    <row r="110" spans="2:51" s="13" customFormat="1" ht="11.25">
      <c r="B110" s="193"/>
      <c r="C110" s="194"/>
      <c r="D110" s="186" t="s">
        <v>147</v>
      </c>
      <c r="E110" s="195" t="s">
        <v>19</v>
      </c>
      <c r="F110" s="196" t="s">
        <v>846</v>
      </c>
      <c r="G110" s="194"/>
      <c r="H110" s="197">
        <v>13.4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147</v>
      </c>
      <c r="AU110" s="203" t="s">
        <v>82</v>
      </c>
      <c r="AV110" s="13" t="s">
        <v>82</v>
      </c>
      <c r="AW110" s="13" t="s">
        <v>33</v>
      </c>
      <c r="AX110" s="13" t="s">
        <v>79</v>
      </c>
      <c r="AY110" s="203" t="s">
        <v>134</v>
      </c>
    </row>
    <row r="111" spans="1:65" s="2" customFormat="1" ht="21.75" customHeight="1">
      <c r="A111" s="34"/>
      <c r="B111" s="35"/>
      <c r="C111" s="173" t="s">
        <v>170</v>
      </c>
      <c r="D111" s="173" t="s">
        <v>136</v>
      </c>
      <c r="E111" s="174" t="s">
        <v>193</v>
      </c>
      <c r="F111" s="175" t="s">
        <v>194</v>
      </c>
      <c r="G111" s="176" t="s">
        <v>165</v>
      </c>
      <c r="H111" s="177">
        <v>535.2</v>
      </c>
      <c r="I111" s="178"/>
      <c r="J111" s="179">
        <f>ROUND(I111*H111,2)</f>
        <v>0</v>
      </c>
      <c r="K111" s="175" t="s">
        <v>140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141</v>
      </c>
      <c r="AT111" s="184" t="s">
        <v>136</v>
      </c>
      <c r="AU111" s="184" t="s">
        <v>82</v>
      </c>
      <c r="AY111" s="17" t="s">
        <v>134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79</v>
      </c>
      <c r="BK111" s="185">
        <f>ROUND(I111*H111,2)</f>
        <v>0</v>
      </c>
      <c r="BL111" s="17" t="s">
        <v>141</v>
      </c>
      <c r="BM111" s="184" t="s">
        <v>847</v>
      </c>
    </row>
    <row r="112" spans="1:47" s="2" customFormat="1" ht="19.5">
      <c r="A112" s="34"/>
      <c r="B112" s="35"/>
      <c r="C112" s="36"/>
      <c r="D112" s="186" t="s">
        <v>143</v>
      </c>
      <c r="E112" s="36"/>
      <c r="F112" s="187" t="s">
        <v>196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143</v>
      </c>
      <c r="AU112" s="17" t="s">
        <v>82</v>
      </c>
    </row>
    <row r="113" spans="1:47" s="2" customFormat="1" ht="11.25">
      <c r="A113" s="34"/>
      <c r="B113" s="35"/>
      <c r="C113" s="36"/>
      <c r="D113" s="191" t="s">
        <v>145</v>
      </c>
      <c r="E113" s="36"/>
      <c r="F113" s="192" t="s">
        <v>197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145</v>
      </c>
      <c r="AU113" s="17" t="s">
        <v>82</v>
      </c>
    </row>
    <row r="114" spans="2:51" s="13" customFormat="1" ht="11.25">
      <c r="B114" s="193"/>
      <c r="C114" s="194"/>
      <c r="D114" s="186" t="s">
        <v>147</v>
      </c>
      <c r="E114" s="195" t="s">
        <v>19</v>
      </c>
      <c r="F114" s="196" t="s">
        <v>848</v>
      </c>
      <c r="G114" s="194"/>
      <c r="H114" s="197">
        <v>9.5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147</v>
      </c>
      <c r="AU114" s="203" t="s">
        <v>82</v>
      </c>
      <c r="AV114" s="13" t="s">
        <v>82</v>
      </c>
      <c r="AW114" s="13" t="s">
        <v>33</v>
      </c>
      <c r="AX114" s="13" t="s">
        <v>71</v>
      </c>
      <c r="AY114" s="203" t="s">
        <v>134</v>
      </c>
    </row>
    <row r="115" spans="2:51" s="13" customFormat="1" ht="11.25">
      <c r="B115" s="193"/>
      <c r="C115" s="194"/>
      <c r="D115" s="186" t="s">
        <v>147</v>
      </c>
      <c r="E115" s="195" t="s">
        <v>19</v>
      </c>
      <c r="F115" s="196" t="s">
        <v>849</v>
      </c>
      <c r="G115" s="194"/>
      <c r="H115" s="197">
        <v>525.7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147</v>
      </c>
      <c r="AU115" s="203" t="s">
        <v>82</v>
      </c>
      <c r="AV115" s="13" t="s">
        <v>82</v>
      </c>
      <c r="AW115" s="13" t="s">
        <v>33</v>
      </c>
      <c r="AX115" s="13" t="s">
        <v>71</v>
      </c>
      <c r="AY115" s="203" t="s">
        <v>134</v>
      </c>
    </row>
    <row r="116" spans="1:65" s="2" customFormat="1" ht="24.2" customHeight="1">
      <c r="A116" s="34"/>
      <c r="B116" s="35"/>
      <c r="C116" s="173" t="s">
        <v>177</v>
      </c>
      <c r="D116" s="173" t="s">
        <v>136</v>
      </c>
      <c r="E116" s="174" t="s">
        <v>200</v>
      </c>
      <c r="F116" s="175" t="s">
        <v>201</v>
      </c>
      <c r="G116" s="176" t="s">
        <v>165</v>
      </c>
      <c r="H116" s="177">
        <v>5352</v>
      </c>
      <c r="I116" s="178"/>
      <c r="J116" s="179">
        <f>ROUND(I116*H116,2)</f>
        <v>0</v>
      </c>
      <c r="K116" s="175" t="s">
        <v>140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141</v>
      </c>
      <c r="AT116" s="184" t="s">
        <v>136</v>
      </c>
      <c r="AU116" s="184" t="s">
        <v>82</v>
      </c>
      <c r="AY116" s="17" t="s">
        <v>134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79</v>
      </c>
      <c r="BK116" s="185">
        <f>ROUND(I116*H116,2)</f>
        <v>0</v>
      </c>
      <c r="BL116" s="17" t="s">
        <v>141</v>
      </c>
      <c r="BM116" s="184" t="s">
        <v>850</v>
      </c>
    </row>
    <row r="117" spans="1:47" s="2" customFormat="1" ht="19.5">
      <c r="A117" s="34"/>
      <c r="B117" s="35"/>
      <c r="C117" s="36"/>
      <c r="D117" s="186" t="s">
        <v>143</v>
      </c>
      <c r="E117" s="36"/>
      <c r="F117" s="187" t="s">
        <v>203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143</v>
      </c>
      <c r="AU117" s="17" t="s">
        <v>82</v>
      </c>
    </row>
    <row r="118" spans="1:47" s="2" customFormat="1" ht="11.25">
      <c r="A118" s="34"/>
      <c r="B118" s="35"/>
      <c r="C118" s="36"/>
      <c r="D118" s="191" t="s">
        <v>145</v>
      </c>
      <c r="E118" s="36"/>
      <c r="F118" s="192" t="s">
        <v>204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145</v>
      </c>
      <c r="AU118" s="17" t="s">
        <v>82</v>
      </c>
    </row>
    <row r="119" spans="2:51" s="13" customFormat="1" ht="11.25">
      <c r="B119" s="193"/>
      <c r="C119" s="194"/>
      <c r="D119" s="186" t="s">
        <v>147</v>
      </c>
      <c r="E119" s="195" t="s">
        <v>19</v>
      </c>
      <c r="F119" s="196" t="s">
        <v>851</v>
      </c>
      <c r="G119" s="194"/>
      <c r="H119" s="197">
        <v>95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147</v>
      </c>
      <c r="AU119" s="203" t="s">
        <v>82</v>
      </c>
      <c r="AV119" s="13" t="s">
        <v>82</v>
      </c>
      <c r="AW119" s="13" t="s">
        <v>33</v>
      </c>
      <c r="AX119" s="13" t="s">
        <v>71</v>
      </c>
      <c r="AY119" s="203" t="s">
        <v>134</v>
      </c>
    </row>
    <row r="120" spans="2:51" s="13" customFormat="1" ht="11.25">
      <c r="B120" s="193"/>
      <c r="C120" s="194"/>
      <c r="D120" s="186" t="s">
        <v>147</v>
      </c>
      <c r="E120" s="195" t="s">
        <v>19</v>
      </c>
      <c r="F120" s="196" t="s">
        <v>852</v>
      </c>
      <c r="G120" s="194"/>
      <c r="H120" s="197">
        <v>5257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147</v>
      </c>
      <c r="AU120" s="203" t="s">
        <v>82</v>
      </c>
      <c r="AV120" s="13" t="s">
        <v>82</v>
      </c>
      <c r="AW120" s="13" t="s">
        <v>33</v>
      </c>
      <c r="AX120" s="13" t="s">
        <v>71</v>
      </c>
      <c r="AY120" s="203" t="s">
        <v>134</v>
      </c>
    </row>
    <row r="121" spans="1:65" s="2" customFormat="1" ht="16.5" customHeight="1">
      <c r="A121" s="34"/>
      <c r="B121" s="35"/>
      <c r="C121" s="173" t="s">
        <v>185</v>
      </c>
      <c r="D121" s="173" t="s">
        <v>136</v>
      </c>
      <c r="E121" s="174" t="s">
        <v>696</v>
      </c>
      <c r="F121" s="175" t="s">
        <v>697</v>
      </c>
      <c r="G121" s="176" t="s">
        <v>165</v>
      </c>
      <c r="H121" s="177">
        <v>22.9</v>
      </c>
      <c r="I121" s="178"/>
      <c r="J121" s="179">
        <f>ROUND(I121*H121,2)</f>
        <v>0</v>
      </c>
      <c r="K121" s="175" t="s">
        <v>140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141</v>
      </c>
      <c r="AT121" s="184" t="s">
        <v>136</v>
      </c>
      <c r="AU121" s="184" t="s">
        <v>82</v>
      </c>
      <c r="AY121" s="17" t="s">
        <v>134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79</v>
      </c>
      <c r="BK121" s="185">
        <f>ROUND(I121*H121,2)</f>
        <v>0</v>
      </c>
      <c r="BL121" s="17" t="s">
        <v>141</v>
      </c>
      <c r="BM121" s="184" t="s">
        <v>853</v>
      </c>
    </row>
    <row r="122" spans="1:47" s="2" customFormat="1" ht="19.5">
      <c r="A122" s="34"/>
      <c r="B122" s="35"/>
      <c r="C122" s="36"/>
      <c r="D122" s="186" t="s">
        <v>143</v>
      </c>
      <c r="E122" s="36"/>
      <c r="F122" s="187" t="s">
        <v>699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143</v>
      </c>
      <c r="AU122" s="17" t="s">
        <v>82</v>
      </c>
    </row>
    <row r="123" spans="1:47" s="2" customFormat="1" ht="11.25">
      <c r="A123" s="34"/>
      <c r="B123" s="35"/>
      <c r="C123" s="36"/>
      <c r="D123" s="191" t="s">
        <v>145</v>
      </c>
      <c r="E123" s="36"/>
      <c r="F123" s="192" t="s">
        <v>700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145</v>
      </c>
      <c r="AU123" s="17" t="s">
        <v>82</v>
      </c>
    </row>
    <row r="124" spans="2:51" s="13" customFormat="1" ht="11.25">
      <c r="B124" s="193"/>
      <c r="C124" s="194"/>
      <c r="D124" s="186" t="s">
        <v>147</v>
      </c>
      <c r="E124" s="195" t="s">
        <v>19</v>
      </c>
      <c r="F124" s="196" t="s">
        <v>846</v>
      </c>
      <c r="G124" s="194"/>
      <c r="H124" s="197">
        <v>13.4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147</v>
      </c>
      <c r="AU124" s="203" t="s">
        <v>82</v>
      </c>
      <c r="AV124" s="13" t="s">
        <v>82</v>
      </c>
      <c r="AW124" s="13" t="s">
        <v>33</v>
      </c>
      <c r="AX124" s="13" t="s">
        <v>71</v>
      </c>
      <c r="AY124" s="203" t="s">
        <v>134</v>
      </c>
    </row>
    <row r="125" spans="2:51" s="13" customFormat="1" ht="11.25">
      <c r="B125" s="193"/>
      <c r="C125" s="194"/>
      <c r="D125" s="186" t="s">
        <v>147</v>
      </c>
      <c r="E125" s="195" t="s">
        <v>19</v>
      </c>
      <c r="F125" s="196" t="s">
        <v>848</v>
      </c>
      <c r="G125" s="194"/>
      <c r="H125" s="197">
        <v>9.5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147</v>
      </c>
      <c r="AU125" s="203" t="s">
        <v>82</v>
      </c>
      <c r="AV125" s="13" t="s">
        <v>82</v>
      </c>
      <c r="AW125" s="13" t="s">
        <v>33</v>
      </c>
      <c r="AX125" s="13" t="s">
        <v>71</v>
      </c>
      <c r="AY125" s="203" t="s">
        <v>134</v>
      </c>
    </row>
    <row r="126" spans="1:65" s="2" customFormat="1" ht="16.5" customHeight="1">
      <c r="A126" s="34"/>
      <c r="B126" s="35"/>
      <c r="C126" s="204" t="s">
        <v>192</v>
      </c>
      <c r="D126" s="204" t="s">
        <v>213</v>
      </c>
      <c r="E126" s="205" t="s">
        <v>854</v>
      </c>
      <c r="F126" s="206" t="s">
        <v>855</v>
      </c>
      <c r="G126" s="207" t="s">
        <v>165</v>
      </c>
      <c r="H126" s="208">
        <v>9.5</v>
      </c>
      <c r="I126" s="209"/>
      <c r="J126" s="210">
        <f>ROUND(I126*H126,2)</f>
        <v>0</v>
      </c>
      <c r="K126" s="206" t="s">
        <v>19</v>
      </c>
      <c r="L126" s="211"/>
      <c r="M126" s="212" t="s">
        <v>19</v>
      </c>
      <c r="N126" s="213" t="s">
        <v>42</v>
      </c>
      <c r="O126" s="64"/>
      <c r="P126" s="182">
        <f>O126*H126</f>
        <v>0</v>
      </c>
      <c r="Q126" s="182">
        <v>2</v>
      </c>
      <c r="R126" s="182">
        <f>Q126*H126</f>
        <v>19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192</v>
      </c>
      <c r="AT126" s="184" t="s">
        <v>213</v>
      </c>
      <c r="AU126" s="184" t="s">
        <v>82</v>
      </c>
      <c r="AY126" s="17" t="s">
        <v>134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79</v>
      </c>
      <c r="BK126" s="185">
        <f>ROUND(I126*H126,2)</f>
        <v>0</v>
      </c>
      <c r="BL126" s="17" t="s">
        <v>141</v>
      </c>
      <c r="BM126" s="184" t="s">
        <v>856</v>
      </c>
    </row>
    <row r="127" spans="1:47" s="2" customFormat="1" ht="11.25">
      <c r="A127" s="34"/>
      <c r="B127" s="35"/>
      <c r="C127" s="36"/>
      <c r="D127" s="186" t="s">
        <v>143</v>
      </c>
      <c r="E127" s="36"/>
      <c r="F127" s="187" t="s">
        <v>855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82</v>
      </c>
    </row>
    <row r="128" spans="1:65" s="2" customFormat="1" ht="16.5" customHeight="1">
      <c r="A128" s="34"/>
      <c r="B128" s="35"/>
      <c r="C128" s="173" t="s">
        <v>199</v>
      </c>
      <c r="D128" s="173" t="s">
        <v>136</v>
      </c>
      <c r="E128" s="174" t="s">
        <v>207</v>
      </c>
      <c r="F128" s="175" t="s">
        <v>208</v>
      </c>
      <c r="G128" s="176" t="s">
        <v>165</v>
      </c>
      <c r="H128" s="177">
        <v>525.7</v>
      </c>
      <c r="I128" s="178"/>
      <c r="J128" s="179">
        <f>ROUND(I128*H128,2)</f>
        <v>0</v>
      </c>
      <c r="K128" s="175" t="s">
        <v>140</v>
      </c>
      <c r="L128" s="39"/>
      <c r="M128" s="180" t="s">
        <v>19</v>
      </c>
      <c r="N128" s="181" t="s">
        <v>42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141</v>
      </c>
      <c r="AT128" s="184" t="s">
        <v>136</v>
      </c>
      <c r="AU128" s="184" t="s">
        <v>82</v>
      </c>
      <c r="AY128" s="17" t="s">
        <v>134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79</v>
      </c>
      <c r="BK128" s="185">
        <f>ROUND(I128*H128,2)</f>
        <v>0</v>
      </c>
      <c r="BL128" s="17" t="s">
        <v>141</v>
      </c>
      <c r="BM128" s="184" t="s">
        <v>857</v>
      </c>
    </row>
    <row r="129" spans="1:47" s="2" customFormat="1" ht="19.5">
      <c r="A129" s="34"/>
      <c r="B129" s="35"/>
      <c r="C129" s="36"/>
      <c r="D129" s="186" t="s">
        <v>143</v>
      </c>
      <c r="E129" s="36"/>
      <c r="F129" s="187" t="s">
        <v>210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143</v>
      </c>
      <c r="AU129" s="17" t="s">
        <v>82</v>
      </c>
    </row>
    <row r="130" spans="1:47" s="2" customFormat="1" ht="11.25">
      <c r="A130" s="34"/>
      <c r="B130" s="35"/>
      <c r="C130" s="36"/>
      <c r="D130" s="191" t="s">
        <v>145</v>
      </c>
      <c r="E130" s="36"/>
      <c r="F130" s="192" t="s">
        <v>211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82</v>
      </c>
    </row>
    <row r="131" spans="2:51" s="13" customFormat="1" ht="11.25">
      <c r="B131" s="193"/>
      <c r="C131" s="194"/>
      <c r="D131" s="186" t="s">
        <v>147</v>
      </c>
      <c r="E131" s="195" t="s">
        <v>19</v>
      </c>
      <c r="F131" s="196" t="s">
        <v>858</v>
      </c>
      <c r="G131" s="194"/>
      <c r="H131" s="197">
        <v>525.7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147</v>
      </c>
      <c r="AU131" s="203" t="s">
        <v>82</v>
      </c>
      <c r="AV131" s="13" t="s">
        <v>82</v>
      </c>
      <c r="AW131" s="13" t="s">
        <v>33</v>
      </c>
      <c r="AX131" s="13" t="s">
        <v>79</v>
      </c>
      <c r="AY131" s="203" t="s">
        <v>134</v>
      </c>
    </row>
    <row r="132" spans="1:65" s="2" customFormat="1" ht="16.5" customHeight="1">
      <c r="A132" s="34"/>
      <c r="B132" s="35"/>
      <c r="C132" s="204" t="s">
        <v>206</v>
      </c>
      <c r="D132" s="204" t="s">
        <v>213</v>
      </c>
      <c r="E132" s="205" t="s">
        <v>214</v>
      </c>
      <c r="F132" s="206" t="s">
        <v>215</v>
      </c>
      <c r="G132" s="207" t="s">
        <v>165</v>
      </c>
      <c r="H132" s="208">
        <v>525.7</v>
      </c>
      <c r="I132" s="209"/>
      <c r="J132" s="210">
        <f>ROUND(I132*H132,2)</f>
        <v>0</v>
      </c>
      <c r="K132" s="206" t="s">
        <v>19</v>
      </c>
      <c r="L132" s="211"/>
      <c r="M132" s="212" t="s">
        <v>19</v>
      </c>
      <c r="N132" s="213" t="s">
        <v>42</v>
      </c>
      <c r="O132" s="64"/>
      <c r="P132" s="182">
        <f>O132*H132</f>
        <v>0</v>
      </c>
      <c r="Q132" s="182">
        <v>1.8</v>
      </c>
      <c r="R132" s="182">
        <f>Q132*H132</f>
        <v>946.2600000000001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192</v>
      </c>
      <c r="AT132" s="184" t="s">
        <v>213</v>
      </c>
      <c r="AU132" s="184" t="s">
        <v>82</v>
      </c>
      <c r="AY132" s="17" t="s">
        <v>134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79</v>
      </c>
      <c r="BK132" s="185">
        <f>ROUND(I132*H132,2)</f>
        <v>0</v>
      </c>
      <c r="BL132" s="17" t="s">
        <v>141</v>
      </c>
      <c r="BM132" s="184" t="s">
        <v>859</v>
      </c>
    </row>
    <row r="133" spans="1:47" s="2" customFormat="1" ht="11.25">
      <c r="A133" s="34"/>
      <c r="B133" s="35"/>
      <c r="C133" s="36"/>
      <c r="D133" s="186" t="s">
        <v>143</v>
      </c>
      <c r="E133" s="36"/>
      <c r="F133" s="187" t="s">
        <v>215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143</v>
      </c>
      <c r="AU133" s="17" t="s">
        <v>82</v>
      </c>
    </row>
    <row r="134" spans="2:51" s="13" customFormat="1" ht="11.25">
      <c r="B134" s="193"/>
      <c r="C134" s="194"/>
      <c r="D134" s="186" t="s">
        <v>147</v>
      </c>
      <c r="E134" s="195" t="s">
        <v>19</v>
      </c>
      <c r="F134" s="196" t="s">
        <v>858</v>
      </c>
      <c r="G134" s="194"/>
      <c r="H134" s="197">
        <v>525.7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147</v>
      </c>
      <c r="AU134" s="203" t="s">
        <v>82</v>
      </c>
      <c r="AV134" s="13" t="s">
        <v>82</v>
      </c>
      <c r="AW134" s="13" t="s">
        <v>33</v>
      </c>
      <c r="AX134" s="13" t="s">
        <v>79</v>
      </c>
      <c r="AY134" s="203" t="s">
        <v>134</v>
      </c>
    </row>
    <row r="135" spans="1:65" s="2" customFormat="1" ht="21.75" customHeight="1">
      <c r="A135" s="34"/>
      <c r="B135" s="35"/>
      <c r="C135" s="173" t="s">
        <v>212</v>
      </c>
      <c r="D135" s="173" t="s">
        <v>136</v>
      </c>
      <c r="E135" s="174" t="s">
        <v>860</v>
      </c>
      <c r="F135" s="175" t="s">
        <v>861</v>
      </c>
      <c r="G135" s="176" t="s">
        <v>165</v>
      </c>
      <c r="H135" s="177">
        <v>535</v>
      </c>
      <c r="I135" s="178"/>
      <c r="J135" s="179">
        <f>ROUND(I135*H135,2)</f>
        <v>0</v>
      </c>
      <c r="K135" s="175" t="s">
        <v>140</v>
      </c>
      <c r="L135" s="39"/>
      <c r="M135" s="180" t="s">
        <v>19</v>
      </c>
      <c r="N135" s="181" t="s">
        <v>42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141</v>
      </c>
      <c r="AT135" s="184" t="s">
        <v>136</v>
      </c>
      <c r="AU135" s="184" t="s">
        <v>82</v>
      </c>
      <c r="AY135" s="17" t="s">
        <v>134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79</v>
      </c>
      <c r="BK135" s="185">
        <f>ROUND(I135*H135,2)</f>
        <v>0</v>
      </c>
      <c r="BL135" s="17" t="s">
        <v>141</v>
      </c>
      <c r="BM135" s="184" t="s">
        <v>862</v>
      </c>
    </row>
    <row r="136" spans="1:47" s="2" customFormat="1" ht="19.5">
      <c r="A136" s="34"/>
      <c r="B136" s="35"/>
      <c r="C136" s="36"/>
      <c r="D136" s="186" t="s">
        <v>143</v>
      </c>
      <c r="E136" s="36"/>
      <c r="F136" s="187" t="s">
        <v>863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143</v>
      </c>
      <c r="AU136" s="17" t="s">
        <v>82</v>
      </c>
    </row>
    <row r="137" spans="1:47" s="2" customFormat="1" ht="11.25">
      <c r="A137" s="34"/>
      <c r="B137" s="35"/>
      <c r="C137" s="36"/>
      <c r="D137" s="191" t="s">
        <v>145</v>
      </c>
      <c r="E137" s="36"/>
      <c r="F137" s="192" t="s">
        <v>864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82</v>
      </c>
    </row>
    <row r="138" spans="2:51" s="13" customFormat="1" ht="11.25">
      <c r="B138" s="193"/>
      <c r="C138" s="194"/>
      <c r="D138" s="186" t="s">
        <v>147</v>
      </c>
      <c r="E138" s="195" t="s">
        <v>19</v>
      </c>
      <c r="F138" s="196" t="s">
        <v>865</v>
      </c>
      <c r="G138" s="194"/>
      <c r="H138" s="197">
        <v>258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147</v>
      </c>
      <c r="AU138" s="203" t="s">
        <v>82</v>
      </c>
      <c r="AV138" s="13" t="s">
        <v>82</v>
      </c>
      <c r="AW138" s="13" t="s">
        <v>33</v>
      </c>
      <c r="AX138" s="13" t="s">
        <v>71</v>
      </c>
      <c r="AY138" s="203" t="s">
        <v>134</v>
      </c>
    </row>
    <row r="139" spans="2:51" s="13" customFormat="1" ht="11.25">
      <c r="B139" s="193"/>
      <c r="C139" s="194"/>
      <c r="D139" s="186" t="s">
        <v>147</v>
      </c>
      <c r="E139" s="195" t="s">
        <v>19</v>
      </c>
      <c r="F139" s="196" t="s">
        <v>866</v>
      </c>
      <c r="G139" s="194"/>
      <c r="H139" s="197">
        <v>147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147</v>
      </c>
      <c r="AU139" s="203" t="s">
        <v>82</v>
      </c>
      <c r="AV139" s="13" t="s">
        <v>82</v>
      </c>
      <c r="AW139" s="13" t="s">
        <v>33</v>
      </c>
      <c r="AX139" s="13" t="s">
        <v>71</v>
      </c>
      <c r="AY139" s="203" t="s">
        <v>134</v>
      </c>
    </row>
    <row r="140" spans="2:51" s="13" customFormat="1" ht="11.25">
      <c r="B140" s="193"/>
      <c r="C140" s="194"/>
      <c r="D140" s="186" t="s">
        <v>147</v>
      </c>
      <c r="E140" s="195" t="s">
        <v>19</v>
      </c>
      <c r="F140" s="196" t="s">
        <v>867</v>
      </c>
      <c r="G140" s="194"/>
      <c r="H140" s="197">
        <v>130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147</v>
      </c>
      <c r="AU140" s="203" t="s">
        <v>82</v>
      </c>
      <c r="AV140" s="13" t="s">
        <v>82</v>
      </c>
      <c r="AW140" s="13" t="s">
        <v>33</v>
      </c>
      <c r="AX140" s="13" t="s">
        <v>71</v>
      </c>
      <c r="AY140" s="203" t="s">
        <v>134</v>
      </c>
    </row>
    <row r="141" spans="1:65" s="2" customFormat="1" ht="16.5" customHeight="1">
      <c r="A141" s="34"/>
      <c r="B141" s="35"/>
      <c r="C141" s="173" t="s">
        <v>218</v>
      </c>
      <c r="D141" s="173" t="s">
        <v>136</v>
      </c>
      <c r="E141" s="174" t="s">
        <v>868</v>
      </c>
      <c r="F141" s="175" t="s">
        <v>869</v>
      </c>
      <c r="G141" s="176" t="s">
        <v>158</v>
      </c>
      <c r="H141" s="177">
        <v>416</v>
      </c>
      <c r="I141" s="178"/>
      <c r="J141" s="179">
        <f>ROUND(I141*H141,2)</f>
        <v>0</v>
      </c>
      <c r="K141" s="175" t="s">
        <v>140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141</v>
      </c>
      <c r="AT141" s="184" t="s">
        <v>136</v>
      </c>
      <c r="AU141" s="184" t="s">
        <v>82</v>
      </c>
      <c r="AY141" s="17" t="s">
        <v>134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79</v>
      </c>
      <c r="BK141" s="185">
        <f>ROUND(I141*H141,2)</f>
        <v>0</v>
      </c>
      <c r="BL141" s="17" t="s">
        <v>141</v>
      </c>
      <c r="BM141" s="184" t="s">
        <v>870</v>
      </c>
    </row>
    <row r="142" spans="1:47" s="2" customFormat="1" ht="11.25">
      <c r="A142" s="34"/>
      <c r="B142" s="35"/>
      <c r="C142" s="36"/>
      <c r="D142" s="186" t="s">
        <v>143</v>
      </c>
      <c r="E142" s="36"/>
      <c r="F142" s="187" t="s">
        <v>871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143</v>
      </c>
      <c r="AU142" s="17" t="s">
        <v>82</v>
      </c>
    </row>
    <row r="143" spans="1:47" s="2" customFormat="1" ht="11.25">
      <c r="A143" s="34"/>
      <c r="B143" s="35"/>
      <c r="C143" s="36"/>
      <c r="D143" s="191" t="s">
        <v>145</v>
      </c>
      <c r="E143" s="36"/>
      <c r="F143" s="192" t="s">
        <v>872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2:51" s="13" customFormat="1" ht="11.25">
      <c r="B144" s="193"/>
      <c r="C144" s="194"/>
      <c r="D144" s="186" t="s">
        <v>147</v>
      </c>
      <c r="E144" s="195" t="s">
        <v>19</v>
      </c>
      <c r="F144" s="196" t="s">
        <v>873</v>
      </c>
      <c r="G144" s="194"/>
      <c r="H144" s="197">
        <v>190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147</v>
      </c>
      <c r="AU144" s="203" t="s">
        <v>82</v>
      </c>
      <c r="AV144" s="13" t="s">
        <v>82</v>
      </c>
      <c r="AW144" s="13" t="s">
        <v>33</v>
      </c>
      <c r="AX144" s="13" t="s">
        <v>71</v>
      </c>
      <c r="AY144" s="203" t="s">
        <v>134</v>
      </c>
    </row>
    <row r="145" spans="2:51" s="13" customFormat="1" ht="11.25">
      <c r="B145" s="193"/>
      <c r="C145" s="194"/>
      <c r="D145" s="186" t="s">
        <v>147</v>
      </c>
      <c r="E145" s="195" t="s">
        <v>19</v>
      </c>
      <c r="F145" s="196" t="s">
        <v>874</v>
      </c>
      <c r="G145" s="194"/>
      <c r="H145" s="197">
        <v>121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147</v>
      </c>
      <c r="AU145" s="203" t="s">
        <v>82</v>
      </c>
      <c r="AV145" s="13" t="s">
        <v>82</v>
      </c>
      <c r="AW145" s="13" t="s">
        <v>33</v>
      </c>
      <c r="AX145" s="13" t="s">
        <v>71</v>
      </c>
      <c r="AY145" s="203" t="s">
        <v>134</v>
      </c>
    </row>
    <row r="146" spans="2:51" s="13" customFormat="1" ht="11.25">
      <c r="B146" s="193"/>
      <c r="C146" s="194"/>
      <c r="D146" s="186" t="s">
        <v>147</v>
      </c>
      <c r="E146" s="195" t="s">
        <v>19</v>
      </c>
      <c r="F146" s="196" t="s">
        <v>875</v>
      </c>
      <c r="G146" s="194"/>
      <c r="H146" s="197">
        <v>105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147</v>
      </c>
      <c r="AU146" s="203" t="s">
        <v>82</v>
      </c>
      <c r="AV146" s="13" t="s">
        <v>82</v>
      </c>
      <c r="AW146" s="13" t="s">
        <v>33</v>
      </c>
      <c r="AX146" s="13" t="s">
        <v>71</v>
      </c>
      <c r="AY146" s="203" t="s">
        <v>134</v>
      </c>
    </row>
    <row r="147" spans="1:65" s="2" customFormat="1" ht="16.5" customHeight="1">
      <c r="A147" s="34"/>
      <c r="B147" s="35"/>
      <c r="C147" s="204" t="s">
        <v>225</v>
      </c>
      <c r="D147" s="204" t="s">
        <v>213</v>
      </c>
      <c r="E147" s="205" t="s">
        <v>274</v>
      </c>
      <c r="F147" s="206" t="s">
        <v>275</v>
      </c>
      <c r="G147" s="207" t="s">
        <v>257</v>
      </c>
      <c r="H147" s="208">
        <v>8.57</v>
      </c>
      <c r="I147" s="209"/>
      <c r="J147" s="210">
        <f>ROUND(I147*H147,2)</f>
        <v>0</v>
      </c>
      <c r="K147" s="206" t="s">
        <v>140</v>
      </c>
      <c r="L147" s="211"/>
      <c r="M147" s="212" t="s">
        <v>19</v>
      </c>
      <c r="N147" s="213" t="s">
        <v>42</v>
      </c>
      <c r="O147" s="64"/>
      <c r="P147" s="182">
        <f>O147*H147</f>
        <v>0</v>
      </c>
      <c r="Q147" s="182">
        <v>0.001</v>
      </c>
      <c r="R147" s="182">
        <f>Q147*H147</f>
        <v>0.008570000000000001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192</v>
      </c>
      <c r="AT147" s="184" t="s">
        <v>213</v>
      </c>
      <c r="AU147" s="184" t="s">
        <v>82</v>
      </c>
      <c r="AY147" s="17" t="s">
        <v>134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79</v>
      </c>
      <c r="BK147" s="185">
        <f>ROUND(I147*H147,2)</f>
        <v>0</v>
      </c>
      <c r="BL147" s="17" t="s">
        <v>141</v>
      </c>
      <c r="BM147" s="184" t="s">
        <v>876</v>
      </c>
    </row>
    <row r="148" spans="1:47" s="2" customFormat="1" ht="11.25">
      <c r="A148" s="34"/>
      <c r="B148" s="35"/>
      <c r="C148" s="36"/>
      <c r="D148" s="186" t="s">
        <v>143</v>
      </c>
      <c r="E148" s="36"/>
      <c r="F148" s="187" t="s">
        <v>275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143</v>
      </c>
      <c r="AU148" s="17" t="s">
        <v>82</v>
      </c>
    </row>
    <row r="149" spans="2:51" s="13" customFormat="1" ht="11.25">
      <c r="B149" s="193"/>
      <c r="C149" s="194"/>
      <c r="D149" s="186" t="s">
        <v>147</v>
      </c>
      <c r="E149" s="195" t="s">
        <v>19</v>
      </c>
      <c r="F149" s="196" t="s">
        <v>877</v>
      </c>
      <c r="G149" s="194"/>
      <c r="H149" s="197">
        <v>8.57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147</v>
      </c>
      <c r="AU149" s="203" t="s">
        <v>82</v>
      </c>
      <c r="AV149" s="13" t="s">
        <v>82</v>
      </c>
      <c r="AW149" s="13" t="s">
        <v>33</v>
      </c>
      <c r="AX149" s="13" t="s">
        <v>79</v>
      </c>
      <c r="AY149" s="203" t="s">
        <v>134</v>
      </c>
    </row>
    <row r="150" spans="1:65" s="2" customFormat="1" ht="16.5" customHeight="1">
      <c r="A150" s="34"/>
      <c r="B150" s="35"/>
      <c r="C150" s="173" t="s">
        <v>230</v>
      </c>
      <c r="D150" s="173" t="s">
        <v>136</v>
      </c>
      <c r="E150" s="174" t="s">
        <v>284</v>
      </c>
      <c r="F150" s="175" t="s">
        <v>285</v>
      </c>
      <c r="G150" s="176" t="s">
        <v>158</v>
      </c>
      <c r="H150" s="177">
        <v>357</v>
      </c>
      <c r="I150" s="178"/>
      <c r="J150" s="179">
        <f>ROUND(I150*H150,2)</f>
        <v>0</v>
      </c>
      <c r="K150" s="175" t="s">
        <v>140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141</v>
      </c>
      <c r="AT150" s="184" t="s">
        <v>136</v>
      </c>
      <c r="AU150" s="184" t="s">
        <v>82</v>
      </c>
      <c r="AY150" s="17" t="s">
        <v>134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141</v>
      </c>
      <c r="BM150" s="184" t="s">
        <v>878</v>
      </c>
    </row>
    <row r="151" spans="1:47" s="2" customFormat="1" ht="19.5">
      <c r="A151" s="34"/>
      <c r="B151" s="35"/>
      <c r="C151" s="36"/>
      <c r="D151" s="186" t="s">
        <v>143</v>
      </c>
      <c r="E151" s="36"/>
      <c r="F151" s="187" t="s">
        <v>287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143</v>
      </c>
      <c r="AU151" s="17" t="s">
        <v>82</v>
      </c>
    </row>
    <row r="152" spans="1:47" s="2" customFormat="1" ht="11.25">
      <c r="A152" s="34"/>
      <c r="B152" s="35"/>
      <c r="C152" s="36"/>
      <c r="D152" s="191" t="s">
        <v>145</v>
      </c>
      <c r="E152" s="36"/>
      <c r="F152" s="192" t="s">
        <v>288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2:51" s="13" customFormat="1" ht="11.25">
      <c r="B153" s="193"/>
      <c r="C153" s="194"/>
      <c r="D153" s="186" t="s">
        <v>147</v>
      </c>
      <c r="E153" s="195" t="s">
        <v>19</v>
      </c>
      <c r="F153" s="196" t="s">
        <v>879</v>
      </c>
      <c r="G153" s="194"/>
      <c r="H153" s="197">
        <v>170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147</v>
      </c>
      <c r="AU153" s="203" t="s">
        <v>82</v>
      </c>
      <c r="AV153" s="13" t="s">
        <v>82</v>
      </c>
      <c r="AW153" s="13" t="s">
        <v>33</v>
      </c>
      <c r="AX153" s="13" t="s">
        <v>71</v>
      </c>
      <c r="AY153" s="203" t="s">
        <v>134</v>
      </c>
    </row>
    <row r="154" spans="2:51" s="13" customFormat="1" ht="11.25">
      <c r="B154" s="193"/>
      <c r="C154" s="194"/>
      <c r="D154" s="186" t="s">
        <v>147</v>
      </c>
      <c r="E154" s="195" t="s">
        <v>19</v>
      </c>
      <c r="F154" s="196" t="s">
        <v>880</v>
      </c>
      <c r="G154" s="194"/>
      <c r="H154" s="197">
        <v>102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147</v>
      </c>
      <c r="AU154" s="203" t="s">
        <v>82</v>
      </c>
      <c r="AV154" s="13" t="s">
        <v>82</v>
      </c>
      <c r="AW154" s="13" t="s">
        <v>33</v>
      </c>
      <c r="AX154" s="13" t="s">
        <v>71</v>
      </c>
      <c r="AY154" s="203" t="s">
        <v>134</v>
      </c>
    </row>
    <row r="155" spans="2:51" s="13" customFormat="1" ht="11.25">
      <c r="B155" s="193"/>
      <c r="C155" s="194"/>
      <c r="D155" s="186" t="s">
        <v>147</v>
      </c>
      <c r="E155" s="195" t="s">
        <v>19</v>
      </c>
      <c r="F155" s="196" t="s">
        <v>881</v>
      </c>
      <c r="G155" s="194"/>
      <c r="H155" s="197">
        <v>85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147</v>
      </c>
      <c r="AU155" s="203" t="s">
        <v>82</v>
      </c>
      <c r="AV155" s="13" t="s">
        <v>82</v>
      </c>
      <c r="AW155" s="13" t="s">
        <v>33</v>
      </c>
      <c r="AX155" s="13" t="s">
        <v>71</v>
      </c>
      <c r="AY155" s="203" t="s">
        <v>134</v>
      </c>
    </row>
    <row r="156" spans="1:65" s="2" customFormat="1" ht="16.5" customHeight="1">
      <c r="A156" s="34"/>
      <c r="B156" s="35"/>
      <c r="C156" s="173" t="s">
        <v>8</v>
      </c>
      <c r="D156" s="173" t="s">
        <v>136</v>
      </c>
      <c r="E156" s="174" t="s">
        <v>291</v>
      </c>
      <c r="F156" s="175" t="s">
        <v>292</v>
      </c>
      <c r="G156" s="176" t="s">
        <v>158</v>
      </c>
      <c r="H156" s="177">
        <v>416</v>
      </c>
      <c r="I156" s="178"/>
      <c r="J156" s="179">
        <f>ROUND(I156*H156,2)</f>
        <v>0</v>
      </c>
      <c r="K156" s="175" t="s">
        <v>140</v>
      </c>
      <c r="L156" s="39"/>
      <c r="M156" s="180" t="s">
        <v>19</v>
      </c>
      <c r="N156" s="181" t="s">
        <v>42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141</v>
      </c>
      <c r="AT156" s="184" t="s">
        <v>136</v>
      </c>
      <c r="AU156" s="184" t="s">
        <v>82</v>
      </c>
      <c r="AY156" s="17" t="s">
        <v>134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79</v>
      </c>
      <c r="BK156" s="185">
        <f>ROUND(I156*H156,2)</f>
        <v>0</v>
      </c>
      <c r="BL156" s="17" t="s">
        <v>141</v>
      </c>
      <c r="BM156" s="184" t="s">
        <v>882</v>
      </c>
    </row>
    <row r="157" spans="1:47" s="2" customFormat="1" ht="11.25">
      <c r="A157" s="34"/>
      <c r="B157" s="35"/>
      <c r="C157" s="36"/>
      <c r="D157" s="186" t="s">
        <v>143</v>
      </c>
      <c r="E157" s="36"/>
      <c r="F157" s="187" t="s">
        <v>294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143</v>
      </c>
      <c r="AU157" s="17" t="s">
        <v>82</v>
      </c>
    </row>
    <row r="158" spans="1:47" s="2" customFormat="1" ht="11.25">
      <c r="A158" s="34"/>
      <c r="B158" s="35"/>
      <c r="C158" s="36"/>
      <c r="D158" s="191" t="s">
        <v>145</v>
      </c>
      <c r="E158" s="36"/>
      <c r="F158" s="192" t="s">
        <v>295</v>
      </c>
      <c r="G158" s="36"/>
      <c r="H158" s="36"/>
      <c r="I158" s="188"/>
      <c r="J158" s="36"/>
      <c r="K158" s="36"/>
      <c r="L158" s="39"/>
      <c r="M158" s="189"/>
      <c r="N158" s="190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145</v>
      </c>
      <c r="AU158" s="17" t="s">
        <v>82</v>
      </c>
    </row>
    <row r="159" spans="2:51" s="13" customFormat="1" ht="11.25">
      <c r="B159" s="193"/>
      <c r="C159" s="194"/>
      <c r="D159" s="186" t="s">
        <v>147</v>
      </c>
      <c r="E159" s="195" t="s">
        <v>19</v>
      </c>
      <c r="F159" s="196" t="s">
        <v>873</v>
      </c>
      <c r="G159" s="194"/>
      <c r="H159" s="197">
        <v>190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147</v>
      </c>
      <c r="AU159" s="203" t="s">
        <v>82</v>
      </c>
      <c r="AV159" s="13" t="s">
        <v>82</v>
      </c>
      <c r="AW159" s="13" t="s">
        <v>33</v>
      </c>
      <c r="AX159" s="13" t="s">
        <v>71</v>
      </c>
      <c r="AY159" s="203" t="s">
        <v>134</v>
      </c>
    </row>
    <row r="160" spans="2:51" s="13" customFormat="1" ht="11.25">
      <c r="B160" s="193"/>
      <c r="C160" s="194"/>
      <c r="D160" s="186" t="s">
        <v>147</v>
      </c>
      <c r="E160" s="195" t="s">
        <v>19</v>
      </c>
      <c r="F160" s="196" t="s">
        <v>874</v>
      </c>
      <c r="G160" s="194"/>
      <c r="H160" s="197">
        <v>121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147</v>
      </c>
      <c r="AU160" s="203" t="s">
        <v>82</v>
      </c>
      <c r="AV160" s="13" t="s">
        <v>82</v>
      </c>
      <c r="AW160" s="13" t="s">
        <v>33</v>
      </c>
      <c r="AX160" s="13" t="s">
        <v>71</v>
      </c>
      <c r="AY160" s="203" t="s">
        <v>134</v>
      </c>
    </row>
    <row r="161" spans="2:51" s="13" customFormat="1" ht="11.25">
      <c r="B161" s="193"/>
      <c r="C161" s="194"/>
      <c r="D161" s="186" t="s">
        <v>147</v>
      </c>
      <c r="E161" s="195" t="s">
        <v>19</v>
      </c>
      <c r="F161" s="196" t="s">
        <v>875</v>
      </c>
      <c r="G161" s="194"/>
      <c r="H161" s="197">
        <v>105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147</v>
      </c>
      <c r="AU161" s="203" t="s">
        <v>82</v>
      </c>
      <c r="AV161" s="13" t="s">
        <v>82</v>
      </c>
      <c r="AW161" s="13" t="s">
        <v>33</v>
      </c>
      <c r="AX161" s="13" t="s">
        <v>71</v>
      </c>
      <c r="AY161" s="203" t="s">
        <v>134</v>
      </c>
    </row>
    <row r="162" spans="2:63" s="12" customFormat="1" ht="22.9" customHeight="1">
      <c r="B162" s="157"/>
      <c r="C162" s="158"/>
      <c r="D162" s="159" t="s">
        <v>70</v>
      </c>
      <c r="E162" s="171" t="s">
        <v>82</v>
      </c>
      <c r="F162" s="171" t="s">
        <v>455</v>
      </c>
      <c r="G162" s="158"/>
      <c r="H162" s="158"/>
      <c r="I162" s="161"/>
      <c r="J162" s="172">
        <f>BK162</f>
        <v>0</v>
      </c>
      <c r="K162" s="158"/>
      <c r="L162" s="163"/>
      <c r="M162" s="164"/>
      <c r="N162" s="165"/>
      <c r="O162" s="165"/>
      <c r="P162" s="166">
        <f>SUM(P163:P182)</f>
        <v>0</v>
      </c>
      <c r="Q162" s="165"/>
      <c r="R162" s="166">
        <f>SUM(R163:R182)</f>
        <v>13.595318639999999</v>
      </c>
      <c r="S162" s="165"/>
      <c r="T162" s="167">
        <f>SUM(T163:T182)</f>
        <v>0</v>
      </c>
      <c r="AR162" s="168" t="s">
        <v>79</v>
      </c>
      <c r="AT162" s="169" t="s">
        <v>70</v>
      </c>
      <c r="AU162" s="169" t="s">
        <v>79</v>
      </c>
      <c r="AY162" s="168" t="s">
        <v>134</v>
      </c>
      <c r="BK162" s="170">
        <f>SUM(BK163:BK182)</f>
        <v>0</v>
      </c>
    </row>
    <row r="163" spans="1:65" s="2" customFormat="1" ht="16.5" customHeight="1">
      <c r="A163" s="34"/>
      <c r="B163" s="35"/>
      <c r="C163" s="173" t="s">
        <v>246</v>
      </c>
      <c r="D163" s="173" t="s">
        <v>136</v>
      </c>
      <c r="E163" s="174" t="s">
        <v>883</v>
      </c>
      <c r="F163" s="175" t="s">
        <v>884</v>
      </c>
      <c r="G163" s="176" t="s">
        <v>165</v>
      </c>
      <c r="H163" s="177">
        <v>9.5</v>
      </c>
      <c r="I163" s="178"/>
      <c r="J163" s="179">
        <f>ROUND(I163*H163,2)</f>
        <v>0</v>
      </c>
      <c r="K163" s="175" t="s">
        <v>140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141</v>
      </c>
      <c r="AT163" s="184" t="s">
        <v>136</v>
      </c>
      <c r="AU163" s="184" t="s">
        <v>82</v>
      </c>
      <c r="AY163" s="17" t="s">
        <v>134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141</v>
      </c>
      <c r="BM163" s="184" t="s">
        <v>885</v>
      </c>
    </row>
    <row r="164" spans="1:47" s="2" customFormat="1" ht="11.25">
      <c r="A164" s="34"/>
      <c r="B164" s="35"/>
      <c r="C164" s="36"/>
      <c r="D164" s="186" t="s">
        <v>143</v>
      </c>
      <c r="E164" s="36"/>
      <c r="F164" s="187" t="s">
        <v>886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143</v>
      </c>
      <c r="AU164" s="17" t="s">
        <v>82</v>
      </c>
    </row>
    <row r="165" spans="1:47" s="2" customFormat="1" ht="11.25">
      <c r="A165" s="34"/>
      <c r="B165" s="35"/>
      <c r="C165" s="36"/>
      <c r="D165" s="191" t="s">
        <v>145</v>
      </c>
      <c r="E165" s="36"/>
      <c r="F165" s="192" t="s">
        <v>887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145</v>
      </c>
      <c r="AU165" s="17" t="s">
        <v>82</v>
      </c>
    </row>
    <row r="166" spans="2:51" s="13" customFormat="1" ht="11.25">
      <c r="B166" s="193"/>
      <c r="C166" s="194"/>
      <c r="D166" s="186" t="s">
        <v>147</v>
      </c>
      <c r="E166" s="195" t="s">
        <v>19</v>
      </c>
      <c r="F166" s="196" t="s">
        <v>888</v>
      </c>
      <c r="G166" s="194"/>
      <c r="H166" s="197">
        <v>3.9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147</v>
      </c>
      <c r="AU166" s="203" t="s">
        <v>82</v>
      </c>
      <c r="AV166" s="13" t="s">
        <v>82</v>
      </c>
      <c r="AW166" s="13" t="s">
        <v>33</v>
      </c>
      <c r="AX166" s="13" t="s">
        <v>71</v>
      </c>
      <c r="AY166" s="203" t="s">
        <v>134</v>
      </c>
    </row>
    <row r="167" spans="2:51" s="13" customFormat="1" ht="11.25">
      <c r="B167" s="193"/>
      <c r="C167" s="194"/>
      <c r="D167" s="186" t="s">
        <v>147</v>
      </c>
      <c r="E167" s="195" t="s">
        <v>19</v>
      </c>
      <c r="F167" s="196" t="s">
        <v>889</v>
      </c>
      <c r="G167" s="194"/>
      <c r="H167" s="197">
        <v>3.5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147</v>
      </c>
      <c r="AU167" s="203" t="s">
        <v>82</v>
      </c>
      <c r="AV167" s="13" t="s">
        <v>82</v>
      </c>
      <c r="AW167" s="13" t="s">
        <v>33</v>
      </c>
      <c r="AX167" s="13" t="s">
        <v>71</v>
      </c>
      <c r="AY167" s="203" t="s">
        <v>134</v>
      </c>
    </row>
    <row r="168" spans="2:51" s="13" customFormat="1" ht="11.25">
      <c r="B168" s="193"/>
      <c r="C168" s="194"/>
      <c r="D168" s="186" t="s">
        <v>147</v>
      </c>
      <c r="E168" s="195" t="s">
        <v>19</v>
      </c>
      <c r="F168" s="196" t="s">
        <v>890</v>
      </c>
      <c r="G168" s="194"/>
      <c r="H168" s="197">
        <v>2.1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147</v>
      </c>
      <c r="AU168" s="203" t="s">
        <v>82</v>
      </c>
      <c r="AV168" s="13" t="s">
        <v>82</v>
      </c>
      <c r="AW168" s="13" t="s">
        <v>33</v>
      </c>
      <c r="AX168" s="13" t="s">
        <v>71</v>
      </c>
      <c r="AY168" s="203" t="s">
        <v>134</v>
      </c>
    </row>
    <row r="169" spans="1:65" s="2" customFormat="1" ht="16.5" customHeight="1">
      <c r="A169" s="34"/>
      <c r="B169" s="35"/>
      <c r="C169" s="173" t="s">
        <v>254</v>
      </c>
      <c r="D169" s="173" t="s">
        <v>136</v>
      </c>
      <c r="E169" s="174" t="s">
        <v>891</v>
      </c>
      <c r="F169" s="175" t="s">
        <v>892</v>
      </c>
      <c r="G169" s="176" t="s">
        <v>165</v>
      </c>
      <c r="H169" s="177">
        <v>5.832</v>
      </c>
      <c r="I169" s="178"/>
      <c r="J169" s="179">
        <f>ROUND(I169*H169,2)</f>
        <v>0</v>
      </c>
      <c r="K169" s="175" t="s">
        <v>140</v>
      </c>
      <c r="L169" s="39"/>
      <c r="M169" s="180" t="s">
        <v>19</v>
      </c>
      <c r="N169" s="181" t="s">
        <v>42</v>
      </c>
      <c r="O169" s="64"/>
      <c r="P169" s="182">
        <f>O169*H169</f>
        <v>0</v>
      </c>
      <c r="Q169" s="182">
        <v>2.30102</v>
      </c>
      <c r="R169" s="182">
        <f>Q169*H169</f>
        <v>13.419548639999999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141</v>
      </c>
      <c r="AT169" s="184" t="s">
        <v>136</v>
      </c>
      <c r="AU169" s="184" t="s">
        <v>82</v>
      </c>
      <c r="AY169" s="17" t="s">
        <v>134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79</v>
      </c>
      <c r="BK169" s="185">
        <f>ROUND(I169*H169,2)</f>
        <v>0</v>
      </c>
      <c r="BL169" s="17" t="s">
        <v>141</v>
      </c>
      <c r="BM169" s="184" t="s">
        <v>893</v>
      </c>
    </row>
    <row r="170" spans="1:47" s="2" customFormat="1" ht="11.25">
      <c r="A170" s="34"/>
      <c r="B170" s="35"/>
      <c r="C170" s="36"/>
      <c r="D170" s="186" t="s">
        <v>143</v>
      </c>
      <c r="E170" s="36"/>
      <c r="F170" s="187" t="s">
        <v>894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143</v>
      </c>
      <c r="AU170" s="17" t="s">
        <v>82</v>
      </c>
    </row>
    <row r="171" spans="1:47" s="2" customFormat="1" ht="11.25">
      <c r="A171" s="34"/>
      <c r="B171" s="35"/>
      <c r="C171" s="36"/>
      <c r="D171" s="191" t="s">
        <v>145</v>
      </c>
      <c r="E171" s="36"/>
      <c r="F171" s="192" t="s">
        <v>895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145</v>
      </c>
      <c r="AU171" s="17" t="s">
        <v>82</v>
      </c>
    </row>
    <row r="172" spans="2:51" s="14" customFormat="1" ht="11.25">
      <c r="B172" s="219"/>
      <c r="C172" s="220"/>
      <c r="D172" s="186" t="s">
        <v>147</v>
      </c>
      <c r="E172" s="221" t="s">
        <v>19</v>
      </c>
      <c r="F172" s="222" t="s">
        <v>841</v>
      </c>
      <c r="G172" s="220"/>
      <c r="H172" s="221" t="s">
        <v>19</v>
      </c>
      <c r="I172" s="223"/>
      <c r="J172" s="220"/>
      <c r="K172" s="220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82</v>
      </c>
      <c r="AV172" s="14" t="s">
        <v>79</v>
      </c>
      <c r="AW172" s="14" t="s">
        <v>33</v>
      </c>
      <c r="AX172" s="14" t="s">
        <v>71</v>
      </c>
      <c r="AY172" s="228" t="s">
        <v>134</v>
      </c>
    </row>
    <row r="173" spans="2:51" s="13" customFormat="1" ht="11.25">
      <c r="B173" s="193"/>
      <c r="C173" s="194"/>
      <c r="D173" s="186" t="s">
        <v>147</v>
      </c>
      <c r="E173" s="195" t="s">
        <v>19</v>
      </c>
      <c r="F173" s="196" t="s">
        <v>842</v>
      </c>
      <c r="G173" s="194"/>
      <c r="H173" s="197">
        <v>2.304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147</v>
      </c>
      <c r="AU173" s="203" t="s">
        <v>82</v>
      </c>
      <c r="AV173" s="13" t="s">
        <v>82</v>
      </c>
      <c r="AW173" s="13" t="s">
        <v>33</v>
      </c>
      <c r="AX173" s="13" t="s">
        <v>71</v>
      </c>
      <c r="AY173" s="203" t="s">
        <v>134</v>
      </c>
    </row>
    <row r="174" spans="2:51" s="13" customFormat="1" ht="11.25">
      <c r="B174" s="193"/>
      <c r="C174" s="194"/>
      <c r="D174" s="186" t="s">
        <v>147</v>
      </c>
      <c r="E174" s="195" t="s">
        <v>19</v>
      </c>
      <c r="F174" s="196" t="s">
        <v>843</v>
      </c>
      <c r="G174" s="194"/>
      <c r="H174" s="197">
        <v>1.8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147</v>
      </c>
      <c r="AU174" s="203" t="s">
        <v>82</v>
      </c>
      <c r="AV174" s="13" t="s">
        <v>82</v>
      </c>
      <c r="AW174" s="13" t="s">
        <v>33</v>
      </c>
      <c r="AX174" s="13" t="s">
        <v>71</v>
      </c>
      <c r="AY174" s="203" t="s">
        <v>134</v>
      </c>
    </row>
    <row r="175" spans="2:51" s="13" customFormat="1" ht="11.25">
      <c r="B175" s="193"/>
      <c r="C175" s="194"/>
      <c r="D175" s="186" t="s">
        <v>147</v>
      </c>
      <c r="E175" s="195" t="s">
        <v>19</v>
      </c>
      <c r="F175" s="196" t="s">
        <v>844</v>
      </c>
      <c r="G175" s="194"/>
      <c r="H175" s="197">
        <v>1.728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147</v>
      </c>
      <c r="AU175" s="203" t="s">
        <v>82</v>
      </c>
      <c r="AV175" s="13" t="s">
        <v>82</v>
      </c>
      <c r="AW175" s="13" t="s">
        <v>33</v>
      </c>
      <c r="AX175" s="13" t="s">
        <v>71</v>
      </c>
      <c r="AY175" s="203" t="s">
        <v>134</v>
      </c>
    </row>
    <row r="176" spans="1:65" s="2" customFormat="1" ht="16.5" customHeight="1">
      <c r="A176" s="34"/>
      <c r="B176" s="35"/>
      <c r="C176" s="173" t="s">
        <v>261</v>
      </c>
      <c r="D176" s="173" t="s">
        <v>136</v>
      </c>
      <c r="E176" s="174" t="s">
        <v>896</v>
      </c>
      <c r="F176" s="175" t="s">
        <v>897</v>
      </c>
      <c r="G176" s="176" t="s">
        <v>323</v>
      </c>
      <c r="H176" s="177">
        <v>81</v>
      </c>
      <c r="I176" s="178"/>
      <c r="J176" s="179">
        <f>ROUND(I176*H176,2)</f>
        <v>0</v>
      </c>
      <c r="K176" s="175" t="s">
        <v>140</v>
      </c>
      <c r="L176" s="39"/>
      <c r="M176" s="180" t="s">
        <v>19</v>
      </c>
      <c r="N176" s="181" t="s">
        <v>42</v>
      </c>
      <c r="O176" s="64"/>
      <c r="P176" s="182">
        <f>O176*H176</f>
        <v>0</v>
      </c>
      <c r="Q176" s="182">
        <v>0.00217</v>
      </c>
      <c r="R176" s="182">
        <f>Q176*H176</f>
        <v>0.17577</v>
      </c>
      <c r="S176" s="182">
        <v>0</v>
      </c>
      <c r="T176" s="18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4" t="s">
        <v>141</v>
      </c>
      <c r="AT176" s="184" t="s">
        <v>136</v>
      </c>
      <c r="AU176" s="184" t="s">
        <v>82</v>
      </c>
      <c r="AY176" s="17" t="s">
        <v>134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7" t="s">
        <v>79</v>
      </c>
      <c r="BK176" s="185">
        <f>ROUND(I176*H176,2)</f>
        <v>0</v>
      </c>
      <c r="BL176" s="17" t="s">
        <v>141</v>
      </c>
      <c r="BM176" s="184" t="s">
        <v>898</v>
      </c>
    </row>
    <row r="177" spans="1:47" s="2" customFormat="1" ht="19.5">
      <c r="A177" s="34"/>
      <c r="B177" s="35"/>
      <c r="C177" s="36"/>
      <c r="D177" s="186" t="s">
        <v>143</v>
      </c>
      <c r="E177" s="36"/>
      <c r="F177" s="187" t="s">
        <v>899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143</v>
      </c>
      <c r="AU177" s="17" t="s">
        <v>82</v>
      </c>
    </row>
    <row r="178" spans="1:47" s="2" customFormat="1" ht="11.25">
      <c r="A178" s="34"/>
      <c r="B178" s="35"/>
      <c r="C178" s="36"/>
      <c r="D178" s="191" t="s">
        <v>145</v>
      </c>
      <c r="E178" s="36"/>
      <c r="F178" s="192" t="s">
        <v>900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145</v>
      </c>
      <c r="AU178" s="17" t="s">
        <v>82</v>
      </c>
    </row>
    <row r="179" spans="2:51" s="14" customFormat="1" ht="11.25">
      <c r="B179" s="219"/>
      <c r="C179" s="220"/>
      <c r="D179" s="186" t="s">
        <v>147</v>
      </c>
      <c r="E179" s="221" t="s">
        <v>19</v>
      </c>
      <c r="F179" s="222" t="s">
        <v>841</v>
      </c>
      <c r="G179" s="220"/>
      <c r="H179" s="221" t="s">
        <v>19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147</v>
      </c>
      <c r="AU179" s="228" t="s">
        <v>82</v>
      </c>
      <c r="AV179" s="14" t="s">
        <v>79</v>
      </c>
      <c r="AW179" s="14" t="s">
        <v>33</v>
      </c>
      <c r="AX179" s="14" t="s">
        <v>71</v>
      </c>
      <c r="AY179" s="228" t="s">
        <v>134</v>
      </c>
    </row>
    <row r="180" spans="2:51" s="13" customFormat="1" ht="11.25">
      <c r="B180" s="193"/>
      <c r="C180" s="194"/>
      <c r="D180" s="186" t="s">
        <v>147</v>
      </c>
      <c r="E180" s="195" t="s">
        <v>19</v>
      </c>
      <c r="F180" s="196" t="s">
        <v>901</v>
      </c>
      <c r="G180" s="194"/>
      <c r="H180" s="197">
        <v>32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147</v>
      </c>
      <c r="AU180" s="203" t="s">
        <v>82</v>
      </c>
      <c r="AV180" s="13" t="s">
        <v>82</v>
      </c>
      <c r="AW180" s="13" t="s">
        <v>33</v>
      </c>
      <c r="AX180" s="13" t="s">
        <v>71</v>
      </c>
      <c r="AY180" s="203" t="s">
        <v>134</v>
      </c>
    </row>
    <row r="181" spans="2:51" s="13" customFormat="1" ht="11.25">
      <c r="B181" s="193"/>
      <c r="C181" s="194"/>
      <c r="D181" s="186" t="s">
        <v>147</v>
      </c>
      <c r="E181" s="195" t="s">
        <v>19</v>
      </c>
      <c r="F181" s="196" t="s">
        <v>902</v>
      </c>
      <c r="G181" s="194"/>
      <c r="H181" s="197">
        <v>25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147</v>
      </c>
      <c r="AU181" s="203" t="s">
        <v>82</v>
      </c>
      <c r="AV181" s="13" t="s">
        <v>82</v>
      </c>
      <c r="AW181" s="13" t="s">
        <v>33</v>
      </c>
      <c r="AX181" s="13" t="s">
        <v>71</v>
      </c>
      <c r="AY181" s="203" t="s">
        <v>134</v>
      </c>
    </row>
    <row r="182" spans="2:51" s="13" customFormat="1" ht="11.25">
      <c r="B182" s="193"/>
      <c r="C182" s="194"/>
      <c r="D182" s="186" t="s">
        <v>147</v>
      </c>
      <c r="E182" s="195" t="s">
        <v>19</v>
      </c>
      <c r="F182" s="196" t="s">
        <v>903</v>
      </c>
      <c r="G182" s="194"/>
      <c r="H182" s="197">
        <v>24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147</v>
      </c>
      <c r="AU182" s="203" t="s">
        <v>82</v>
      </c>
      <c r="AV182" s="13" t="s">
        <v>82</v>
      </c>
      <c r="AW182" s="13" t="s">
        <v>33</v>
      </c>
      <c r="AX182" s="13" t="s">
        <v>71</v>
      </c>
      <c r="AY182" s="203" t="s">
        <v>134</v>
      </c>
    </row>
    <row r="183" spans="2:63" s="12" customFormat="1" ht="22.9" customHeight="1">
      <c r="B183" s="157"/>
      <c r="C183" s="158"/>
      <c r="D183" s="159" t="s">
        <v>70</v>
      </c>
      <c r="E183" s="171" t="s">
        <v>155</v>
      </c>
      <c r="F183" s="171" t="s">
        <v>486</v>
      </c>
      <c r="G183" s="158"/>
      <c r="H183" s="158"/>
      <c r="I183" s="161"/>
      <c r="J183" s="172">
        <f>BK183</f>
        <v>0</v>
      </c>
      <c r="K183" s="158"/>
      <c r="L183" s="163"/>
      <c r="M183" s="164"/>
      <c r="N183" s="165"/>
      <c r="O183" s="165"/>
      <c r="P183" s="166">
        <f>SUM(P184:P241)</f>
        <v>0</v>
      </c>
      <c r="Q183" s="165"/>
      <c r="R183" s="166">
        <f>SUM(R184:R241)</f>
        <v>6.21159475</v>
      </c>
      <c r="S183" s="165"/>
      <c r="T183" s="167">
        <f>SUM(T184:T241)</f>
        <v>0</v>
      </c>
      <c r="AR183" s="168" t="s">
        <v>79</v>
      </c>
      <c r="AT183" s="169" t="s">
        <v>70</v>
      </c>
      <c r="AU183" s="169" t="s">
        <v>79</v>
      </c>
      <c r="AY183" s="168" t="s">
        <v>134</v>
      </c>
      <c r="BK183" s="170">
        <f>SUM(BK184:BK241)</f>
        <v>0</v>
      </c>
    </row>
    <row r="184" spans="1:65" s="2" customFormat="1" ht="16.5" customHeight="1">
      <c r="A184" s="34"/>
      <c r="B184" s="35"/>
      <c r="C184" s="173" t="s">
        <v>266</v>
      </c>
      <c r="D184" s="173" t="s">
        <v>136</v>
      </c>
      <c r="E184" s="174" t="s">
        <v>539</v>
      </c>
      <c r="F184" s="175" t="s">
        <v>540</v>
      </c>
      <c r="G184" s="176" t="s">
        <v>323</v>
      </c>
      <c r="H184" s="177">
        <v>81</v>
      </c>
      <c r="I184" s="178"/>
      <c r="J184" s="179">
        <f>ROUND(I184*H184,2)</f>
        <v>0</v>
      </c>
      <c r="K184" s="175" t="s">
        <v>140</v>
      </c>
      <c r="L184" s="39"/>
      <c r="M184" s="180" t="s">
        <v>19</v>
      </c>
      <c r="N184" s="181" t="s">
        <v>42</v>
      </c>
      <c r="O184" s="64"/>
      <c r="P184" s="182">
        <f>O184*H184</f>
        <v>0</v>
      </c>
      <c r="Q184" s="182">
        <v>0.00702</v>
      </c>
      <c r="R184" s="182">
        <f>Q184*H184</f>
        <v>0.56862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141</v>
      </c>
      <c r="AT184" s="184" t="s">
        <v>136</v>
      </c>
      <c r="AU184" s="184" t="s">
        <v>82</v>
      </c>
      <c r="AY184" s="17" t="s">
        <v>134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79</v>
      </c>
      <c r="BK184" s="185">
        <f>ROUND(I184*H184,2)</f>
        <v>0</v>
      </c>
      <c r="BL184" s="17" t="s">
        <v>141</v>
      </c>
      <c r="BM184" s="184" t="s">
        <v>904</v>
      </c>
    </row>
    <row r="185" spans="1:47" s="2" customFormat="1" ht="19.5">
      <c r="A185" s="34"/>
      <c r="B185" s="35"/>
      <c r="C185" s="36"/>
      <c r="D185" s="186" t="s">
        <v>143</v>
      </c>
      <c r="E185" s="36"/>
      <c r="F185" s="187" t="s">
        <v>542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143</v>
      </c>
      <c r="AU185" s="17" t="s">
        <v>82</v>
      </c>
    </row>
    <row r="186" spans="1:47" s="2" customFormat="1" ht="11.25">
      <c r="A186" s="34"/>
      <c r="B186" s="35"/>
      <c r="C186" s="36"/>
      <c r="D186" s="191" t="s">
        <v>145</v>
      </c>
      <c r="E186" s="36"/>
      <c r="F186" s="192" t="s">
        <v>543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145</v>
      </c>
      <c r="AU186" s="17" t="s">
        <v>82</v>
      </c>
    </row>
    <row r="187" spans="1:47" s="2" customFormat="1" ht="19.5">
      <c r="A187" s="34"/>
      <c r="B187" s="35"/>
      <c r="C187" s="36"/>
      <c r="D187" s="186" t="s">
        <v>243</v>
      </c>
      <c r="E187" s="36"/>
      <c r="F187" s="214" t="s">
        <v>905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243</v>
      </c>
      <c r="AU187" s="17" t="s">
        <v>82</v>
      </c>
    </row>
    <row r="188" spans="2:51" s="14" customFormat="1" ht="11.25">
      <c r="B188" s="219"/>
      <c r="C188" s="220"/>
      <c r="D188" s="186" t="s">
        <v>147</v>
      </c>
      <c r="E188" s="221" t="s">
        <v>19</v>
      </c>
      <c r="F188" s="222" t="s">
        <v>906</v>
      </c>
      <c r="G188" s="220"/>
      <c r="H188" s="221" t="s">
        <v>19</v>
      </c>
      <c r="I188" s="223"/>
      <c r="J188" s="220"/>
      <c r="K188" s="220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147</v>
      </c>
      <c r="AU188" s="228" t="s">
        <v>82</v>
      </c>
      <c r="AV188" s="14" t="s">
        <v>79</v>
      </c>
      <c r="AW188" s="14" t="s">
        <v>33</v>
      </c>
      <c r="AX188" s="14" t="s">
        <v>71</v>
      </c>
      <c r="AY188" s="228" t="s">
        <v>134</v>
      </c>
    </row>
    <row r="189" spans="2:51" s="13" customFormat="1" ht="11.25">
      <c r="B189" s="193"/>
      <c r="C189" s="194"/>
      <c r="D189" s="186" t="s">
        <v>147</v>
      </c>
      <c r="E189" s="195" t="s">
        <v>19</v>
      </c>
      <c r="F189" s="196" t="s">
        <v>901</v>
      </c>
      <c r="G189" s="194"/>
      <c r="H189" s="197">
        <v>32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147</v>
      </c>
      <c r="AU189" s="203" t="s">
        <v>82</v>
      </c>
      <c r="AV189" s="13" t="s">
        <v>82</v>
      </c>
      <c r="AW189" s="13" t="s">
        <v>33</v>
      </c>
      <c r="AX189" s="13" t="s">
        <v>71</v>
      </c>
      <c r="AY189" s="203" t="s">
        <v>134</v>
      </c>
    </row>
    <row r="190" spans="2:51" s="13" customFormat="1" ht="11.25">
      <c r="B190" s="193"/>
      <c r="C190" s="194"/>
      <c r="D190" s="186" t="s">
        <v>147</v>
      </c>
      <c r="E190" s="195" t="s">
        <v>19</v>
      </c>
      <c r="F190" s="196" t="s">
        <v>902</v>
      </c>
      <c r="G190" s="194"/>
      <c r="H190" s="197">
        <v>25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147</v>
      </c>
      <c r="AU190" s="203" t="s">
        <v>82</v>
      </c>
      <c r="AV190" s="13" t="s">
        <v>82</v>
      </c>
      <c r="AW190" s="13" t="s">
        <v>33</v>
      </c>
      <c r="AX190" s="13" t="s">
        <v>71</v>
      </c>
      <c r="AY190" s="203" t="s">
        <v>134</v>
      </c>
    </row>
    <row r="191" spans="2:51" s="13" customFormat="1" ht="11.25">
      <c r="B191" s="193"/>
      <c r="C191" s="194"/>
      <c r="D191" s="186" t="s">
        <v>147</v>
      </c>
      <c r="E191" s="195" t="s">
        <v>19</v>
      </c>
      <c r="F191" s="196" t="s">
        <v>903</v>
      </c>
      <c r="G191" s="194"/>
      <c r="H191" s="197">
        <v>24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147</v>
      </c>
      <c r="AU191" s="203" t="s">
        <v>82</v>
      </c>
      <c r="AV191" s="13" t="s">
        <v>82</v>
      </c>
      <c r="AW191" s="13" t="s">
        <v>33</v>
      </c>
      <c r="AX191" s="13" t="s">
        <v>71</v>
      </c>
      <c r="AY191" s="203" t="s">
        <v>134</v>
      </c>
    </row>
    <row r="192" spans="1:65" s="2" customFormat="1" ht="16.5" customHeight="1">
      <c r="A192" s="34"/>
      <c r="B192" s="35"/>
      <c r="C192" s="204" t="s">
        <v>273</v>
      </c>
      <c r="D192" s="204" t="s">
        <v>213</v>
      </c>
      <c r="E192" s="205" t="s">
        <v>907</v>
      </c>
      <c r="F192" s="206" t="s">
        <v>908</v>
      </c>
      <c r="G192" s="207" t="s">
        <v>323</v>
      </c>
      <c r="H192" s="208">
        <v>49</v>
      </c>
      <c r="I192" s="209"/>
      <c r="J192" s="210">
        <f>ROUND(I192*H192,2)</f>
        <v>0</v>
      </c>
      <c r="K192" s="206" t="s">
        <v>140</v>
      </c>
      <c r="L192" s="211"/>
      <c r="M192" s="212" t="s">
        <v>19</v>
      </c>
      <c r="N192" s="213" t="s">
        <v>42</v>
      </c>
      <c r="O192" s="64"/>
      <c r="P192" s="182">
        <f>O192*H192</f>
        <v>0</v>
      </c>
      <c r="Q192" s="182">
        <v>0.0032</v>
      </c>
      <c r="R192" s="182">
        <f>Q192*H192</f>
        <v>0.1568</v>
      </c>
      <c r="S192" s="182">
        <v>0</v>
      </c>
      <c r="T192" s="18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192</v>
      </c>
      <c r="AT192" s="184" t="s">
        <v>213</v>
      </c>
      <c r="AU192" s="184" t="s">
        <v>82</v>
      </c>
      <c r="AY192" s="17" t="s">
        <v>134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7" t="s">
        <v>79</v>
      </c>
      <c r="BK192" s="185">
        <f>ROUND(I192*H192,2)</f>
        <v>0</v>
      </c>
      <c r="BL192" s="17" t="s">
        <v>141</v>
      </c>
      <c r="BM192" s="184" t="s">
        <v>909</v>
      </c>
    </row>
    <row r="193" spans="1:47" s="2" customFormat="1" ht="11.25">
      <c r="A193" s="34"/>
      <c r="B193" s="35"/>
      <c r="C193" s="36"/>
      <c r="D193" s="186" t="s">
        <v>143</v>
      </c>
      <c r="E193" s="36"/>
      <c r="F193" s="187" t="s">
        <v>908</v>
      </c>
      <c r="G193" s="36"/>
      <c r="H193" s="36"/>
      <c r="I193" s="188"/>
      <c r="J193" s="36"/>
      <c r="K193" s="36"/>
      <c r="L193" s="39"/>
      <c r="M193" s="189"/>
      <c r="N193" s="190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143</v>
      </c>
      <c r="AU193" s="17" t="s">
        <v>82</v>
      </c>
    </row>
    <row r="194" spans="1:47" s="2" customFormat="1" ht="19.5">
      <c r="A194" s="34"/>
      <c r="B194" s="35"/>
      <c r="C194" s="36"/>
      <c r="D194" s="186" t="s">
        <v>243</v>
      </c>
      <c r="E194" s="36"/>
      <c r="F194" s="214" t="s">
        <v>910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243</v>
      </c>
      <c r="AU194" s="17" t="s">
        <v>82</v>
      </c>
    </row>
    <row r="195" spans="2:51" s="14" customFormat="1" ht="11.25">
      <c r="B195" s="219"/>
      <c r="C195" s="220"/>
      <c r="D195" s="186" t="s">
        <v>147</v>
      </c>
      <c r="E195" s="221" t="s">
        <v>19</v>
      </c>
      <c r="F195" s="222" t="s">
        <v>911</v>
      </c>
      <c r="G195" s="220"/>
      <c r="H195" s="221" t="s">
        <v>19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147</v>
      </c>
      <c r="AU195" s="228" t="s">
        <v>82</v>
      </c>
      <c r="AV195" s="14" t="s">
        <v>79</v>
      </c>
      <c r="AW195" s="14" t="s">
        <v>33</v>
      </c>
      <c r="AX195" s="14" t="s">
        <v>71</v>
      </c>
      <c r="AY195" s="228" t="s">
        <v>134</v>
      </c>
    </row>
    <row r="196" spans="2:51" s="13" customFormat="1" ht="11.25">
      <c r="B196" s="193"/>
      <c r="C196" s="194"/>
      <c r="D196" s="186" t="s">
        <v>147</v>
      </c>
      <c r="E196" s="195" t="s">
        <v>19</v>
      </c>
      <c r="F196" s="196" t="s">
        <v>912</v>
      </c>
      <c r="G196" s="194"/>
      <c r="H196" s="197">
        <v>20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147</v>
      </c>
      <c r="AU196" s="203" t="s">
        <v>82</v>
      </c>
      <c r="AV196" s="13" t="s">
        <v>82</v>
      </c>
      <c r="AW196" s="13" t="s">
        <v>33</v>
      </c>
      <c r="AX196" s="13" t="s">
        <v>71</v>
      </c>
      <c r="AY196" s="203" t="s">
        <v>134</v>
      </c>
    </row>
    <row r="197" spans="2:51" s="13" customFormat="1" ht="11.25">
      <c r="B197" s="193"/>
      <c r="C197" s="194"/>
      <c r="D197" s="186" t="s">
        <v>147</v>
      </c>
      <c r="E197" s="195" t="s">
        <v>19</v>
      </c>
      <c r="F197" s="196" t="s">
        <v>913</v>
      </c>
      <c r="G197" s="194"/>
      <c r="H197" s="197">
        <v>15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147</v>
      </c>
      <c r="AU197" s="203" t="s">
        <v>82</v>
      </c>
      <c r="AV197" s="13" t="s">
        <v>82</v>
      </c>
      <c r="AW197" s="13" t="s">
        <v>33</v>
      </c>
      <c r="AX197" s="13" t="s">
        <v>71</v>
      </c>
      <c r="AY197" s="203" t="s">
        <v>134</v>
      </c>
    </row>
    <row r="198" spans="2:51" s="13" customFormat="1" ht="11.25">
      <c r="B198" s="193"/>
      <c r="C198" s="194"/>
      <c r="D198" s="186" t="s">
        <v>147</v>
      </c>
      <c r="E198" s="195" t="s">
        <v>19</v>
      </c>
      <c r="F198" s="196" t="s">
        <v>914</v>
      </c>
      <c r="G198" s="194"/>
      <c r="H198" s="197">
        <v>14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147</v>
      </c>
      <c r="AU198" s="203" t="s">
        <v>82</v>
      </c>
      <c r="AV198" s="13" t="s">
        <v>82</v>
      </c>
      <c r="AW198" s="13" t="s">
        <v>33</v>
      </c>
      <c r="AX198" s="13" t="s">
        <v>71</v>
      </c>
      <c r="AY198" s="203" t="s">
        <v>134</v>
      </c>
    </row>
    <row r="199" spans="1:65" s="2" customFormat="1" ht="16.5" customHeight="1">
      <c r="A199" s="34"/>
      <c r="B199" s="35"/>
      <c r="C199" s="204" t="s">
        <v>7</v>
      </c>
      <c r="D199" s="204" t="s">
        <v>213</v>
      </c>
      <c r="E199" s="205" t="s">
        <v>915</v>
      </c>
      <c r="F199" s="206" t="s">
        <v>916</v>
      </c>
      <c r="G199" s="207" t="s">
        <v>323</v>
      </c>
      <c r="H199" s="208">
        <v>26</v>
      </c>
      <c r="I199" s="209"/>
      <c r="J199" s="210">
        <f>ROUND(I199*H199,2)</f>
        <v>0</v>
      </c>
      <c r="K199" s="206" t="s">
        <v>140</v>
      </c>
      <c r="L199" s="211"/>
      <c r="M199" s="212" t="s">
        <v>19</v>
      </c>
      <c r="N199" s="213" t="s">
        <v>42</v>
      </c>
      <c r="O199" s="64"/>
      <c r="P199" s="182">
        <f>O199*H199</f>
        <v>0</v>
      </c>
      <c r="Q199" s="182">
        <v>0.0034</v>
      </c>
      <c r="R199" s="182">
        <f>Q199*H199</f>
        <v>0.08839999999999999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192</v>
      </c>
      <c r="AT199" s="184" t="s">
        <v>213</v>
      </c>
      <c r="AU199" s="184" t="s">
        <v>82</v>
      </c>
      <c r="AY199" s="17" t="s">
        <v>134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79</v>
      </c>
      <c r="BK199" s="185">
        <f>ROUND(I199*H199,2)</f>
        <v>0</v>
      </c>
      <c r="BL199" s="17" t="s">
        <v>141</v>
      </c>
      <c r="BM199" s="184" t="s">
        <v>917</v>
      </c>
    </row>
    <row r="200" spans="1:47" s="2" customFormat="1" ht="11.25">
      <c r="A200" s="34"/>
      <c r="B200" s="35"/>
      <c r="C200" s="36"/>
      <c r="D200" s="186" t="s">
        <v>143</v>
      </c>
      <c r="E200" s="36"/>
      <c r="F200" s="187" t="s">
        <v>916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143</v>
      </c>
      <c r="AU200" s="17" t="s">
        <v>82</v>
      </c>
    </row>
    <row r="201" spans="2:51" s="14" customFormat="1" ht="11.25">
      <c r="B201" s="219"/>
      <c r="C201" s="220"/>
      <c r="D201" s="186" t="s">
        <v>147</v>
      </c>
      <c r="E201" s="221" t="s">
        <v>19</v>
      </c>
      <c r="F201" s="222" t="s">
        <v>918</v>
      </c>
      <c r="G201" s="220"/>
      <c r="H201" s="221" t="s">
        <v>19</v>
      </c>
      <c r="I201" s="223"/>
      <c r="J201" s="220"/>
      <c r="K201" s="220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147</v>
      </c>
      <c r="AU201" s="228" t="s">
        <v>82</v>
      </c>
      <c r="AV201" s="14" t="s">
        <v>79</v>
      </c>
      <c r="AW201" s="14" t="s">
        <v>33</v>
      </c>
      <c r="AX201" s="14" t="s">
        <v>71</v>
      </c>
      <c r="AY201" s="228" t="s">
        <v>134</v>
      </c>
    </row>
    <row r="202" spans="2:51" s="13" customFormat="1" ht="11.25">
      <c r="B202" s="193"/>
      <c r="C202" s="194"/>
      <c r="D202" s="186" t="s">
        <v>147</v>
      </c>
      <c r="E202" s="195" t="s">
        <v>19</v>
      </c>
      <c r="F202" s="196" t="s">
        <v>919</v>
      </c>
      <c r="G202" s="194"/>
      <c r="H202" s="197">
        <v>10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147</v>
      </c>
      <c r="AU202" s="203" t="s">
        <v>82</v>
      </c>
      <c r="AV202" s="13" t="s">
        <v>82</v>
      </c>
      <c r="AW202" s="13" t="s">
        <v>33</v>
      </c>
      <c r="AX202" s="13" t="s">
        <v>71</v>
      </c>
      <c r="AY202" s="203" t="s">
        <v>134</v>
      </c>
    </row>
    <row r="203" spans="2:51" s="13" customFormat="1" ht="11.25">
      <c r="B203" s="193"/>
      <c r="C203" s="194"/>
      <c r="D203" s="186" t="s">
        <v>147</v>
      </c>
      <c r="E203" s="195" t="s">
        <v>19</v>
      </c>
      <c r="F203" s="196" t="s">
        <v>920</v>
      </c>
      <c r="G203" s="194"/>
      <c r="H203" s="197">
        <v>8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147</v>
      </c>
      <c r="AU203" s="203" t="s">
        <v>82</v>
      </c>
      <c r="AV203" s="13" t="s">
        <v>82</v>
      </c>
      <c r="AW203" s="13" t="s">
        <v>33</v>
      </c>
      <c r="AX203" s="13" t="s">
        <v>71</v>
      </c>
      <c r="AY203" s="203" t="s">
        <v>134</v>
      </c>
    </row>
    <row r="204" spans="2:51" s="13" customFormat="1" ht="11.25">
      <c r="B204" s="193"/>
      <c r="C204" s="194"/>
      <c r="D204" s="186" t="s">
        <v>147</v>
      </c>
      <c r="E204" s="195" t="s">
        <v>19</v>
      </c>
      <c r="F204" s="196" t="s">
        <v>921</v>
      </c>
      <c r="G204" s="194"/>
      <c r="H204" s="197">
        <v>8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147</v>
      </c>
      <c r="AU204" s="203" t="s">
        <v>82</v>
      </c>
      <c r="AV204" s="13" t="s">
        <v>82</v>
      </c>
      <c r="AW204" s="13" t="s">
        <v>33</v>
      </c>
      <c r="AX204" s="13" t="s">
        <v>71</v>
      </c>
      <c r="AY204" s="203" t="s">
        <v>134</v>
      </c>
    </row>
    <row r="205" spans="1:65" s="2" customFormat="1" ht="16.5" customHeight="1">
      <c r="A205" s="34"/>
      <c r="B205" s="35"/>
      <c r="C205" s="173" t="s">
        <v>283</v>
      </c>
      <c r="D205" s="173" t="s">
        <v>136</v>
      </c>
      <c r="E205" s="174" t="s">
        <v>922</v>
      </c>
      <c r="F205" s="175" t="s">
        <v>923</v>
      </c>
      <c r="G205" s="176" t="s">
        <v>139</v>
      </c>
      <c r="H205" s="177">
        <v>3.5</v>
      </c>
      <c r="I205" s="178"/>
      <c r="J205" s="179">
        <f>ROUND(I205*H205,2)</f>
        <v>0</v>
      </c>
      <c r="K205" s="175" t="s">
        <v>140</v>
      </c>
      <c r="L205" s="39"/>
      <c r="M205" s="180" t="s">
        <v>19</v>
      </c>
      <c r="N205" s="181" t="s">
        <v>42</v>
      </c>
      <c r="O205" s="64"/>
      <c r="P205" s="182">
        <f>O205*H205</f>
        <v>0</v>
      </c>
      <c r="Q205" s="182">
        <v>0.24127</v>
      </c>
      <c r="R205" s="182">
        <f>Q205*H205</f>
        <v>0.844445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141</v>
      </c>
      <c r="AT205" s="184" t="s">
        <v>136</v>
      </c>
      <c r="AU205" s="184" t="s">
        <v>82</v>
      </c>
      <c r="AY205" s="17" t="s">
        <v>134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79</v>
      </c>
      <c r="BK205" s="185">
        <f>ROUND(I205*H205,2)</f>
        <v>0</v>
      </c>
      <c r="BL205" s="17" t="s">
        <v>141</v>
      </c>
      <c r="BM205" s="184" t="s">
        <v>924</v>
      </c>
    </row>
    <row r="206" spans="1:47" s="2" customFormat="1" ht="11.25">
      <c r="A206" s="34"/>
      <c r="B206" s="35"/>
      <c r="C206" s="36"/>
      <c r="D206" s="186" t="s">
        <v>143</v>
      </c>
      <c r="E206" s="36"/>
      <c r="F206" s="187" t="s">
        <v>925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143</v>
      </c>
      <c r="AU206" s="17" t="s">
        <v>82</v>
      </c>
    </row>
    <row r="207" spans="1:47" s="2" customFormat="1" ht="11.25">
      <c r="A207" s="34"/>
      <c r="B207" s="35"/>
      <c r="C207" s="36"/>
      <c r="D207" s="191" t="s">
        <v>145</v>
      </c>
      <c r="E207" s="36"/>
      <c r="F207" s="192" t="s">
        <v>926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82</v>
      </c>
    </row>
    <row r="208" spans="1:47" s="2" customFormat="1" ht="19.5">
      <c r="A208" s="34"/>
      <c r="B208" s="35"/>
      <c r="C208" s="36"/>
      <c r="D208" s="186" t="s">
        <v>243</v>
      </c>
      <c r="E208" s="36"/>
      <c r="F208" s="214" t="s">
        <v>927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243</v>
      </c>
      <c r="AU208" s="17" t="s">
        <v>82</v>
      </c>
    </row>
    <row r="209" spans="2:51" s="14" customFormat="1" ht="11.25">
      <c r="B209" s="219"/>
      <c r="C209" s="220"/>
      <c r="D209" s="186" t="s">
        <v>147</v>
      </c>
      <c r="E209" s="221" t="s">
        <v>19</v>
      </c>
      <c r="F209" s="222" t="s">
        <v>928</v>
      </c>
      <c r="G209" s="220"/>
      <c r="H209" s="221" t="s">
        <v>19</v>
      </c>
      <c r="I209" s="223"/>
      <c r="J209" s="220"/>
      <c r="K209" s="220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147</v>
      </c>
      <c r="AU209" s="228" t="s">
        <v>82</v>
      </c>
      <c r="AV209" s="14" t="s">
        <v>79</v>
      </c>
      <c r="AW209" s="14" t="s">
        <v>33</v>
      </c>
      <c r="AX209" s="14" t="s">
        <v>71</v>
      </c>
      <c r="AY209" s="228" t="s">
        <v>134</v>
      </c>
    </row>
    <row r="210" spans="2:51" s="13" customFormat="1" ht="11.25">
      <c r="B210" s="193"/>
      <c r="C210" s="194"/>
      <c r="D210" s="186" t="s">
        <v>147</v>
      </c>
      <c r="E210" s="195" t="s">
        <v>19</v>
      </c>
      <c r="F210" s="196" t="s">
        <v>929</v>
      </c>
      <c r="G210" s="194"/>
      <c r="H210" s="197">
        <v>2.1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147</v>
      </c>
      <c r="AU210" s="203" t="s">
        <v>82</v>
      </c>
      <c r="AV210" s="13" t="s">
        <v>82</v>
      </c>
      <c r="AW210" s="13" t="s">
        <v>33</v>
      </c>
      <c r="AX210" s="13" t="s">
        <v>71</v>
      </c>
      <c r="AY210" s="203" t="s">
        <v>134</v>
      </c>
    </row>
    <row r="211" spans="2:51" s="13" customFormat="1" ht="11.25">
      <c r="B211" s="193"/>
      <c r="C211" s="194"/>
      <c r="D211" s="186" t="s">
        <v>147</v>
      </c>
      <c r="E211" s="195" t="s">
        <v>19</v>
      </c>
      <c r="F211" s="196" t="s">
        <v>930</v>
      </c>
      <c r="G211" s="194"/>
      <c r="H211" s="197">
        <v>1.4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147</v>
      </c>
      <c r="AU211" s="203" t="s">
        <v>82</v>
      </c>
      <c r="AV211" s="13" t="s">
        <v>82</v>
      </c>
      <c r="AW211" s="13" t="s">
        <v>33</v>
      </c>
      <c r="AX211" s="13" t="s">
        <v>71</v>
      </c>
      <c r="AY211" s="203" t="s">
        <v>134</v>
      </c>
    </row>
    <row r="212" spans="1:65" s="2" customFormat="1" ht="16.5" customHeight="1">
      <c r="A212" s="34"/>
      <c r="B212" s="35"/>
      <c r="C212" s="204" t="s">
        <v>290</v>
      </c>
      <c r="D212" s="204" t="s">
        <v>213</v>
      </c>
      <c r="E212" s="205" t="s">
        <v>931</v>
      </c>
      <c r="F212" s="206" t="s">
        <v>932</v>
      </c>
      <c r="G212" s="207" t="s">
        <v>323</v>
      </c>
      <c r="H212" s="208">
        <v>12</v>
      </c>
      <c r="I212" s="209"/>
      <c r="J212" s="210">
        <f>ROUND(I212*H212,2)</f>
        <v>0</v>
      </c>
      <c r="K212" s="206" t="s">
        <v>140</v>
      </c>
      <c r="L212" s="211"/>
      <c r="M212" s="212" t="s">
        <v>19</v>
      </c>
      <c r="N212" s="213" t="s">
        <v>42</v>
      </c>
      <c r="O212" s="64"/>
      <c r="P212" s="182">
        <f>O212*H212</f>
        <v>0</v>
      </c>
      <c r="Q212" s="182">
        <v>0.0365</v>
      </c>
      <c r="R212" s="182">
        <f>Q212*H212</f>
        <v>0.43799999999999994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192</v>
      </c>
      <c r="AT212" s="184" t="s">
        <v>213</v>
      </c>
      <c r="AU212" s="184" t="s">
        <v>82</v>
      </c>
      <c r="AY212" s="17" t="s">
        <v>134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79</v>
      </c>
      <c r="BK212" s="185">
        <f>ROUND(I212*H212,2)</f>
        <v>0</v>
      </c>
      <c r="BL212" s="17" t="s">
        <v>141</v>
      </c>
      <c r="BM212" s="184" t="s">
        <v>933</v>
      </c>
    </row>
    <row r="213" spans="1:47" s="2" customFormat="1" ht="11.25">
      <c r="A213" s="34"/>
      <c r="B213" s="35"/>
      <c r="C213" s="36"/>
      <c r="D213" s="186" t="s">
        <v>143</v>
      </c>
      <c r="E213" s="36"/>
      <c r="F213" s="187" t="s">
        <v>932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143</v>
      </c>
      <c r="AU213" s="17" t="s">
        <v>82</v>
      </c>
    </row>
    <row r="214" spans="1:65" s="2" customFormat="1" ht="16.5" customHeight="1">
      <c r="A214" s="34"/>
      <c r="B214" s="35"/>
      <c r="C214" s="204" t="s">
        <v>297</v>
      </c>
      <c r="D214" s="204" t="s">
        <v>213</v>
      </c>
      <c r="E214" s="205" t="s">
        <v>934</v>
      </c>
      <c r="F214" s="206" t="s">
        <v>935</v>
      </c>
      <c r="G214" s="207" t="s">
        <v>323</v>
      </c>
      <c r="H214" s="208">
        <v>8</v>
      </c>
      <c r="I214" s="209"/>
      <c r="J214" s="210">
        <f>ROUND(I214*H214,2)</f>
        <v>0</v>
      </c>
      <c r="K214" s="206" t="s">
        <v>140</v>
      </c>
      <c r="L214" s="211"/>
      <c r="M214" s="212" t="s">
        <v>19</v>
      </c>
      <c r="N214" s="213" t="s">
        <v>42</v>
      </c>
      <c r="O214" s="64"/>
      <c r="P214" s="182">
        <f>O214*H214</f>
        <v>0</v>
      </c>
      <c r="Q214" s="182">
        <v>0.0505</v>
      </c>
      <c r="R214" s="182">
        <f>Q214*H214</f>
        <v>0.404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192</v>
      </c>
      <c r="AT214" s="184" t="s">
        <v>213</v>
      </c>
      <c r="AU214" s="184" t="s">
        <v>82</v>
      </c>
      <c r="AY214" s="17" t="s">
        <v>134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79</v>
      </c>
      <c r="BK214" s="185">
        <f>ROUND(I214*H214,2)</f>
        <v>0</v>
      </c>
      <c r="BL214" s="17" t="s">
        <v>141</v>
      </c>
      <c r="BM214" s="184" t="s">
        <v>936</v>
      </c>
    </row>
    <row r="215" spans="1:47" s="2" customFormat="1" ht="11.25">
      <c r="A215" s="34"/>
      <c r="B215" s="35"/>
      <c r="C215" s="36"/>
      <c r="D215" s="186" t="s">
        <v>143</v>
      </c>
      <c r="E215" s="36"/>
      <c r="F215" s="187" t="s">
        <v>935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143</v>
      </c>
      <c r="AU215" s="17" t="s">
        <v>82</v>
      </c>
    </row>
    <row r="216" spans="1:65" s="2" customFormat="1" ht="16.5" customHeight="1">
      <c r="A216" s="34"/>
      <c r="B216" s="35"/>
      <c r="C216" s="173" t="s">
        <v>304</v>
      </c>
      <c r="D216" s="173" t="s">
        <v>136</v>
      </c>
      <c r="E216" s="174" t="s">
        <v>937</v>
      </c>
      <c r="F216" s="175" t="s">
        <v>938</v>
      </c>
      <c r="G216" s="176" t="s">
        <v>139</v>
      </c>
      <c r="H216" s="177">
        <v>4.375</v>
      </c>
      <c r="I216" s="178"/>
      <c r="J216" s="179">
        <f>ROUND(I216*H216,2)</f>
        <v>0</v>
      </c>
      <c r="K216" s="175" t="s">
        <v>140</v>
      </c>
      <c r="L216" s="39"/>
      <c r="M216" s="180" t="s">
        <v>19</v>
      </c>
      <c r="N216" s="181" t="s">
        <v>42</v>
      </c>
      <c r="O216" s="64"/>
      <c r="P216" s="182">
        <f>O216*H216</f>
        <v>0</v>
      </c>
      <c r="Q216" s="182">
        <v>0.29757</v>
      </c>
      <c r="R216" s="182">
        <f>Q216*H216</f>
        <v>1.30186875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141</v>
      </c>
      <c r="AT216" s="184" t="s">
        <v>136</v>
      </c>
      <c r="AU216" s="184" t="s">
        <v>82</v>
      </c>
      <c r="AY216" s="17" t="s">
        <v>134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79</v>
      </c>
      <c r="BK216" s="185">
        <f>ROUND(I216*H216,2)</f>
        <v>0</v>
      </c>
      <c r="BL216" s="17" t="s">
        <v>141</v>
      </c>
      <c r="BM216" s="184" t="s">
        <v>939</v>
      </c>
    </row>
    <row r="217" spans="1:47" s="2" customFormat="1" ht="11.25">
      <c r="A217" s="34"/>
      <c r="B217" s="35"/>
      <c r="C217" s="36"/>
      <c r="D217" s="186" t="s">
        <v>143</v>
      </c>
      <c r="E217" s="36"/>
      <c r="F217" s="187" t="s">
        <v>940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143</v>
      </c>
      <c r="AU217" s="17" t="s">
        <v>82</v>
      </c>
    </row>
    <row r="218" spans="1:47" s="2" customFormat="1" ht="11.25">
      <c r="A218" s="34"/>
      <c r="B218" s="35"/>
      <c r="C218" s="36"/>
      <c r="D218" s="191" t="s">
        <v>145</v>
      </c>
      <c r="E218" s="36"/>
      <c r="F218" s="192" t="s">
        <v>941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145</v>
      </c>
      <c r="AU218" s="17" t="s">
        <v>82</v>
      </c>
    </row>
    <row r="219" spans="1:47" s="2" customFormat="1" ht="19.5">
      <c r="A219" s="34"/>
      <c r="B219" s="35"/>
      <c r="C219" s="36"/>
      <c r="D219" s="186" t="s">
        <v>243</v>
      </c>
      <c r="E219" s="36"/>
      <c r="F219" s="214" t="s">
        <v>927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243</v>
      </c>
      <c r="AU219" s="17" t="s">
        <v>82</v>
      </c>
    </row>
    <row r="220" spans="2:51" s="14" customFormat="1" ht="11.25">
      <c r="B220" s="219"/>
      <c r="C220" s="220"/>
      <c r="D220" s="186" t="s">
        <v>147</v>
      </c>
      <c r="E220" s="221" t="s">
        <v>19</v>
      </c>
      <c r="F220" s="222" t="s">
        <v>928</v>
      </c>
      <c r="G220" s="220"/>
      <c r="H220" s="221" t="s">
        <v>19</v>
      </c>
      <c r="I220" s="223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147</v>
      </c>
      <c r="AU220" s="228" t="s">
        <v>82</v>
      </c>
      <c r="AV220" s="14" t="s">
        <v>79</v>
      </c>
      <c r="AW220" s="14" t="s">
        <v>33</v>
      </c>
      <c r="AX220" s="14" t="s">
        <v>71</v>
      </c>
      <c r="AY220" s="228" t="s">
        <v>134</v>
      </c>
    </row>
    <row r="221" spans="2:51" s="13" customFormat="1" ht="11.25">
      <c r="B221" s="193"/>
      <c r="C221" s="194"/>
      <c r="D221" s="186" t="s">
        <v>147</v>
      </c>
      <c r="E221" s="195" t="s">
        <v>19</v>
      </c>
      <c r="F221" s="196" t="s">
        <v>942</v>
      </c>
      <c r="G221" s="194"/>
      <c r="H221" s="197">
        <v>1.75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147</v>
      </c>
      <c r="AU221" s="203" t="s">
        <v>82</v>
      </c>
      <c r="AV221" s="13" t="s">
        <v>82</v>
      </c>
      <c r="AW221" s="13" t="s">
        <v>33</v>
      </c>
      <c r="AX221" s="13" t="s">
        <v>71</v>
      </c>
      <c r="AY221" s="203" t="s">
        <v>134</v>
      </c>
    </row>
    <row r="222" spans="2:51" s="13" customFormat="1" ht="11.25">
      <c r="B222" s="193"/>
      <c r="C222" s="194"/>
      <c r="D222" s="186" t="s">
        <v>147</v>
      </c>
      <c r="E222" s="195" t="s">
        <v>19</v>
      </c>
      <c r="F222" s="196" t="s">
        <v>943</v>
      </c>
      <c r="G222" s="194"/>
      <c r="H222" s="197">
        <v>2.625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147</v>
      </c>
      <c r="AU222" s="203" t="s">
        <v>82</v>
      </c>
      <c r="AV222" s="13" t="s">
        <v>82</v>
      </c>
      <c r="AW222" s="13" t="s">
        <v>33</v>
      </c>
      <c r="AX222" s="13" t="s">
        <v>71</v>
      </c>
      <c r="AY222" s="203" t="s">
        <v>134</v>
      </c>
    </row>
    <row r="223" spans="1:65" s="2" customFormat="1" ht="16.5" customHeight="1">
      <c r="A223" s="34"/>
      <c r="B223" s="35"/>
      <c r="C223" s="204" t="s">
        <v>312</v>
      </c>
      <c r="D223" s="204" t="s">
        <v>213</v>
      </c>
      <c r="E223" s="205" t="s">
        <v>944</v>
      </c>
      <c r="F223" s="206" t="s">
        <v>945</v>
      </c>
      <c r="G223" s="207" t="s">
        <v>323</v>
      </c>
      <c r="H223" s="208">
        <v>10</v>
      </c>
      <c r="I223" s="209"/>
      <c r="J223" s="210">
        <f>ROUND(I223*H223,2)</f>
        <v>0</v>
      </c>
      <c r="K223" s="206" t="s">
        <v>140</v>
      </c>
      <c r="L223" s="211"/>
      <c r="M223" s="212" t="s">
        <v>19</v>
      </c>
      <c r="N223" s="213" t="s">
        <v>42</v>
      </c>
      <c r="O223" s="64"/>
      <c r="P223" s="182">
        <f>O223*H223</f>
        <v>0</v>
      </c>
      <c r="Q223" s="182">
        <v>0.072</v>
      </c>
      <c r="R223" s="182">
        <f>Q223*H223</f>
        <v>0.72</v>
      </c>
      <c r="S223" s="182">
        <v>0</v>
      </c>
      <c r="T223" s="18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4" t="s">
        <v>192</v>
      </c>
      <c r="AT223" s="184" t="s">
        <v>213</v>
      </c>
      <c r="AU223" s="184" t="s">
        <v>82</v>
      </c>
      <c r="AY223" s="17" t="s">
        <v>134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7" t="s">
        <v>79</v>
      </c>
      <c r="BK223" s="185">
        <f>ROUND(I223*H223,2)</f>
        <v>0</v>
      </c>
      <c r="BL223" s="17" t="s">
        <v>141</v>
      </c>
      <c r="BM223" s="184" t="s">
        <v>946</v>
      </c>
    </row>
    <row r="224" spans="1:47" s="2" customFormat="1" ht="11.25">
      <c r="A224" s="34"/>
      <c r="B224" s="35"/>
      <c r="C224" s="36"/>
      <c r="D224" s="186" t="s">
        <v>143</v>
      </c>
      <c r="E224" s="36"/>
      <c r="F224" s="187" t="s">
        <v>945</v>
      </c>
      <c r="G224" s="36"/>
      <c r="H224" s="36"/>
      <c r="I224" s="188"/>
      <c r="J224" s="36"/>
      <c r="K224" s="36"/>
      <c r="L224" s="39"/>
      <c r="M224" s="189"/>
      <c r="N224" s="190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143</v>
      </c>
      <c r="AU224" s="17" t="s">
        <v>82</v>
      </c>
    </row>
    <row r="225" spans="1:65" s="2" customFormat="1" ht="16.5" customHeight="1">
      <c r="A225" s="34"/>
      <c r="B225" s="35"/>
      <c r="C225" s="204" t="s">
        <v>320</v>
      </c>
      <c r="D225" s="204" t="s">
        <v>213</v>
      </c>
      <c r="E225" s="205" t="s">
        <v>947</v>
      </c>
      <c r="F225" s="206" t="s">
        <v>948</v>
      </c>
      <c r="G225" s="207" t="s">
        <v>323</v>
      </c>
      <c r="H225" s="208">
        <v>15</v>
      </c>
      <c r="I225" s="209"/>
      <c r="J225" s="210">
        <f>ROUND(I225*H225,2)</f>
        <v>0</v>
      </c>
      <c r="K225" s="206" t="s">
        <v>140</v>
      </c>
      <c r="L225" s="211"/>
      <c r="M225" s="212" t="s">
        <v>19</v>
      </c>
      <c r="N225" s="213" t="s">
        <v>42</v>
      </c>
      <c r="O225" s="64"/>
      <c r="P225" s="182">
        <f>O225*H225</f>
        <v>0</v>
      </c>
      <c r="Q225" s="182">
        <v>0.1005</v>
      </c>
      <c r="R225" s="182">
        <f>Q225*H225</f>
        <v>1.5075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192</v>
      </c>
      <c r="AT225" s="184" t="s">
        <v>213</v>
      </c>
      <c r="AU225" s="184" t="s">
        <v>82</v>
      </c>
      <c r="AY225" s="17" t="s">
        <v>134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79</v>
      </c>
      <c r="BK225" s="185">
        <f>ROUND(I225*H225,2)</f>
        <v>0</v>
      </c>
      <c r="BL225" s="17" t="s">
        <v>141</v>
      </c>
      <c r="BM225" s="184" t="s">
        <v>949</v>
      </c>
    </row>
    <row r="226" spans="1:47" s="2" customFormat="1" ht="11.25">
      <c r="A226" s="34"/>
      <c r="B226" s="35"/>
      <c r="C226" s="36"/>
      <c r="D226" s="186" t="s">
        <v>143</v>
      </c>
      <c r="E226" s="36"/>
      <c r="F226" s="187" t="s">
        <v>948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143</v>
      </c>
      <c r="AU226" s="17" t="s">
        <v>82</v>
      </c>
    </row>
    <row r="227" spans="1:65" s="2" customFormat="1" ht="16.5" customHeight="1">
      <c r="A227" s="34"/>
      <c r="B227" s="35"/>
      <c r="C227" s="173" t="s">
        <v>328</v>
      </c>
      <c r="D227" s="173" t="s">
        <v>136</v>
      </c>
      <c r="E227" s="174" t="s">
        <v>950</v>
      </c>
      <c r="F227" s="175" t="s">
        <v>951</v>
      </c>
      <c r="G227" s="176" t="s">
        <v>323</v>
      </c>
      <c r="H227" s="177">
        <v>3</v>
      </c>
      <c r="I227" s="178"/>
      <c r="J227" s="179">
        <f>ROUND(I227*H227,2)</f>
        <v>0</v>
      </c>
      <c r="K227" s="175" t="s">
        <v>140</v>
      </c>
      <c r="L227" s="39"/>
      <c r="M227" s="180" t="s">
        <v>19</v>
      </c>
      <c r="N227" s="181" t="s">
        <v>42</v>
      </c>
      <c r="O227" s="64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141</v>
      </c>
      <c r="AT227" s="184" t="s">
        <v>136</v>
      </c>
      <c r="AU227" s="184" t="s">
        <v>82</v>
      </c>
      <c r="AY227" s="17" t="s">
        <v>134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79</v>
      </c>
      <c r="BK227" s="185">
        <f>ROUND(I227*H227,2)</f>
        <v>0</v>
      </c>
      <c r="BL227" s="17" t="s">
        <v>141</v>
      </c>
      <c r="BM227" s="184" t="s">
        <v>952</v>
      </c>
    </row>
    <row r="228" spans="1:47" s="2" customFormat="1" ht="11.25">
      <c r="A228" s="34"/>
      <c r="B228" s="35"/>
      <c r="C228" s="36"/>
      <c r="D228" s="186" t="s">
        <v>143</v>
      </c>
      <c r="E228" s="36"/>
      <c r="F228" s="187" t="s">
        <v>953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143</v>
      </c>
      <c r="AU228" s="17" t="s">
        <v>82</v>
      </c>
    </row>
    <row r="229" spans="1:47" s="2" customFormat="1" ht="11.25">
      <c r="A229" s="34"/>
      <c r="B229" s="35"/>
      <c r="C229" s="36"/>
      <c r="D229" s="191" t="s">
        <v>145</v>
      </c>
      <c r="E229" s="36"/>
      <c r="F229" s="192" t="s">
        <v>954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2:51" s="13" customFormat="1" ht="11.25">
      <c r="B230" s="193"/>
      <c r="C230" s="194"/>
      <c r="D230" s="186" t="s">
        <v>147</v>
      </c>
      <c r="E230" s="195" t="s">
        <v>19</v>
      </c>
      <c r="F230" s="196" t="s">
        <v>955</v>
      </c>
      <c r="G230" s="194"/>
      <c r="H230" s="197">
        <v>3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147</v>
      </c>
      <c r="AU230" s="203" t="s">
        <v>82</v>
      </c>
      <c r="AV230" s="13" t="s">
        <v>82</v>
      </c>
      <c r="AW230" s="13" t="s">
        <v>33</v>
      </c>
      <c r="AX230" s="13" t="s">
        <v>79</v>
      </c>
      <c r="AY230" s="203" t="s">
        <v>134</v>
      </c>
    </row>
    <row r="231" spans="1:65" s="2" customFormat="1" ht="21.75" customHeight="1">
      <c r="A231" s="34"/>
      <c r="B231" s="35"/>
      <c r="C231" s="204" t="s">
        <v>332</v>
      </c>
      <c r="D231" s="204" t="s">
        <v>213</v>
      </c>
      <c r="E231" s="205" t="s">
        <v>956</v>
      </c>
      <c r="F231" s="206" t="s">
        <v>957</v>
      </c>
      <c r="G231" s="207" t="s">
        <v>323</v>
      </c>
      <c r="H231" s="208">
        <v>3</v>
      </c>
      <c r="I231" s="209"/>
      <c r="J231" s="210">
        <f>ROUND(I231*H231,2)</f>
        <v>0</v>
      </c>
      <c r="K231" s="206" t="s">
        <v>19</v>
      </c>
      <c r="L231" s="211"/>
      <c r="M231" s="212" t="s">
        <v>19</v>
      </c>
      <c r="N231" s="213" t="s">
        <v>42</v>
      </c>
      <c r="O231" s="64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192</v>
      </c>
      <c r="AT231" s="184" t="s">
        <v>213</v>
      </c>
      <c r="AU231" s="184" t="s">
        <v>82</v>
      </c>
      <c r="AY231" s="17" t="s">
        <v>134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79</v>
      </c>
      <c r="BK231" s="185">
        <f>ROUND(I231*H231,2)</f>
        <v>0</v>
      </c>
      <c r="BL231" s="17" t="s">
        <v>141</v>
      </c>
      <c r="BM231" s="184" t="s">
        <v>958</v>
      </c>
    </row>
    <row r="232" spans="1:47" s="2" customFormat="1" ht="11.25">
      <c r="A232" s="34"/>
      <c r="B232" s="35"/>
      <c r="C232" s="36"/>
      <c r="D232" s="186" t="s">
        <v>143</v>
      </c>
      <c r="E232" s="36"/>
      <c r="F232" s="187" t="s">
        <v>957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143</v>
      </c>
      <c r="AU232" s="17" t="s">
        <v>82</v>
      </c>
    </row>
    <row r="233" spans="1:65" s="2" customFormat="1" ht="16.5" customHeight="1">
      <c r="A233" s="34"/>
      <c r="B233" s="35"/>
      <c r="C233" s="173" t="s">
        <v>336</v>
      </c>
      <c r="D233" s="173" t="s">
        <v>136</v>
      </c>
      <c r="E233" s="174" t="s">
        <v>959</v>
      </c>
      <c r="F233" s="175" t="s">
        <v>960</v>
      </c>
      <c r="G233" s="176" t="s">
        <v>139</v>
      </c>
      <c r="H233" s="177">
        <v>139.97</v>
      </c>
      <c r="I233" s="178"/>
      <c r="J233" s="179">
        <f>ROUND(I233*H233,2)</f>
        <v>0</v>
      </c>
      <c r="K233" s="175" t="s">
        <v>140</v>
      </c>
      <c r="L233" s="39"/>
      <c r="M233" s="180" t="s">
        <v>19</v>
      </c>
      <c r="N233" s="181" t="s">
        <v>42</v>
      </c>
      <c r="O233" s="64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141</v>
      </c>
      <c r="AT233" s="184" t="s">
        <v>136</v>
      </c>
      <c r="AU233" s="184" t="s">
        <v>82</v>
      </c>
      <c r="AY233" s="17" t="s">
        <v>134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79</v>
      </c>
      <c r="BK233" s="185">
        <f>ROUND(I233*H233,2)</f>
        <v>0</v>
      </c>
      <c r="BL233" s="17" t="s">
        <v>141</v>
      </c>
      <c r="BM233" s="184" t="s">
        <v>961</v>
      </c>
    </row>
    <row r="234" spans="1:47" s="2" customFormat="1" ht="11.25">
      <c r="A234" s="34"/>
      <c r="B234" s="35"/>
      <c r="C234" s="36"/>
      <c r="D234" s="186" t="s">
        <v>143</v>
      </c>
      <c r="E234" s="36"/>
      <c r="F234" s="187" t="s">
        <v>962</v>
      </c>
      <c r="G234" s="36"/>
      <c r="H234" s="36"/>
      <c r="I234" s="188"/>
      <c r="J234" s="36"/>
      <c r="K234" s="36"/>
      <c r="L234" s="39"/>
      <c r="M234" s="189"/>
      <c r="N234" s="190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143</v>
      </c>
      <c r="AU234" s="17" t="s">
        <v>82</v>
      </c>
    </row>
    <row r="235" spans="1:47" s="2" customFormat="1" ht="11.25">
      <c r="A235" s="34"/>
      <c r="B235" s="35"/>
      <c r="C235" s="36"/>
      <c r="D235" s="191" t="s">
        <v>145</v>
      </c>
      <c r="E235" s="36"/>
      <c r="F235" s="192" t="s">
        <v>963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145</v>
      </c>
      <c r="AU235" s="17" t="s">
        <v>82</v>
      </c>
    </row>
    <row r="236" spans="2:51" s="13" customFormat="1" ht="11.25">
      <c r="B236" s="193"/>
      <c r="C236" s="194"/>
      <c r="D236" s="186" t="s">
        <v>147</v>
      </c>
      <c r="E236" s="195" t="s">
        <v>19</v>
      </c>
      <c r="F236" s="196" t="s">
        <v>964</v>
      </c>
      <c r="G236" s="194"/>
      <c r="H236" s="197">
        <v>56.03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147</v>
      </c>
      <c r="AU236" s="203" t="s">
        <v>82</v>
      </c>
      <c r="AV236" s="13" t="s">
        <v>82</v>
      </c>
      <c r="AW236" s="13" t="s">
        <v>33</v>
      </c>
      <c r="AX236" s="13" t="s">
        <v>71</v>
      </c>
      <c r="AY236" s="203" t="s">
        <v>134</v>
      </c>
    </row>
    <row r="237" spans="2:51" s="13" customFormat="1" ht="11.25">
      <c r="B237" s="193"/>
      <c r="C237" s="194"/>
      <c r="D237" s="186" t="s">
        <v>147</v>
      </c>
      <c r="E237" s="195" t="s">
        <v>19</v>
      </c>
      <c r="F237" s="196" t="s">
        <v>965</v>
      </c>
      <c r="G237" s="194"/>
      <c r="H237" s="197">
        <v>43.97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147</v>
      </c>
      <c r="AU237" s="203" t="s">
        <v>82</v>
      </c>
      <c r="AV237" s="13" t="s">
        <v>82</v>
      </c>
      <c r="AW237" s="13" t="s">
        <v>33</v>
      </c>
      <c r="AX237" s="13" t="s">
        <v>71</v>
      </c>
      <c r="AY237" s="203" t="s">
        <v>134</v>
      </c>
    </row>
    <row r="238" spans="2:51" s="13" customFormat="1" ht="11.25">
      <c r="B238" s="193"/>
      <c r="C238" s="194"/>
      <c r="D238" s="186" t="s">
        <v>147</v>
      </c>
      <c r="E238" s="195" t="s">
        <v>19</v>
      </c>
      <c r="F238" s="196" t="s">
        <v>966</v>
      </c>
      <c r="G238" s="194"/>
      <c r="H238" s="197">
        <v>39.97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147</v>
      </c>
      <c r="AU238" s="203" t="s">
        <v>82</v>
      </c>
      <c r="AV238" s="13" t="s">
        <v>82</v>
      </c>
      <c r="AW238" s="13" t="s">
        <v>33</v>
      </c>
      <c r="AX238" s="13" t="s">
        <v>71</v>
      </c>
      <c r="AY238" s="203" t="s">
        <v>134</v>
      </c>
    </row>
    <row r="239" spans="1:65" s="2" customFormat="1" ht="16.5" customHeight="1">
      <c r="A239" s="34"/>
      <c r="B239" s="35"/>
      <c r="C239" s="204" t="s">
        <v>341</v>
      </c>
      <c r="D239" s="204" t="s">
        <v>213</v>
      </c>
      <c r="E239" s="205" t="s">
        <v>967</v>
      </c>
      <c r="F239" s="206" t="s">
        <v>968</v>
      </c>
      <c r="G239" s="207" t="s">
        <v>139</v>
      </c>
      <c r="H239" s="208">
        <v>139.97</v>
      </c>
      <c r="I239" s="209"/>
      <c r="J239" s="210">
        <f>ROUND(I239*H239,2)</f>
        <v>0</v>
      </c>
      <c r="K239" s="206" t="s">
        <v>140</v>
      </c>
      <c r="L239" s="211"/>
      <c r="M239" s="212" t="s">
        <v>19</v>
      </c>
      <c r="N239" s="213" t="s">
        <v>42</v>
      </c>
      <c r="O239" s="64"/>
      <c r="P239" s="182">
        <f>O239*H239</f>
        <v>0</v>
      </c>
      <c r="Q239" s="182">
        <v>0.0013</v>
      </c>
      <c r="R239" s="182">
        <f>Q239*H239</f>
        <v>0.18196099999999998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192</v>
      </c>
      <c r="AT239" s="184" t="s">
        <v>213</v>
      </c>
      <c r="AU239" s="184" t="s">
        <v>82</v>
      </c>
      <c r="AY239" s="17" t="s">
        <v>134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79</v>
      </c>
      <c r="BK239" s="185">
        <f>ROUND(I239*H239,2)</f>
        <v>0</v>
      </c>
      <c r="BL239" s="17" t="s">
        <v>141</v>
      </c>
      <c r="BM239" s="184" t="s">
        <v>969</v>
      </c>
    </row>
    <row r="240" spans="1:47" s="2" customFormat="1" ht="11.25">
      <c r="A240" s="34"/>
      <c r="B240" s="35"/>
      <c r="C240" s="36"/>
      <c r="D240" s="186" t="s">
        <v>143</v>
      </c>
      <c r="E240" s="36"/>
      <c r="F240" s="187" t="s">
        <v>968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143</v>
      </c>
      <c r="AU240" s="17" t="s">
        <v>82</v>
      </c>
    </row>
    <row r="241" spans="1:47" s="2" customFormat="1" ht="19.5">
      <c r="A241" s="34"/>
      <c r="B241" s="35"/>
      <c r="C241" s="36"/>
      <c r="D241" s="186" t="s">
        <v>243</v>
      </c>
      <c r="E241" s="36"/>
      <c r="F241" s="214" t="s">
        <v>970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243</v>
      </c>
      <c r="AU241" s="17" t="s">
        <v>82</v>
      </c>
    </row>
    <row r="242" spans="2:63" s="12" customFormat="1" ht="22.9" customHeight="1">
      <c r="B242" s="157"/>
      <c r="C242" s="158"/>
      <c r="D242" s="159" t="s">
        <v>70</v>
      </c>
      <c r="E242" s="171" t="s">
        <v>192</v>
      </c>
      <c r="F242" s="171" t="s">
        <v>319</v>
      </c>
      <c r="G242" s="158"/>
      <c r="H242" s="158"/>
      <c r="I242" s="161"/>
      <c r="J242" s="172">
        <f>BK242</f>
        <v>0</v>
      </c>
      <c r="K242" s="158"/>
      <c r="L242" s="163"/>
      <c r="M242" s="164"/>
      <c r="N242" s="165"/>
      <c r="O242" s="165"/>
      <c r="P242" s="166">
        <f>SUM(P243:P273)</f>
        <v>0</v>
      </c>
      <c r="Q242" s="165"/>
      <c r="R242" s="166">
        <f>SUM(R243:R273)</f>
        <v>11.02982</v>
      </c>
      <c r="S242" s="165"/>
      <c r="T242" s="167">
        <f>SUM(T243:T273)</f>
        <v>0</v>
      </c>
      <c r="AR242" s="168" t="s">
        <v>79</v>
      </c>
      <c r="AT242" s="169" t="s">
        <v>70</v>
      </c>
      <c r="AU242" s="169" t="s">
        <v>79</v>
      </c>
      <c r="AY242" s="168" t="s">
        <v>134</v>
      </c>
      <c r="BK242" s="170">
        <f>SUM(BK243:BK273)</f>
        <v>0</v>
      </c>
    </row>
    <row r="243" spans="1:65" s="2" customFormat="1" ht="16.5" customHeight="1">
      <c r="A243" s="34"/>
      <c r="B243" s="35"/>
      <c r="C243" s="173" t="s">
        <v>347</v>
      </c>
      <c r="D243" s="173" t="s">
        <v>136</v>
      </c>
      <c r="E243" s="174" t="s">
        <v>971</v>
      </c>
      <c r="F243" s="175" t="s">
        <v>972</v>
      </c>
      <c r="G243" s="176" t="s">
        <v>323</v>
      </c>
      <c r="H243" s="177">
        <v>7</v>
      </c>
      <c r="I243" s="178"/>
      <c r="J243" s="179">
        <f>ROUND(I243*H243,2)</f>
        <v>0</v>
      </c>
      <c r="K243" s="175" t="s">
        <v>140</v>
      </c>
      <c r="L243" s="39"/>
      <c r="M243" s="180" t="s">
        <v>19</v>
      </c>
      <c r="N243" s="181" t="s">
        <v>42</v>
      </c>
      <c r="O243" s="64"/>
      <c r="P243" s="182">
        <f>O243*H243</f>
        <v>0</v>
      </c>
      <c r="Q243" s="182">
        <v>0.01019</v>
      </c>
      <c r="R243" s="182">
        <f>Q243*H243</f>
        <v>0.07132999999999999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141</v>
      </c>
      <c r="AT243" s="184" t="s">
        <v>136</v>
      </c>
      <c r="AU243" s="184" t="s">
        <v>82</v>
      </c>
      <c r="AY243" s="17" t="s">
        <v>134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79</v>
      </c>
      <c r="BK243" s="185">
        <f>ROUND(I243*H243,2)</f>
        <v>0</v>
      </c>
      <c r="BL243" s="17" t="s">
        <v>141</v>
      </c>
      <c r="BM243" s="184" t="s">
        <v>973</v>
      </c>
    </row>
    <row r="244" spans="1:47" s="2" customFormat="1" ht="11.25">
      <c r="A244" s="34"/>
      <c r="B244" s="35"/>
      <c r="C244" s="36"/>
      <c r="D244" s="186" t="s">
        <v>143</v>
      </c>
      <c r="E244" s="36"/>
      <c r="F244" s="187" t="s">
        <v>972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143</v>
      </c>
      <c r="AU244" s="17" t="s">
        <v>82</v>
      </c>
    </row>
    <row r="245" spans="1:47" s="2" customFormat="1" ht="11.25">
      <c r="A245" s="34"/>
      <c r="B245" s="35"/>
      <c r="C245" s="36"/>
      <c r="D245" s="191" t="s">
        <v>145</v>
      </c>
      <c r="E245" s="36"/>
      <c r="F245" s="192" t="s">
        <v>974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145</v>
      </c>
      <c r="AU245" s="17" t="s">
        <v>82</v>
      </c>
    </row>
    <row r="246" spans="2:51" s="13" customFormat="1" ht="11.25">
      <c r="B246" s="193"/>
      <c r="C246" s="194"/>
      <c r="D246" s="186" t="s">
        <v>147</v>
      </c>
      <c r="E246" s="195" t="s">
        <v>19</v>
      </c>
      <c r="F246" s="196" t="s">
        <v>975</v>
      </c>
      <c r="G246" s="194"/>
      <c r="H246" s="197">
        <v>3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147</v>
      </c>
      <c r="AU246" s="203" t="s">
        <v>82</v>
      </c>
      <c r="AV246" s="13" t="s">
        <v>82</v>
      </c>
      <c r="AW246" s="13" t="s">
        <v>33</v>
      </c>
      <c r="AX246" s="13" t="s">
        <v>71</v>
      </c>
      <c r="AY246" s="203" t="s">
        <v>134</v>
      </c>
    </row>
    <row r="247" spans="2:51" s="13" customFormat="1" ht="11.25">
      <c r="B247" s="193"/>
      <c r="C247" s="194"/>
      <c r="D247" s="186" t="s">
        <v>147</v>
      </c>
      <c r="E247" s="195" t="s">
        <v>19</v>
      </c>
      <c r="F247" s="196" t="s">
        <v>976</v>
      </c>
      <c r="G247" s="194"/>
      <c r="H247" s="197">
        <v>2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147</v>
      </c>
      <c r="AU247" s="203" t="s">
        <v>82</v>
      </c>
      <c r="AV247" s="13" t="s">
        <v>82</v>
      </c>
      <c r="AW247" s="13" t="s">
        <v>33</v>
      </c>
      <c r="AX247" s="13" t="s">
        <v>71</v>
      </c>
      <c r="AY247" s="203" t="s">
        <v>134</v>
      </c>
    </row>
    <row r="248" spans="2:51" s="13" customFormat="1" ht="11.25">
      <c r="B248" s="193"/>
      <c r="C248" s="194"/>
      <c r="D248" s="186" t="s">
        <v>147</v>
      </c>
      <c r="E248" s="195" t="s">
        <v>19</v>
      </c>
      <c r="F248" s="196" t="s">
        <v>977</v>
      </c>
      <c r="G248" s="194"/>
      <c r="H248" s="197">
        <v>2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147</v>
      </c>
      <c r="AU248" s="203" t="s">
        <v>82</v>
      </c>
      <c r="AV248" s="13" t="s">
        <v>82</v>
      </c>
      <c r="AW248" s="13" t="s">
        <v>33</v>
      </c>
      <c r="AX248" s="13" t="s">
        <v>71</v>
      </c>
      <c r="AY248" s="203" t="s">
        <v>134</v>
      </c>
    </row>
    <row r="249" spans="1:65" s="2" customFormat="1" ht="16.5" customHeight="1">
      <c r="A249" s="34"/>
      <c r="B249" s="35"/>
      <c r="C249" s="204" t="s">
        <v>356</v>
      </c>
      <c r="D249" s="204" t="s">
        <v>213</v>
      </c>
      <c r="E249" s="205" t="s">
        <v>978</v>
      </c>
      <c r="F249" s="206" t="s">
        <v>979</v>
      </c>
      <c r="G249" s="207" t="s">
        <v>323</v>
      </c>
      <c r="H249" s="208">
        <v>2</v>
      </c>
      <c r="I249" s="209"/>
      <c r="J249" s="210">
        <f>ROUND(I249*H249,2)</f>
        <v>0</v>
      </c>
      <c r="K249" s="206" t="s">
        <v>140</v>
      </c>
      <c r="L249" s="211"/>
      <c r="M249" s="212" t="s">
        <v>19</v>
      </c>
      <c r="N249" s="213" t="s">
        <v>42</v>
      </c>
      <c r="O249" s="64"/>
      <c r="P249" s="182">
        <f>O249*H249</f>
        <v>0</v>
      </c>
      <c r="Q249" s="182">
        <v>0.79</v>
      </c>
      <c r="R249" s="182">
        <f>Q249*H249</f>
        <v>1.58</v>
      </c>
      <c r="S249" s="182">
        <v>0</v>
      </c>
      <c r="T249" s="18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4" t="s">
        <v>192</v>
      </c>
      <c r="AT249" s="184" t="s">
        <v>213</v>
      </c>
      <c r="AU249" s="184" t="s">
        <v>82</v>
      </c>
      <c r="AY249" s="17" t="s">
        <v>134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7" t="s">
        <v>79</v>
      </c>
      <c r="BK249" s="185">
        <f>ROUND(I249*H249,2)</f>
        <v>0</v>
      </c>
      <c r="BL249" s="17" t="s">
        <v>141</v>
      </c>
      <c r="BM249" s="184" t="s">
        <v>980</v>
      </c>
    </row>
    <row r="250" spans="1:47" s="2" customFormat="1" ht="11.25">
      <c r="A250" s="34"/>
      <c r="B250" s="35"/>
      <c r="C250" s="36"/>
      <c r="D250" s="186" t="s">
        <v>143</v>
      </c>
      <c r="E250" s="36"/>
      <c r="F250" s="187" t="s">
        <v>979</v>
      </c>
      <c r="G250" s="36"/>
      <c r="H250" s="36"/>
      <c r="I250" s="188"/>
      <c r="J250" s="36"/>
      <c r="K250" s="36"/>
      <c r="L250" s="39"/>
      <c r="M250" s="189"/>
      <c r="N250" s="190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143</v>
      </c>
      <c r="AU250" s="17" t="s">
        <v>82</v>
      </c>
    </row>
    <row r="251" spans="2:51" s="13" customFormat="1" ht="11.25">
      <c r="B251" s="193"/>
      <c r="C251" s="194"/>
      <c r="D251" s="186" t="s">
        <v>147</v>
      </c>
      <c r="E251" s="195" t="s">
        <v>19</v>
      </c>
      <c r="F251" s="196" t="s">
        <v>977</v>
      </c>
      <c r="G251" s="194"/>
      <c r="H251" s="197">
        <v>2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147</v>
      </c>
      <c r="AU251" s="203" t="s">
        <v>82</v>
      </c>
      <c r="AV251" s="13" t="s">
        <v>82</v>
      </c>
      <c r="AW251" s="13" t="s">
        <v>33</v>
      </c>
      <c r="AX251" s="13" t="s">
        <v>79</v>
      </c>
      <c r="AY251" s="203" t="s">
        <v>134</v>
      </c>
    </row>
    <row r="252" spans="1:65" s="2" customFormat="1" ht="16.5" customHeight="1">
      <c r="A252" s="34"/>
      <c r="B252" s="35"/>
      <c r="C252" s="204" t="s">
        <v>365</v>
      </c>
      <c r="D252" s="204" t="s">
        <v>213</v>
      </c>
      <c r="E252" s="205" t="s">
        <v>981</v>
      </c>
      <c r="F252" s="206" t="s">
        <v>982</v>
      </c>
      <c r="G252" s="207" t="s">
        <v>323</v>
      </c>
      <c r="H252" s="208">
        <v>1</v>
      </c>
      <c r="I252" s="209"/>
      <c r="J252" s="210">
        <f>ROUND(I252*H252,2)</f>
        <v>0</v>
      </c>
      <c r="K252" s="206" t="s">
        <v>19</v>
      </c>
      <c r="L252" s="211"/>
      <c r="M252" s="212" t="s">
        <v>19</v>
      </c>
      <c r="N252" s="213" t="s">
        <v>42</v>
      </c>
      <c r="O252" s="64"/>
      <c r="P252" s="182">
        <f>O252*H252</f>
        <v>0</v>
      </c>
      <c r="Q252" s="182">
        <v>0.69</v>
      </c>
      <c r="R252" s="182">
        <f>Q252*H252</f>
        <v>0.69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192</v>
      </c>
      <c r="AT252" s="184" t="s">
        <v>213</v>
      </c>
      <c r="AU252" s="184" t="s">
        <v>82</v>
      </c>
      <c r="AY252" s="17" t="s">
        <v>134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79</v>
      </c>
      <c r="BK252" s="185">
        <f>ROUND(I252*H252,2)</f>
        <v>0</v>
      </c>
      <c r="BL252" s="17" t="s">
        <v>141</v>
      </c>
      <c r="BM252" s="184" t="s">
        <v>983</v>
      </c>
    </row>
    <row r="253" spans="1:47" s="2" customFormat="1" ht="11.25">
      <c r="A253" s="34"/>
      <c r="B253" s="35"/>
      <c r="C253" s="36"/>
      <c r="D253" s="186" t="s">
        <v>143</v>
      </c>
      <c r="E253" s="36"/>
      <c r="F253" s="187" t="s">
        <v>982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143</v>
      </c>
      <c r="AU253" s="17" t="s">
        <v>82</v>
      </c>
    </row>
    <row r="254" spans="2:51" s="13" customFormat="1" ht="11.25">
      <c r="B254" s="193"/>
      <c r="C254" s="194"/>
      <c r="D254" s="186" t="s">
        <v>147</v>
      </c>
      <c r="E254" s="195" t="s">
        <v>19</v>
      </c>
      <c r="F254" s="196" t="s">
        <v>984</v>
      </c>
      <c r="G254" s="194"/>
      <c r="H254" s="197">
        <v>1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147</v>
      </c>
      <c r="AU254" s="203" t="s">
        <v>82</v>
      </c>
      <c r="AV254" s="13" t="s">
        <v>82</v>
      </c>
      <c r="AW254" s="13" t="s">
        <v>33</v>
      </c>
      <c r="AX254" s="13" t="s">
        <v>79</v>
      </c>
      <c r="AY254" s="203" t="s">
        <v>134</v>
      </c>
    </row>
    <row r="255" spans="1:65" s="2" customFormat="1" ht="16.5" customHeight="1">
      <c r="A255" s="34"/>
      <c r="B255" s="35"/>
      <c r="C255" s="204" t="s">
        <v>373</v>
      </c>
      <c r="D255" s="204" t="s">
        <v>213</v>
      </c>
      <c r="E255" s="205" t="s">
        <v>985</v>
      </c>
      <c r="F255" s="206" t="s">
        <v>986</v>
      </c>
      <c r="G255" s="207" t="s">
        <v>323</v>
      </c>
      <c r="H255" s="208">
        <v>4</v>
      </c>
      <c r="I255" s="209"/>
      <c r="J255" s="210">
        <f>ROUND(I255*H255,2)</f>
        <v>0</v>
      </c>
      <c r="K255" s="206" t="s">
        <v>19</v>
      </c>
      <c r="L255" s="211"/>
      <c r="M255" s="212" t="s">
        <v>19</v>
      </c>
      <c r="N255" s="213" t="s">
        <v>42</v>
      </c>
      <c r="O255" s="64"/>
      <c r="P255" s="182">
        <f>O255*H255</f>
        <v>0</v>
      </c>
      <c r="Q255" s="182">
        <v>1.38</v>
      </c>
      <c r="R255" s="182">
        <f>Q255*H255</f>
        <v>5.52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192</v>
      </c>
      <c r="AT255" s="184" t="s">
        <v>213</v>
      </c>
      <c r="AU255" s="184" t="s">
        <v>82</v>
      </c>
      <c r="AY255" s="17" t="s">
        <v>134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79</v>
      </c>
      <c r="BK255" s="185">
        <f>ROUND(I255*H255,2)</f>
        <v>0</v>
      </c>
      <c r="BL255" s="17" t="s">
        <v>141</v>
      </c>
      <c r="BM255" s="184" t="s">
        <v>987</v>
      </c>
    </row>
    <row r="256" spans="1:47" s="2" customFormat="1" ht="11.25">
      <c r="A256" s="34"/>
      <c r="B256" s="35"/>
      <c r="C256" s="36"/>
      <c r="D256" s="186" t="s">
        <v>143</v>
      </c>
      <c r="E256" s="36"/>
      <c r="F256" s="187" t="s">
        <v>986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143</v>
      </c>
      <c r="AU256" s="17" t="s">
        <v>82</v>
      </c>
    </row>
    <row r="257" spans="2:51" s="13" customFormat="1" ht="11.25">
      <c r="B257" s="193"/>
      <c r="C257" s="194"/>
      <c r="D257" s="186" t="s">
        <v>147</v>
      </c>
      <c r="E257" s="195" t="s">
        <v>19</v>
      </c>
      <c r="F257" s="196" t="s">
        <v>988</v>
      </c>
      <c r="G257" s="194"/>
      <c r="H257" s="197">
        <v>4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147</v>
      </c>
      <c r="AU257" s="203" t="s">
        <v>82</v>
      </c>
      <c r="AV257" s="13" t="s">
        <v>82</v>
      </c>
      <c r="AW257" s="13" t="s">
        <v>33</v>
      </c>
      <c r="AX257" s="13" t="s">
        <v>79</v>
      </c>
      <c r="AY257" s="203" t="s">
        <v>134</v>
      </c>
    </row>
    <row r="258" spans="1:65" s="2" customFormat="1" ht="16.5" customHeight="1">
      <c r="A258" s="34"/>
      <c r="B258" s="35"/>
      <c r="C258" s="173" t="s">
        <v>380</v>
      </c>
      <c r="D258" s="173" t="s">
        <v>136</v>
      </c>
      <c r="E258" s="174" t="s">
        <v>989</v>
      </c>
      <c r="F258" s="175" t="s">
        <v>990</v>
      </c>
      <c r="G258" s="176" t="s">
        <v>323</v>
      </c>
      <c r="H258" s="177">
        <v>3</v>
      </c>
      <c r="I258" s="178"/>
      <c r="J258" s="179">
        <f>ROUND(I258*H258,2)</f>
        <v>0</v>
      </c>
      <c r="K258" s="175" t="s">
        <v>140</v>
      </c>
      <c r="L258" s="39"/>
      <c r="M258" s="180" t="s">
        <v>19</v>
      </c>
      <c r="N258" s="181" t="s">
        <v>42</v>
      </c>
      <c r="O258" s="64"/>
      <c r="P258" s="182">
        <f>O258*H258</f>
        <v>0</v>
      </c>
      <c r="Q258" s="182">
        <v>0.03927</v>
      </c>
      <c r="R258" s="182">
        <f>Q258*H258</f>
        <v>0.11781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141</v>
      </c>
      <c r="AT258" s="184" t="s">
        <v>136</v>
      </c>
      <c r="AU258" s="184" t="s">
        <v>82</v>
      </c>
      <c r="AY258" s="17" t="s">
        <v>134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79</v>
      </c>
      <c r="BK258" s="185">
        <f>ROUND(I258*H258,2)</f>
        <v>0</v>
      </c>
      <c r="BL258" s="17" t="s">
        <v>141</v>
      </c>
      <c r="BM258" s="184" t="s">
        <v>991</v>
      </c>
    </row>
    <row r="259" spans="1:47" s="2" customFormat="1" ht="11.25">
      <c r="A259" s="34"/>
      <c r="B259" s="35"/>
      <c r="C259" s="36"/>
      <c r="D259" s="186" t="s">
        <v>143</v>
      </c>
      <c r="E259" s="36"/>
      <c r="F259" s="187" t="s">
        <v>990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143</v>
      </c>
      <c r="AU259" s="17" t="s">
        <v>82</v>
      </c>
    </row>
    <row r="260" spans="1:47" s="2" customFormat="1" ht="11.25">
      <c r="A260" s="34"/>
      <c r="B260" s="35"/>
      <c r="C260" s="36"/>
      <c r="D260" s="191" t="s">
        <v>145</v>
      </c>
      <c r="E260" s="36"/>
      <c r="F260" s="192" t="s">
        <v>992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145</v>
      </c>
      <c r="AU260" s="17" t="s">
        <v>82</v>
      </c>
    </row>
    <row r="261" spans="2:51" s="13" customFormat="1" ht="11.25">
      <c r="B261" s="193"/>
      <c r="C261" s="194"/>
      <c r="D261" s="186" t="s">
        <v>147</v>
      </c>
      <c r="E261" s="195" t="s">
        <v>19</v>
      </c>
      <c r="F261" s="196" t="s">
        <v>955</v>
      </c>
      <c r="G261" s="194"/>
      <c r="H261" s="197">
        <v>3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147</v>
      </c>
      <c r="AU261" s="203" t="s">
        <v>82</v>
      </c>
      <c r="AV261" s="13" t="s">
        <v>82</v>
      </c>
      <c r="AW261" s="13" t="s">
        <v>33</v>
      </c>
      <c r="AX261" s="13" t="s">
        <v>79</v>
      </c>
      <c r="AY261" s="203" t="s">
        <v>134</v>
      </c>
    </row>
    <row r="262" spans="1:65" s="2" customFormat="1" ht="16.5" customHeight="1">
      <c r="A262" s="34"/>
      <c r="B262" s="35"/>
      <c r="C262" s="204" t="s">
        <v>387</v>
      </c>
      <c r="D262" s="204" t="s">
        <v>213</v>
      </c>
      <c r="E262" s="205" t="s">
        <v>993</v>
      </c>
      <c r="F262" s="206" t="s">
        <v>994</v>
      </c>
      <c r="G262" s="207" t="s">
        <v>323</v>
      </c>
      <c r="H262" s="208">
        <v>1</v>
      </c>
      <c r="I262" s="209"/>
      <c r="J262" s="210">
        <f>ROUND(I262*H262,2)</f>
        <v>0</v>
      </c>
      <c r="K262" s="206" t="s">
        <v>140</v>
      </c>
      <c r="L262" s="211"/>
      <c r="M262" s="212" t="s">
        <v>19</v>
      </c>
      <c r="N262" s="213" t="s">
        <v>42</v>
      </c>
      <c r="O262" s="64"/>
      <c r="P262" s="182">
        <f>O262*H262</f>
        <v>0</v>
      </c>
      <c r="Q262" s="182">
        <v>0.218</v>
      </c>
      <c r="R262" s="182">
        <f>Q262*H262</f>
        <v>0.218</v>
      </c>
      <c r="S262" s="182">
        <v>0</v>
      </c>
      <c r="T262" s="18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4" t="s">
        <v>192</v>
      </c>
      <c r="AT262" s="184" t="s">
        <v>213</v>
      </c>
      <c r="AU262" s="184" t="s">
        <v>82</v>
      </c>
      <c r="AY262" s="17" t="s">
        <v>134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7" t="s">
        <v>79</v>
      </c>
      <c r="BK262" s="185">
        <f>ROUND(I262*H262,2)</f>
        <v>0</v>
      </c>
      <c r="BL262" s="17" t="s">
        <v>141</v>
      </c>
      <c r="BM262" s="184" t="s">
        <v>995</v>
      </c>
    </row>
    <row r="263" spans="1:47" s="2" customFormat="1" ht="11.25">
      <c r="A263" s="34"/>
      <c r="B263" s="35"/>
      <c r="C263" s="36"/>
      <c r="D263" s="186" t="s">
        <v>143</v>
      </c>
      <c r="E263" s="36"/>
      <c r="F263" s="187" t="s">
        <v>994</v>
      </c>
      <c r="G263" s="36"/>
      <c r="H263" s="36"/>
      <c r="I263" s="188"/>
      <c r="J263" s="36"/>
      <c r="K263" s="36"/>
      <c r="L263" s="39"/>
      <c r="M263" s="189"/>
      <c r="N263" s="190"/>
      <c r="O263" s="64"/>
      <c r="P263" s="64"/>
      <c r="Q263" s="64"/>
      <c r="R263" s="64"/>
      <c r="S263" s="64"/>
      <c r="T263" s="6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143</v>
      </c>
      <c r="AU263" s="17" t="s">
        <v>82</v>
      </c>
    </row>
    <row r="264" spans="2:51" s="13" customFormat="1" ht="11.25">
      <c r="B264" s="193"/>
      <c r="C264" s="194"/>
      <c r="D264" s="186" t="s">
        <v>147</v>
      </c>
      <c r="E264" s="195" t="s">
        <v>19</v>
      </c>
      <c r="F264" s="196" t="s">
        <v>996</v>
      </c>
      <c r="G264" s="194"/>
      <c r="H264" s="197">
        <v>1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147</v>
      </c>
      <c r="AU264" s="203" t="s">
        <v>82</v>
      </c>
      <c r="AV264" s="13" t="s">
        <v>82</v>
      </c>
      <c r="AW264" s="13" t="s">
        <v>33</v>
      </c>
      <c r="AX264" s="13" t="s">
        <v>79</v>
      </c>
      <c r="AY264" s="203" t="s">
        <v>134</v>
      </c>
    </row>
    <row r="265" spans="1:65" s="2" customFormat="1" ht="16.5" customHeight="1">
      <c r="A265" s="34"/>
      <c r="B265" s="35"/>
      <c r="C265" s="204" t="s">
        <v>396</v>
      </c>
      <c r="D265" s="204" t="s">
        <v>213</v>
      </c>
      <c r="E265" s="205" t="s">
        <v>997</v>
      </c>
      <c r="F265" s="206" t="s">
        <v>998</v>
      </c>
      <c r="G265" s="207" t="s">
        <v>323</v>
      </c>
      <c r="H265" s="208">
        <v>2</v>
      </c>
      <c r="I265" s="209"/>
      <c r="J265" s="210">
        <f>ROUND(I265*H265,2)</f>
        <v>0</v>
      </c>
      <c r="K265" s="206" t="s">
        <v>19</v>
      </c>
      <c r="L265" s="211"/>
      <c r="M265" s="212" t="s">
        <v>19</v>
      </c>
      <c r="N265" s="213" t="s">
        <v>42</v>
      </c>
      <c r="O265" s="64"/>
      <c r="P265" s="182">
        <f>O265*H265</f>
        <v>0</v>
      </c>
      <c r="Q265" s="182">
        <v>1.1</v>
      </c>
      <c r="R265" s="182">
        <f>Q265*H265</f>
        <v>2.2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192</v>
      </c>
      <c r="AT265" s="184" t="s">
        <v>213</v>
      </c>
      <c r="AU265" s="184" t="s">
        <v>82</v>
      </c>
      <c r="AY265" s="17" t="s">
        <v>134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79</v>
      </c>
      <c r="BK265" s="185">
        <f>ROUND(I265*H265,2)</f>
        <v>0</v>
      </c>
      <c r="BL265" s="17" t="s">
        <v>141</v>
      </c>
      <c r="BM265" s="184" t="s">
        <v>999</v>
      </c>
    </row>
    <row r="266" spans="1:47" s="2" customFormat="1" ht="11.25">
      <c r="A266" s="34"/>
      <c r="B266" s="35"/>
      <c r="C266" s="36"/>
      <c r="D266" s="186" t="s">
        <v>143</v>
      </c>
      <c r="E266" s="36"/>
      <c r="F266" s="187" t="s">
        <v>998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143</v>
      </c>
      <c r="AU266" s="17" t="s">
        <v>82</v>
      </c>
    </row>
    <row r="267" spans="2:51" s="13" customFormat="1" ht="11.25">
      <c r="B267" s="193"/>
      <c r="C267" s="194"/>
      <c r="D267" s="186" t="s">
        <v>147</v>
      </c>
      <c r="E267" s="195" t="s">
        <v>19</v>
      </c>
      <c r="F267" s="196" t="s">
        <v>1000</v>
      </c>
      <c r="G267" s="194"/>
      <c r="H267" s="197">
        <v>2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147</v>
      </c>
      <c r="AU267" s="203" t="s">
        <v>82</v>
      </c>
      <c r="AV267" s="13" t="s">
        <v>82</v>
      </c>
      <c r="AW267" s="13" t="s">
        <v>33</v>
      </c>
      <c r="AX267" s="13" t="s">
        <v>79</v>
      </c>
      <c r="AY267" s="203" t="s">
        <v>134</v>
      </c>
    </row>
    <row r="268" spans="1:65" s="2" customFormat="1" ht="16.5" customHeight="1">
      <c r="A268" s="34"/>
      <c r="B268" s="35"/>
      <c r="C268" s="173" t="s">
        <v>645</v>
      </c>
      <c r="D268" s="173" t="s">
        <v>136</v>
      </c>
      <c r="E268" s="174" t="s">
        <v>1001</v>
      </c>
      <c r="F268" s="175" t="s">
        <v>1002</v>
      </c>
      <c r="G268" s="176" t="s">
        <v>323</v>
      </c>
      <c r="H268" s="177">
        <v>2</v>
      </c>
      <c r="I268" s="178"/>
      <c r="J268" s="179">
        <f>ROUND(I268*H268,2)</f>
        <v>0</v>
      </c>
      <c r="K268" s="175" t="s">
        <v>140</v>
      </c>
      <c r="L268" s="39"/>
      <c r="M268" s="180" t="s">
        <v>19</v>
      </c>
      <c r="N268" s="181" t="s">
        <v>42</v>
      </c>
      <c r="O268" s="64"/>
      <c r="P268" s="182">
        <f>O268*H268</f>
        <v>0</v>
      </c>
      <c r="Q268" s="182">
        <v>0.21734</v>
      </c>
      <c r="R268" s="182">
        <f>Q268*H268</f>
        <v>0.43468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141</v>
      </c>
      <c r="AT268" s="184" t="s">
        <v>136</v>
      </c>
      <c r="AU268" s="184" t="s">
        <v>82</v>
      </c>
      <c r="AY268" s="17" t="s">
        <v>134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79</v>
      </c>
      <c r="BK268" s="185">
        <f>ROUND(I268*H268,2)</f>
        <v>0</v>
      </c>
      <c r="BL268" s="17" t="s">
        <v>141</v>
      </c>
      <c r="BM268" s="184" t="s">
        <v>1003</v>
      </c>
    </row>
    <row r="269" spans="1:47" s="2" customFormat="1" ht="11.25">
      <c r="A269" s="34"/>
      <c r="B269" s="35"/>
      <c r="C269" s="36"/>
      <c r="D269" s="186" t="s">
        <v>143</v>
      </c>
      <c r="E269" s="36"/>
      <c r="F269" s="187" t="s">
        <v>1004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143</v>
      </c>
      <c r="AU269" s="17" t="s">
        <v>82</v>
      </c>
    </row>
    <row r="270" spans="1:47" s="2" customFormat="1" ht="11.25">
      <c r="A270" s="34"/>
      <c r="B270" s="35"/>
      <c r="C270" s="36"/>
      <c r="D270" s="191" t="s">
        <v>145</v>
      </c>
      <c r="E270" s="36"/>
      <c r="F270" s="192" t="s">
        <v>1005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145</v>
      </c>
      <c r="AU270" s="17" t="s">
        <v>82</v>
      </c>
    </row>
    <row r="271" spans="2:51" s="13" customFormat="1" ht="11.25">
      <c r="B271" s="193"/>
      <c r="C271" s="194"/>
      <c r="D271" s="186" t="s">
        <v>147</v>
      </c>
      <c r="E271" s="195" t="s">
        <v>19</v>
      </c>
      <c r="F271" s="196" t="s">
        <v>1000</v>
      </c>
      <c r="G271" s="194"/>
      <c r="H271" s="197">
        <v>2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147</v>
      </c>
      <c r="AU271" s="203" t="s">
        <v>82</v>
      </c>
      <c r="AV271" s="13" t="s">
        <v>82</v>
      </c>
      <c r="AW271" s="13" t="s">
        <v>33</v>
      </c>
      <c r="AX271" s="13" t="s">
        <v>79</v>
      </c>
      <c r="AY271" s="203" t="s">
        <v>134</v>
      </c>
    </row>
    <row r="272" spans="1:65" s="2" customFormat="1" ht="16.5" customHeight="1">
      <c r="A272" s="34"/>
      <c r="B272" s="35"/>
      <c r="C272" s="204" t="s">
        <v>648</v>
      </c>
      <c r="D272" s="204" t="s">
        <v>213</v>
      </c>
      <c r="E272" s="205" t="s">
        <v>1006</v>
      </c>
      <c r="F272" s="206" t="s">
        <v>1007</v>
      </c>
      <c r="G272" s="207" t="s">
        <v>323</v>
      </c>
      <c r="H272" s="208">
        <v>2</v>
      </c>
      <c r="I272" s="209"/>
      <c r="J272" s="210">
        <f>ROUND(I272*H272,2)</f>
        <v>0</v>
      </c>
      <c r="K272" s="206" t="s">
        <v>140</v>
      </c>
      <c r="L272" s="211"/>
      <c r="M272" s="212" t="s">
        <v>19</v>
      </c>
      <c r="N272" s="213" t="s">
        <v>42</v>
      </c>
      <c r="O272" s="64"/>
      <c r="P272" s="182">
        <f>O272*H272</f>
        <v>0</v>
      </c>
      <c r="Q272" s="182">
        <v>0.099</v>
      </c>
      <c r="R272" s="182">
        <f>Q272*H272</f>
        <v>0.198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192</v>
      </c>
      <c r="AT272" s="184" t="s">
        <v>213</v>
      </c>
      <c r="AU272" s="184" t="s">
        <v>82</v>
      </c>
      <c r="AY272" s="17" t="s">
        <v>134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79</v>
      </c>
      <c r="BK272" s="185">
        <f>ROUND(I272*H272,2)</f>
        <v>0</v>
      </c>
      <c r="BL272" s="17" t="s">
        <v>141</v>
      </c>
      <c r="BM272" s="184" t="s">
        <v>1008</v>
      </c>
    </row>
    <row r="273" spans="1:47" s="2" customFormat="1" ht="11.25">
      <c r="A273" s="34"/>
      <c r="B273" s="35"/>
      <c r="C273" s="36"/>
      <c r="D273" s="186" t="s">
        <v>143</v>
      </c>
      <c r="E273" s="36"/>
      <c r="F273" s="187" t="s">
        <v>1007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143</v>
      </c>
      <c r="AU273" s="17" t="s">
        <v>82</v>
      </c>
    </row>
    <row r="274" spans="2:63" s="12" customFormat="1" ht="22.9" customHeight="1">
      <c r="B274" s="157"/>
      <c r="C274" s="158"/>
      <c r="D274" s="159" t="s">
        <v>70</v>
      </c>
      <c r="E274" s="171" t="s">
        <v>199</v>
      </c>
      <c r="F274" s="171" t="s">
        <v>340</v>
      </c>
      <c r="G274" s="158"/>
      <c r="H274" s="158"/>
      <c r="I274" s="161"/>
      <c r="J274" s="172">
        <f>BK274</f>
        <v>0</v>
      </c>
      <c r="K274" s="158"/>
      <c r="L274" s="163"/>
      <c r="M274" s="164"/>
      <c r="N274" s="165"/>
      <c r="O274" s="165"/>
      <c r="P274" s="166">
        <f>SUM(P275:P292)</f>
        <v>0</v>
      </c>
      <c r="Q274" s="165"/>
      <c r="R274" s="166">
        <f>SUM(R275:R292)</f>
        <v>0</v>
      </c>
      <c r="S274" s="165"/>
      <c r="T274" s="167">
        <f>SUM(T275:T292)</f>
        <v>6.048100000000001</v>
      </c>
      <c r="AR274" s="168" t="s">
        <v>79</v>
      </c>
      <c r="AT274" s="169" t="s">
        <v>70</v>
      </c>
      <c r="AU274" s="169" t="s">
        <v>79</v>
      </c>
      <c r="AY274" s="168" t="s">
        <v>134</v>
      </c>
      <c r="BK274" s="170">
        <f>SUM(BK275:BK292)</f>
        <v>0</v>
      </c>
    </row>
    <row r="275" spans="1:65" s="2" customFormat="1" ht="16.5" customHeight="1">
      <c r="A275" s="34"/>
      <c r="B275" s="35"/>
      <c r="C275" s="173" t="s">
        <v>653</v>
      </c>
      <c r="D275" s="173" t="s">
        <v>136</v>
      </c>
      <c r="E275" s="174" t="s">
        <v>1009</v>
      </c>
      <c r="F275" s="175" t="s">
        <v>1010</v>
      </c>
      <c r="G275" s="176" t="s">
        <v>323</v>
      </c>
      <c r="H275" s="177">
        <v>1</v>
      </c>
      <c r="I275" s="178"/>
      <c r="J275" s="179">
        <f>ROUND(I275*H275,2)</f>
        <v>0</v>
      </c>
      <c r="K275" s="175" t="s">
        <v>140</v>
      </c>
      <c r="L275" s="39"/>
      <c r="M275" s="180" t="s">
        <v>19</v>
      </c>
      <c r="N275" s="181" t="s">
        <v>42</v>
      </c>
      <c r="O275" s="64"/>
      <c r="P275" s="182">
        <f>O275*H275</f>
        <v>0</v>
      </c>
      <c r="Q275" s="182">
        <v>0</v>
      </c>
      <c r="R275" s="182">
        <f>Q275*H275</f>
        <v>0</v>
      </c>
      <c r="S275" s="182">
        <v>0.48</v>
      </c>
      <c r="T275" s="183">
        <f>S275*H275</f>
        <v>0.48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4" t="s">
        <v>141</v>
      </c>
      <c r="AT275" s="184" t="s">
        <v>136</v>
      </c>
      <c r="AU275" s="184" t="s">
        <v>82</v>
      </c>
      <c r="AY275" s="17" t="s">
        <v>134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7" t="s">
        <v>79</v>
      </c>
      <c r="BK275" s="185">
        <f>ROUND(I275*H275,2)</f>
        <v>0</v>
      </c>
      <c r="BL275" s="17" t="s">
        <v>141</v>
      </c>
      <c r="BM275" s="184" t="s">
        <v>1011</v>
      </c>
    </row>
    <row r="276" spans="1:47" s="2" customFormat="1" ht="11.25">
      <c r="A276" s="34"/>
      <c r="B276" s="35"/>
      <c r="C276" s="36"/>
      <c r="D276" s="186" t="s">
        <v>143</v>
      </c>
      <c r="E276" s="36"/>
      <c r="F276" s="187" t="s">
        <v>1012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143</v>
      </c>
      <c r="AU276" s="17" t="s">
        <v>82</v>
      </c>
    </row>
    <row r="277" spans="1:47" s="2" customFormat="1" ht="11.25">
      <c r="A277" s="34"/>
      <c r="B277" s="35"/>
      <c r="C277" s="36"/>
      <c r="D277" s="191" t="s">
        <v>145</v>
      </c>
      <c r="E277" s="36"/>
      <c r="F277" s="192" t="s">
        <v>1013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145</v>
      </c>
      <c r="AU277" s="17" t="s">
        <v>82</v>
      </c>
    </row>
    <row r="278" spans="1:65" s="2" customFormat="1" ht="16.5" customHeight="1">
      <c r="A278" s="34"/>
      <c r="B278" s="35"/>
      <c r="C278" s="173" t="s">
        <v>658</v>
      </c>
      <c r="D278" s="173" t="s">
        <v>136</v>
      </c>
      <c r="E278" s="174" t="s">
        <v>1014</v>
      </c>
      <c r="F278" s="175" t="s">
        <v>1015</v>
      </c>
      <c r="G278" s="176" t="s">
        <v>323</v>
      </c>
      <c r="H278" s="177">
        <v>2</v>
      </c>
      <c r="I278" s="178"/>
      <c r="J278" s="179">
        <f>ROUND(I278*H278,2)</f>
        <v>0</v>
      </c>
      <c r="K278" s="175" t="s">
        <v>140</v>
      </c>
      <c r="L278" s="39"/>
      <c r="M278" s="180" t="s">
        <v>19</v>
      </c>
      <c r="N278" s="181" t="s">
        <v>42</v>
      </c>
      <c r="O278" s="64"/>
      <c r="P278" s="182">
        <f>O278*H278</f>
        <v>0</v>
      </c>
      <c r="Q278" s="182">
        <v>0</v>
      </c>
      <c r="R278" s="182">
        <f>Q278*H278</f>
        <v>0</v>
      </c>
      <c r="S278" s="182">
        <v>1.472</v>
      </c>
      <c r="T278" s="183">
        <f>S278*H278</f>
        <v>2.944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4" t="s">
        <v>141</v>
      </c>
      <c r="AT278" s="184" t="s">
        <v>136</v>
      </c>
      <c r="AU278" s="184" t="s">
        <v>82</v>
      </c>
      <c r="AY278" s="17" t="s">
        <v>134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79</v>
      </c>
      <c r="BK278" s="185">
        <f>ROUND(I278*H278,2)</f>
        <v>0</v>
      </c>
      <c r="BL278" s="17" t="s">
        <v>141</v>
      </c>
      <c r="BM278" s="184" t="s">
        <v>1016</v>
      </c>
    </row>
    <row r="279" spans="1:47" s="2" customFormat="1" ht="11.25">
      <c r="A279" s="34"/>
      <c r="B279" s="35"/>
      <c r="C279" s="36"/>
      <c r="D279" s="186" t="s">
        <v>143</v>
      </c>
      <c r="E279" s="36"/>
      <c r="F279" s="187" t="s">
        <v>1017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143</v>
      </c>
      <c r="AU279" s="17" t="s">
        <v>82</v>
      </c>
    </row>
    <row r="280" spans="1:47" s="2" customFormat="1" ht="11.25">
      <c r="A280" s="34"/>
      <c r="B280" s="35"/>
      <c r="C280" s="36"/>
      <c r="D280" s="191" t="s">
        <v>145</v>
      </c>
      <c r="E280" s="36"/>
      <c r="F280" s="192" t="s">
        <v>1018</v>
      </c>
      <c r="G280" s="36"/>
      <c r="H280" s="36"/>
      <c r="I280" s="188"/>
      <c r="J280" s="36"/>
      <c r="K280" s="36"/>
      <c r="L280" s="39"/>
      <c r="M280" s="189"/>
      <c r="N280" s="190"/>
      <c r="O280" s="64"/>
      <c r="P280" s="64"/>
      <c r="Q280" s="64"/>
      <c r="R280" s="64"/>
      <c r="S280" s="64"/>
      <c r="T280" s="6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145</v>
      </c>
      <c r="AU280" s="17" t="s">
        <v>82</v>
      </c>
    </row>
    <row r="281" spans="1:65" s="2" customFormat="1" ht="16.5" customHeight="1">
      <c r="A281" s="34"/>
      <c r="B281" s="35"/>
      <c r="C281" s="173" t="s">
        <v>1019</v>
      </c>
      <c r="D281" s="173" t="s">
        <v>136</v>
      </c>
      <c r="E281" s="174" t="s">
        <v>1020</v>
      </c>
      <c r="F281" s="175" t="s">
        <v>1021</v>
      </c>
      <c r="G281" s="176" t="s">
        <v>323</v>
      </c>
      <c r="H281" s="177">
        <v>38</v>
      </c>
      <c r="I281" s="178"/>
      <c r="J281" s="179">
        <f>ROUND(I281*H281,2)</f>
        <v>0</v>
      </c>
      <c r="K281" s="175" t="s">
        <v>140</v>
      </c>
      <c r="L281" s="39"/>
      <c r="M281" s="180" t="s">
        <v>19</v>
      </c>
      <c r="N281" s="181" t="s">
        <v>42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0.054</v>
      </c>
      <c r="T281" s="183">
        <f>S281*H281</f>
        <v>2.052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141</v>
      </c>
      <c r="AT281" s="184" t="s">
        <v>136</v>
      </c>
      <c r="AU281" s="184" t="s">
        <v>82</v>
      </c>
      <c r="AY281" s="17" t="s">
        <v>134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79</v>
      </c>
      <c r="BK281" s="185">
        <f>ROUND(I281*H281,2)</f>
        <v>0</v>
      </c>
      <c r="BL281" s="17" t="s">
        <v>141</v>
      </c>
      <c r="BM281" s="184" t="s">
        <v>1022</v>
      </c>
    </row>
    <row r="282" spans="1:47" s="2" customFormat="1" ht="11.25">
      <c r="A282" s="34"/>
      <c r="B282" s="35"/>
      <c r="C282" s="36"/>
      <c r="D282" s="186" t="s">
        <v>143</v>
      </c>
      <c r="E282" s="36"/>
      <c r="F282" s="187" t="s">
        <v>1023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143</v>
      </c>
      <c r="AU282" s="17" t="s">
        <v>82</v>
      </c>
    </row>
    <row r="283" spans="1:47" s="2" customFormat="1" ht="11.25">
      <c r="A283" s="34"/>
      <c r="B283" s="35"/>
      <c r="C283" s="36"/>
      <c r="D283" s="191" t="s">
        <v>145</v>
      </c>
      <c r="E283" s="36"/>
      <c r="F283" s="192" t="s">
        <v>1024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145</v>
      </c>
      <c r="AU283" s="17" t="s">
        <v>82</v>
      </c>
    </row>
    <row r="284" spans="2:51" s="13" customFormat="1" ht="11.25">
      <c r="B284" s="193"/>
      <c r="C284" s="194"/>
      <c r="D284" s="186" t="s">
        <v>147</v>
      </c>
      <c r="E284" s="195" t="s">
        <v>19</v>
      </c>
      <c r="F284" s="196" t="s">
        <v>1025</v>
      </c>
      <c r="G284" s="194"/>
      <c r="H284" s="197">
        <v>38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147</v>
      </c>
      <c r="AU284" s="203" t="s">
        <v>82</v>
      </c>
      <c r="AV284" s="13" t="s">
        <v>82</v>
      </c>
      <c r="AW284" s="13" t="s">
        <v>33</v>
      </c>
      <c r="AX284" s="13" t="s">
        <v>79</v>
      </c>
      <c r="AY284" s="203" t="s">
        <v>134</v>
      </c>
    </row>
    <row r="285" spans="1:65" s="2" customFormat="1" ht="16.5" customHeight="1">
      <c r="A285" s="34"/>
      <c r="B285" s="35"/>
      <c r="C285" s="173" t="s">
        <v>1026</v>
      </c>
      <c r="D285" s="173" t="s">
        <v>136</v>
      </c>
      <c r="E285" s="174" t="s">
        <v>1027</v>
      </c>
      <c r="F285" s="175" t="s">
        <v>1028</v>
      </c>
      <c r="G285" s="176" t="s">
        <v>139</v>
      </c>
      <c r="H285" s="177">
        <v>95</v>
      </c>
      <c r="I285" s="178"/>
      <c r="J285" s="179">
        <f>ROUND(I285*H285,2)</f>
        <v>0</v>
      </c>
      <c r="K285" s="175" t="s">
        <v>140</v>
      </c>
      <c r="L285" s="39"/>
      <c r="M285" s="180" t="s">
        <v>19</v>
      </c>
      <c r="N285" s="181" t="s">
        <v>42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0.00198</v>
      </c>
      <c r="T285" s="183">
        <f>S285*H285</f>
        <v>0.1881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141</v>
      </c>
      <c r="AT285" s="184" t="s">
        <v>136</v>
      </c>
      <c r="AU285" s="184" t="s">
        <v>82</v>
      </c>
      <c r="AY285" s="17" t="s">
        <v>134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79</v>
      </c>
      <c r="BK285" s="185">
        <f>ROUND(I285*H285,2)</f>
        <v>0</v>
      </c>
      <c r="BL285" s="17" t="s">
        <v>141</v>
      </c>
      <c r="BM285" s="184" t="s">
        <v>1029</v>
      </c>
    </row>
    <row r="286" spans="1:47" s="2" customFormat="1" ht="11.25">
      <c r="A286" s="34"/>
      <c r="B286" s="35"/>
      <c r="C286" s="36"/>
      <c r="D286" s="186" t="s">
        <v>143</v>
      </c>
      <c r="E286" s="36"/>
      <c r="F286" s="187" t="s">
        <v>1030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143</v>
      </c>
      <c r="AU286" s="17" t="s">
        <v>82</v>
      </c>
    </row>
    <row r="287" spans="1:47" s="2" customFormat="1" ht="11.25">
      <c r="A287" s="34"/>
      <c r="B287" s="35"/>
      <c r="C287" s="36"/>
      <c r="D287" s="191" t="s">
        <v>145</v>
      </c>
      <c r="E287" s="36"/>
      <c r="F287" s="192" t="s">
        <v>1031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145</v>
      </c>
      <c r="AU287" s="17" t="s">
        <v>82</v>
      </c>
    </row>
    <row r="288" spans="2:51" s="13" customFormat="1" ht="11.25">
      <c r="B288" s="193"/>
      <c r="C288" s="194"/>
      <c r="D288" s="186" t="s">
        <v>147</v>
      </c>
      <c r="E288" s="195" t="s">
        <v>19</v>
      </c>
      <c r="F288" s="196" t="s">
        <v>1032</v>
      </c>
      <c r="G288" s="194"/>
      <c r="H288" s="197">
        <v>48</v>
      </c>
      <c r="I288" s="198"/>
      <c r="J288" s="194"/>
      <c r="K288" s="194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147</v>
      </c>
      <c r="AU288" s="203" t="s">
        <v>82</v>
      </c>
      <c r="AV288" s="13" t="s">
        <v>82</v>
      </c>
      <c r="AW288" s="13" t="s">
        <v>33</v>
      </c>
      <c r="AX288" s="13" t="s">
        <v>71</v>
      </c>
      <c r="AY288" s="203" t="s">
        <v>134</v>
      </c>
    </row>
    <row r="289" spans="2:51" s="13" customFormat="1" ht="11.25">
      <c r="B289" s="193"/>
      <c r="C289" s="194"/>
      <c r="D289" s="186" t="s">
        <v>147</v>
      </c>
      <c r="E289" s="195" t="s">
        <v>19</v>
      </c>
      <c r="F289" s="196" t="s">
        <v>1033</v>
      </c>
      <c r="G289" s="194"/>
      <c r="H289" s="197">
        <v>47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147</v>
      </c>
      <c r="AU289" s="203" t="s">
        <v>82</v>
      </c>
      <c r="AV289" s="13" t="s">
        <v>82</v>
      </c>
      <c r="AW289" s="13" t="s">
        <v>33</v>
      </c>
      <c r="AX289" s="13" t="s">
        <v>71</v>
      </c>
      <c r="AY289" s="203" t="s">
        <v>134</v>
      </c>
    </row>
    <row r="290" spans="1:65" s="2" customFormat="1" ht="16.5" customHeight="1">
      <c r="A290" s="34"/>
      <c r="B290" s="35"/>
      <c r="C290" s="173" t="s">
        <v>1034</v>
      </c>
      <c r="D290" s="173" t="s">
        <v>136</v>
      </c>
      <c r="E290" s="174" t="s">
        <v>1035</v>
      </c>
      <c r="F290" s="175" t="s">
        <v>1036</v>
      </c>
      <c r="G290" s="176" t="s">
        <v>323</v>
      </c>
      <c r="H290" s="177">
        <v>2</v>
      </c>
      <c r="I290" s="178"/>
      <c r="J290" s="179">
        <f>ROUND(I290*H290,2)</f>
        <v>0</v>
      </c>
      <c r="K290" s="175" t="s">
        <v>140</v>
      </c>
      <c r="L290" s="39"/>
      <c r="M290" s="180" t="s">
        <v>19</v>
      </c>
      <c r="N290" s="181" t="s">
        <v>42</v>
      </c>
      <c r="O290" s="64"/>
      <c r="P290" s="182">
        <f>O290*H290</f>
        <v>0</v>
      </c>
      <c r="Q290" s="182">
        <v>0</v>
      </c>
      <c r="R290" s="182">
        <f>Q290*H290</f>
        <v>0</v>
      </c>
      <c r="S290" s="182">
        <v>0.192</v>
      </c>
      <c r="T290" s="183">
        <f>S290*H290</f>
        <v>0.384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4" t="s">
        <v>141</v>
      </c>
      <c r="AT290" s="184" t="s">
        <v>136</v>
      </c>
      <c r="AU290" s="184" t="s">
        <v>82</v>
      </c>
      <c r="AY290" s="17" t="s">
        <v>134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7" t="s">
        <v>79</v>
      </c>
      <c r="BK290" s="185">
        <f>ROUND(I290*H290,2)</f>
        <v>0</v>
      </c>
      <c r="BL290" s="17" t="s">
        <v>141</v>
      </c>
      <c r="BM290" s="184" t="s">
        <v>1037</v>
      </c>
    </row>
    <row r="291" spans="1:47" s="2" customFormat="1" ht="11.25">
      <c r="A291" s="34"/>
      <c r="B291" s="35"/>
      <c r="C291" s="36"/>
      <c r="D291" s="186" t="s">
        <v>143</v>
      </c>
      <c r="E291" s="36"/>
      <c r="F291" s="187" t="s">
        <v>1038</v>
      </c>
      <c r="G291" s="36"/>
      <c r="H291" s="36"/>
      <c r="I291" s="188"/>
      <c r="J291" s="36"/>
      <c r="K291" s="36"/>
      <c r="L291" s="39"/>
      <c r="M291" s="189"/>
      <c r="N291" s="190"/>
      <c r="O291" s="64"/>
      <c r="P291" s="64"/>
      <c r="Q291" s="64"/>
      <c r="R291" s="64"/>
      <c r="S291" s="64"/>
      <c r="T291" s="65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143</v>
      </c>
      <c r="AU291" s="17" t="s">
        <v>82</v>
      </c>
    </row>
    <row r="292" spans="1:47" s="2" customFormat="1" ht="11.25">
      <c r="A292" s="34"/>
      <c r="B292" s="35"/>
      <c r="C292" s="36"/>
      <c r="D292" s="191" t="s">
        <v>145</v>
      </c>
      <c r="E292" s="36"/>
      <c r="F292" s="192" t="s">
        <v>1039</v>
      </c>
      <c r="G292" s="36"/>
      <c r="H292" s="36"/>
      <c r="I292" s="188"/>
      <c r="J292" s="36"/>
      <c r="K292" s="36"/>
      <c r="L292" s="39"/>
      <c r="M292" s="189"/>
      <c r="N292" s="190"/>
      <c r="O292" s="64"/>
      <c r="P292" s="64"/>
      <c r="Q292" s="64"/>
      <c r="R292" s="64"/>
      <c r="S292" s="64"/>
      <c r="T292" s="6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145</v>
      </c>
      <c r="AU292" s="17" t="s">
        <v>82</v>
      </c>
    </row>
    <row r="293" spans="2:63" s="12" customFormat="1" ht="22.9" customHeight="1">
      <c r="B293" s="157"/>
      <c r="C293" s="158"/>
      <c r="D293" s="159" t="s">
        <v>70</v>
      </c>
      <c r="E293" s="171" t="s">
        <v>363</v>
      </c>
      <c r="F293" s="171" t="s">
        <v>364</v>
      </c>
      <c r="G293" s="158"/>
      <c r="H293" s="158"/>
      <c r="I293" s="161"/>
      <c r="J293" s="172">
        <f>BK293</f>
        <v>0</v>
      </c>
      <c r="K293" s="158"/>
      <c r="L293" s="163"/>
      <c r="M293" s="164"/>
      <c r="N293" s="165"/>
      <c r="O293" s="165"/>
      <c r="P293" s="166">
        <f>SUM(P294:P309)</f>
        <v>0</v>
      </c>
      <c r="Q293" s="165"/>
      <c r="R293" s="166">
        <f>SUM(R294:R309)</f>
        <v>0</v>
      </c>
      <c r="S293" s="165"/>
      <c r="T293" s="167">
        <f>SUM(T294:T309)</f>
        <v>0</v>
      </c>
      <c r="AR293" s="168" t="s">
        <v>79</v>
      </c>
      <c r="AT293" s="169" t="s">
        <v>70</v>
      </c>
      <c r="AU293" s="169" t="s">
        <v>79</v>
      </c>
      <c r="AY293" s="168" t="s">
        <v>134</v>
      </c>
      <c r="BK293" s="170">
        <f>SUM(BK294:BK309)</f>
        <v>0</v>
      </c>
    </row>
    <row r="294" spans="1:65" s="2" customFormat="1" ht="16.5" customHeight="1">
      <c r="A294" s="34"/>
      <c r="B294" s="35"/>
      <c r="C294" s="173" t="s">
        <v>1040</v>
      </c>
      <c r="D294" s="173" t="s">
        <v>136</v>
      </c>
      <c r="E294" s="174" t="s">
        <v>366</v>
      </c>
      <c r="F294" s="175" t="s">
        <v>367</v>
      </c>
      <c r="G294" s="176" t="s">
        <v>368</v>
      </c>
      <c r="H294" s="177">
        <v>6.048</v>
      </c>
      <c r="I294" s="178"/>
      <c r="J294" s="179">
        <f>ROUND(I294*H294,2)</f>
        <v>0</v>
      </c>
      <c r="K294" s="175" t="s">
        <v>140</v>
      </c>
      <c r="L294" s="39"/>
      <c r="M294" s="180" t="s">
        <v>19</v>
      </c>
      <c r="N294" s="181" t="s">
        <v>42</v>
      </c>
      <c r="O294" s="64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141</v>
      </c>
      <c r="AT294" s="184" t="s">
        <v>136</v>
      </c>
      <c r="AU294" s="184" t="s">
        <v>82</v>
      </c>
      <c r="AY294" s="17" t="s">
        <v>134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79</v>
      </c>
      <c r="BK294" s="185">
        <f>ROUND(I294*H294,2)</f>
        <v>0</v>
      </c>
      <c r="BL294" s="17" t="s">
        <v>141</v>
      </c>
      <c r="BM294" s="184" t="s">
        <v>1041</v>
      </c>
    </row>
    <row r="295" spans="1:47" s="2" customFormat="1" ht="11.25">
      <c r="A295" s="34"/>
      <c r="B295" s="35"/>
      <c r="C295" s="36"/>
      <c r="D295" s="186" t="s">
        <v>143</v>
      </c>
      <c r="E295" s="36"/>
      <c r="F295" s="187" t="s">
        <v>370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143</v>
      </c>
      <c r="AU295" s="17" t="s">
        <v>82</v>
      </c>
    </row>
    <row r="296" spans="1:47" s="2" customFormat="1" ht="11.25">
      <c r="A296" s="34"/>
      <c r="B296" s="35"/>
      <c r="C296" s="36"/>
      <c r="D296" s="191" t="s">
        <v>145</v>
      </c>
      <c r="E296" s="36"/>
      <c r="F296" s="192" t="s">
        <v>371</v>
      </c>
      <c r="G296" s="36"/>
      <c r="H296" s="36"/>
      <c r="I296" s="188"/>
      <c r="J296" s="36"/>
      <c r="K296" s="36"/>
      <c r="L296" s="39"/>
      <c r="M296" s="189"/>
      <c r="N296" s="190"/>
      <c r="O296" s="64"/>
      <c r="P296" s="64"/>
      <c r="Q296" s="64"/>
      <c r="R296" s="64"/>
      <c r="S296" s="64"/>
      <c r="T296" s="6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145</v>
      </c>
      <c r="AU296" s="17" t="s">
        <v>82</v>
      </c>
    </row>
    <row r="297" spans="1:47" s="2" customFormat="1" ht="19.5">
      <c r="A297" s="34"/>
      <c r="B297" s="35"/>
      <c r="C297" s="36"/>
      <c r="D297" s="186" t="s">
        <v>243</v>
      </c>
      <c r="E297" s="36"/>
      <c r="F297" s="214" t="s">
        <v>1042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243</v>
      </c>
      <c r="AU297" s="17" t="s">
        <v>82</v>
      </c>
    </row>
    <row r="298" spans="2:51" s="13" customFormat="1" ht="11.25">
      <c r="B298" s="193"/>
      <c r="C298" s="194"/>
      <c r="D298" s="186" t="s">
        <v>147</v>
      </c>
      <c r="E298" s="195" t="s">
        <v>19</v>
      </c>
      <c r="F298" s="196" t="s">
        <v>1043</v>
      </c>
      <c r="G298" s="194"/>
      <c r="H298" s="197">
        <v>3.424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147</v>
      </c>
      <c r="AU298" s="203" t="s">
        <v>82</v>
      </c>
      <c r="AV298" s="13" t="s">
        <v>82</v>
      </c>
      <c r="AW298" s="13" t="s">
        <v>33</v>
      </c>
      <c r="AX298" s="13" t="s">
        <v>71</v>
      </c>
      <c r="AY298" s="203" t="s">
        <v>134</v>
      </c>
    </row>
    <row r="299" spans="2:51" s="13" customFormat="1" ht="11.25">
      <c r="B299" s="193"/>
      <c r="C299" s="194"/>
      <c r="D299" s="186" t="s">
        <v>147</v>
      </c>
      <c r="E299" s="195" t="s">
        <v>19</v>
      </c>
      <c r="F299" s="196" t="s">
        <v>1044</v>
      </c>
      <c r="G299" s="194"/>
      <c r="H299" s="197">
        <v>2.052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147</v>
      </c>
      <c r="AU299" s="203" t="s">
        <v>82</v>
      </c>
      <c r="AV299" s="13" t="s">
        <v>82</v>
      </c>
      <c r="AW299" s="13" t="s">
        <v>33</v>
      </c>
      <c r="AX299" s="13" t="s">
        <v>71</v>
      </c>
      <c r="AY299" s="203" t="s">
        <v>134</v>
      </c>
    </row>
    <row r="300" spans="2:51" s="13" customFormat="1" ht="11.25">
      <c r="B300" s="193"/>
      <c r="C300" s="194"/>
      <c r="D300" s="186" t="s">
        <v>147</v>
      </c>
      <c r="E300" s="195" t="s">
        <v>19</v>
      </c>
      <c r="F300" s="196" t="s">
        <v>1045</v>
      </c>
      <c r="G300" s="194"/>
      <c r="H300" s="197">
        <v>0.572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147</v>
      </c>
      <c r="AU300" s="203" t="s">
        <v>82</v>
      </c>
      <c r="AV300" s="13" t="s">
        <v>82</v>
      </c>
      <c r="AW300" s="13" t="s">
        <v>33</v>
      </c>
      <c r="AX300" s="13" t="s">
        <v>71</v>
      </c>
      <c r="AY300" s="203" t="s">
        <v>134</v>
      </c>
    </row>
    <row r="301" spans="1:65" s="2" customFormat="1" ht="16.5" customHeight="1">
      <c r="A301" s="34"/>
      <c r="B301" s="35"/>
      <c r="C301" s="173" t="s">
        <v>1046</v>
      </c>
      <c r="D301" s="173" t="s">
        <v>136</v>
      </c>
      <c r="E301" s="174" t="s">
        <v>374</v>
      </c>
      <c r="F301" s="175" t="s">
        <v>375</v>
      </c>
      <c r="G301" s="176" t="s">
        <v>368</v>
      </c>
      <c r="H301" s="177">
        <v>24.192</v>
      </c>
      <c r="I301" s="178"/>
      <c r="J301" s="179">
        <f>ROUND(I301*H301,2)</f>
        <v>0</v>
      </c>
      <c r="K301" s="175" t="s">
        <v>140</v>
      </c>
      <c r="L301" s="39"/>
      <c r="M301" s="180" t="s">
        <v>19</v>
      </c>
      <c r="N301" s="181" t="s">
        <v>42</v>
      </c>
      <c r="O301" s="64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4" t="s">
        <v>141</v>
      </c>
      <c r="AT301" s="184" t="s">
        <v>136</v>
      </c>
      <c r="AU301" s="184" t="s">
        <v>82</v>
      </c>
      <c r="AY301" s="17" t="s">
        <v>134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7" t="s">
        <v>79</v>
      </c>
      <c r="BK301" s="185">
        <f>ROUND(I301*H301,2)</f>
        <v>0</v>
      </c>
      <c r="BL301" s="17" t="s">
        <v>141</v>
      </c>
      <c r="BM301" s="184" t="s">
        <v>1047</v>
      </c>
    </row>
    <row r="302" spans="1:47" s="2" customFormat="1" ht="19.5">
      <c r="A302" s="34"/>
      <c r="B302" s="35"/>
      <c r="C302" s="36"/>
      <c r="D302" s="186" t="s">
        <v>143</v>
      </c>
      <c r="E302" s="36"/>
      <c r="F302" s="187" t="s">
        <v>377</v>
      </c>
      <c r="G302" s="36"/>
      <c r="H302" s="36"/>
      <c r="I302" s="188"/>
      <c r="J302" s="36"/>
      <c r="K302" s="36"/>
      <c r="L302" s="39"/>
      <c r="M302" s="189"/>
      <c r="N302" s="190"/>
      <c r="O302" s="64"/>
      <c r="P302" s="64"/>
      <c r="Q302" s="64"/>
      <c r="R302" s="64"/>
      <c r="S302" s="64"/>
      <c r="T302" s="65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143</v>
      </c>
      <c r="AU302" s="17" t="s">
        <v>82</v>
      </c>
    </row>
    <row r="303" spans="1:47" s="2" customFormat="1" ht="11.25">
      <c r="A303" s="34"/>
      <c r="B303" s="35"/>
      <c r="C303" s="36"/>
      <c r="D303" s="191" t="s">
        <v>145</v>
      </c>
      <c r="E303" s="36"/>
      <c r="F303" s="192" t="s">
        <v>378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145</v>
      </c>
      <c r="AU303" s="17" t="s">
        <v>82</v>
      </c>
    </row>
    <row r="304" spans="2:51" s="13" customFormat="1" ht="11.25">
      <c r="B304" s="193"/>
      <c r="C304" s="194"/>
      <c r="D304" s="186" t="s">
        <v>147</v>
      </c>
      <c r="E304" s="195" t="s">
        <v>19</v>
      </c>
      <c r="F304" s="196" t="s">
        <v>1048</v>
      </c>
      <c r="G304" s="194"/>
      <c r="H304" s="197">
        <v>24.192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147</v>
      </c>
      <c r="AU304" s="203" t="s">
        <v>82</v>
      </c>
      <c r="AV304" s="13" t="s">
        <v>82</v>
      </c>
      <c r="AW304" s="13" t="s">
        <v>33</v>
      </c>
      <c r="AX304" s="13" t="s">
        <v>79</v>
      </c>
      <c r="AY304" s="203" t="s">
        <v>134</v>
      </c>
    </row>
    <row r="305" spans="1:65" s="2" customFormat="1" ht="21.75" customHeight="1">
      <c r="A305" s="34"/>
      <c r="B305" s="35"/>
      <c r="C305" s="173" t="s">
        <v>1049</v>
      </c>
      <c r="D305" s="173" t="s">
        <v>136</v>
      </c>
      <c r="E305" s="174" t="s">
        <v>381</v>
      </c>
      <c r="F305" s="175" t="s">
        <v>382</v>
      </c>
      <c r="G305" s="176" t="s">
        <v>368</v>
      </c>
      <c r="H305" s="177">
        <v>5.476</v>
      </c>
      <c r="I305" s="178"/>
      <c r="J305" s="179">
        <f>ROUND(I305*H305,2)</f>
        <v>0</v>
      </c>
      <c r="K305" s="175" t="s">
        <v>140</v>
      </c>
      <c r="L305" s="39"/>
      <c r="M305" s="180" t="s">
        <v>19</v>
      </c>
      <c r="N305" s="181" t="s">
        <v>42</v>
      </c>
      <c r="O305" s="64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141</v>
      </c>
      <c r="AT305" s="184" t="s">
        <v>136</v>
      </c>
      <c r="AU305" s="184" t="s">
        <v>82</v>
      </c>
      <c r="AY305" s="17" t="s">
        <v>134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7" t="s">
        <v>79</v>
      </c>
      <c r="BK305" s="185">
        <f>ROUND(I305*H305,2)</f>
        <v>0</v>
      </c>
      <c r="BL305" s="17" t="s">
        <v>141</v>
      </c>
      <c r="BM305" s="184" t="s">
        <v>1050</v>
      </c>
    </row>
    <row r="306" spans="1:47" s="2" customFormat="1" ht="19.5">
      <c r="A306" s="34"/>
      <c r="B306" s="35"/>
      <c r="C306" s="36"/>
      <c r="D306" s="186" t="s">
        <v>143</v>
      </c>
      <c r="E306" s="36"/>
      <c r="F306" s="187" t="s">
        <v>384</v>
      </c>
      <c r="G306" s="36"/>
      <c r="H306" s="36"/>
      <c r="I306" s="188"/>
      <c r="J306" s="36"/>
      <c r="K306" s="36"/>
      <c r="L306" s="39"/>
      <c r="M306" s="189"/>
      <c r="N306" s="190"/>
      <c r="O306" s="64"/>
      <c r="P306" s="64"/>
      <c r="Q306" s="64"/>
      <c r="R306" s="64"/>
      <c r="S306" s="64"/>
      <c r="T306" s="6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143</v>
      </c>
      <c r="AU306" s="17" t="s">
        <v>82</v>
      </c>
    </row>
    <row r="307" spans="1:47" s="2" customFormat="1" ht="11.25">
      <c r="A307" s="34"/>
      <c r="B307" s="35"/>
      <c r="C307" s="36"/>
      <c r="D307" s="191" t="s">
        <v>145</v>
      </c>
      <c r="E307" s="36"/>
      <c r="F307" s="192" t="s">
        <v>385</v>
      </c>
      <c r="G307" s="36"/>
      <c r="H307" s="36"/>
      <c r="I307" s="188"/>
      <c r="J307" s="36"/>
      <c r="K307" s="36"/>
      <c r="L307" s="39"/>
      <c r="M307" s="189"/>
      <c r="N307" s="190"/>
      <c r="O307" s="64"/>
      <c r="P307" s="64"/>
      <c r="Q307" s="64"/>
      <c r="R307" s="64"/>
      <c r="S307" s="64"/>
      <c r="T307" s="65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145</v>
      </c>
      <c r="AU307" s="17" t="s">
        <v>82</v>
      </c>
    </row>
    <row r="308" spans="2:51" s="13" customFormat="1" ht="11.25">
      <c r="B308" s="193"/>
      <c r="C308" s="194"/>
      <c r="D308" s="186" t="s">
        <v>147</v>
      </c>
      <c r="E308" s="195" t="s">
        <v>19</v>
      </c>
      <c r="F308" s="196" t="s">
        <v>1043</v>
      </c>
      <c r="G308" s="194"/>
      <c r="H308" s="197">
        <v>3.424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147</v>
      </c>
      <c r="AU308" s="203" t="s">
        <v>82</v>
      </c>
      <c r="AV308" s="13" t="s">
        <v>82</v>
      </c>
      <c r="AW308" s="13" t="s">
        <v>33</v>
      </c>
      <c r="AX308" s="13" t="s">
        <v>71</v>
      </c>
      <c r="AY308" s="203" t="s">
        <v>134</v>
      </c>
    </row>
    <row r="309" spans="2:51" s="13" customFormat="1" ht="11.25">
      <c r="B309" s="193"/>
      <c r="C309" s="194"/>
      <c r="D309" s="186" t="s">
        <v>147</v>
      </c>
      <c r="E309" s="195" t="s">
        <v>19</v>
      </c>
      <c r="F309" s="196" t="s">
        <v>1044</v>
      </c>
      <c r="G309" s="194"/>
      <c r="H309" s="197">
        <v>2.052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147</v>
      </c>
      <c r="AU309" s="203" t="s">
        <v>82</v>
      </c>
      <c r="AV309" s="13" t="s">
        <v>82</v>
      </c>
      <c r="AW309" s="13" t="s">
        <v>33</v>
      </c>
      <c r="AX309" s="13" t="s">
        <v>71</v>
      </c>
      <c r="AY309" s="203" t="s">
        <v>134</v>
      </c>
    </row>
    <row r="310" spans="2:63" s="12" customFormat="1" ht="22.9" customHeight="1">
      <c r="B310" s="157"/>
      <c r="C310" s="158"/>
      <c r="D310" s="159" t="s">
        <v>70</v>
      </c>
      <c r="E310" s="171" t="s">
        <v>394</v>
      </c>
      <c r="F310" s="171" t="s">
        <v>395</v>
      </c>
      <c r="G310" s="158"/>
      <c r="H310" s="158"/>
      <c r="I310" s="161"/>
      <c r="J310" s="172">
        <f>BK310</f>
        <v>0</v>
      </c>
      <c r="K310" s="158"/>
      <c r="L310" s="163"/>
      <c r="M310" s="164"/>
      <c r="N310" s="165"/>
      <c r="O310" s="165"/>
      <c r="P310" s="166">
        <f>SUM(P311:P313)</f>
        <v>0</v>
      </c>
      <c r="Q310" s="165"/>
      <c r="R310" s="166">
        <f>SUM(R311:R313)</f>
        <v>0</v>
      </c>
      <c r="S310" s="165"/>
      <c r="T310" s="167">
        <f>SUM(T311:T313)</f>
        <v>0</v>
      </c>
      <c r="AR310" s="168" t="s">
        <v>79</v>
      </c>
      <c r="AT310" s="169" t="s">
        <v>70</v>
      </c>
      <c r="AU310" s="169" t="s">
        <v>79</v>
      </c>
      <c r="AY310" s="168" t="s">
        <v>134</v>
      </c>
      <c r="BK310" s="170">
        <f>SUM(BK311:BK313)</f>
        <v>0</v>
      </c>
    </row>
    <row r="311" spans="1:65" s="2" customFormat="1" ht="16.5" customHeight="1">
      <c r="A311" s="34"/>
      <c r="B311" s="35"/>
      <c r="C311" s="173" t="s">
        <v>1051</v>
      </c>
      <c r="D311" s="173" t="s">
        <v>136</v>
      </c>
      <c r="E311" s="174" t="s">
        <v>1052</v>
      </c>
      <c r="F311" s="175" t="s">
        <v>1053</v>
      </c>
      <c r="G311" s="176" t="s">
        <v>368</v>
      </c>
      <c r="H311" s="177">
        <v>996.105</v>
      </c>
      <c r="I311" s="178"/>
      <c r="J311" s="179">
        <f>ROUND(I311*H311,2)</f>
        <v>0</v>
      </c>
      <c r="K311" s="175" t="s">
        <v>140</v>
      </c>
      <c r="L311" s="39"/>
      <c r="M311" s="180" t="s">
        <v>19</v>
      </c>
      <c r="N311" s="181" t="s">
        <v>42</v>
      </c>
      <c r="O311" s="64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4" t="s">
        <v>141</v>
      </c>
      <c r="AT311" s="184" t="s">
        <v>136</v>
      </c>
      <c r="AU311" s="184" t="s">
        <v>82</v>
      </c>
      <c r="AY311" s="17" t="s">
        <v>134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7" t="s">
        <v>79</v>
      </c>
      <c r="BK311" s="185">
        <f>ROUND(I311*H311,2)</f>
        <v>0</v>
      </c>
      <c r="BL311" s="17" t="s">
        <v>141</v>
      </c>
      <c r="BM311" s="184" t="s">
        <v>1054</v>
      </c>
    </row>
    <row r="312" spans="1:47" s="2" customFormat="1" ht="11.25">
      <c r="A312" s="34"/>
      <c r="B312" s="35"/>
      <c r="C312" s="36"/>
      <c r="D312" s="186" t="s">
        <v>143</v>
      </c>
      <c r="E312" s="36"/>
      <c r="F312" s="187" t="s">
        <v>1055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143</v>
      </c>
      <c r="AU312" s="17" t="s">
        <v>82</v>
      </c>
    </row>
    <row r="313" spans="1:47" s="2" customFormat="1" ht="11.25">
      <c r="A313" s="34"/>
      <c r="B313" s="35"/>
      <c r="C313" s="36"/>
      <c r="D313" s="191" t="s">
        <v>145</v>
      </c>
      <c r="E313" s="36"/>
      <c r="F313" s="192" t="s">
        <v>1056</v>
      </c>
      <c r="G313" s="36"/>
      <c r="H313" s="36"/>
      <c r="I313" s="188"/>
      <c r="J313" s="36"/>
      <c r="K313" s="36"/>
      <c r="L313" s="39"/>
      <c r="M313" s="215"/>
      <c r="N313" s="216"/>
      <c r="O313" s="217"/>
      <c r="P313" s="217"/>
      <c r="Q313" s="217"/>
      <c r="R313" s="217"/>
      <c r="S313" s="217"/>
      <c r="T313" s="218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145</v>
      </c>
      <c r="AU313" s="17" t="s">
        <v>82</v>
      </c>
    </row>
    <row r="314" spans="1:31" s="2" customFormat="1" ht="6.95" customHeight="1">
      <c r="A314" s="34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39"/>
      <c r="M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</sheetData>
  <sheetProtection algorithmName="SHA-512" hashValue="w+Dky6zFhEYL1Kfg+z5f/OznFg7OZzvISYRM+JCbHQ5/WsmU0fNFDaso7pIlhhwRcKMoMhlQsjqWd17GDsDYXA==" saltValue="+WJPtIPQurl+7YsoHJwVCFbe9UrkaYHzEQhPNik25Bivjyd5n6EgWQq1xKfU6yR9IobYs4+toSlhBHmIKcQRaQ==" spinCount="100000" sheet="1" objects="1" scenarios="1" formatColumns="0" formatRows="0" autoFilter="0"/>
  <autoFilter ref="C86:K31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121151113"/>
    <hyperlink ref="F98" r:id="rId2" display="https://podminky.urs.cz/item/CS_URS_2022_01/132251101"/>
    <hyperlink ref="F102" r:id="rId3" display="https://podminky.urs.cz/item/CS_URS_2022_01/133212811"/>
    <hyperlink ref="F109" r:id="rId4" display="https://podminky.urs.cz/item/CS_URS_2022_01/162351103"/>
    <hyperlink ref="F113" r:id="rId5" display="https://podminky.urs.cz/item/CS_URS_2022_01/162751117"/>
    <hyperlink ref="F118" r:id="rId6" display="https://podminky.urs.cz/item/CS_URS_2022_01/162751119"/>
    <hyperlink ref="F123" r:id="rId7" display="https://podminky.urs.cz/item/CS_URS_2022_01/167151101"/>
    <hyperlink ref="F130" r:id="rId8" display="https://podminky.urs.cz/item/CS_URS_2022_01/167151111"/>
    <hyperlink ref="F137" r:id="rId9" display="https://podminky.urs.cz/item/CS_URS_2022_01/175151201"/>
    <hyperlink ref="F143" r:id="rId10" display="https://podminky.urs.cz/item/CS_URS_2022_01/181411122"/>
    <hyperlink ref="F152" r:id="rId11" display="https://podminky.urs.cz/item/CS_URS_2022_01/182251101"/>
    <hyperlink ref="F158" r:id="rId12" display="https://podminky.urs.cz/item/CS_URS_2022_01/182351123"/>
    <hyperlink ref="F165" r:id="rId13" display="https://podminky.urs.cz/item/CS_URS_2022_01/247681114"/>
    <hyperlink ref="F171" r:id="rId14" display="https://podminky.urs.cz/item/CS_URS_2022_01/275313611"/>
    <hyperlink ref="F178" r:id="rId15" display="https://podminky.urs.cz/item/CS_URS_2022_01/275353102"/>
    <hyperlink ref="F186" r:id="rId16" display="https://podminky.urs.cz/item/CS_URS_2022_01/338171121"/>
    <hyperlink ref="F207" r:id="rId17" display="https://podminky.urs.cz/item/CS_URS_2022_01/339921132"/>
    <hyperlink ref="F218" r:id="rId18" display="https://podminky.urs.cz/item/CS_URS_2022_01/339921133"/>
    <hyperlink ref="F229" r:id="rId19" display="https://podminky.urs.cz/item/CS_URS_2022_01/348101210"/>
    <hyperlink ref="F235" r:id="rId20" display="https://podminky.urs.cz/item/CS_URS_2022_01/348401120"/>
    <hyperlink ref="F245" r:id="rId21" display="https://podminky.urs.cz/item/CS_URS_2022_01/894411311"/>
    <hyperlink ref="F260" r:id="rId22" display="https://podminky.urs.cz/item/CS_URS_2022_01/894414211"/>
    <hyperlink ref="F270" r:id="rId23" display="https://podminky.urs.cz/item/CS_URS_2022_01/899103112"/>
    <hyperlink ref="F277" r:id="rId24" display="https://podminky.urs.cz/item/CS_URS_2022_01/963015141"/>
    <hyperlink ref="F280" r:id="rId25" display="https://podminky.urs.cz/item/CS_URS_2022_01/963015161"/>
    <hyperlink ref="F283" r:id="rId26" display="https://podminky.urs.cz/item/CS_URS_2022_01/966052111"/>
    <hyperlink ref="F287" r:id="rId27" display="https://podminky.urs.cz/item/CS_URS_2022_01/966071821"/>
    <hyperlink ref="F292" r:id="rId28" display="https://podminky.urs.cz/item/CS_URS_2022_01/966073810"/>
    <hyperlink ref="F296" r:id="rId29" display="https://podminky.urs.cz/item/CS_URS_2022_01/997013501"/>
    <hyperlink ref="F303" r:id="rId30" display="https://podminky.urs.cz/item/CS_URS_2022_01/997013509"/>
    <hyperlink ref="F307" r:id="rId31" display="https://podminky.urs.cz/item/CS_URS_2022_01/997013602"/>
    <hyperlink ref="F313" r:id="rId32" display="https://podminky.urs.cz/item/CS_URS_2022_01/99825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97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1057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ROUND((SUM(BE81:BE214)),2)</f>
        <v>0</v>
      </c>
      <c r="G33" s="34"/>
      <c r="H33" s="34"/>
      <c r="I33" s="118">
        <v>0.21</v>
      </c>
      <c r="J33" s="117">
        <f>ROUND(((SUM(BE81:BE214))*I33),2)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ROUND((SUM(BF81:BF214)),2)</f>
        <v>0</v>
      </c>
      <c r="G34" s="34"/>
      <c r="H34" s="34"/>
      <c r="I34" s="118">
        <v>0.15</v>
      </c>
      <c r="J34" s="117">
        <f>ROUND(((SUM(BF81:BF214))*I34),2)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ROUND((SUM(BG81:BG214)),2)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ROUND((SUM(BH81:BH214)),2)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ROUND((SUM(BI81:BI214)),2)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SO-06 - Kácení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119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60" t="str">
        <f>E7</f>
        <v>Poldr Cihelna v k.ú. Močovice</v>
      </c>
      <c r="F71" s="361"/>
      <c r="G71" s="361"/>
      <c r="H71" s="361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13" t="str">
        <f>E9</f>
        <v>SO-06 - Kácení</v>
      </c>
      <c r="F73" s="362"/>
      <c r="G73" s="362"/>
      <c r="H73" s="362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 xml:space="preserve"> </v>
      </c>
      <c r="G75" s="36"/>
      <c r="H75" s="36"/>
      <c r="I75" s="29" t="s">
        <v>23</v>
      </c>
      <c r="J75" s="59" t="str">
        <f>IF(J12="","",J12)</f>
        <v>16. 6. 2022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5.7" customHeight="1">
      <c r="A77" s="34"/>
      <c r="B77" s="35"/>
      <c r="C77" s="29" t="s">
        <v>25</v>
      </c>
      <c r="D77" s="36"/>
      <c r="E77" s="36"/>
      <c r="F77" s="27" t="str">
        <f>E15</f>
        <v>ČR-SPÚ, Pobočka Kutná Hora</v>
      </c>
      <c r="G77" s="36"/>
      <c r="H77" s="36"/>
      <c r="I77" s="29" t="s">
        <v>31</v>
      </c>
      <c r="J77" s="32" t="str">
        <f>E21</f>
        <v>Agroprojekce Litomyšl, s.r.o.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 xml:space="preserve"> 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120</v>
      </c>
      <c r="D80" s="149" t="s">
        <v>56</v>
      </c>
      <c r="E80" s="149" t="s">
        <v>52</v>
      </c>
      <c r="F80" s="149" t="s">
        <v>53</v>
      </c>
      <c r="G80" s="149" t="s">
        <v>121</v>
      </c>
      <c r="H80" s="149" t="s">
        <v>122</v>
      </c>
      <c r="I80" s="149" t="s">
        <v>123</v>
      </c>
      <c r="J80" s="149" t="s">
        <v>110</v>
      </c>
      <c r="K80" s="150" t="s">
        <v>124</v>
      </c>
      <c r="L80" s="151"/>
      <c r="M80" s="68" t="s">
        <v>19</v>
      </c>
      <c r="N80" s="69" t="s">
        <v>41</v>
      </c>
      <c r="O80" s="69" t="s">
        <v>125</v>
      </c>
      <c r="P80" s="69" t="s">
        <v>126</v>
      </c>
      <c r="Q80" s="69" t="s">
        <v>127</v>
      </c>
      <c r="R80" s="69" t="s">
        <v>128</v>
      </c>
      <c r="S80" s="69" t="s">
        <v>129</v>
      </c>
      <c r="T80" s="70" t="s">
        <v>130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131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0.0273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111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70</v>
      </c>
      <c r="E82" s="160" t="s">
        <v>132</v>
      </c>
      <c r="F82" s="160" t="s">
        <v>133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0.0273</v>
      </c>
      <c r="S82" s="165"/>
      <c r="T82" s="167">
        <f>T83</f>
        <v>0</v>
      </c>
      <c r="AR82" s="168" t="s">
        <v>79</v>
      </c>
      <c r="AT82" s="169" t="s">
        <v>70</v>
      </c>
      <c r="AU82" s="169" t="s">
        <v>71</v>
      </c>
      <c r="AY82" s="168" t="s">
        <v>134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70</v>
      </c>
      <c r="E83" s="171" t="s">
        <v>79</v>
      </c>
      <c r="F83" s="171" t="s">
        <v>135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SUM(P84:P214)</f>
        <v>0</v>
      </c>
      <c r="Q83" s="165"/>
      <c r="R83" s="166">
        <f>SUM(R84:R214)</f>
        <v>0.0273</v>
      </c>
      <c r="S83" s="165"/>
      <c r="T83" s="167">
        <f>SUM(T84:T214)</f>
        <v>0</v>
      </c>
      <c r="AR83" s="168" t="s">
        <v>79</v>
      </c>
      <c r="AT83" s="169" t="s">
        <v>70</v>
      </c>
      <c r="AU83" s="169" t="s">
        <v>79</v>
      </c>
      <c r="AY83" s="168" t="s">
        <v>134</v>
      </c>
      <c r="BK83" s="170">
        <f>SUM(BK84:BK214)</f>
        <v>0</v>
      </c>
    </row>
    <row r="84" spans="1:65" s="2" customFormat="1" ht="16.5" customHeight="1">
      <c r="A84" s="34"/>
      <c r="B84" s="35"/>
      <c r="C84" s="173" t="s">
        <v>79</v>
      </c>
      <c r="D84" s="173" t="s">
        <v>136</v>
      </c>
      <c r="E84" s="174" t="s">
        <v>1058</v>
      </c>
      <c r="F84" s="175" t="s">
        <v>1059</v>
      </c>
      <c r="G84" s="176" t="s">
        <v>158</v>
      </c>
      <c r="H84" s="177">
        <v>910</v>
      </c>
      <c r="I84" s="178"/>
      <c r="J84" s="179">
        <f>ROUND(I84*H84,2)</f>
        <v>0</v>
      </c>
      <c r="K84" s="175" t="s">
        <v>140</v>
      </c>
      <c r="L84" s="39"/>
      <c r="M84" s="180" t="s">
        <v>19</v>
      </c>
      <c r="N84" s="181" t="s">
        <v>42</v>
      </c>
      <c r="O84" s="64"/>
      <c r="P84" s="182">
        <f>O84*H84</f>
        <v>0</v>
      </c>
      <c r="Q84" s="182">
        <v>3E-05</v>
      </c>
      <c r="R84" s="182">
        <f>Q84*H84</f>
        <v>0.0273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141</v>
      </c>
      <c r="AT84" s="184" t="s">
        <v>136</v>
      </c>
      <c r="AU84" s="184" t="s">
        <v>82</v>
      </c>
      <c r="AY84" s="17" t="s">
        <v>134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79</v>
      </c>
      <c r="BK84" s="185">
        <f>ROUND(I84*H84,2)</f>
        <v>0</v>
      </c>
      <c r="BL84" s="17" t="s">
        <v>141</v>
      </c>
      <c r="BM84" s="184" t="s">
        <v>1060</v>
      </c>
    </row>
    <row r="85" spans="1:47" s="2" customFormat="1" ht="11.25">
      <c r="A85" s="34"/>
      <c r="B85" s="35"/>
      <c r="C85" s="36"/>
      <c r="D85" s="186" t="s">
        <v>143</v>
      </c>
      <c r="E85" s="36"/>
      <c r="F85" s="187" t="s">
        <v>1061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143</v>
      </c>
      <c r="AU85" s="17" t="s">
        <v>82</v>
      </c>
    </row>
    <row r="86" spans="1:47" s="2" customFormat="1" ht="11.25">
      <c r="A86" s="34"/>
      <c r="B86" s="35"/>
      <c r="C86" s="36"/>
      <c r="D86" s="191" t="s">
        <v>145</v>
      </c>
      <c r="E86" s="36"/>
      <c r="F86" s="192" t="s">
        <v>1062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145</v>
      </c>
      <c r="AU86" s="17" t="s">
        <v>82</v>
      </c>
    </row>
    <row r="87" spans="2:51" s="13" customFormat="1" ht="11.25">
      <c r="B87" s="193"/>
      <c r="C87" s="194"/>
      <c r="D87" s="186" t="s">
        <v>147</v>
      </c>
      <c r="E87" s="195" t="s">
        <v>19</v>
      </c>
      <c r="F87" s="196" t="s">
        <v>1063</v>
      </c>
      <c r="G87" s="194"/>
      <c r="H87" s="197">
        <v>910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147</v>
      </c>
      <c r="AU87" s="203" t="s">
        <v>82</v>
      </c>
      <c r="AV87" s="13" t="s">
        <v>82</v>
      </c>
      <c r="AW87" s="13" t="s">
        <v>33</v>
      </c>
      <c r="AX87" s="13" t="s">
        <v>79</v>
      </c>
      <c r="AY87" s="203" t="s">
        <v>134</v>
      </c>
    </row>
    <row r="88" spans="1:65" s="2" customFormat="1" ht="24.2" customHeight="1">
      <c r="A88" s="34"/>
      <c r="B88" s="35"/>
      <c r="C88" s="173" t="s">
        <v>82</v>
      </c>
      <c r="D88" s="173" t="s">
        <v>136</v>
      </c>
      <c r="E88" s="174" t="s">
        <v>1064</v>
      </c>
      <c r="F88" s="175" t="s">
        <v>1065</v>
      </c>
      <c r="G88" s="176" t="s">
        <v>158</v>
      </c>
      <c r="H88" s="177">
        <v>910</v>
      </c>
      <c r="I88" s="178"/>
      <c r="J88" s="179">
        <f>ROUND(I88*H88,2)</f>
        <v>0</v>
      </c>
      <c r="K88" s="175" t="s">
        <v>140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141</v>
      </c>
      <c r="AT88" s="184" t="s">
        <v>136</v>
      </c>
      <c r="AU88" s="184" t="s">
        <v>82</v>
      </c>
      <c r="AY88" s="17" t="s">
        <v>134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141</v>
      </c>
      <c r="BM88" s="184" t="s">
        <v>1066</v>
      </c>
    </row>
    <row r="89" spans="1:47" s="2" customFormat="1" ht="19.5">
      <c r="A89" s="34"/>
      <c r="B89" s="35"/>
      <c r="C89" s="36"/>
      <c r="D89" s="186" t="s">
        <v>143</v>
      </c>
      <c r="E89" s="36"/>
      <c r="F89" s="187" t="s">
        <v>1067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143</v>
      </c>
      <c r="AU89" s="17" t="s">
        <v>82</v>
      </c>
    </row>
    <row r="90" spans="1:47" s="2" customFormat="1" ht="11.25">
      <c r="A90" s="34"/>
      <c r="B90" s="35"/>
      <c r="C90" s="36"/>
      <c r="D90" s="191" t="s">
        <v>145</v>
      </c>
      <c r="E90" s="36"/>
      <c r="F90" s="192" t="s">
        <v>1068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145</v>
      </c>
      <c r="AU90" s="17" t="s">
        <v>82</v>
      </c>
    </row>
    <row r="91" spans="2:51" s="13" customFormat="1" ht="11.25">
      <c r="B91" s="193"/>
      <c r="C91" s="194"/>
      <c r="D91" s="186" t="s">
        <v>147</v>
      </c>
      <c r="E91" s="195" t="s">
        <v>19</v>
      </c>
      <c r="F91" s="196" t="s">
        <v>1063</v>
      </c>
      <c r="G91" s="194"/>
      <c r="H91" s="197">
        <v>910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147</v>
      </c>
      <c r="AU91" s="203" t="s">
        <v>82</v>
      </c>
      <c r="AV91" s="13" t="s">
        <v>82</v>
      </c>
      <c r="AW91" s="13" t="s">
        <v>33</v>
      </c>
      <c r="AX91" s="13" t="s">
        <v>79</v>
      </c>
      <c r="AY91" s="203" t="s">
        <v>134</v>
      </c>
    </row>
    <row r="92" spans="1:65" s="2" customFormat="1" ht="16.5" customHeight="1">
      <c r="A92" s="34"/>
      <c r="B92" s="35"/>
      <c r="C92" s="173" t="s">
        <v>155</v>
      </c>
      <c r="D92" s="173" t="s">
        <v>136</v>
      </c>
      <c r="E92" s="174" t="s">
        <v>1069</v>
      </c>
      <c r="F92" s="175" t="s">
        <v>1070</v>
      </c>
      <c r="G92" s="176" t="s">
        <v>323</v>
      </c>
      <c r="H92" s="177">
        <v>80</v>
      </c>
      <c r="I92" s="178"/>
      <c r="J92" s="179">
        <f>ROUND(I92*H92,2)</f>
        <v>0</v>
      </c>
      <c r="K92" s="175" t="s">
        <v>140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141</v>
      </c>
      <c r="AT92" s="184" t="s">
        <v>136</v>
      </c>
      <c r="AU92" s="184" t="s">
        <v>82</v>
      </c>
      <c r="AY92" s="17" t="s">
        <v>134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141</v>
      </c>
      <c r="BM92" s="184" t="s">
        <v>1071</v>
      </c>
    </row>
    <row r="93" spans="1:47" s="2" customFormat="1" ht="11.25">
      <c r="A93" s="34"/>
      <c r="B93" s="35"/>
      <c r="C93" s="36"/>
      <c r="D93" s="186" t="s">
        <v>143</v>
      </c>
      <c r="E93" s="36"/>
      <c r="F93" s="187" t="s">
        <v>1072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143</v>
      </c>
      <c r="AU93" s="17" t="s">
        <v>82</v>
      </c>
    </row>
    <row r="94" spans="1:47" s="2" customFormat="1" ht="11.25">
      <c r="A94" s="34"/>
      <c r="B94" s="35"/>
      <c r="C94" s="36"/>
      <c r="D94" s="191" t="s">
        <v>145</v>
      </c>
      <c r="E94" s="36"/>
      <c r="F94" s="192" t="s">
        <v>1073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145</v>
      </c>
      <c r="AU94" s="17" t="s">
        <v>82</v>
      </c>
    </row>
    <row r="95" spans="2:51" s="13" customFormat="1" ht="11.25">
      <c r="B95" s="193"/>
      <c r="C95" s="194"/>
      <c r="D95" s="186" t="s">
        <v>147</v>
      </c>
      <c r="E95" s="195" t="s">
        <v>19</v>
      </c>
      <c r="F95" s="196" t="s">
        <v>1074</v>
      </c>
      <c r="G95" s="194"/>
      <c r="H95" s="197">
        <v>80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147</v>
      </c>
      <c r="AU95" s="203" t="s">
        <v>82</v>
      </c>
      <c r="AV95" s="13" t="s">
        <v>82</v>
      </c>
      <c r="AW95" s="13" t="s">
        <v>33</v>
      </c>
      <c r="AX95" s="13" t="s">
        <v>79</v>
      </c>
      <c r="AY95" s="203" t="s">
        <v>134</v>
      </c>
    </row>
    <row r="96" spans="1:65" s="2" customFormat="1" ht="16.5" customHeight="1">
      <c r="A96" s="34"/>
      <c r="B96" s="35"/>
      <c r="C96" s="173" t="s">
        <v>141</v>
      </c>
      <c r="D96" s="173" t="s">
        <v>136</v>
      </c>
      <c r="E96" s="174" t="s">
        <v>1075</v>
      </c>
      <c r="F96" s="175" t="s">
        <v>1076</v>
      </c>
      <c r="G96" s="176" t="s">
        <v>323</v>
      </c>
      <c r="H96" s="177">
        <v>26</v>
      </c>
      <c r="I96" s="178"/>
      <c r="J96" s="179">
        <f>ROUND(I96*H96,2)</f>
        <v>0</v>
      </c>
      <c r="K96" s="175" t="s">
        <v>140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141</v>
      </c>
      <c r="AT96" s="184" t="s">
        <v>136</v>
      </c>
      <c r="AU96" s="184" t="s">
        <v>82</v>
      </c>
      <c r="AY96" s="17" t="s">
        <v>134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141</v>
      </c>
      <c r="BM96" s="184" t="s">
        <v>1077</v>
      </c>
    </row>
    <row r="97" spans="1:47" s="2" customFormat="1" ht="11.25">
      <c r="A97" s="34"/>
      <c r="B97" s="35"/>
      <c r="C97" s="36"/>
      <c r="D97" s="186" t="s">
        <v>143</v>
      </c>
      <c r="E97" s="36"/>
      <c r="F97" s="187" t="s">
        <v>1078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143</v>
      </c>
      <c r="AU97" s="17" t="s">
        <v>82</v>
      </c>
    </row>
    <row r="98" spans="1:47" s="2" customFormat="1" ht="11.25">
      <c r="A98" s="34"/>
      <c r="B98" s="35"/>
      <c r="C98" s="36"/>
      <c r="D98" s="191" t="s">
        <v>145</v>
      </c>
      <c r="E98" s="36"/>
      <c r="F98" s="192" t="s">
        <v>1079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145</v>
      </c>
      <c r="AU98" s="17" t="s">
        <v>82</v>
      </c>
    </row>
    <row r="99" spans="2:51" s="13" customFormat="1" ht="11.25">
      <c r="B99" s="193"/>
      <c r="C99" s="194"/>
      <c r="D99" s="186" t="s">
        <v>147</v>
      </c>
      <c r="E99" s="195" t="s">
        <v>19</v>
      </c>
      <c r="F99" s="196" t="s">
        <v>1080</v>
      </c>
      <c r="G99" s="194"/>
      <c r="H99" s="197">
        <v>26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147</v>
      </c>
      <c r="AU99" s="203" t="s">
        <v>82</v>
      </c>
      <c r="AV99" s="13" t="s">
        <v>82</v>
      </c>
      <c r="AW99" s="13" t="s">
        <v>33</v>
      </c>
      <c r="AX99" s="13" t="s">
        <v>79</v>
      </c>
      <c r="AY99" s="203" t="s">
        <v>134</v>
      </c>
    </row>
    <row r="100" spans="1:65" s="2" customFormat="1" ht="16.5" customHeight="1">
      <c r="A100" s="34"/>
      <c r="B100" s="35"/>
      <c r="C100" s="173" t="s">
        <v>170</v>
      </c>
      <c r="D100" s="173" t="s">
        <v>136</v>
      </c>
      <c r="E100" s="174" t="s">
        <v>1081</v>
      </c>
      <c r="F100" s="175" t="s">
        <v>1082</v>
      </c>
      <c r="G100" s="176" t="s">
        <v>323</v>
      </c>
      <c r="H100" s="177">
        <v>10</v>
      </c>
      <c r="I100" s="178"/>
      <c r="J100" s="179">
        <f>ROUND(I100*H100,2)</f>
        <v>0</v>
      </c>
      <c r="K100" s="175" t="s">
        <v>140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141</v>
      </c>
      <c r="AT100" s="184" t="s">
        <v>136</v>
      </c>
      <c r="AU100" s="184" t="s">
        <v>82</v>
      </c>
      <c r="AY100" s="17" t="s">
        <v>134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141</v>
      </c>
      <c r="BM100" s="184" t="s">
        <v>1083</v>
      </c>
    </row>
    <row r="101" spans="1:47" s="2" customFormat="1" ht="11.25">
      <c r="A101" s="34"/>
      <c r="B101" s="35"/>
      <c r="C101" s="36"/>
      <c r="D101" s="186" t="s">
        <v>143</v>
      </c>
      <c r="E101" s="36"/>
      <c r="F101" s="187" t="s">
        <v>1084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143</v>
      </c>
      <c r="AU101" s="17" t="s">
        <v>82</v>
      </c>
    </row>
    <row r="102" spans="1:47" s="2" customFormat="1" ht="11.25">
      <c r="A102" s="34"/>
      <c r="B102" s="35"/>
      <c r="C102" s="36"/>
      <c r="D102" s="191" t="s">
        <v>145</v>
      </c>
      <c r="E102" s="36"/>
      <c r="F102" s="192" t="s">
        <v>1085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145</v>
      </c>
      <c r="AU102" s="17" t="s">
        <v>82</v>
      </c>
    </row>
    <row r="103" spans="2:51" s="13" customFormat="1" ht="11.25">
      <c r="B103" s="193"/>
      <c r="C103" s="194"/>
      <c r="D103" s="186" t="s">
        <v>147</v>
      </c>
      <c r="E103" s="195" t="s">
        <v>19</v>
      </c>
      <c r="F103" s="196" t="s">
        <v>1086</v>
      </c>
      <c r="G103" s="194"/>
      <c r="H103" s="197">
        <v>10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147</v>
      </c>
      <c r="AU103" s="203" t="s">
        <v>82</v>
      </c>
      <c r="AV103" s="13" t="s">
        <v>82</v>
      </c>
      <c r="AW103" s="13" t="s">
        <v>33</v>
      </c>
      <c r="AX103" s="13" t="s">
        <v>79</v>
      </c>
      <c r="AY103" s="203" t="s">
        <v>134</v>
      </c>
    </row>
    <row r="104" spans="1:65" s="2" customFormat="1" ht="16.5" customHeight="1">
      <c r="A104" s="34"/>
      <c r="B104" s="35"/>
      <c r="C104" s="173" t="s">
        <v>177</v>
      </c>
      <c r="D104" s="173" t="s">
        <v>136</v>
      </c>
      <c r="E104" s="174" t="s">
        <v>1087</v>
      </c>
      <c r="F104" s="175" t="s">
        <v>1088</v>
      </c>
      <c r="G104" s="176" t="s">
        <v>323</v>
      </c>
      <c r="H104" s="177">
        <v>3</v>
      </c>
      <c r="I104" s="178"/>
      <c r="J104" s="179">
        <f>ROUND(I104*H104,2)</f>
        <v>0</v>
      </c>
      <c r="K104" s="175" t="s">
        <v>140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141</v>
      </c>
      <c r="AT104" s="184" t="s">
        <v>136</v>
      </c>
      <c r="AU104" s="184" t="s">
        <v>82</v>
      </c>
      <c r="AY104" s="17" t="s">
        <v>134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141</v>
      </c>
      <c r="BM104" s="184" t="s">
        <v>1089</v>
      </c>
    </row>
    <row r="105" spans="1:47" s="2" customFormat="1" ht="11.25">
      <c r="A105" s="34"/>
      <c r="B105" s="35"/>
      <c r="C105" s="36"/>
      <c r="D105" s="186" t="s">
        <v>143</v>
      </c>
      <c r="E105" s="36"/>
      <c r="F105" s="187" t="s">
        <v>1090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143</v>
      </c>
      <c r="AU105" s="17" t="s">
        <v>82</v>
      </c>
    </row>
    <row r="106" spans="1:47" s="2" customFormat="1" ht="11.25">
      <c r="A106" s="34"/>
      <c r="B106" s="35"/>
      <c r="C106" s="36"/>
      <c r="D106" s="191" t="s">
        <v>145</v>
      </c>
      <c r="E106" s="36"/>
      <c r="F106" s="192" t="s">
        <v>1091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145</v>
      </c>
      <c r="AU106" s="17" t="s">
        <v>82</v>
      </c>
    </row>
    <row r="107" spans="2:51" s="13" customFormat="1" ht="11.25">
      <c r="B107" s="193"/>
      <c r="C107" s="194"/>
      <c r="D107" s="186" t="s">
        <v>147</v>
      </c>
      <c r="E107" s="195" t="s">
        <v>19</v>
      </c>
      <c r="F107" s="196" t="s">
        <v>1092</v>
      </c>
      <c r="G107" s="194"/>
      <c r="H107" s="197">
        <v>3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147</v>
      </c>
      <c r="AU107" s="203" t="s">
        <v>82</v>
      </c>
      <c r="AV107" s="13" t="s">
        <v>82</v>
      </c>
      <c r="AW107" s="13" t="s">
        <v>33</v>
      </c>
      <c r="AX107" s="13" t="s">
        <v>79</v>
      </c>
      <c r="AY107" s="203" t="s">
        <v>134</v>
      </c>
    </row>
    <row r="108" spans="1:65" s="2" customFormat="1" ht="16.5" customHeight="1">
      <c r="A108" s="34"/>
      <c r="B108" s="35"/>
      <c r="C108" s="173" t="s">
        <v>185</v>
      </c>
      <c r="D108" s="173" t="s">
        <v>136</v>
      </c>
      <c r="E108" s="174" t="s">
        <v>1093</v>
      </c>
      <c r="F108" s="175" t="s">
        <v>1094</v>
      </c>
      <c r="G108" s="176" t="s">
        <v>323</v>
      </c>
      <c r="H108" s="177">
        <v>1</v>
      </c>
      <c r="I108" s="178"/>
      <c r="J108" s="179">
        <f>ROUND(I108*H108,2)</f>
        <v>0</v>
      </c>
      <c r="K108" s="175" t="s">
        <v>140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141</v>
      </c>
      <c r="AT108" s="184" t="s">
        <v>136</v>
      </c>
      <c r="AU108" s="184" t="s">
        <v>82</v>
      </c>
      <c r="AY108" s="17" t="s">
        <v>134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79</v>
      </c>
      <c r="BK108" s="185">
        <f>ROUND(I108*H108,2)</f>
        <v>0</v>
      </c>
      <c r="BL108" s="17" t="s">
        <v>141</v>
      </c>
      <c r="BM108" s="184" t="s">
        <v>1095</v>
      </c>
    </row>
    <row r="109" spans="1:47" s="2" customFormat="1" ht="11.25">
      <c r="A109" s="34"/>
      <c r="B109" s="35"/>
      <c r="C109" s="36"/>
      <c r="D109" s="186" t="s">
        <v>143</v>
      </c>
      <c r="E109" s="36"/>
      <c r="F109" s="187" t="s">
        <v>1096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143</v>
      </c>
      <c r="AU109" s="17" t="s">
        <v>82</v>
      </c>
    </row>
    <row r="110" spans="1:47" s="2" customFormat="1" ht="11.25">
      <c r="A110" s="34"/>
      <c r="B110" s="35"/>
      <c r="C110" s="36"/>
      <c r="D110" s="191" t="s">
        <v>145</v>
      </c>
      <c r="E110" s="36"/>
      <c r="F110" s="192" t="s">
        <v>1097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145</v>
      </c>
      <c r="AU110" s="17" t="s">
        <v>82</v>
      </c>
    </row>
    <row r="111" spans="2:51" s="13" customFormat="1" ht="11.25">
      <c r="B111" s="193"/>
      <c r="C111" s="194"/>
      <c r="D111" s="186" t="s">
        <v>147</v>
      </c>
      <c r="E111" s="195" t="s">
        <v>19</v>
      </c>
      <c r="F111" s="196" t="s">
        <v>1098</v>
      </c>
      <c r="G111" s="194"/>
      <c r="H111" s="197">
        <v>1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147</v>
      </c>
      <c r="AU111" s="203" t="s">
        <v>82</v>
      </c>
      <c r="AV111" s="13" t="s">
        <v>82</v>
      </c>
      <c r="AW111" s="13" t="s">
        <v>33</v>
      </c>
      <c r="AX111" s="13" t="s">
        <v>79</v>
      </c>
      <c r="AY111" s="203" t="s">
        <v>134</v>
      </c>
    </row>
    <row r="112" spans="1:65" s="2" customFormat="1" ht="16.5" customHeight="1">
      <c r="A112" s="34"/>
      <c r="B112" s="35"/>
      <c r="C112" s="173" t="s">
        <v>192</v>
      </c>
      <c r="D112" s="173" t="s">
        <v>136</v>
      </c>
      <c r="E112" s="174" t="s">
        <v>1099</v>
      </c>
      <c r="F112" s="175" t="s">
        <v>1100</v>
      </c>
      <c r="G112" s="176" t="s">
        <v>323</v>
      </c>
      <c r="H112" s="177">
        <v>2</v>
      </c>
      <c r="I112" s="178"/>
      <c r="J112" s="179">
        <f>ROUND(I112*H112,2)</f>
        <v>0</v>
      </c>
      <c r="K112" s="175" t="s">
        <v>140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141</v>
      </c>
      <c r="AT112" s="184" t="s">
        <v>136</v>
      </c>
      <c r="AU112" s="184" t="s">
        <v>82</v>
      </c>
      <c r="AY112" s="17" t="s">
        <v>134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141</v>
      </c>
      <c r="BM112" s="184" t="s">
        <v>1101</v>
      </c>
    </row>
    <row r="113" spans="1:47" s="2" customFormat="1" ht="11.25">
      <c r="A113" s="34"/>
      <c r="B113" s="35"/>
      <c r="C113" s="36"/>
      <c r="D113" s="186" t="s">
        <v>143</v>
      </c>
      <c r="E113" s="36"/>
      <c r="F113" s="187" t="s">
        <v>1102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143</v>
      </c>
      <c r="AU113" s="17" t="s">
        <v>82</v>
      </c>
    </row>
    <row r="114" spans="1:47" s="2" customFormat="1" ht="11.25">
      <c r="A114" s="34"/>
      <c r="B114" s="35"/>
      <c r="C114" s="36"/>
      <c r="D114" s="191" t="s">
        <v>145</v>
      </c>
      <c r="E114" s="36"/>
      <c r="F114" s="192" t="s">
        <v>1103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145</v>
      </c>
      <c r="AU114" s="17" t="s">
        <v>82</v>
      </c>
    </row>
    <row r="115" spans="2:51" s="13" customFormat="1" ht="11.25">
      <c r="B115" s="193"/>
      <c r="C115" s="194"/>
      <c r="D115" s="186" t="s">
        <v>147</v>
      </c>
      <c r="E115" s="195" t="s">
        <v>19</v>
      </c>
      <c r="F115" s="196" t="s">
        <v>1104</v>
      </c>
      <c r="G115" s="194"/>
      <c r="H115" s="197">
        <v>2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147</v>
      </c>
      <c r="AU115" s="203" t="s">
        <v>82</v>
      </c>
      <c r="AV115" s="13" t="s">
        <v>82</v>
      </c>
      <c r="AW115" s="13" t="s">
        <v>33</v>
      </c>
      <c r="AX115" s="13" t="s">
        <v>79</v>
      </c>
      <c r="AY115" s="203" t="s">
        <v>134</v>
      </c>
    </row>
    <row r="116" spans="1:65" s="2" customFormat="1" ht="16.5" customHeight="1">
      <c r="A116" s="34"/>
      <c r="B116" s="35"/>
      <c r="C116" s="173" t="s">
        <v>199</v>
      </c>
      <c r="D116" s="173" t="s">
        <v>136</v>
      </c>
      <c r="E116" s="174" t="s">
        <v>1105</v>
      </c>
      <c r="F116" s="175" t="s">
        <v>1106</v>
      </c>
      <c r="G116" s="176" t="s">
        <v>323</v>
      </c>
      <c r="H116" s="177">
        <v>122</v>
      </c>
      <c r="I116" s="178"/>
      <c r="J116" s="179">
        <f>ROUND(I116*H116,2)</f>
        <v>0</v>
      </c>
      <c r="K116" s="175" t="s">
        <v>140</v>
      </c>
      <c r="L116" s="39"/>
      <c r="M116" s="180" t="s">
        <v>19</v>
      </c>
      <c r="N116" s="181" t="s">
        <v>42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141</v>
      </c>
      <c r="AT116" s="184" t="s">
        <v>136</v>
      </c>
      <c r="AU116" s="184" t="s">
        <v>82</v>
      </c>
      <c r="AY116" s="17" t="s">
        <v>134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79</v>
      </c>
      <c r="BK116" s="185">
        <f>ROUND(I116*H116,2)</f>
        <v>0</v>
      </c>
      <c r="BL116" s="17" t="s">
        <v>141</v>
      </c>
      <c r="BM116" s="184" t="s">
        <v>1107</v>
      </c>
    </row>
    <row r="117" spans="1:47" s="2" customFormat="1" ht="11.25">
      <c r="A117" s="34"/>
      <c r="B117" s="35"/>
      <c r="C117" s="36"/>
      <c r="D117" s="186" t="s">
        <v>143</v>
      </c>
      <c r="E117" s="36"/>
      <c r="F117" s="187" t="s">
        <v>1108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143</v>
      </c>
      <c r="AU117" s="17" t="s">
        <v>82</v>
      </c>
    </row>
    <row r="118" spans="1:47" s="2" customFormat="1" ht="11.25">
      <c r="A118" s="34"/>
      <c r="B118" s="35"/>
      <c r="C118" s="36"/>
      <c r="D118" s="191" t="s">
        <v>145</v>
      </c>
      <c r="E118" s="36"/>
      <c r="F118" s="192" t="s">
        <v>1109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145</v>
      </c>
      <c r="AU118" s="17" t="s">
        <v>82</v>
      </c>
    </row>
    <row r="119" spans="2:51" s="13" customFormat="1" ht="11.25">
      <c r="B119" s="193"/>
      <c r="C119" s="194"/>
      <c r="D119" s="186" t="s">
        <v>147</v>
      </c>
      <c r="E119" s="195" t="s">
        <v>19</v>
      </c>
      <c r="F119" s="196" t="s">
        <v>1110</v>
      </c>
      <c r="G119" s="194"/>
      <c r="H119" s="197">
        <v>122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147</v>
      </c>
      <c r="AU119" s="203" t="s">
        <v>82</v>
      </c>
      <c r="AV119" s="13" t="s">
        <v>82</v>
      </c>
      <c r="AW119" s="13" t="s">
        <v>33</v>
      </c>
      <c r="AX119" s="13" t="s">
        <v>79</v>
      </c>
      <c r="AY119" s="203" t="s">
        <v>134</v>
      </c>
    </row>
    <row r="120" spans="1:65" s="2" customFormat="1" ht="16.5" customHeight="1">
      <c r="A120" s="34"/>
      <c r="B120" s="35"/>
      <c r="C120" s="173" t="s">
        <v>206</v>
      </c>
      <c r="D120" s="173" t="s">
        <v>136</v>
      </c>
      <c r="E120" s="174" t="s">
        <v>1111</v>
      </c>
      <c r="F120" s="175" t="s">
        <v>1112</v>
      </c>
      <c r="G120" s="176" t="s">
        <v>323</v>
      </c>
      <c r="H120" s="177">
        <v>80</v>
      </c>
      <c r="I120" s="178"/>
      <c r="J120" s="179">
        <f>ROUND(I120*H120,2)</f>
        <v>0</v>
      </c>
      <c r="K120" s="175" t="s">
        <v>140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141</v>
      </c>
      <c r="AT120" s="184" t="s">
        <v>136</v>
      </c>
      <c r="AU120" s="184" t="s">
        <v>82</v>
      </c>
      <c r="AY120" s="17" t="s">
        <v>134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141</v>
      </c>
      <c r="BM120" s="184" t="s">
        <v>1113</v>
      </c>
    </row>
    <row r="121" spans="1:47" s="2" customFormat="1" ht="11.25">
      <c r="A121" s="34"/>
      <c r="B121" s="35"/>
      <c r="C121" s="36"/>
      <c r="D121" s="186" t="s">
        <v>143</v>
      </c>
      <c r="E121" s="36"/>
      <c r="F121" s="187" t="s">
        <v>1114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143</v>
      </c>
      <c r="AU121" s="17" t="s">
        <v>82</v>
      </c>
    </row>
    <row r="122" spans="1:47" s="2" customFormat="1" ht="11.25">
      <c r="A122" s="34"/>
      <c r="B122" s="35"/>
      <c r="C122" s="36"/>
      <c r="D122" s="191" t="s">
        <v>145</v>
      </c>
      <c r="E122" s="36"/>
      <c r="F122" s="192" t="s">
        <v>1115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145</v>
      </c>
      <c r="AU122" s="17" t="s">
        <v>82</v>
      </c>
    </row>
    <row r="123" spans="1:65" s="2" customFormat="1" ht="16.5" customHeight="1">
      <c r="A123" s="34"/>
      <c r="B123" s="35"/>
      <c r="C123" s="173" t="s">
        <v>212</v>
      </c>
      <c r="D123" s="173" t="s">
        <v>136</v>
      </c>
      <c r="E123" s="174" t="s">
        <v>1116</v>
      </c>
      <c r="F123" s="175" t="s">
        <v>1117</v>
      </c>
      <c r="G123" s="176" t="s">
        <v>323</v>
      </c>
      <c r="H123" s="177">
        <v>26</v>
      </c>
      <c r="I123" s="178"/>
      <c r="J123" s="179">
        <f>ROUND(I123*H123,2)</f>
        <v>0</v>
      </c>
      <c r="K123" s="175" t="s">
        <v>140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141</v>
      </c>
      <c r="AT123" s="184" t="s">
        <v>136</v>
      </c>
      <c r="AU123" s="184" t="s">
        <v>82</v>
      </c>
      <c r="AY123" s="17" t="s">
        <v>134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141</v>
      </c>
      <c r="BM123" s="184" t="s">
        <v>1118</v>
      </c>
    </row>
    <row r="124" spans="1:47" s="2" customFormat="1" ht="11.25">
      <c r="A124" s="34"/>
      <c r="B124" s="35"/>
      <c r="C124" s="36"/>
      <c r="D124" s="186" t="s">
        <v>143</v>
      </c>
      <c r="E124" s="36"/>
      <c r="F124" s="187" t="s">
        <v>1119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143</v>
      </c>
      <c r="AU124" s="17" t="s">
        <v>82</v>
      </c>
    </row>
    <row r="125" spans="1:47" s="2" customFormat="1" ht="11.25">
      <c r="A125" s="34"/>
      <c r="B125" s="35"/>
      <c r="C125" s="36"/>
      <c r="D125" s="191" t="s">
        <v>145</v>
      </c>
      <c r="E125" s="36"/>
      <c r="F125" s="192" t="s">
        <v>1120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145</v>
      </c>
      <c r="AU125" s="17" t="s">
        <v>82</v>
      </c>
    </row>
    <row r="126" spans="1:65" s="2" customFormat="1" ht="16.5" customHeight="1">
      <c r="A126" s="34"/>
      <c r="B126" s="35"/>
      <c r="C126" s="173" t="s">
        <v>218</v>
      </c>
      <c r="D126" s="173" t="s">
        <v>136</v>
      </c>
      <c r="E126" s="174" t="s">
        <v>1121</v>
      </c>
      <c r="F126" s="175" t="s">
        <v>1122</v>
      </c>
      <c r="G126" s="176" t="s">
        <v>323</v>
      </c>
      <c r="H126" s="177">
        <v>10</v>
      </c>
      <c r="I126" s="178"/>
      <c r="J126" s="179">
        <f>ROUND(I126*H126,2)</f>
        <v>0</v>
      </c>
      <c r="K126" s="175" t="s">
        <v>140</v>
      </c>
      <c r="L126" s="39"/>
      <c r="M126" s="180" t="s">
        <v>19</v>
      </c>
      <c r="N126" s="181" t="s">
        <v>42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141</v>
      </c>
      <c r="AT126" s="184" t="s">
        <v>136</v>
      </c>
      <c r="AU126" s="184" t="s">
        <v>82</v>
      </c>
      <c r="AY126" s="17" t="s">
        <v>134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79</v>
      </c>
      <c r="BK126" s="185">
        <f>ROUND(I126*H126,2)</f>
        <v>0</v>
      </c>
      <c r="BL126" s="17" t="s">
        <v>141</v>
      </c>
      <c r="BM126" s="184" t="s">
        <v>1123</v>
      </c>
    </row>
    <row r="127" spans="1:47" s="2" customFormat="1" ht="11.25">
      <c r="A127" s="34"/>
      <c r="B127" s="35"/>
      <c r="C127" s="36"/>
      <c r="D127" s="186" t="s">
        <v>143</v>
      </c>
      <c r="E127" s="36"/>
      <c r="F127" s="187" t="s">
        <v>1124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143</v>
      </c>
      <c r="AU127" s="17" t="s">
        <v>82</v>
      </c>
    </row>
    <row r="128" spans="1:47" s="2" customFormat="1" ht="11.25">
      <c r="A128" s="34"/>
      <c r="B128" s="35"/>
      <c r="C128" s="36"/>
      <c r="D128" s="191" t="s">
        <v>145</v>
      </c>
      <c r="E128" s="36"/>
      <c r="F128" s="192" t="s">
        <v>1125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145</v>
      </c>
      <c r="AU128" s="17" t="s">
        <v>82</v>
      </c>
    </row>
    <row r="129" spans="1:65" s="2" customFormat="1" ht="16.5" customHeight="1">
      <c r="A129" s="34"/>
      <c r="B129" s="35"/>
      <c r="C129" s="173" t="s">
        <v>225</v>
      </c>
      <c r="D129" s="173" t="s">
        <v>136</v>
      </c>
      <c r="E129" s="174" t="s">
        <v>1126</v>
      </c>
      <c r="F129" s="175" t="s">
        <v>1127</v>
      </c>
      <c r="G129" s="176" t="s">
        <v>323</v>
      </c>
      <c r="H129" s="177">
        <v>4</v>
      </c>
      <c r="I129" s="178"/>
      <c r="J129" s="179">
        <f>ROUND(I129*H129,2)</f>
        <v>0</v>
      </c>
      <c r="K129" s="175" t="s">
        <v>140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141</v>
      </c>
      <c r="AT129" s="184" t="s">
        <v>136</v>
      </c>
      <c r="AU129" s="184" t="s">
        <v>82</v>
      </c>
      <c r="AY129" s="17" t="s">
        <v>134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79</v>
      </c>
      <c r="BK129" s="185">
        <f>ROUND(I129*H129,2)</f>
        <v>0</v>
      </c>
      <c r="BL129" s="17" t="s">
        <v>141</v>
      </c>
      <c r="BM129" s="184" t="s">
        <v>1128</v>
      </c>
    </row>
    <row r="130" spans="1:47" s="2" customFormat="1" ht="11.25">
      <c r="A130" s="34"/>
      <c r="B130" s="35"/>
      <c r="C130" s="36"/>
      <c r="D130" s="186" t="s">
        <v>143</v>
      </c>
      <c r="E130" s="36"/>
      <c r="F130" s="187" t="s">
        <v>1129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143</v>
      </c>
      <c r="AU130" s="17" t="s">
        <v>82</v>
      </c>
    </row>
    <row r="131" spans="1:47" s="2" customFormat="1" ht="11.25">
      <c r="A131" s="34"/>
      <c r="B131" s="35"/>
      <c r="C131" s="36"/>
      <c r="D131" s="191" t="s">
        <v>145</v>
      </c>
      <c r="E131" s="36"/>
      <c r="F131" s="192" t="s">
        <v>1130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82</v>
      </c>
    </row>
    <row r="132" spans="2:51" s="13" customFormat="1" ht="11.25">
      <c r="B132" s="193"/>
      <c r="C132" s="194"/>
      <c r="D132" s="186" t="s">
        <v>147</v>
      </c>
      <c r="E132" s="195" t="s">
        <v>19</v>
      </c>
      <c r="F132" s="196" t="s">
        <v>1131</v>
      </c>
      <c r="G132" s="194"/>
      <c r="H132" s="197">
        <v>3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147</v>
      </c>
      <c r="AU132" s="203" t="s">
        <v>82</v>
      </c>
      <c r="AV132" s="13" t="s">
        <v>82</v>
      </c>
      <c r="AW132" s="13" t="s">
        <v>33</v>
      </c>
      <c r="AX132" s="13" t="s">
        <v>71</v>
      </c>
      <c r="AY132" s="203" t="s">
        <v>134</v>
      </c>
    </row>
    <row r="133" spans="2:51" s="13" customFormat="1" ht="11.25">
      <c r="B133" s="193"/>
      <c r="C133" s="194"/>
      <c r="D133" s="186" t="s">
        <v>147</v>
      </c>
      <c r="E133" s="195" t="s">
        <v>19</v>
      </c>
      <c r="F133" s="196" t="s">
        <v>1132</v>
      </c>
      <c r="G133" s="194"/>
      <c r="H133" s="197">
        <v>1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147</v>
      </c>
      <c r="AU133" s="203" t="s">
        <v>82</v>
      </c>
      <c r="AV133" s="13" t="s">
        <v>82</v>
      </c>
      <c r="AW133" s="13" t="s">
        <v>33</v>
      </c>
      <c r="AX133" s="13" t="s">
        <v>71</v>
      </c>
      <c r="AY133" s="203" t="s">
        <v>134</v>
      </c>
    </row>
    <row r="134" spans="1:65" s="2" customFormat="1" ht="16.5" customHeight="1">
      <c r="A134" s="34"/>
      <c r="B134" s="35"/>
      <c r="C134" s="173" t="s">
        <v>230</v>
      </c>
      <c r="D134" s="173" t="s">
        <v>136</v>
      </c>
      <c r="E134" s="174" t="s">
        <v>1133</v>
      </c>
      <c r="F134" s="175" t="s">
        <v>1134</v>
      </c>
      <c r="G134" s="176" t="s">
        <v>323</v>
      </c>
      <c r="H134" s="177">
        <v>1</v>
      </c>
      <c r="I134" s="178"/>
      <c r="J134" s="179">
        <f>ROUND(I134*H134,2)</f>
        <v>0</v>
      </c>
      <c r="K134" s="175" t="s">
        <v>140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141</v>
      </c>
      <c r="AT134" s="184" t="s">
        <v>136</v>
      </c>
      <c r="AU134" s="184" t="s">
        <v>82</v>
      </c>
      <c r="AY134" s="17" t="s">
        <v>134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141</v>
      </c>
      <c r="BM134" s="184" t="s">
        <v>1135</v>
      </c>
    </row>
    <row r="135" spans="1:47" s="2" customFormat="1" ht="11.25">
      <c r="A135" s="34"/>
      <c r="B135" s="35"/>
      <c r="C135" s="36"/>
      <c r="D135" s="186" t="s">
        <v>143</v>
      </c>
      <c r="E135" s="36"/>
      <c r="F135" s="187" t="s">
        <v>1136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143</v>
      </c>
      <c r="AU135" s="17" t="s">
        <v>82</v>
      </c>
    </row>
    <row r="136" spans="1:47" s="2" customFormat="1" ht="11.25">
      <c r="A136" s="34"/>
      <c r="B136" s="35"/>
      <c r="C136" s="36"/>
      <c r="D136" s="191" t="s">
        <v>145</v>
      </c>
      <c r="E136" s="36"/>
      <c r="F136" s="192" t="s">
        <v>1137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1:65" s="2" customFormat="1" ht="16.5" customHeight="1">
      <c r="A137" s="34"/>
      <c r="B137" s="35"/>
      <c r="C137" s="173" t="s">
        <v>8</v>
      </c>
      <c r="D137" s="173" t="s">
        <v>136</v>
      </c>
      <c r="E137" s="174" t="s">
        <v>1138</v>
      </c>
      <c r="F137" s="175" t="s">
        <v>1139</v>
      </c>
      <c r="G137" s="176" t="s">
        <v>323</v>
      </c>
      <c r="H137" s="177">
        <v>2</v>
      </c>
      <c r="I137" s="178"/>
      <c r="J137" s="179">
        <f>ROUND(I137*H137,2)</f>
        <v>0</v>
      </c>
      <c r="K137" s="175" t="s">
        <v>140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141</v>
      </c>
      <c r="AT137" s="184" t="s">
        <v>136</v>
      </c>
      <c r="AU137" s="184" t="s">
        <v>82</v>
      </c>
      <c r="AY137" s="17" t="s">
        <v>134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141</v>
      </c>
      <c r="BM137" s="184" t="s">
        <v>1140</v>
      </c>
    </row>
    <row r="138" spans="1:47" s="2" customFormat="1" ht="11.25">
      <c r="A138" s="34"/>
      <c r="B138" s="35"/>
      <c r="C138" s="36"/>
      <c r="D138" s="186" t="s">
        <v>143</v>
      </c>
      <c r="E138" s="36"/>
      <c r="F138" s="187" t="s">
        <v>1141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143</v>
      </c>
      <c r="AU138" s="17" t="s">
        <v>82</v>
      </c>
    </row>
    <row r="139" spans="1:47" s="2" customFormat="1" ht="11.25">
      <c r="A139" s="34"/>
      <c r="B139" s="35"/>
      <c r="C139" s="36"/>
      <c r="D139" s="191" t="s">
        <v>145</v>
      </c>
      <c r="E139" s="36"/>
      <c r="F139" s="192" t="s">
        <v>1142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145</v>
      </c>
      <c r="AU139" s="17" t="s">
        <v>82</v>
      </c>
    </row>
    <row r="140" spans="1:65" s="2" customFormat="1" ht="16.5" customHeight="1">
      <c r="A140" s="34"/>
      <c r="B140" s="35"/>
      <c r="C140" s="173" t="s">
        <v>246</v>
      </c>
      <c r="D140" s="173" t="s">
        <v>136</v>
      </c>
      <c r="E140" s="174" t="s">
        <v>1143</v>
      </c>
      <c r="F140" s="175" t="s">
        <v>1144</v>
      </c>
      <c r="G140" s="176" t="s">
        <v>323</v>
      </c>
      <c r="H140" s="177">
        <v>80</v>
      </c>
      <c r="I140" s="178"/>
      <c r="J140" s="179">
        <f>ROUND(I140*H140,2)</f>
        <v>0</v>
      </c>
      <c r="K140" s="175" t="s">
        <v>19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141</v>
      </c>
      <c r="AT140" s="184" t="s">
        <v>136</v>
      </c>
      <c r="AU140" s="184" t="s">
        <v>82</v>
      </c>
      <c r="AY140" s="17" t="s">
        <v>134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79</v>
      </c>
      <c r="BK140" s="185">
        <f>ROUND(I140*H140,2)</f>
        <v>0</v>
      </c>
      <c r="BL140" s="17" t="s">
        <v>141</v>
      </c>
      <c r="BM140" s="184" t="s">
        <v>1145</v>
      </c>
    </row>
    <row r="141" spans="1:47" s="2" customFormat="1" ht="11.25">
      <c r="A141" s="34"/>
      <c r="B141" s="35"/>
      <c r="C141" s="36"/>
      <c r="D141" s="186" t="s">
        <v>143</v>
      </c>
      <c r="E141" s="36"/>
      <c r="F141" s="187" t="s">
        <v>1144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143</v>
      </c>
      <c r="AU141" s="17" t="s">
        <v>82</v>
      </c>
    </row>
    <row r="142" spans="1:65" s="2" customFormat="1" ht="16.5" customHeight="1">
      <c r="A142" s="34"/>
      <c r="B142" s="35"/>
      <c r="C142" s="173" t="s">
        <v>254</v>
      </c>
      <c r="D142" s="173" t="s">
        <v>136</v>
      </c>
      <c r="E142" s="174" t="s">
        <v>1146</v>
      </c>
      <c r="F142" s="175" t="s">
        <v>1147</v>
      </c>
      <c r="G142" s="176" t="s">
        <v>323</v>
      </c>
      <c r="H142" s="177">
        <v>26</v>
      </c>
      <c r="I142" s="178"/>
      <c r="J142" s="179">
        <f>ROUND(I142*H142,2)</f>
        <v>0</v>
      </c>
      <c r="K142" s="175" t="s">
        <v>19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141</v>
      </c>
      <c r="AT142" s="184" t="s">
        <v>136</v>
      </c>
      <c r="AU142" s="184" t="s">
        <v>82</v>
      </c>
      <c r="AY142" s="17" t="s">
        <v>134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141</v>
      </c>
      <c r="BM142" s="184" t="s">
        <v>1148</v>
      </c>
    </row>
    <row r="143" spans="1:47" s="2" customFormat="1" ht="11.25">
      <c r="A143" s="34"/>
      <c r="B143" s="35"/>
      <c r="C143" s="36"/>
      <c r="D143" s="186" t="s">
        <v>143</v>
      </c>
      <c r="E143" s="36"/>
      <c r="F143" s="187" t="s">
        <v>1147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143</v>
      </c>
      <c r="AU143" s="17" t="s">
        <v>82</v>
      </c>
    </row>
    <row r="144" spans="1:65" s="2" customFormat="1" ht="16.5" customHeight="1">
      <c r="A144" s="34"/>
      <c r="B144" s="35"/>
      <c r="C144" s="173" t="s">
        <v>261</v>
      </c>
      <c r="D144" s="173" t="s">
        <v>136</v>
      </c>
      <c r="E144" s="174" t="s">
        <v>1149</v>
      </c>
      <c r="F144" s="175" t="s">
        <v>1150</v>
      </c>
      <c r="G144" s="176" t="s">
        <v>323</v>
      </c>
      <c r="H144" s="177">
        <v>10</v>
      </c>
      <c r="I144" s="178"/>
      <c r="J144" s="179">
        <f>ROUND(I144*H144,2)</f>
        <v>0</v>
      </c>
      <c r="K144" s="175" t="s">
        <v>19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141</v>
      </c>
      <c r="AT144" s="184" t="s">
        <v>136</v>
      </c>
      <c r="AU144" s="184" t="s">
        <v>82</v>
      </c>
      <c r="AY144" s="17" t="s">
        <v>134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141</v>
      </c>
      <c r="BM144" s="184" t="s">
        <v>1151</v>
      </c>
    </row>
    <row r="145" spans="1:47" s="2" customFormat="1" ht="11.25">
      <c r="A145" s="34"/>
      <c r="B145" s="35"/>
      <c r="C145" s="36"/>
      <c r="D145" s="186" t="s">
        <v>143</v>
      </c>
      <c r="E145" s="36"/>
      <c r="F145" s="187" t="s">
        <v>1150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143</v>
      </c>
      <c r="AU145" s="17" t="s">
        <v>82</v>
      </c>
    </row>
    <row r="146" spans="1:65" s="2" customFormat="1" ht="16.5" customHeight="1">
      <c r="A146" s="34"/>
      <c r="B146" s="35"/>
      <c r="C146" s="173" t="s">
        <v>266</v>
      </c>
      <c r="D146" s="173" t="s">
        <v>136</v>
      </c>
      <c r="E146" s="174" t="s">
        <v>1152</v>
      </c>
      <c r="F146" s="175" t="s">
        <v>1153</v>
      </c>
      <c r="G146" s="176" t="s">
        <v>323</v>
      </c>
      <c r="H146" s="177">
        <v>3</v>
      </c>
      <c r="I146" s="178"/>
      <c r="J146" s="179">
        <f>ROUND(I146*H146,2)</f>
        <v>0</v>
      </c>
      <c r="K146" s="175" t="s">
        <v>19</v>
      </c>
      <c r="L146" s="39"/>
      <c r="M146" s="180" t="s">
        <v>19</v>
      </c>
      <c r="N146" s="181" t="s">
        <v>42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141</v>
      </c>
      <c r="AT146" s="184" t="s">
        <v>136</v>
      </c>
      <c r="AU146" s="184" t="s">
        <v>82</v>
      </c>
      <c r="AY146" s="17" t="s">
        <v>134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79</v>
      </c>
      <c r="BK146" s="185">
        <f>ROUND(I146*H146,2)</f>
        <v>0</v>
      </c>
      <c r="BL146" s="17" t="s">
        <v>141</v>
      </c>
      <c r="BM146" s="184" t="s">
        <v>1154</v>
      </c>
    </row>
    <row r="147" spans="1:47" s="2" customFormat="1" ht="11.25">
      <c r="A147" s="34"/>
      <c r="B147" s="35"/>
      <c r="C147" s="36"/>
      <c r="D147" s="186" t="s">
        <v>143</v>
      </c>
      <c r="E147" s="36"/>
      <c r="F147" s="187" t="s">
        <v>1153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143</v>
      </c>
      <c r="AU147" s="17" t="s">
        <v>82</v>
      </c>
    </row>
    <row r="148" spans="1:65" s="2" customFormat="1" ht="16.5" customHeight="1">
      <c r="A148" s="34"/>
      <c r="B148" s="35"/>
      <c r="C148" s="173" t="s">
        <v>273</v>
      </c>
      <c r="D148" s="173" t="s">
        <v>136</v>
      </c>
      <c r="E148" s="174" t="s">
        <v>1155</v>
      </c>
      <c r="F148" s="175" t="s">
        <v>1156</v>
      </c>
      <c r="G148" s="176" t="s">
        <v>323</v>
      </c>
      <c r="H148" s="177">
        <v>1</v>
      </c>
      <c r="I148" s="178"/>
      <c r="J148" s="179">
        <f>ROUND(I148*H148,2)</f>
        <v>0</v>
      </c>
      <c r="K148" s="175" t="s">
        <v>19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141</v>
      </c>
      <c r="AT148" s="184" t="s">
        <v>136</v>
      </c>
      <c r="AU148" s="184" t="s">
        <v>82</v>
      </c>
      <c r="AY148" s="17" t="s">
        <v>134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79</v>
      </c>
      <c r="BK148" s="185">
        <f>ROUND(I148*H148,2)</f>
        <v>0</v>
      </c>
      <c r="BL148" s="17" t="s">
        <v>141</v>
      </c>
      <c r="BM148" s="184" t="s">
        <v>1157</v>
      </c>
    </row>
    <row r="149" spans="1:47" s="2" customFormat="1" ht="11.25">
      <c r="A149" s="34"/>
      <c r="B149" s="35"/>
      <c r="C149" s="36"/>
      <c r="D149" s="186" t="s">
        <v>143</v>
      </c>
      <c r="E149" s="36"/>
      <c r="F149" s="187" t="s">
        <v>1156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143</v>
      </c>
      <c r="AU149" s="17" t="s">
        <v>82</v>
      </c>
    </row>
    <row r="150" spans="1:65" s="2" customFormat="1" ht="16.5" customHeight="1">
      <c r="A150" s="34"/>
      <c r="B150" s="35"/>
      <c r="C150" s="173" t="s">
        <v>7</v>
      </c>
      <c r="D150" s="173" t="s">
        <v>136</v>
      </c>
      <c r="E150" s="174" t="s">
        <v>1158</v>
      </c>
      <c r="F150" s="175" t="s">
        <v>1159</v>
      </c>
      <c r="G150" s="176" t="s">
        <v>323</v>
      </c>
      <c r="H150" s="177">
        <v>2</v>
      </c>
      <c r="I150" s="178"/>
      <c r="J150" s="179">
        <f>ROUND(I150*H150,2)</f>
        <v>0</v>
      </c>
      <c r="K150" s="175" t="s">
        <v>19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141</v>
      </c>
      <c r="AT150" s="184" t="s">
        <v>136</v>
      </c>
      <c r="AU150" s="184" t="s">
        <v>82</v>
      </c>
      <c r="AY150" s="17" t="s">
        <v>134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141</v>
      </c>
      <c r="BM150" s="184" t="s">
        <v>1160</v>
      </c>
    </row>
    <row r="151" spans="1:47" s="2" customFormat="1" ht="11.25">
      <c r="A151" s="34"/>
      <c r="B151" s="35"/>
      <c r="C151" s="36"/>
      <c r="D151" s="186" t="s">
        <v>143</v>
      </c>
      <c r="E151" s="36"/>
      <c r="F151" s="187" t="s">
        <v>1159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143</v>
      </c>
      <c r="AU151" s="17" t="s">
        <v>82</v>
      </c>
    </row>
    <row r="152" spans="1:65" s="2" customFormat="1" ht="16.5" customHeight="1">
      <c r="A152" s="34"/>
      <c r="B152" s="35"/>
      <c r="C152" s="173" t="s">
        <v>283</v>
      </c>
      <c r="D152" s="173" t="s">
        <v>136</v>
      </c>
      <c r="E152" s="174" t="s">
        <v>1161</v>
      </c>
      <c r="F152" s="175" t="s">
        <v>1162</v>
      </c>
      <c r="G152" s="176" t="s">
        <v>323</v>
      </c>
      <c r="H152" s="177">
        <v>80</v>
      </c>
      <c r="I152" s="178"/>
      <c r="J152" s="179">
        <f>ROUND(I152*H152,2)</f>
        <v>0</v>
      </c>
      <c r="K152" s="175" t="s">
        <v>140</v>
      </c>
      <c r="L152" s="39"/>
      <c r="M152" s="180" t="s">
        <v>19</v>
      </c>
      <c r="N152" s="181" t="s">
        <v>42</v>
      </c>
      <c r="O152" s="64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141</v>
      </c>
      <c r="AT152" s="184" t="s">
        <v>136</v>
      </c>
      <c r="AU152" s="184" t="s">
        <v>82</v>
      </c>
      <c r="AY152" s="17" t="s">
        <v>134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79</v>
      </c>
      <c r="BK152" s="185">
        <f>ROUND(I152*H152,2)</f>
        <v>0</v>
      </c>
      <c r="BL152" s="17" t="s">
        <v>141</v>
      </c>
      <c r="BM152" s="184" t="s">
        <v>1163</v>
      </c>
    </row>
    <row r="153" spans="1:47" s="2" customFormat="1" ht="19.5">
      <c r="A153" s="34"/>
      <c r="B153" s="35"/>
      <c r="C153" s="36"/>
      <c r="D153" s="186" t="s">
        <v>143</v>
      </c>
      <c r="E153" s="36"/>
      <c r="F153" s="187" t="s">
        <v>1164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143</v>
      </c>
      <c r="AU153" s="17" t="s">
        <v>82</v>
      </c>
    </row>
    <row r="154" spans="1:47" s="2" customFormat="1" ht="11.25">
      <c r="A154" s="34"/>
      <c r="B154" s="35"/>
      <c r="C154" s="36"/>
      <c r="D154" s="191" t="s">
        <v>145</v>
      </c>
      <c r="E154" s="36"/>
      <c r="F154" s="192" t="s">
        <v>1165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145</v>
      </c>
      <c r="AU154" s="17" t="s">
        <v>82</v>
      </c>
    </row>
    <row r="155" spans="1:65" s="2" customFormat="1" ht="16.5" customHeight="1">
      <c r="A155" s="34"/>
      <c r="B155" s="35"/>
      <c r="C155" s="173" t="s">
        <v>290</v>
      </c>
      <c r="D155" s="173" t="s">
        <v>136</v>
      </c>
      <c r="E155" s="174" t="s">
        <v>1166</v>
      </c>
      <c r="F155" s="175" t="s">
        <v>1167</v>
      </c>
      <c r="G155" s="176" t="s">
        <v>323</v>
      </c>
      <c r="H155" s="177">
        <v>26</v>
      </c>
      <c r="I155" s="178"/>
      <c r="J155" s="179">
        <f>ROUND(I155*H155,2)</f>
        <v>0</v>
      </c>
      <c r="K155" s="175" t="s">
        <v>140</v>
      </c>
      <c r="L155" s="39"/>
      <c r="M155" s="180" t="s">
        <v>19</v>
      </c>
      <c r="N155" s="181" t="s">
        <v>42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141</v>
      </c>
      <c r="AT155" s="184" t="s">
        <v>136</v>
      </c>
      <c r="AU155" s="184" t="s">
        <v>82</v>
      </c>
      <c r="AY155" s="17" t="s">
        <v>134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79</v>
      </c>
      <c r="BK155" s="185">
        <f>ROUND(I155*H155,2)</f>
        <v>0</v>
      </c>
      <c r="BL155" s="17" t="s">
        <v>141</v>
      </c>
      <c r="BM155" s="184" t="s">
        <v>1168</v>
      </c>
    </row>
    <row r="156" spans="1:47" s="2" customFormat="1" ht="19.5">
      <c r="A156" s="34"/>
      <c r="B156" s="35"/>
      <c r="C156" s="36"/>
      <c r="D156" s="186" t="s">
        <v>143</v>
      </c>
      <c r="E156" s="36"/>
      <c r="F156" s="187" t="s">
        <v>1169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143</v>
      </c>
      <c r="AU156" s="17" t="s">
        <v>82</v>
      </c>
    </row>
    <row r="157" spans="1:47" s="2" customFormat="1" ht="11.25">
      <c r="A157" s="34"/>
      <c r="B157" s="35"/>
      <c r="C157" s="36"/>
      <c r="D157" s="191" t="s">
        <v>145</v>
      </c>
      <c r="E157" s="36"/>
      <c r="F157" s="192" t="s">
        <v>1170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145</v>
      </c>
      <c r="AU157" s="17" t="s">
        <v>82</v>
      </c>
    </row>
    <row r="158" spans="1:65" s="2" customFormat="1" ht="16.5" customHeight="1">
      <c r="A158" s="34"/>
      <c r="B158" s="35"/>
      <c r="C158" s="173" t="s">
        <v>297</v>
      </c>
      <c r="D158" s="173" t="s">
        <v>136</v>
      </c>
      <c r="E158" s="174" t="s">
        <v>1171</v>
      </c>
      <c r="F158" s="175" t="s">
        <v>1172</v>
      </c>
      <c r="G158" s="176" t="s">
        <v>323</v>
      </c>
      <c r="H158" s="177">
        <v>10</v>
      </c>
      <c r="I158" s="178"/>
      <c r="J158" s="179">
        <f>ROUND(I158*H158,2)</f>
        <v>0</v>
      </c>
      <c r="K158" s="175" t="s">
        <v>140</v>
      </c>
      <c r="L158" s="39"/>
      <c r="M158" s="180" t="s">
        <v>19</v>
      </c>
      <c r="N158" s="181" t="s">
        <v>42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141</v>
      </c>
      <c r="AT158" s="184" t="s">
        <v>136</v>
      </c>
      <c r="AU158" s="184" t="s">
        <v>82</v>
      </c>
      <c r="AY158" s="17" t="s">
        <v>134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79</v>
      </c>
      <c r="BK158" s="185">
        <f>ROUND(I158*H158,2)</f>
        <v>0</v>
      </c>
      <c r="BL158" s="17" t="s">
        <v>141</v>
      </c>
      <c r="BM158" s="184" t="s">
        <v>1173</v>
      </c>
    </row>
    <row r="159" spans="1:47" s="2" customFormat="1" ht="19.5">
      <c r="A159" s="34"/>
      <c r="B159" s="35"/>
      <c r="C159" s="36"/>
      <c r="D159" s="186" t="s">
        <v>143</v>
      </c>
      <c r="E159" s="36"/>
      <c r="F159" s="187" t="s">
        <v>1174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143</v>
      </c>
      <c r="AU159" s="17" t="s">
        <v>82</v>
      </c>
    </row>
    <row r="160" spans="1:47" s="2" customFormat="1" ht="11.25">
      <c r="A160" s="34"/>
      <c r="B160" s="35"/>
      <c r="C160" s="36"/>
      <c r="D160" s="191" t="s">
        <v>145</v>
      </c>
      <c r="E160" s="36"/>
      <c r="F160" s="192" t="s">
        <v>1175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82</v>
      </c>
    </row>
    <row r="161" spans="1:65" s="2" customFormat="1" ht="16.5" customHeight="1">
      <c r="A161" s="34"/>
      <c r="B161" s="35"/>
      <c r="C161" s="173" t="s">
        <v>304</v>
      </c>
      <c r="D161" s="173" t="s">
        <v>136</v>
      </c>
      <c r="E161" s="174" t="s">
        <v>1176</v>
      </c>
      <c r="F161" s="175" t="s">
        <v>1177</v>
      </c>
      <c r="G161" s="176" t="s">
        <v>323</v>
      </c>
      <c r="H161" s="177">
        <v>3</v>
      </c>
      <c r="I161" s="178"/>
      <c r="J161" s="179">
        <f>ROUND(I161*H161,2)</f>
        <v>0</v>
      </c>
      <c r="K161" s="175" t="s">
        <v>140</v>
      </c>
      <c r="L161" s="39"/>
      <c r="M161" s="180" t="s">
        <v>19</v>
      </c>
      <c r="N161" s="181" t="s">
        <v>42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141</v>
      </c>
      <c r="AT161" s="184" t="s">
        <v>136</v>
      </c>
      <c r="AU161" s="184" t="s">
        <v>82</v>
      </c>
      <c r="AY161" s="17" t="s">
        <v>134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79</v>
      </c>
      <c r="BK161" s="185">
        <f>ROUND(I161*H161,2)</f>
        <v>0</v>
      </c>
      <c r="BL161" s="17" t="s">
        <v>141</v>
      </c>
      <c r="BM161" s="184" t="s">
        <v>1178</v>
      </c>
    </row>
    <row r="162" spans="1:47" s="2" customFormat="1" ht="19.5">
      <c r="A162" s="34"/>
      <c r="B162" s="35"/>
      <c r="C162" s="36"/>
      <c r="D162" s="186" t="s">
        <v>143</v>
      </c>
      <c r="E162" s="36"/>
      <c r="F162" s="187" t="s">
        <v>1179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143</v>
      </c>
      <c r="AU162" s="17" t="s">
        <v>82</v>
      </c>
    </row>
    <row r="163" spans="1:47" s="2" customFormat="1" ht="11.25">
      <c r="A163" s="34"/>
      <c r="B163" s="35"/>
      <c r="C163" s="36"/>
      <c r="D163" s="191" t="s">
        <v>145</v>
      </c>
      <c r="E163" s="36"/>
      <c r="F163" s="192" t="s">
        <v>1180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82</v>
      </c>
    </row>
    <row r="164" spans="1:65" s="2" customFormat="1" ht="16.5" customHeight="1">
      <c r="A164" s="34"/>
      <c r="B164" s="35"/>
      <c r="C164" s="173" t="s">
        <v>312</v>
      </c>
      <c r="D164" s="173" t="s">
        <v>136</v>
      </c>
      <c r="E164" s="174" t="s">
        <v>1181</v>
      </c>
      <c r="F164" s="175" t="s">
        <v>1182</v>
      </c>
      <c r="G164" s="176" t="s">
        <v>323</v>
      </c>
      <c r="H164" s="177">
        <v>1</v>
      </c>
      <c r="I164" s="178"/>
      <c r="J164" s="179">
        <f>ROUND(I164*H164,2)</f>
        <v>0</v>
      </c>
      <c r="K164" s="175" t="s">
        <v>140</v>
      </c>
      <c r="L164" s="39"/>
      <c r="M164" s="180" t="s">
        <v>19</v>
      </c>
      <c r="N164" s="181" t="s">
        <v>42</v>
      </c>
      <c r="O164" s="64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4" t="s">
        <v>141</v>
      </c>
      <c r="AT164" s="184" t="s">
        <v>136</v>
      </c>
      <c r="AU164" s="184" t="s">
        <v>82</v>
      </c>
      <c r="AY164" s="17" t="s">
        <v>134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7" t="s">
        <v>79</v>
      </c>
      <c r="BK164" s="185">
        <f>ROUND(I164*H164,2)</f>
        <v>0</v>
      </c>
      <c r="BL164" s="17" t="s">
        <v>141</v>
      </c>
      <c r="BM164" s="184" t="s">
        <v>1183</v>
      </c>
    </row>
    <row r="165" spans="1:47" s="2" customFormat="1" ht="19.5">
      <c r="A165" s="34"/>
      <c r="B165" s="35"/>
      <c r="C165" s="36"/>
      <c r="D165" s="186" t="s">
        <v>143</v>
      </c>
      <c r="E165" s="36"/>
      <c r="F165" s="187" t="s">
        <v>1184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143</v>
      </c>
      <c r="AU165" s="17" t="s">
        <v>82</v>
      </c>
    </row>
    <row r="166" spans="1:47" s="2" customFormat="1" ht="11.25">
      <c r="A166" s="34"/>
      <c r="B166" s="35"/>
      <c r="C166" s="36"/>
      <c r="D166" s="191" t="s">
        <v>145</v>
      </c>
      <c r="E166" s="36"/>
      <c r="F166" s="192" t="s">
        <v>1185</v>
      </c>
      <c r="G166" s="36"/>
      <c r="H166" s="36"/>
      <c r="I166" s="188"/>
      <c r="J166" s="36"/>
      <c r="K166" s="36"/>
      <c r="L166" s="39"/>
      <c r="M166" s="189"/>
      <c r="N166" s="190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145</v>
      </c>
      <c r="AU166" s="17" t="s">
        <v>82</v>
      </c>
    </row>
    <row r="167" spans="1:65" s="2" customFormat="1" ht="16.5" customHeight="1">
      <c r="A167" s="34"/>
      <c r="B167" s="35"/>
      <c r="C167" s="173" t="s">
        <v>320</v>
      </c>
      <c r="D167" s="173" t="s">
        <v>136</v>
      </c>
      <c r="E167" s="174" t="s">
        <v>1186</v>
      </c>
      <c r="F167" s="175" t="s">
        <v>1187</v>
      </c>
      <c r="G167" s="176" t="s">
        <v>323</v>
      </c>
      <c r="H167" s="177">
        <v>2</v>
      </c>
      <c r="I167" s="178"/>
      <c r="J167" s="179">
        <f>ROUND(I167*H167,2)</f>
        <v>0</v>
      </c>
      <c r="K167" s="175" t="s">
        <v>140</v>
      </c>
      <c r="L167" s="39"/>
      <c r="M167" s="180" t="s">
        <v>19</v>
      </c>
      <c r="N167" s="181" t="s">
        <v>42</v>
      </c>
      <c r="O167" s="64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141</v>
      </c>
      <c r="AT167" s="184" t="s">
        <v>136</v>
      </c>
      <c r="AU167" s="184" t="s">
        <v>82</v>
      </c>
      <c r="AY167" s="17" t="s">
        <v>134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79</v>
      </c>
      <c r="BK167" s="185">
        <f>ROUND(I167*H167,2)</f>
        <v>0</v>
      </c>
      <c r="BL167" s="17" t="s">
        <v>141</v>
      </c>
      <c r="BM167" s="184" t="s">
        <v>1188</v>
      </c>
    </row>
    <row r="168" spans="1:47" s="2" customFormat="1" ht="19.5">
      <c r="A168" s="34"/>
      <c r="B168" s="35"/>
      <c r="C168" s="36"/>
      <c r="D168" s="186" t="s">
        <v>143</v>
      </c>
      <c r="E168" s="36"/>
      <c r="F168" s="187" t="s">
        <v>1189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143</v>
      </c>
      <c r="AU168" s="17" t="s">
        <v>82</v>
      </c>
    </row>
    <row r="169" spans="1:47" s="2" customFormat="1" ht="11.25">
      <c r="A169" s="34"/>
      <c r="B169" s="35"/>
      <c r="C169" s="36"/>
      <c r="D169" s="191" t="s">
        <v>145</v>
      </c>
      <c r="E169" s="36"/>
      <c r="F169" s="192" t="s">
        <v>1190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145</v>
      </c>
      <c r="AU169" s="17" t="s">
        <v>82</v>
      </c>
    </row>
    <row r="170" spans="1:65" s="2" customFormat="1" ht="16.5" customHeight="1">
      <c r="A170" s="34"/>
      <c r="B170" s="35"/>
      <c r="C170" s="173" t="s">
        <v>328</v>
      </c>
      <c r="D170" s="173" t="s">
        <v>136</v>
      </c>
      <c r="E170" s="174" t="s">
        <v>1191</v>
      </c>
      <c r="F170" s="175" t="s">
        <v>1192</v>
      </c>
      <c r="G170" s="176" t="s">
        <v>323</v>
      </c>
      <c r="H170" s="177">
        <v>80</v>
      </c>
      <c r="I170" s="178"/>
      <c r="J170" s="179">
        <f>ROUND(I170*H170,2)</f>
        <v>0</v>
      </c>
      <c r="K170" s="175" t="s">
        <v>140</v>
      </c>
      <c r="L170" s="39"/>
      <c r="M170" s="180" t="s">
        <v>19</v>
      </c>
      <c r="N170" s="181" t="s">
        <v>42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141</v>
      </c>
      <c r="AT170" s="184" t="s">
        <v>136</v>
      </c>
      <c r="AU170" s="184" t="s">
        <v>82</v>
      </c>
      <c r="AY170" s="17" t="s">
        <v>134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79</v>
      </c>
      <c r="BK170" s="185">
        <f>ROUND(I170*H170,2)</f>
        <v>0</v>
      </c>
      <c r="BL170" s="17" t="s">
        <v>141</v>
      </c>
      <c r="BM170" s="184" t="s">
        <v>1193</v>
      </c>
    </row>
    <row r="171" spans="1:47" s="2" customFormat="1" ht="19.5">
      <c r="A171" s="34"/>
      <c r="B171" s="35"/>
      <c r="C171" s="36"/>
      <c r="D171" s="186" t="s">
        <v>143</v>
      </c>
      <c r="E171" s="36"/>
      <c r="F171" s="187" t="s">
        <v>1194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143</v>
      </c>
      <c r="AU171" s="17" t="s">
        <v>82</v>
      </c>
    </row>
    <row r="172" spans="1:47" s="2" customFormat="1" ht="11.25">
      <c r="A172" s="34"/>
      <c r="B172" s="35"/>
      <c r="C172" s="36"/>
      <c r="D172" s="191" t="s">
        <v>145</v>
      </c>
      <c r="E172" s="36"/>
      <c r="F172" s="192" t="s">
        <v>1195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1:65" s="2" customFormat="1" ht="16.5" customHeight="1">
      <c r="A173" s="34"/>
      <c r="B173" s="35"/>
      <c r="C173" s="173" t="s">
        <v>332</v>
      </c>
      <c r="D173" s="173" t="s">
        <v>136</v>
      </c>
      <c r="E173" s="174" t="s">
        <v>1196</v>
      </c>
      <c r="F173" s="175" t="s">
        <v>1197</v>
      </c>
      <c r="G173" s="176" t="s">
        <v>323</v>
      </c>
      <c r="H173" s="177">
        <v>26</v>
      </c>
      <c r="I173" s="178"/>
      <c r="J173" s="179">
        <f>ROUND(I173*H173,2)</f>
        <v>0</v>
      </c>
      <c r="K173" s="175" t="s">
        <v>140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141</v>
      </c>
      <c r="AT173" s="184" t="s">
        <v>136</v>
      </c>
      <c r="AU173" s="184" t="s">
        <v>82</v>
      </c>
      <c r="AY173" s="17" t="s">
        <v>134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79</v>
      </c>
      <c r="BK173" s="185">
        <f>ROUND(I173*H173,2)</f>
        <v>0</v>
      </c>
      <c r="BL173" s="17" t="s">
        <v>141</v>
      </c>
      <c r="BM173" s="184" t="s">
        <v>1198</v>
      </c>
    </row>
    <row r="174" spans="1:47" s="2" customFormat="1" ht="19.5">
      <c r="A174" s="34"/>
      <c r="B174" s="35"/>
      <c r="C174" s="36"/>
      <c r="D174" s="186" t="s">
        <v>143</v>
      </c>
      <c r="E174" s="36"/>
      <c r="F174" s="187" t="s">
        <v>1199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143</v>
      </c>
      <c r="AU174" s="17" t="s">
        <v>82</v>
      </c>
    </row>
    <row r="175" spans="1:47" s="2" customFormat="1" ht="11.25">
      <c r="A175" s="34"/>
      <c r="B175" s="35"/>
      <c r="C175" s="36"/>
      <c r="D175" s="191" t="s">
        <v>145</v>
      </c>
      <c r="E175" s="36"/>
      <c r="F175" s="192" t="s">
        <v>1200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145</v>
      </c>
      <c r="AU175" s="17" t="s">
        <v>82</v>
      </c>
    </row>
    <row r="176" spans="1:65" s="2" customFormat="1" ht="16.5" customHeight="1">
      <c r="A176" s="34"/>
      <c r="B176" s="35"/>
      <c r="C176" s="173" t="s">
        <v>336</v>
      </c>
      <c r="D176" s="173" t="s">
        <v>136</v>
      </c>
      <c r="E176" s="174" t="s">
        <v>1201</v>
      </c>
      <c r="F176" s="175" t="s">
        <v>1202</v>
      </c>
      <c r="G176" s="176" t="s">
        <v>323</v>
      </c>
      <c r="H176" s="177">
        <v>10</v>
      </c>
      <c r="I176" s="178"/>
      <c r="J176" s="179">
        <f>ROUND(I176*H176,2)</f>
        <v>0</v>
      </c>
      <c r="K176" s="175" t="s">
        <v>140</v>
      </c>
      <c r="L176" s="39"/>
      <c r="M176" s="180" t="s">
        <v>19</v>
      </c>
      <c r="N176" s="181" t="s">
        <v>42</v>
      </c>
      <c r="O176" s="64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4" t="s">
        <v>141</v>
      </c>
      <c r="AT176" s="184" t="s">
        <v>136</v>
      </c>
      <c r="AU176" s="184" t="s">
        <v>82</v>
      </c>
      <c r="AY176" s="17" t="s">
        <v>134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7" t="s">
        <v>79</v>
      </c>
      <c r="BK176" s="185">
        <f>ROUND(I176*H176,2)</f>
        <v>0</v>
      </c>
      <c r="BL176" s="17" t="s">
        <v>141</v>
      </c>
      <c r="BM176" s="184" t="s">
        <v>1203</v>
      </c>
    </row>
    <row r="177" spans="1:47" s="2" customFormat="1" ht="19.5">
      <c r="A177" s="34"/>
      <c r="B177" s="35"/>
      <c r="C177" s="36"/>
      <c r="D177" s="186" t="s">
        <v>143</v>
      </c>
      <c r="E177" s="36"/>
      <c r="F177" s="187" t="s">
        <v>1204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143</v>
      </c>
      <c r="AU177" s="17" t="s">
        <v>82</v>
      </c>
    </row>
    <row r="178" spans="1:47" s="2" customFormat="1" ht="11.25">
      <c r="A178" s="34"/>
      <c r="B178" s="35"/>
      <c r="C178" s="36"/>
      <c r="D178" s="191" t="s">
        <v>145</v>
      </c>
      <c r="E178" s="36"/>
      <c r="F178" s="192" t="s">
        <v>1205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145</v>
      </c>
      <c r="AU178" s="17" t="s">
        <v>82</v>
      </c>
    </row>
    <row r="179" spans="1:65" s="2" customFormat="1" ht="16.5" customHeight="1">
      <c r="A179" s="34"/>
      <c r="B179" s="35"/>
      <c r="C179" s="173" t="s">
        <v>341</v>
      </c>
      <c r="D179" s="173" t="s">
        <v>136</v>
      </c>
      <c r="E179" s="174" t="s">
        <v>1206</v>
      </c>
      <c r="F179" s="175" t="s">
        <v>1207</v>
      </c>
      <c r="G179" s="176" t="s">
        <v>323</v>
      </c>
      <c r="H179" s="177">
        <v>4</v>
      </c>
      <c r="I179" s="178"/>
      <c r="J179" s="179">
        <f>ROUND(I179*H179,2)</f>
        <v>0</v>
      </c>
      <c r="K179" s="175" t="s">
        <v>140</v>
      </c>
      <c r="L179" s="39"/>
      <c r="M179" s="180" t="s">
        <v>19</v>
      </c>
      <c r="N179" s="181" t="s">
        <v>42</v>
      </c>
      <c r="O179" s="64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141</v>
      </c>
      <c r="AT179" s="184" t="s">
        <v>136</v>
      </c>
      <c r="AU179" s="184" t="s">
        <v>82</v>
      </c>
      <c r="AY179" s="17" t="s">
        <v>134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79</v>
      </c>
      <c r="BK179" s="185">
        <f>ROUND(I179*H179,2)</f>
        <v>0</v>
      </c>
      <c r="BL179" s="17" t="s">
        <v>141</v>
      </c>
      <c r="BM179" s="184" t="s">
        <v>1208</v>
      </c>
    </row>
    <row r="180" spans="1:47" s="2" customFormat="1" ht="19.5">
      <c r="A180" s="34"/>
      <c r="B180" s="35"/>
      <c r="C180" s="36"/>
      <c r="D180" s="186" t="s">
        <v>143</v>
      </c>
      <c r="E180" s="36"/>
      <c r="F180" s="187" t="s">
        <v>1209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143</v>
      </c>
      <c r="AU180" s="17" t="s">
        <v>82</v>
      </c>
    </row>
    <row r="181" spans="1:47" s="2" customFormat="1" ht="11.25">
      <c r="A181" s="34"/>
      <c r="B181" s="35"/>
      <c r="C181" s="36"/>
      <c r="D181" s="191" t="s">
        <v>145</v>
      </c>
      <c r="E181" s="36"/>
      <c r="F181" s="192" t="s">
        <v>1210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82</v>
      </c>
    </row>
    <row r="182" spans="1:65" s="2" customFormat="1" ht="16.5" customHeight="1">
      <c r="A182" s="34"/>
      <c r="B182" s="35"/>
      <c r="C182" s="173" t="s">
        <v>347</v>
      </c>
      <c r="D182" s="173" t="s">
        <v>136</v>
      </c>
      <c r="E182" s="174" t="s">
        <v>1211</v>
      </c>
      <c r="F182" s="175" t="s">
        <v>1212</v>
      </c>
      <c r="G182" s="176" t="s">
        <v>323</v>
      </c>
      <c r="H182" s="177">
        <v>1</v>
      </c>
      <c r="I182" s="178"/>
      <c r="J182" s="179">
        <f>ROUND(I182*H182,2)</f>
        <v>0</v>
      </c>
      <c r="K182" s="175" t="s">
        <v>140</v>
      </c>
      <c r="L182" s="39"/>
      <c r="M182" s="180" t="s">
        <v>19</v>
      </c>
      <c r="N182" s="181" t="s">
        <v>42</v>
      </c>
      <c r="O182" s="64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141</v>
      </c>
      <c r="AT182" s="184" t="s">
        <v>136</v>
      </c>
      <c r="AU182" s="184" t="s">
        <v>82</v>
      </c>
      <c r="AY182" s="17" t="s">
        <v>134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79</v>
      </c>
      <c r="BK182" s="185">
        <f>ROUND(I182*H182,2)</f>
        <v>0</v>
      </c>
      <c r="BL182" s="17" t="s">
        <v>141</v>
      </c>
      <c r="BM182" s="184" t="s">
        <v>1213</v>
      </c>
    </row>
    <row r="183" spans="1:47" s="2" customFormat="1" ht="19.5">
      <c r="A183" s="34"/>
      <c r="B183" s="35"/>
      <c r="C183" s="36"/>
      <c r="D183" s="186" t="s">
        <v>143</v>
      </c>
      <c r="E183" s="36"/>
      <c r="F183" s="187" t="s">
        <v>1214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143</v>
      </c>
      <c r="AU183" s="17" t="s">
        <v>82</v>
      </c>
    </row>
    <row r="184" spans="1:47" s="2" customFormat="1" ht="11.25">
      <c r="A184" s="34"/>
      <c r="B184" s="35"/>
      <c r="C184" s="36"/>
      <c r="D184" s="191" t="s">
        <v>145</v>
      </c>
      <c r="E184" s="36"/>
      <c r="F184" s="192" t="s">
        <v>1215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82</v>
      </c>
    </row>
    <row r="185" spans="1:65" s="2" customFormat="1" ht="16.5" customHeight="1">
      <c r="A185" s="34"/>
      <c r="B185" s="35"/>
      <c r="C185" s="173" t="s">
        <v>356</v>
      </c>
      <c r="D185" s="173" t="s">
        <v>136</v>
      </c>
      <c r="E185" s="174" t="s">
        <v>1216</v>
      </c>
      <c r="F185" s="175" t="s">
        <v>1217</v>
      </c>
      <c r="G185" s="176" t="s">
        <v>323</v>
      </c>
      <c r="H185" s="177">
        <v>2</v>
      </c>
      <c r="I185" s="178"/>
      <c r="J185" s="179">
        <f>ROUND(I185*H185,2)</f>
        <v>0</v>
      </c>
      <c r="K185" s="175" t="s">
        <v>140</v>
      </c>
      <c r="L185" s="39"/>
      <c r="M185" s="180" t="s">
        <v>19</v>
      </c>
      <c r="N185" s="181" t="s">
        <v>42</v>
      </c>
      <c r="O185" s="64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4" t="s">
        <v>141</v>
      </c>
      <c r="AT185" s="184" t="s">
        <v>136</v>
      </c>
      <c r="AU185" s="184" t="s">
        <v>82</v>
      </c>
      <c r="AY185" s="17" t="s">
        <v>134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79</v>
      </c>
      <c r="BK185" s="185">
        <f>ROUND(I185*H185,2)</f>
        <v>0</v>
      </c>
      <c r="BL185" s="17" t="s">
        <v>141</v>
      </c>
      <c r="BM185" s="184" t="s">
        <v>1218</v>
      </c>
    </row>
    <row r="186" spans="1:47" s="2" customFormat="1" ht="19.5">
      <c r="A186" s="34"/>
      <c r="B186" s="35"/>
      <c r="C186" s="36"/>
      <c r="D186" s="186" t="s">
        <v>143</v>
      </c>
      <c r="E186" s="36"/>
      <c r="F186" s="187" t="s">
        <v>1219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143</v>
      </c>
      <c r="AU186" s="17" t="s">
        <v>82</v>
      </c>
    </row>
    <row r="187" spans="1:47" s="2" customFormat="1" ht="11.25">
      <c r="A187" s="34"/>
      <c r="B187" s="35"/>
      <c r="C187" s="36"/>
      <c r="D187" s="191" t="s">
        <v>145</v>
      </c>
      <c r="E187" s="36"/>
      <c r="F187" s="192" t="s">
        <v>1220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145</v>
      </c>
      <c r="AU187" s="17" t="s">
        <v>82</v>
      </c>
    </row>
    <row r="188" spans="1:65" s="2" customFormat="1" ht="16.5" customHeight="1">
      <c r="A188" s="34"/>
      <c r="B188" s="35"/>
      <c r="C188" s="173" t="s">
        <v>365</v>
      </c>
      <c r="D188" s="173" t="s">
        <v>136</v>
      </c>
      <c r="E188" s="174" t="s">
        <v>1221</v>
      </c>
      <c r="F188" s="175" t="s">
        <v>1222</v>
      </c>
      <c r="G188" s="176" t="s">
        <v>323</v>
      </c>
      <c r="H188" s="177">
        <v>320</v>
      </c>
      <c r="I188" s="178"/>
      <c r="J188" s="179">
        <f>ROUND(I188*H188,2)</f>
        <v>0</v>
      </c>
      <c r="K188" s="175" t="s">
        <v>140</v>
      </c>
      <c r="L188" s="39"/>
      <c r="M188" s="180" t="s">
        <v>19</v>
      </c>
      <c r="N188" s="181" t="s">
        <v>42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141</v>
      </c>
      <c r="AT188" s="184" t="s">
        <v>136</v>
      </c>
      <c r="AU188" s="184" t="s">
        <v>82</v>
      </c>
      <c r="AY188" s="17" t="s">
        <v>134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79</v>
      </c>
      <c r="BK188" s="185">
        <f>ROUND(I188*H188,2)</f>
        <v>0</v>
      </c>
      <c r="BL188" s="17" t="s">
        <v>141</v>
      </c>
      <c r="BM188" s="184" t="s">
        <v>1223</v>
      </c>
    </row>
    <row r="189" spans="1:47" s="2" customFormat="1" ht="19.5">
      <c r="A189" s="34"/>
      <c r="B189" s="35"/>
      <c r="C189" s="36"/>
      <c r="D189" s="186" t="s">
        <v>143</v>
      </c>
      <c r="E189" s="36"/>
      <c r="F189" s="187" t="s">
        <v>1224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143</v>
      </c>
      <c r="AU189" s="17" t="s">
        <v>82</v>
      </c>
    </row>
    <row r="190" spans="1:47" s="2" customFormat="1" ht="11.25">
      <c r="A190" s="34"/>
      <c r="B190" s="35"/>
      <c r="C190" s="36"/>
      <c r="D190" s="191" t="s">
        <v>145</v>
      </c>
      <c r="E190" s="36"/>
      <c r="F190" s="192" t="s">
        <v>1225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145</v>
      </c>
      <c r="AU190" s="17" t="s">
        <v>82</v>
      </c>
    </row>
    <row r="191" spans="2:51" s="13" customFormat="1" ht="11.25">
      <c r="B191" s="193"/>
      <c r="C191" s="194"/>
      <c r="D191" s="186" t="s">
        <v>147</v>
      </c>
      <c r="E191" s="195" t="s">
        <v>19</v>
      </c>
      <c r="F191" s="196" t="s">
        <v>1226</v>
      </c>
      <c r="G191" s="194"/>
      <c r="H191" s="197">
        <v>320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147</v>
      </c>
      <c r="AU191" s="203" t="s">
        <v>82</v>
      </c>
      <c r="AV191" s="13" t="s">
        <v>82</v>
      </c>
      <c r="AW191" s="13" t="s">
        <v>33</v>
      </c>
      <c r="AX191" s="13" t="s">
        <v>79</v>
      </c>
      <c r="AY191" s="203" t="s">
        <v>134</v>
      </c>
    </row>
    <row r="192" spans="1:65" s="2" customFormat="1" ht="16.5" customHeight="1">
      <c r="A192" s="34"/>
      <c r="B192" s="35"/>
      <c r="C192" s="173" t="s">
        <v>373</v>
      </c>
      <c r="D192" s="173" t="s">
        <v>136</v>
      </c>
      <c r="E192" s="174" t="s">
        <v>1227</v>
      </c>
      <c r="F192" s="175" t="s">
        <v>1228</v>
      </c>
      <c r="G192" s="176" t="s">
        <v>323</v>
      </c>
      <c r="H192" s="177">
        <v>104</v>
      </c>
      <c r="I192" s="178"/>
      <c r="J192" s="179">
        <f>ROUND(I192*H192,2)</f>
        <v>0</v>
      </c>
      <c r="K192" s="175" t="s">
        <v>140</v>
      </c>
      <c r="L192" s="39"/>
      <c r="M192" s="180" t="s">
        <v>19</v>
      </c>
      <c r="N192" s="181" t="s">
        <v>42</v>
      </c>
      <c r="O192" s="64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141</v>
      </c>
      <c r="AT192" s="184" t="s">
        <v>136</v>
      </c>
      <c r="AU192" s="184" t="s">
        <v>82</v>
      </c>
      <c r="AY192" s="17" t="s">
        <v>134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7" t="s">
        <v>79</v>
      </c>
      <c r="BK192" s="185">
        <f>ROUND(I192*H192,2)</f>
        <v>0</v>
      </c>
      <c r="BL192" s="17" t="s">
        <v>141</v>
      </c>
      <c r="BM192" s="184" t="s">
        <v>1229</v>
      </c>
    </row>
    <row r="193" spans="1:47" s="2" customFormat="1" ht="19.5">
      <c r="A193" s="34"/>
      <c r="B193" s="35"/>
      <c r="C193" s="36"/>
      <c r="D193" s="186" t="s">
        <v>143</v>
      </c>
      <c r="E193" s="36"/>
      <c r="F193" s="187" t="s">
        <v>1230</v>
      </c>
      <c r="G193" s="36"/>
      <c r="H193" s="36"/>
      <c r="I193" s="188"/>
      <c r="J193" s="36"/>
      <c r="K193" s="36"/>
      <c r="L193" s="39"/>
      <c r="M193" s="189"/>
      <c r="N193" s="190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143</v>
      </c>
      <c r="AU193" s="17" t="s">
        <v>82</v>
      </c>
    </row>
    <row r="194" spans="1:47" s="2" customFormat="1" ht="11.25">
      <c r="A194" s="34"/>
      <c r="B194" s="35"/>
      <c r="C194" s="36"/>
      <c r="D194" s="191" t="s">
        <v>145</v>
      </c>
      <c r="E194" s="36"/>
      <c r="F194" s="192" t="s">
        <v>1231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2:51" s="13" customFormat="1" ht="11.25">
      <c r="B195" s="193"/>
      <c r="C195" s="194"/>
      <c r="D195" s="186" t="s">
        <v>147</v>
      </c>
      <c r="E195" s="195" t="s">
        <v>19</v>
      </c>
      <c r="F195" s="196" t="s">
        <v>1232</v>
      </c>
      <c r="G195" s="194"/>
      <c r="H195" s="197">
        <v>104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147</v>
      </c>
      <c r="AU195" s="203" t="s">
        <v>82</v>
      </c>
      <c r="AV195" s="13" t="s">
        <v>82</v>
      </c>
      <c r="AW195" s="13" t="s">
        <v>33</v>
      </c>
      <c r="AX195" s="13" t="s">
        <v>79</v>
      </c>
      <c r="AY195" s="203" t="s">
        <v>134</v>
      </c>
    </row>
    <row r="196" spans="1:65" s="2" customFormat="1" ht="16.5" customHeight="1">
      <c r="A196" s="34"/>
      <c r="B196" s="35"/>
      <c r="C196" s="173" t="s">
        <v>380</v>
      </c>
      <c r="D196" s="173" t="s">
        <v>136</v>
      </c>
      <c r="E196" s="174" t="s">
        <v>1233</v>
      </c>
      <c r="F196" s="175" t="s">
        <v>1234</v>
      </c>
      <c r="G196" s="176" t="s">
        <v>323</v>
      </c>
      <c r="H196" s="177">
        <v>40</v>
      </c>
      <c r="I196" s="178"/>
      <c r="J196" s="179">
        <f>ROUND(I196*H196,2)</f>
        <v>0</v>
      </c>
      <c r="K196" s="175" t="s">
        <v>140</v>
      </c>
      <c r="L196" s="39"/>
      <c r="M196" s="180" t="s">
        <v>19</v>
      </c>
      <c r="N196" s="181" t="s">
        <v>42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141</v>
      </c>
      <c r="AT196" s="184" t="s">
        <v>136</v>
      </c>
      <c r="AU196" s="184" t="s">
        <v>82</v>
      </c>
      <c r="AY196" s="17" t="s">
        <v>134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79</v>
      </c>
      <c r="BK196" s="185">
        <f>ROUND(I196*H196,2)</f>
        <v>0</v>
      </c>
      <c r="BL196" s="17" t="s">
        <v>141</v>
      </c>
      <c r="BM196" s="184" t="s">
        <v>1235</v>
      </c>
    </row>
    <row r="197" spans="1:47" s="2" customFormat="1" ht="19.5">
      <c r="A197" s="34"/>
      <c r="B197" s="35"/>
      <c r="C197" s="36"/>
      <c r="D197" s="186" t="s">
        <v>143</v>
      </c>
      <c r="E197" s="36"/>
      <c r="F197" s="187" t="s">
        <v>1236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143</v>
      </c>
      <c r="AU197" s="17" t="s">
        <v>82</v>
      </c>
    </row>
    <row r="198" spans="1:47" s="2" customFormat="1" ht="11.25">
      <c r="A198" s="34"/>
      <c r="B198" s="35"/>
      <c r="C198" s="36"/>
      <c r="D198" s="191" t="s">
        <v>145</v>
      </c>
      <c r="E198" s="36"/>
      <c r="F198" s="192" t="s">
        <v>1237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82</v>
      </c>
    </row>
    <row r="199" spans="2:51" s="13" customFormat="1" ht="11.25">
      <c r="B199" s="193"/>
      <c r="C199" s="194"/>
      <c r="D199" s="186" t="s">
        <v>147</v>
      </c>
      <c r="E199" s="195" t="s">
        <v>19</v>
      </c>
      <c r="F199" s="196" t="s">
        <v>1238</v>
      </c>
      <c r="G199" s="194"/>
      <c r="H199" s="197">
        <v>40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147</v>
      </c>
      <c r="AU199" s="203" t="s">
        <v>82</v>
      </c>
      <c r="AV199" s="13" t="s">
        <v>82</v>
      </c>
      <c r="AW199" s="13" t="s">
        <v>33</v>
      </c>
      <c r="AX199" s="13" t="s">
        <v>79</v>
      </c>
      <c r="AY199" s="203" t="s">
        <v>134</v>
      </c>
    </row>
    <row r="200" spans="1:65" s="2" customFormat="1" ht="16.5" customHeight="1">
      <c r="A200" s="34"/>
      <c r="B200" s="35"/>
      <c r="C200" s="173" t="s">
        <v>387</v>
      </c>
      <c r="D200" s="173" t="s">
        <v>136</v>
      </c>
      <c r="E200" s="174" t="s">
        <v>1239</v>
      </c>
      <c r="F200" s="175" t="s">
        <v>1240</v>
      </c>
      <c r="G200" s="176" t="s">
        <v>323</v>
      </c>
      <c r="H200" s="177">
        <v>16</v>
      </c>
      <c r="I200" s="178"/>
      <c r="J200" s="179">
        <f>ROUND(I200*H200,2)</f>
        <v>0</v>
      </c>
      <c r="K200" s="175" t="s">
        <v>140</v>
      </c>
      <c r="L200" s="39"/>
      <c r="M200" s="180" t="s">
        <v>19</v>
      </c>
      <c r="N200" s="181" t="s">
        <v>42</v>
      </c>
      <c r="O200" s="64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141</v>
      </c>
      <c r="AT200" s="184" t="s">
        <v>136</v>
      </c>
      <c r="AU200" s="184" t="s">
        <v>82</v>
      </c>
      <c r="AY200" s="17" t="s">
        <v>134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79</v>
      </c>
      <c r="BK200" s="185">
        <f>ROUND(I200*H200,2)</f>
        <v>0</v>
      </c>
      <c r="BL200" s="17" t="s">
        <v>141</v>
      </c>
      <c r="BM200" s="184" t="s">
        <v>1241</v>
      </c>
    </row>
    <row r="201" spans="1:47" s="2" customFormat="1" ht="19.5">
      <c r="A201" s="34"/>
      <c r="B201" s="35"/>
      <c r="C201" s="36"/>
      <c r="D201" s="186" t="s">
        <v>143</v>
      </c>
      <c r="E201" s="36"/>
      <c r="F201" s="187" t="s">
        <v>1242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143</v>
      </c>
      <c r="AU201" s="17" t="s">
        <v>82</v>
      </c>
    </row>
    <row r="202" spans="1:47" s="2" customFormat="1" ht="11.25">
      <c r="A202" s="34"/>
      <c r="B202" s="35"/>
      <c r="C202" s="36"/>
      <c r="D202" s="191" t="s">
        <v>145</v>
      </c>
      <c r="E202" s="36"/>
      <c r="F202" s="192" t="s">
        <v>1243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145</v>
      </c>
      <c r="AU202" s="17" t="s">
        <v>82</v>
      </c>
    </row>
    <row r="203" spans="2:51" s="13" customFormat="1" ht="11.25">
      <c r="B203" s="193"/>
      <c r="C203" s="194"/>
      <c r="D203" s="186" t="s">
        <v>147</v>
      </c>
      <c r="E203" s="195" t="s">
        <v>19</v>
      </c>
      <c r="F203" s="196" t="s">
        <v>1244</v>
      </c>
      <c r="G203" s="194"/>
      <c r="H203" s="197">
        <v>16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147</v>
      </c>
      <c r="AU203" s="203" t="s">
        <v>82</v>
      </c>
      <c r="AV203" s="13" t="s">
        <v>82</v>
      </c>
      <c r="AW203" s="13" t="s">
        <v>33</v>
      </c>
      <c r="AX203" s="13" t="s">
        <v>79</v>
      </c>
      <c r="AY203" s="203" t="s">
        <v>134</v>
      </c>
    </row>
    <row r="204" spans="1:65" s="2" customFormat="1" ht="16.5" customHeight="1">
      <c r="A204" s="34"/>
      <c r="B204" s="35"/>
      <c r="C204" s="173" t="s">
        <v>396</v>
      </c>
      <c r="D204" s="173" t="s">
        <v>136</v>
      </c>
      <c r="E204" s="174" t="s">
        <v>1245</v>
      </c>
      <c r="F204" s="175" t="s">
        <v>1246</v>
      </c>
      <c r="G204" s="176" t="s">
        <v>323</v>
      </c>
      <c r="H204" s="177">
        <v>4</v>
      </c>
      <c r="I204" s="178"/>
      <c r="J204" s="179">
        <f>ROUND(I204*H204,2)</f>
        <v>0</v>
      </c>
      <c r="K204" s="175" t="s">
        <v>140</v>
      </c>
      <c r="L204" s="39"/>
      <c r="M204" s="180" t="s">
        <v>19</v>
      </c>
      <c r="N204" s="181" t="s">
        <v>42</v>
      </c>
      <c r="O204" s="64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141</v>
      </c>
      <c r="AT204" s="184" t="s">
        <v>136</v>
      </c>
      <c r="AU204" s="184" t="s">
        <v>82</v>
      </c>
      <c r="AY204" s="17" t="s">
        <v>134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79</v>
      </c>
      <c r="BK204" s="185">
        <f>ROUND(I204*H204,2)</f>
        <v>0</v>
      </c>
      <c r="BL204" s="17" t="s">
        <v>141</v>
      </c>
      <c r="BM204" s="184" t="s">
        <v>1247</v>
      </c>
    </row>
    <row r="205" spans="1:47" s="2" customFormat="1" ht="19.5">
      <c r="A205" s="34"/>
      <c r="B205" s="35"/>
      <c r="C205" s="36"/>
      <c r="D205" s="186" t="s">
        <v>143</v>
      </c>
      <c r="E205" s="36"/>
      <c r="F205" s="187" t="s">
        <v>1248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143</v>
      </c>
      <c r="AU205" s="17" t="s">
        <v>82</v>
      </c>
    </row>
    <row r="206" spans="1:47" s="2" customFormat="1" ht="11.25">
      <c r="A206" s="34"/>
      <c r="B206" s="35"/>
      <c r="C206" s="36"/>
      <c r="D206" s="191" t="s">
        <v>145</v>
      </c>
      <c r="E206" s="36"/>
      <c r="F206" s="192" t="s">
        <v>1249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145</v>
      </c>
      <c r="AU206" s="17" t="s">
        <v>82</v>
      </c>
    </row>
    <row r="207" spans="2:51" s="13" customFormat="1" ht="11.25">
      <c r="B207" s="193"/>
      <c r="C207" s="194"/>
      <c r="D207" s="186" t="s">
        <v>147</v>
      </c>
      <c r="E207" s="195" t="s">
        <v>19</v>
      </c>
      <c r="F207" s="196" t="s">
        <v>1250</v>
      </c>
      <c r="G207" s="194"/>
      <c r="H207" s="197">
        <v>4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147</v>
      </c>
      <c r="AU207" s="203" t="s">
        <v>82</v>
      </c>
      <c r="AV207" s="13" t="s">
        <v>82</v>
      </c>
      <c r="AW207" s="13" t="s">
        <v>33</v>
      </c>
      <c r="AX207" s="13" t="s">
        <v>79</v>
      </c>
      <c r="AY207" s="203" t="s">
        <v>134</v>
      </c>
    </row>
    <row r="208" spans="1:65" s="2" customFormat="1" ht="16.5" customHeight="1">
      <c r="A208" s="34"/>
      <c r="B208" s="35"/>
      <c r="C208" s="173" t="s">
        <v>645</v>
      </c>
      <c r="D208" s="173" t="s">
        <v>136</v>
      </c>
      <c r="E208" s="174" t="s">
        <v>1251</v>
      </c>
      <c r="F208" s="175" t="s">
        <v>1252</v>
      </c>
      <c r="G208" s="176" t="s">
        <v>323</v>
      </c>
      <c r="H208" s="177">
        <v>8</v>
      </c>
      <c r="I208" s="178"/>
      <c r="J208" s="179">
        <f>ROUND(I208*H208,2)</f>
        <v>0</v>
      </c>
      <c r="K208" s="175" t="s">
        <v>140</v>
      </c>
      <c r="L208" s="39"/>
      <c r="M208" s="180" t="s">
        <v>19</v>
      </c>
      <c r="N208" s="181" t="s">
        <v>42</v>
      </c>
      <c r="O208" s="64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141</v>
      </c>
      <c r="AT208" s="184" t="s">
        <v>136</v>
      </c>
      <c r="AU208" s="184" t="s">
        <v>82</v>
      </c>
      <c r="AY208" s="17" t="s">
        <v>134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79</v>
      </c>
      <c r="BK208" s="185">
        <f>ROUND(I208*H208,2)</f>
        <v>0</v>
      </c>
      <c r="BL208" s="17" t="s">
        <v>141</v>
      </c>
      <c r="BM208" s="184" t="s">
        <v>1253</v>
      </c>
    </row>
    <row r="209" spans="1:47" s="2" customFormat="1" ht="19.5">
      <c r="A209" s="34"/>
      <c r="B209" s="35"/>
      <c r="C209" s="36"/>
      <c r="D209" s="186" t="s">
        <v>143</v>
      </c>
      <c r="E209" s="36"/>
      <c r="F209" s="187" t="s">
        <v>1254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143</v>
      </c>
      <c r="AU209" s="17" t="s">
        <v>82</v>
      </c>
    </row>
    <row r="210" spans="1:47" s="2" customFormat="1" ht="11.25">
      <c r="A210" s="34"/>
      <c r="B210" s="35"/>
      <c r="C210" s="36"/>
      <c r="D210" s="191" t="s">
        <v>145</v>
      </c>
      <c r="E210" s="36"/>
      <c r="F210" s="192" t="s">
        <v>1255</v>
      </c>
      <c r="G210" s="36"/>
      <c r="H210" s="36"/>
      <c r="I210" s="188"/>
      <c r="J210" s="36"/>
      <c r="K210" s="36"/>
      <c r="L210" s="39"/>
      <c r="M210" s="189"/>
      <c r="N210" s="190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145</v>
      </c>
      <c r="AU210" s="17" t="s">
        <v>82</v>
      </c>
    </row>
    <row r="211" spans="2:51" s="13" customFormat="1" ht="11.25">
      <c r="B211" s="193"/>
      <c r="C211" s="194"/>
      <c r="D211" s="186" t="s">
        <v>147</v>
      </c>
      <c r="E211" s="195" t="s">
        <v>19</v>
      </c>
      <c r="F211" s="196" t="s">
        <v>1256</v>
      </c>
      <c r="G211" s="194"/>
      <c r="H211" s="197">
        <v>8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147</v>
      </c>
      <c r="AU211" s="203" t="s">
        <v>82</v>
      </c>
      <c r="AV211" s="13" t="s">
        <v>82</v>
      </c>
      <c r="AW211" s="13" t="s">
        <v>33</v>
      </c>
      <c r="AX211" s="13" t="s">
        <v>79</v>
      </c>
      <c r="AY211" s="203" t="s">
        <v>134</v>
      </c>
    </row>
    <row r="212" spans="1:65" s="2" customFormat="1" ht="16.5" customHeight="1">
      <c r="A212" s="34"/>
      <c r="B212" s="35"/>
      <c r="C212" s="173" t="s">
        <v>648</v>
      </c>
      <c r="D212" s="173" t="s">
        <v>136</v>
      </c>
      <c r="E212" s="174" t="s">
        <v>1257</v>
      </c>
      <c r="F212" s="175" t="s">
        <v>1258</v>
      </c>
      <c r="G212" s="176" t="s">
        <v>165</v>
      </c>
      <c r="H212" s="177">
        <v>15.4</v>
      </c>
      <c r="I212" s="178"/>
      <c r="J212" s="179">
        <f>ROUND(I212*H212,2)</f>
        <v>0</v>
      </c>
      <c r="K212" s="175" t="s">
        <v>19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141</v>
      </c>
      <c r="AT212" s="184" t="s">
        <v>136</v>
      </c>
      <c r="AU212" s="184" t="s">
        <v>82</v>
      </c>
      <c r="AY212" s="17" t="s">
        <v>134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79</v>
      </c>
      <c r="BK212" s="185">
        <f>ROUND(I212*H212,2)</f>
        <v>0</v>
      </c>
      <c r="BL212" s="17" t="s">
        <v>141</v>
      </c>
      <c r="BM212" s="184" t="s">
        <v>1259</v>
      </c>
    </row>
    <row r="213" spans="1:47" s="2" customFormat="1" ht="11.25">
      <c r="A213" s="34"/>
      <c r="B213" s="35"/>
      <c r="C213" s="36"/>
      <c r="D213" s="186" t="s">
        <v>143</v>
      </c>
      <c r="E213" s="36"/>
      <c r="F213" s="187" t="s">
        <v>1258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143</v>
      </c>
      <c r="AU213" s="17" t="s">
        <v>82</v>
      </c>
    </row>
    <row r="214" spans="2:51" s="13" customFormat="1" ht="11.25">
      <c r="B214" s="193"/>
      <c r="C214" s="194"/>
      <c r="D214" s="186" t="s">
        <v>147</v>
      </c>
      <c r="E214" s="195" t="s">
        <v>19</v>
      </c>
      <c r="F214" s="196" t="s">
        <v>1260</v>
      </c>
      <c r="G214" s="194"/>
      <c r="H214" s="197">
        <v>15.4</v>
      </c>
      <c r="I214" s="198"/>
      <c r="J214" s="194"/>
      <c r="K214" s="194"/>
      <c r="L214" s="199"/>
      <c r="M214" s="229"/>
      <c r="N214" s="230"/>
      <c r="O214" s="230"/>
      <c r="P214" s="230"/>
      <c r="Q214" s="230"/>
      <c r="R214" s="230"/>
      <c r="S214" s="230"/>
      <c r="T214" s="231"/>
      <c r="AT214" s="203" t="s">
        <v>147</v>
      </c>
      <c r="AU214" s="203" t="s">
        <v>82</v>
      </c>
      <c r="AV214" s="13" t="s">
        <v>82</v>
      </c>
      <c r="AW214" s="13" t="s">
        <v>33</v>
      </c>
      <c r="AX214" s="13" t="s">
        <v>79</v>
      </c>
      <c r="AY214" s="203" t="s">
        <v>134</v>
      </c>
    </row>
    <row r="215" spans="1:31" s="2" customFormat="1" ht="6.95" customHeight="1">
      <c r="A215" s="34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J8jxXDlA0k8GGp/RcxzA+c+jX/+Yu2VJjtRfN6pvJEir3zU4Nf0xN69cS/hn+7j2DzFqp3UD/fCU4S5GGoeOvg==" saltValue="VVigywUgV9dRzJJkLaQ+0JZazOL/Ana24C8CoDkPsrtcynsB6B7+I97HtJKY+WCDtwHUqLQ92FLsq32FJ894ow==" spinCount="100000" sheet="1" objects="1" scenarios="1" formatColumns="0" formatRows="0" autoFilter="0"/>
  <autoFilter ref="C80:K21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209111"/>
    <hyperlink ref="F90" r:id="rId2" display="https://podminky.urs.cz/item/CS_URS_2022_01/111251103"/>
    <hyperlink ref="F94" r:id="rId3" display="https://podminky.urs.cz/item/CS_URS_2022_01/112101101"/>
    <hyperlink ref="F98" r:id="rId4" display="https://podminky.urs.cz/item/CS_URS_2022_01/112101102"/>
    <hyperlink ref="F102" r:id="rId5" display="https://podminky.urs.cz/item/CS_URS_2022_01/112101103"/>
    <hyperlink ref="F106" r:id="rId6" display="https://podminky.urs.cz/item/CS_URS_2022_01/112101104"/>
    <hyperlink ref="F110" r:id="rId7" display="https://podminky.urs.cz/item/CS_URS_2022_01/112101105"/>
    <hyperlink ref="F114" r:id="rId8" display="https://podminky.urs.cz/item/CS_URS_2022_01/112101107"/>
    <hyperlink ref="F118" r:id="rId9" display="https://podminky.urs.cz/item/CS_URS_2022_01/112111111"/>
    <hyperlink ref="F122" r:id="rId10" display="https://podminky.urs.cz/item/CS_URS_2022_01/112251101"/>
    <hyperlink ref="F125" r:id="rId11" display="https://podminky.urs.cz/item/CS_URS_2022_01/112251102"/>
    <hyperlink ref="F128" r:id="rId12" display="https://podminky.urs.cz/item/CS_URS_2022_01/112251103"/>
    <hyperlink ref="F131" r:id="rId13" display="https://podminky.urs.cz/item/CS_URS_2022_01/112251104"/>
    <hyperlink ref="F136" r:id="rId14" display="https://podminky.urs.cz/item/CS_URS_2022_01/112251105"/>
    <hyperlink ref="F139" r:id="rId15" display="https://podminky.urs.cz/item/CS_URS_2022_01/112251108"/>
    <hyperlink ref="F154" r:id="rId16" display="https://podminky.urs.cz/item/CS_URS_2022_01/162201411"/>
    <hyperlink ref="F157" r:id="rId17" display="https://podminky.urs.cz/item/CS_URS_2022_01/162201412"/>
    <hyperlink ref="F160" r:id="rId18" display="https://podminky.urs.cz/item/CS_URS_2022_01/162201413"/>
    <hyperlink ref="F163" r:id="rId19" display="https://podminky.urs.cz/item/CS_URS_2022_01/162201414"/>
    <hyperlink ref="F166" r:id="rId20" display="https://podminky.urs.cz/item/CS_URS_2022_01/162201510"/>
    <hyperlink ref="F169" r:id="rId21" display="https://podminky.urs.cz/item/CS_URS_2022_01/162201512"/>
    <hyperlink ref="F172" r:id="rId22" display="https://podminky.urs.cz/item/CS_URS_2022_01/162201421"/>
    <hyperlink ref="F175" r:id="rId23" display="https://podminky.urs.cz/item/CS_URS_2022_01/162201422"/>
    <hyperlink ref="F178" r:id="rId24" display="https://podminky.urs.cz/item/CS_URS_2022_01/162201423"/>
    <hyperlink ref="F181" r:id="rId25" display="https://podminky.urs.cz/item/CS_URS_2022_01/162201424"/>
    <hyperlink ref="F184" r:id="rId26" display="https://podminky.urs.cz/item/CS_URS_2022_01/162201520"/>
    <hyperlink ref="F187" r:id="rId27" display="https://podminky.urs.cz/item/CS_URS_2022_01/162201522"/>
    <hyperlink ref="F190" r:id="rId28" display="https://podminky.urs.cz/item/CS_URS_2022_01/162301971"/>
    <hyperlink ref="F194" r:id="rId29" display="https://podminky.urs.cz/item/CS_URS_2022_01/162301972"/>
    <hyperlink ref="F198" r:id="rId30" display="https://podminky.urs.cz/item/CS_URS_2022_01/162301973"/>
    <hyperlink ref="F202" r:id="rId31" display="https://podminky.urs.cz/item/CS_URS_2022_01/162301974"/>
    <hyperlink ref="F206" r:id="rId32" display="https://podminky.urs.cz/item/CS_URS_2022_01/162301975"/>
    <hyperlink ref="F210" r:id="rId33" display="https://podminky.urs.cz/item/CS_URS_2022_01/16230197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100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1261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101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ROUND((SUM(BE82:BE156)),2)</f>
        <v>0</v>
      </c>
      <c r="G33" s="34"/>
      <c r="H33" s="34"/>
      <c r="I33" s="118">
        <v>0.21</v>
      </c>
      <c r="J33" s="117">
        <f>ROUND(((SUM(BE82:BE156))*I33),2)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ROUND((SUM(BF82:BF156)),2)</f>
        <v>0</v>
      </c>
      <c r="G34" s="34"/>
      <c r="H34" s="34"/>
      <c r="I34" s="118">
        <v>0.15</v>
      </c>
      <c r="J34" s="117">
        <f>ROUND(((SUM(BF82:BF156))*I34),2)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ROUND((SUM(BG82:BG156)),2)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ROUND((SUM(BH82:BH156)),2)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ROUND((SUM(BI82:BI156)),2)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SO-07 - Výsadby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112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113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118</v>
      </c>
      <c r="E62" s="143"/>
      <c r="F62" s="143"/>
      <c r="G62" s="143"/>
      <c r="H62" s="143"/>
      <c r="I62" s="143"/>
      <c r="J62" s="144">
        <f>J153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119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Poldr Cihelna v k.ú. Močovice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3" t="str">
        <f>E9</f>
        <v>SO-07 - Výsadby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59" t="str">
        <f>IF(J12="","",J12)</f>
        <v>16. 6. 2022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7" customHeight="1">
      <c r="A78" s="34"/>
      <c r="B78" s="35"/>
      <c r="C78" s="29" t="s">
        <v>25</v>
      </c>
      <c r="D78" s="36"/>
      <c r="E78" s="36"/>
      <c r="F78" s="27" t="str">
        <f>E15</f>
        <v>ČR-SPÚ, Pobočka Kutná Hora</v>
      </c>
      <c r="G78" s="36"/>
      <c r="H78" s="36"/>
      <c r="I78" s="29" t="s">
        <v>31</v>
      </c>
      <c r="J78" s="32" t="str">
        <f>E21</f>
        <v>Agroprojekce Litomyšl, s.r.o.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120</v>
      </c>
      <c r="D81" s="149" t="s">
        <v>56</v>
      </c>
      <c r="E81" s="149" t="s">
        <v>52</v>
      </c>
      <c r="F81" s="149" t="s">
        <v>53</v>
      </c>
      <c r="G81" s="149" t="s">
        <v>121</v>
      </c>
      <c r="H81" s="149" t="s">
        <v>122</v>
      </c>
      <c r="I81" s="149" t="s">
        <v>123</v>
      </c>
      <c r="J81" s="149" t="s">
        <v>110</v>
      </c>
      <c r="K81" s="150" t="s">
        <v>124</v>
      </c>
      <c r="L81" s="151"/>
      <c r="M81" s="68" t="s">
        <v>19</v>
      </c>
      <c r="N81" s="69" t="s">
        <v>41</v>
      </c>
      <c r="O81" s="69" t="s">
        <v>125</v>
      </c>
      <c r="P81" s="69" t="s">
        <v>126</v>
      </c>
      <c r="Q81" s="69" t="s">
        <v>127</v>
      </c>
      <c r="R81" s="69" t="s">
        <v>128</v>
      </c>
      <c r="S81" s="69" t="s">
        <v>129</v>
      </c>
      <c r="T81" s="70" t="s">
        <v>130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131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2.5955630000000003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70</v>
      </c>
      <c r="AU82" s="17" t="s">
        <v>111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70</v>
      </c>
      <c r="E83" s="160" t="s">
        <v>132</v>
      </c>
      <c r="F83" s="160" t="s">
        <v>133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P84+P153</f>
        <v>0</v>
      </c>
      <c r="Q83" s="165"/>
      <c r="R83" s="166">
        <f>R84+R153</f>
        <v>2.5955630000000003</v>
      </c>
      <c r="S83" s="165"/>
      <c r="T83" s="167">
        <f>T84+T153</f>
        <v>0</v>
      </c>
      <c r="AR83" s="168" t="s">
        <v>79</v>
      </c>
      <c r="AT83" s="169" t="s">
        <v>70</v>
      </c>
      <c r="AU83" s="169" t="s">
        <v>71</v>
      </c>
      <c r="AY83" s="168" t="s">
        <v>134</v>
      </c>
      <c r="BK83" s="170">
        <f>BK84+BK153</f>
        <v>0</v>
      </c>
    </row>
    <row r="84" spans="2:63" s="12" customFormat="1" ht="22.9" customHeight="1">
      <c r="B84" s="157"/>
      <c r="C84" s="158"/>
      <c r="D84" s="159" t="s">
        <v>70</v>
      </c>
      <c r="E84" s="171" t="s">
        <v>79</v>
      </c>
      <c r="F84" s="171" t="s">
        <v>135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SUM(P85:P152)</f>
        <v>0</v>
      </c>
      <c r="Q84" s="165"/>
      <c r="R84" s="166">
        <f>SUM(R85:R152)</f>
        <v>2.5955630000000003</v>
      </c>
      <c r="S84" s="165"/>
      <c r="T84" s="167">
        <f>SUM(T85:T152)</f>
        <v>0</v>
      </c>
      <c r="AR84" s="168" t="s">
        <v>79</v>
      </c>
      <c r="AT84" s="169" t="s">
        <v>70</v>
      </c>
      <c r="AU84" s="169" t="s">
        <v>79</v>
      </c>
      <c r="AY84" s="168" t="s">
        <v>134</v>
      </c>
      <c r="BK84" s="170">
        <f>SUM(BK85:BK152)</f>
        <v>0</v>
      </c>
    </row>
    <row r="85" spans="1:65" s="2" customFormat="1" ht="16.5" customHeight="1">
      <c r="A85" s="34"/>
      <c r="B85" s="35"/>
      <c r="C85" s="173" t="s">
        <v>79</v>
      </c>
      <c r="D85" s="173" t="s">
        <v>136</v>
      </c>
      <c r="E85" s="174" t="s">
        <v>1262</v>
      </c>
      <c r="F85" s="175" t="s">
        <v>1263</v>
      </c>
      <c r="G85" s="176" t="s">
        <v>158</v>
      </c>
      <c r="H85" s="177">
        <v>1255</v>
      </c>
      <c r="I85" s="178"/>
      <c r="J85" s="179">
        <f>ROUND(I85*H85,2)</f>
        <v>0</v>
      </c>
      <c r="K85" s="175" t="s">
        <v>140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141</v>
      </c>
      <c r="AT85" s="184" t="s">
        <v>136</v>
      </c>
      <c r="AU85" s="184" t="s">
        <v>82</v>
      </c>
      <c r="AY85" s="17" t="s">
        <v>134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79</v>
      </c>
      <c r="BK85" s="185">
        <f>ROUND(I85*H85,2)</f>
        <v>0</v>
      </c>
      <c r="BL85" s="17" t="s">
        <v>141</v>
      </c>
      <c r="BM85" s="184" t="s">
        <v>1264</v>
      </c>
    </row>
    <row r="86" spans="1:47" s="2" customFormat="1" ht="11.25">
      <c r="A86" s="34"/>
      <c r="B86" s="35"/>
      <c r="C86" s="36"/>
      <c r="D86" s="186" t="s">
        <v>143</v>
      </c>
      <c r="E86" s="36"/>
      <c r="F86" s="187" t="s">
        <v>1265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143</v>
      </c>
      <c r="AU86" s="17" t="s">
        <v>82</v>
      </c>
    </row>
    <row r="87" spans="1:47" s="2" customFormat="1" ht="11.25">
      <c r="A87" s="34"/>
      <c r="B87" s="35"/>
      <c r="C87" s="36"/>
      <c r="D87" s="191" t="s">
        <v>145</v>
      </c>
      <c r="E87" s="36"/>
      <c r="F87" s="192" t="s">
        <v>1266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145</v>
      </c>
      <c r="AU87" s="17" t="s">
        <v>82</v>
      </c>
    </row>
    <row r="88" spans="2:51" s="13" customFormat="1" ht="11.25">
      <c r="B88" s="193"/>
      <c r="C88" s="194"/>
      <c r="D88" s="186" t="s">
        <v>147</v>
      </c>
      <c r="E88" s="195" t="s">
        <v>19</v>
      </c>
      <c r="F88" s="196" t="s">
        <v>1267</v>
      </c>
      <c r="G88" s="194"/>
      <c r="H88" s="197">
        <v>1255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147</v>
      </c>
      <c r="AU88" s="203" t="s">
        <v>82</v>
      </c>
      <c r="AV88" s="13" t="s">
        <v>82</v>
      </c>
      <c r="AW88" s="13" t="s">
        <v>33</v>
      </c>
      <c r="AX88" s="13" t="s">
        <v>79</v>
      </c>
      <c r="AY88" s="203" t="s">
        <v>134</v>
      </c>
    </row>
    <row r="89" spans="1:65" s="2" customFormat="1" ht="24.2" customHeight="1">
      <c r="A89" s="34"/>
      <c r="B89" s="35"/>
      <c r="C89" s="173" t="s">
        <v>82</v>
      </c>
      <c r="D89" s="173" t="s">
        <v>136</v>
      </c>
      <c r="E89" s="174" t="s">
        <v>1268</v>
      </c>
      <c r="F89" s="175" t="s">
        <v>1269</v>
      </c>
      <c r="G89" s="176" t="s">
        <v>158</v>
      </c>
      <c r="H89" s="177">
        <v>1255</v>
      </c>
      <c r="I89" s="178"/>
      <c r="J89" s="179">
        <f>ROUND(I89*H89,2)</f>
        <v>0</v>
      </c>
      <c r="K89" s="175" t="s">
        <v>140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141</v>
      </c>
      <c r="AT89" s="184" t="s">
        <v>136</v>
      </c>
      <c r="AU89" s="184" t="s">
        <v>82</v>
      </c>
      <c r="AY89" s="17" t="s">
        <v>134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79</v>
      </c>
      <c r="BK89" s="185">
        <f>ROUND(I89*H89,2)</f>
        <v>0</v>
      </c>
      <c r="BL89" s="17" t="s">
        <v>141</v>
      </c>
      <c r="BM89" s="184" t="s">
        <v>1270</v>
      </c>
    </row>
    <row r="90" spans="1:47" s="2" customFormat="1" ht="19.5">
      <c r="A90" s="34"/>
      <c r="B90" s="35"/>
      <c r="C90" s="36"/>
      <c r="D90" s="186" t="s">
        <v>143</v>
      </c>
      <c r="E90" s="36"/>
      <c r="F90" s="187" t="s">
        <v>1271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143</v>
      </c>
      <c r="AU90" s="17" t="s">
        <v>82</v>
      </c>
    </row>
    <row r="91" spans="1:47" s="2" customFormat="1" ht="11.25">
      <c r="A91" s="34"/>
      <c r="B91" s="35"/>
      <c r="C91" s="36"/>
      <c r="D91" s="191" t="s">
        <v>145</v>
      </c>
      <c r="E91" s="36"/>
      <c r="F91" s="192" t="s">
        <v>1272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145</v>
      </c>
      <c r="AU91" s="17" t="s">
        <v>82</v>
      </c>
    </row>
    <row r="92" spans="2:51" s="13" customFormat="1" ht="11.25">
      <c r="B92" s="193"/>
      <c r="C92" s="194"/>
      <c r="D92" s="186" t="s">
        <v>147</v>
      </c>
      <c r="E92" s="195" t="s">
        <v>19</v>
      </c>
      <c r="F92" s="196" t="s">
        <v>1267</v>
      </c>
      <c r="G92" s="194"/>
      <c r="H92" s="197">
        <v>1255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147</v>
      </c>
      <c r="AU92" s="203" t="s">
        <v>82</v>
      </c>
      <c r="AV92" s="13" t="s">
        <v>82</v>
      </c>
      <c r="AW92" s="13" t="s">
        <v>33</v>
      </c>
      <c r="AX92" s="13" t="s">
        <v>79</v>
      </c>
      <c r="AY92" s="203" t="s">
        <v>134</v>
      </c>
    </row>
    <row r="93" spans="1:65" s="2" customFormat="1" ht="16.5" customHeight="1">
      <c r="A93" s="34"/>
      <c r="B93" s="35"/>
      <c r="C93" s="173" t="s">
        <v>155</v>
      </c>
      <c r="D93" s="173" t="s">
        <v>136</v>
      </c>
      <c r="E93" s="174" t="s">
        <v>1273</v>
      </c>
      <c r="F93" s="175" t="s">
        <v>1274</v>
      </c>
      <c r="G93" s="176" t="s">
        <v>158</v>
      </c>
      <c r="H93" s="177">
        <v>1255</v>
      </c>
      <c r="I93" s="178"/>
      <c r="J93" s="179">
        <f>ROUND(I93*H93,2)</f>
        <v>0</v>
      </c>
      <c r="K93" s="175" t="s">
        <v>140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141</v>
      </c>
      <c r="AT93" s="184" t="s">
        <v>136</v>
      </c>
      <c r="AU93" s="184" t="s">
        <v>82</v>
      </c>
      <c r="AY93" s="17" t="s">
        <v>134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141</v>
      </c>
      <c r="BM93" s="184" t="s">
        <v>1275</v>
      </c>
    </row>
    <row r="94" spans="1:47" s="2" customFormat="1" ht="11.25">
      <c r="A94" s="34"/>
      <c r="B94" s="35"/>
      <c r="C94" s="36"/>
      <c r="D94" s="186" t="s">
        <v>143</v>
      </c>
      <c r="E94" s="36"/>
      <c r="F94" s="187" t="s">
        <v>1276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143</v>
      </c>
      <c r="AU94" s="17" t="s">
        <v>82</v>
      </c>
    </row>
    <row r="95" spans="1:47" s="2" customFormat="1" ht="11.25">
      <c r="A95" s="34"/>
      <c r="B95" s="35"/>
      <c r="C95" s="36"/>
      <c r="D95" s="191" t="s">
        <v>145</v>
      </c>
      <c r="E95" s="36"/>
      <c r="F95" s="192" t="s">
        <v>1277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145</v>
      </c>
      <c r="AU95" s="17" t="s">
        <v>82</v>
      </c>
    </row>
    <row r="96" spans="2:51" s="13" customFormat="1" ht="11.25">
      <c r="B96" s="193"/>
      <c r="C96" s="194"/>
      <c r="D96" s="186" t="s">
        <v>147</v>
      </c>
      <c r="E96" s="195" t="s">
        <v>19</v>
      </c>
      <c r="F96" s="196" t="s">
        <v>1267</v>
      </c>
      <c r="G96" s="194"/>
      <c r="H96" s="197">
        <v>1255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147</v>
      </c>
      <c r="AU96" s="203" t="s">
        <v>82</v>
      </c>
      <c r="AV96" s="13" t="s">
        <v>82</v>
      </c>
      <c r="AW96" s="13" t="s">
        <v>33</v>
      </c>
      <c r="AX96" s="13" t="s">
        <v>79</v>
      </c>
      <c r="AY96" s="203" t="s">
        <v>134</v>
      </c>
    </row>
    <row r="97" spans="1:65" s="2" customFormat="1" ht="16.5" customHeight="1">
      <c r="A97" s="34"/>
      <c r="B97" s="35"/>
      <c r="C97" s="204" t="s">
        <v>141</v>
      </c>
      <c r="D97" s="204" t="s">
        <v>213</v>
      </c>
      <c r="E97" s="205" t="s">
        <v>262</v>
      </c>
      <c r="F97" s="206" t="s">
        <v>263</v>
      </c>
      <c r="G97" s="207" t="s">
        <v>257</v>
      </c>
      <c r="H97" s="208">
        <v>25.853</v>
      </c>
      <c r="I97" s="209"/>
      <c r="J97" s="210">
        <f>ROUND(I97*H97,2)</f>
        <v>0</v>
      </c>
      <c r="K97" s="206" t="s">
        <v>140</v>
      </c>
      <c r="L97" s="211"/>
      <c r="M97" s="212" t="s">
        <v>19</v>
      </c>
      <c r="N97" s="213" t="s">
        <v>42</v>
      </c>
      <c r="O97" s="64"/>
      <c r="P97" s="182">
        <f>O97*H97</f>
        <v>0</v>
      </c>
      <c r="Q97" s="182">
        <v>0.001</v>
      </c>
      <c r="R97" s="182">
        <f>Q97*H97</f>
        <v>0.025853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192</v>
      </c>
      <c r="AT97" s="184" t="s">
        <v>213</v>
      </c>
      <c r="AU97" s="184" t="s">
        <v>82</v>
      </c>
      <c r="AY97" s="17" t="s">
        <v>134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141</v>
      </c>
      <c r="BM97" s="184" t="s">
        <v>1278</v>
      </c>
    </row>
    <row r="98" spans="1:47" s="2" customFormat="1" ht="11.25">
      <c r="A98" s="34"/>
      <c r="B98" s="35"/>
      <c r="C98" s="36"/>
      <c r="D98" s="186" t="s">
        <v>143</v>
      </c>
      <c r="E98" s="36"/>
      <c r="F98" s="187" t="s">
        <v>263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143</v>
      </c>
      <c r="AU98" s="17" t="s">
        <v>82</v>
      </c>
    </row>
    <row r="99" spans="2:51" s="13" customFormat="1" ht="11.25">
      <c r="B99" s="193"/>
      <c r="C99" s="194"/>
      <c r="D99" s="186" t="s">
        <v>147</v>
      </c>
      <c r="E99" s="195" t="s">
        <v>19</v>
      </c>
      <c r="F99" s="196" t="s">
        <v>1279</v>
      </c>
      <c r="G99" s="194"/>
      <c r="H99" s="197">
        <v>25.853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147</v>
      </c>
      <c r="AU99" s="203" t="s">
        <v>82</v>
      </c>
      <c r="AV99" s="13" t="s">
        <v>82</v>
      </c>
      <c r="AW99" s="13" t="s">
        <v>33</v>
      </c>
      <c r="AX99" s="13" t="s">
        <v>79</v>
      </c>
      <c r="AY99" s="203" t="s">
        <v>134</v>
      </c>
    </row>
    <row r="100" spans="1:65" s="2" customFormat="1" ht="21.75" customHeight="1">
      <c r="A100" s="34"/>
      <c r="B100" s="35"/>
      <c r="C100" s="173" t="s">
        <v>170</v>
      </c>
      <c r="D100" s="173" t="s">
        <v>136</v>
      </c>
      <c r="E100" s="174" t="s">
        <v>1280</v>
      </c>
      <c r="F100" s="175" t="s">
        <v>1281</v>
      </c>
      <c r="G100" s="176" t="s">
        <v>323</v>
      </c>
      <c r="H100" s="177">
        <v>39</v>
      </c>
      <c r="I100" s="178"/>
      <c r="J100" s="179">
        <f>ROUND(I100*H100,2)</f>
        <v>0</v>
      </c>
      <c r="K100" s="175" t="s">
        <v>140</v>
      </c>
      <c r="L100" s="39"/>
      <c r="M100" s="180" t="s">
        <v>19</v>
      </c>
      <c r="N100" s="181" t="s">
        <v>42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141</v>
      </c>
      <c r="AT100" s="184" t="s">
        <v>136</v>
      </c>
      <c r="AU100" s="184" t="s">
        <v>82</v>
      </c>
      <c r="AY100" s="17" t="s">
        <v>134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79</v>
      </c>
      <c r="BK100" s="185">
        <f>ROUND(I100*H100,2)</f>
        <v>0</v>
      </c>
      <c r="BL100" s="17" t="s">
        <v>141</v>
      </c>
      <c r="BM100" s="184" t="s">
        <v>1282</v>
      </c>
    </row>
    <row r="101" spans="1:47" s="2" customFormat="1" ht="19.5">
      <c r="A101" s="34"/>
      <c r="B101" s="35"/>
      <c r="C101" s="36"/>
      <c r="D101" s="186" t="s">
        <v>143</v>
      </c>
      <c r="E101" s="36"/>
      <c r="F101" s="187" t="s">
        <v>1283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143</v>
      </c>
      <c r="AU101" s="17" t="s">
        <v>82</v>
      </c>
    </row>
    <row r="102" spans="1:47" s="2" customFormat="1" ht="11.25">
      <c r="A102" s="34"/>
      <c r="B102" s="35"/>
      <c r="C102" s="36"/>
      <c r="D102" s="191" t="s">
        <v>145</v>
      </c>
      <c r="E102" s="36"/>
      <c r="F102" s="192" t="s">
        <v>1284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145</v>
      </c>
      <c r="AU102" s="17" t="s">
        <v>82</v>
      </c>
    </row>
    <row r="103" spans="2:51" s="13" customFormat="1" ht="11.25">
      <c r="B103" s="193"/>
      <c r="C103" s="194"/>
      <c r="D103" s="186" t="s">
        <v>147</v>
      </c>
      <c r="E103" s="195" t="s">
        <v>19</v>
      </c>
      <c r="F103" s="196" t="s">
        <v>1285</v>
      </c>
      <c r="G103" s="194"/>
      <c r="H103" s="197">
        <v>39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147</v>
      </c>
      <c r="AU103" s="203" t="s">
        <v>82</v>
      </c>
      <c r="AV103" s="13" t="s">
        <v>82</v>
      </c>
      <c r="AW103" s="13" t="s">
        <v>33</v>
      </c>
      <c r="AX103" s="13" t="s">
        <v>79</v>
      </c>
      <c r="AY103" s="203" t="s">
        <v>134</v>
      </c>
    </row>
    <row r="104" spans="1:65" s="2" customFormat="1" ht="16.5" customHeight="1">
      <c r="A104" s="34"/>
      <c r="B104" s="35"/>
      <c r="C104" s="173" t="s">
        <v>177</v>
      </c>
      <c r="D104" s="173" t="s">
        <v>136</v>
      </c>
      <c r="E104" s="174" t="s">
        <v>1286</v>
      </c>
      <c r="F104" s="175" t="s">
        <v>1287</v>
      </c>
      <c r="G104" s="176" t="s">
        <v>323</v>
      </c>
      <c r="H104" s="177">
        <v>39</v>
      </c>
      <c r="I104" s="178"/>
      <c r="J104" s="179">
        <f>ROUND(I104*H104,2)</f>
        <v>0</v>
      </c>
      <c r="K104" s="175" t="s">
        <v>140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141</v>
      </c>
      <c r="AT104" s="184" t="s">
        <v>136</v>
      </c>
      <c r="AU104" s="184" t="s">
        <v>82</v>
      </c>
      <c r="AY104" s="17" t="s">
        <v>134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141</v>
      </c>
      <c r="BM104" s="184" t="s">
        <v>1288</v>
      </c>
    </row>
    <row r="105" spans="1:47" s="2" customFormat="1" ht="11.25">
      <c r="A105" s="34"/>
      <c r="B105" s="35"/>
      <c r="C105" s="36"/>
      <c r="D105" s="186" t="s">
        <v>143</v>
      </c>
      <c r="E105" s="36"/>
      <c r="F105" s="187" t="s">
        <v>1289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143</v>
      </c>
      <c r="AU105" s="17" t="s">
        <v>82</v>
      </c>
    </row>
    <row r="106" spans="1:47" s="2" customFormat="1" ht="11.25">
      <c r="A106" s="34"/>
      <c r="B106" s="35"/>
      <c r="C106" s="36"/>
      <c r="D106" s="191" t="s">
        <v>145</v>
      </c>
      <c r="E106" s="36"/>
      <c r="F106" s="192" t="s">
        <v>1290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145</v>
      </c>
      <c r="AU106" s="17" t="s">
        <v>82</v>
      </c>
    </row>
    <row r="107" spans="2:51" s="13" customFormat="1" ht="11.25">
      <c r="B107" s="193"/>
      <c r="C107" s="194"/>
      <c r="D107" s="186" t="s">
        <v>147</v>
      </c>
      <c r="E107" s="195" t="s">
        <v>19</v>
      </c>
      <c r="F107" s="196" t="s">
        <v>1285</v>
      </c>
      <c r="G107" s="194"/>
      <c r="H107" s="197">
        <v>39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147</v>
      </c>
      <c r="AU107" s="203" t="s">
        <v>82</v>
      </c>
      <c r="AV107" s="13" t="s">
        <v>82</v>
      </c>
      <c r="AW107" s="13" t="s">
        <v>33</v>
      </c>
      <c r="AX107" s="13" t="s">
        <v>79</v>
      </c>
      <c r="AY107" s="203" t="s">
        <v>134</v>
      </c>
    </row>
    <row r="108" spans="1:65" s="2" customFormat="1" ht="16.5" customHeight="1">
      <c r="A108" s="34"/>
      <c r="B108" s="35"/>
      <c r="C108" s="204" t="s">
        <v>185</v>
      </c>
      <c r="D108" s="204" t="s">
        <v>213</v>
      </c>
      <c r="E108" s="205" t="s">
        <v>1291</v>
      </c>
      <c r="F108" s="206" t="s">
        <v>1292</v>
      </c>
      <c r="G108" s="207" t="s">
        <v>323</v>
      </c>
      <c r="H108" s="208">
        <v>39</v>
      </c>
      <c r="I108" s="209"/>
      <c r="J108" s="210">
        <f>ROUND(I108*H108,2)</f>
        <v>0</v>
      </c>
      <c r="K108" s="206" t="s">
        <v>19</v>
      </c>
      <c r="L108" s="211"/>
      <c r="M108" s="212" t="s">
        <v>19</v>
      </c>
      <c r="N108" s="213" t="s">
        <v>42</v>
      </c>
      <c r="O108" s="64"/>
      <c r="P108" s="182">
        <f>O108*H108</f>
        <v>0</v>
      </c>
      <c r="Q108" s="182">
        <v>0.01</v>
      </c>
      <c r="R108" s="182">
        <f>Q108*H108</f>
        <v>0.39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192</v>
      </c>
      <c r="AT108" s="184" t="s">
        <v>213</v>
      </c>
      <c r="AU108" s="184" t="s">
        <v>82</v>
      </c>
      <c r="AY108" s="17" t="s">
        <v>134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79</v>
      </c>
      <c r="BK108" s="185">
        <f>ROUND(I108*H108,2)</f>
        <v>0</v>
      </c>
      <c r="BL108" s="17" t="s">
        <v>141</v>
      </c>
      <c r="BM108" s="184" t="s">
        <v>1293</v>
      </c>
    </row>
    <row r="109" spans="1:47" s="2" customFormat="1" ht="11.25">
      <c r="A109" s="34"/>
      <c r="B109" s="35"/>
      <c r="C109" s="36"/>
      <c r="D109" s="186" t="s">
        <v>143</v>
      </c>
      <c r="E109" s="36"/>
      <c r="F109" s="187" t="s">
        <v>1292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143</v>
      </c>
      <c r="AU109" s="17" t="s">
        <v>82</v>
      </c>
    </row>
    <row r="110" spans="1:47" s="2" customFormat="1" ht="19.5">
      <c r="A110" s="34"/>
      <c r="B110" s="35"/>
      <c r="C110" s="36"/>
      <c r="D110" s="186" t="s">
        <v>243</v>
      </c>
      <c r="E110" s="36"/>
      <c r="F110" s="214" t="s">
        <v>1294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243</v>
      </c>
      <c r="AU110" s="17" t="s">
        <v>82</v>
      </c>
    </row>
    <row r="111" spans="1:65" s="2" customFormat="1" ht="16.5" customHeight="1">
      <c r="A111" s="34"/>
      <c r="B111" s="35"/>
      <c r="C111" s="173" t="s">
        <v>192</v>
      </c>
      <c r="D111" s="173" t="s">
        <v>136</v>
      </c>
      <c r="E111" s="174" t="s">
        <v>1295</v>
      </c>
      <c r="F111" s="175" t="s">
        <v>1296</v>
      </c>
      <c r="G111" s="176" t="s">
        <v>323</v>
      </c>
      <c r="H111" s="177">
        <v>39</v>
      </c>
      <c r="I111" s="178"/>
      <c r="J111" s="179">
        <f>ROUND(I111*H111,2)</f>
        <v>0</v>
      </c>
      <c r="K111" s="175" t="s">
        <v>140</v>
      </c>
      <c r="L111" s="39"/>
      <c r="M111" s="180" t="s">
        <v>19</v>
      </c>
      <c r="N111" s="181" t="s">
        <v>42</v>
      </c>
      <c r="O111" s="64"/>
      <c r="P111" s="182">
        <f>O111*H111</f>
        <v>0</v>
      </c>
      <c r="Q111" s="182">
        <v>6E-05</v>
      </c>
      <c r="R111" s="182">
        <f>Q111*H111</f>
        <v>0.00234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141</v>
      </c>
      <c r="AT111" s="184" t="s">
        <v>136</v>
      </c>
      <c r="AU111" s="184" t="s">
        <v>82</v>
      </c>
      <c r="AY111" s="17" t="s">
        <v>134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79</v>
      </c>
      <c r="BK111" s="185">
        <f>ROUND(I111*H111,2)</f>
        <v>0</v>
      </c>
      <c r="BL111" s="17" t="s">
        <v>141</v>
      </c>
      <c r="BM111" s="184" t="s">
        <v>1297</v>
      </c>
    </row>
    <row r="112" spans="1:47" s="2" customFormat="1" ht="11.25">
      <c r="A112" s="34"/>
      <c r="B112" s="35"/>
      <c r="C112" s="36"/>
      <c r="D112" s="186" t="s">
        <v>143</v>
      </c>
      <c r="E112" s="36"/>
      <c r="F112" s="187" t="s">
        <v>1298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143</v>
      </c>
      <c r="AU112" s="17" t="s">
        <v>82</v>
      </c>
    </row>
    <row r="113" spans="1:47" s="2" customFormat="1" ht="11.25">
      <c r="A113" s="34"/>
      <c r="B113" s="35"/>
      <c r="C113" s="36"/>
      <c r="D113" s="191" t="s">
        <v>145</v>
      </c>
      <c r="E113" s="36"/>
      <c r="F113" s="192" t="s">
        <v>1299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145</v>
      </c>
      <c r="AU113" s="17" t="s">
        <v>82</v>
      </c>
    </row>
    <row r="114" spans="1:65" s="2" customFormat="1" ht="16.5" customHeight="1">
      <c r="A114" s="34"/>
      <c r="B114" s="35"/>
      <c r="C114" s="204" t="s">
        <v>199</v>
      </c>
      <c r="D114" s="204" t="s">
        <v>213</v>
      </c>
      <c r="E114" s="205" t="s">
        <v>1300</v>
      </c>
      <c r="F114" s="206" t="s">
        <v>1301</v>
      </c>
      <c r="G114" s="207" t="s">
        <v>323</v>
      </c>
      <c r="H114" s="208">
        <v>117</v>
      </c>
      <c r="I114" s="209"/>
      <c r="J114" s="210">
        <f>ROUND(I114*H114,2)</f>
        <v>0</v>
      </c>
      <c r="K114" s="206" t="s">
        <v>140</v>
      </c>
      <c r="L114" s="211"/>
      <c r="M114" s="212" t="s">
        <v>19</v>
      </c>
      <c r="N114" s="213" t="s">
        <v>42</v>
      </c>
      <c r="O114" s="64"/>
      <c r="P114" s="182">
        <f>O114*H114</f>
        <v>0</v>
      </c>
      <c r="Q114" s="182">
        <v>0.0059</v>
      </c>
      <c r="R114" s="182">
        <f>Q114*H114</f>
        <v>0.6903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192</v>
      </c>
      <c r="AT114" s="184" t="s">
        <v>213</v>
      </c>
      <c r="AU114" s="184" t="s">
        <v>82</v>
      </c>
      <c r="AY114" s="17" t="s">
        <v>134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141</v>
      </c>
      <c r="BM114" s="184" t="s">
        <v>1302</v>
      </c>
    </row>
    <row r="115" spans="1:47" s="2" customFormat="1" ht="11.25">
      <c r="A115" s="34"/>
      <c r="B115" s="35"/>
      <c r="C115" s="36"/>
      <c r="D115" s="186" t="s">
        <v>143</v>
      </c>
      <c r="E115" s="36"/>
      <c r="F115" s="187" t="s">
        <v>1301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143</v>
      </c>
      <c r="AU115" s="17" t="s">
        <v>82</v>
      </c>
    </row>
    <row r="116" spans="2:51" s="13" customFormat="1" ht="11.25">
      <c r="B116" s="193"/>
      <c r="C116" s="194"/>
      <c r="D116" s="186" t="s">
        <v>147</v>
      </c>
      <c r="E116" s="195" t="s">
        <v>19</v>
      </c>
      <c r="F116" s="196" t="s">
        <v>1303</v>
      </c>
      <c r="G116" s="194"/>
      <c r="H116" s="197">
        <v>117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147</v>
      </c>
      <c r="AU116" s="203" t="s">
        <v>82</v>
      </c>
      <c r="AV116" s="13" t="s">
        <v>82</v>
      </c>
      <c r="AW116" s="13" t="s">
        <v>33</v>
      </c>
      <c r="AX116" s="13" t="s">
        <v>79</v>
      </c>
      <c r="AY116" s="203" t="s">
        <v>134</v>
      </c>
    </row>
    <row r="117" spans="1:65" s="2" customFormat="1" ht="16.5" customHeight="1">
      <c r="A117" s="34"/>
      <c r="B117" s="35"/>
      <c r="C117" s="204" t="s">
        <v>206</v>
      </c>
      <c r="D117" s="204" t="s">
        <v>213</v>
      </c>
      <c r="E117" s="205" t="s">
        <v>1304</v>
      </c>
      <c r="F117" s="206" t="s">
        <v>1305</v>
      </c>
      <c r="G117" s="207" t="s">
        <v>323</v>
      </c>
      <c r="H117" s="208">
        <v>117</v>
      </c>
      <c r="I117" s="209"/>
      <c r="J117" s="210">
        <f>ROUND(I117*H117,2)</f>
        <v>0</v>
      </c>
      <c r="K117" s="206" t="s">
        <v>19</v>
      </c>
      <c r="L117" s="211"/>
      <c r="M117" s="212" t="s">
        <v>19</v>
      </c>
      <c r="N117" s="213" t="s">
        <v>42</v>
      </c>
      <c r="O117" s="64"/>
      <c r="P117" s="182">
        <f>O117*H117</f>
        <v>0</v>
      </c>
      <c r="Q117" s="182">
        <v>0.002</v>
      </c>
      <c r="R117" s="182">
        <f>Q117*H117</f>
        <v>0.234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192</v>
      </c>
      <c r="AT117" s="184" t="s">
        <v>213</v>
      </c>
      <c r="AU117" s="184" t="s">
        <v>82</v>
      </c>
      <c r="AY117" s="17" t="s">
        <v>134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79</v>
      </c>
      <c r="BK117" s="185">
        <f>ROUND(I117*H117,2)</f>
        <v>0</v>
      </c>
      <c r="BL117" s="17" t="s">
        <v>141</v>
      </c>
      <c r="BM117" s="184" t="s">
        <v>1306</v>
      </c>
    </row>
    <row r="118" spans="1:47" s="2" customFormat="1" ht="11.25">
      <c r="A118" s="34"/>
      <c r="B118" s="35"/>
      <c r="C118" s="36"/>
      <c r="D118" s="186" t="s">
        <v>143</v>
      </c>
      <c r="E118" s="36"/>
      <c r="F118" s="187" t="s">
        <v>1305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143</v>
      </c>
      <c r="AU118" s="17" t="s">
        <v>82</v>
      </c>
    </row>
    <row r="119" spans="2:51" s="13" customFormat="1" ht="11.25">
      <c r="B119" s="193"/>
      <c r="C119" s="194"/>
      <c r="D119" s="186" t="s">
        <v>147</v>
      </c>
      <c r="E119" s="195" t="s">
        <v>19</v>
      </c>
      <c r="F119" s="196" t="s">
        <v>1307</v>
      </c>
      <c r="G119" s="194"/>
      <c r="H119" s="197">
        <v>117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147</v>
      </c>
      <c r="AU119" s="203" t="s">
        <v>82</v>
      </c>
      <c r="AV119" s="13" t="s">
        <v>82</v>
      </c>
      <c r="AW119" s="13" t="s">
        <v>33</v>
      </c>
      <c r="AX119" s="13" t="s">
        <v>79</v>
      </c>
      <c r="AY119" s="203" t="s">
        <v>134</v>
      </c>
    </row>
    <row r="120" spans="1:65" s="2" customFormat="1" ht="16.5" customHeight="1">
      <c r="A120" s="34"/>
      <c r="B120" s="35"/>
      <c r="C120" s="173" t="s">
        <v>212</v>
      </c>
      <c r="D120" s="173" t="s">
        <v>136</v>
      </c>
      <c r="E120" s="174" t="s">
        <v>1308</v>
      </c>
      <c r="F120" s="175" t="s">
        <v>1309</v>
      </c>
      <c r="G120" s="176" t="s">
        <v>323</v>
      </c>
      <c r="H120" s="177">
        <v>39</v>
      </c>
      <c r="I120" s="178"/>
      <c r="J120" s="179">
        <f>ROUND(I120*H120,2)</f>
        <v>0</v>
      </c>
      <c r="K120" s="175" t="s">
        <v>140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141</v>
      </c>
      <c r="AT120" s="184" t="s">
        <v>136</v>
      </c>
      <c r="AU120" s="184" t="s">
        <v>82</v>
      </c>
      <c r="AY120" s="17" t="s">
        <v>134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141</v>
      </c>
      <c r="BM120" s="184" t="s">
        <v>1310</v>
      </c>
    </row>
    <row r="121" spans="1:47" s="2" customFormat="1" ht="11.25">
      <c r="A121" s="34"/>
      <c r="B121" s="35"/>
      <c r="C121" s="36"/>
      <c r="D121" s="186" t="s">
        <v>143</v>
      </c>
      <c r="E121" s="36"/>
      <c r="F121" s="187" t="s">
        <v>1311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143</v>
      </c>
      <c r="AU121" s="17" t="s">
        <v>82</v>
      </c>
    </row>
    <row r="122" spans="1:47" s="2" customFormat="1" ht="11.25">
      <c r="A122" s="34"/>
      <c r="B122" s="35"/>
      <c r="C122" s="36"/>
      <c r="D122" s="191" t="s">
        <v>145</v>
      </c>
      <c r="E122" s="36"/>
      <c r="F122" s="192" t="s">
        <v>1312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145</v>
      </c>
      <c r="AU122" s="17" t="s">
        <v>82</v>
      </c>
    </row>
    <row r="123" spans="1:47" s="2" customFormat="1" ht="19.5">
      <c r="A123" s="34"/>
      <c r="B123" s="35"/>
      <c r="C123" s="36"/>
      <c r="D123" s="186" t="s">
        <v>243</v>
      </c>
      <c r="E123" s="36"/>
      <c r="F123" s="214" t="s">
        <v>1313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243</v>
      </c>
      <c r="AU123" s="17" t="s">
        <v>82</v>
      </c>
    </row>
    <row r="124" spans="1:65" s="2" customFormat="1" ht="21.75" customHeight="1">
      <c r="A124" s="34"/>
      <c r="B124" s="35"/>
      <c r="C124" s="173" t="s">
        <v>218</v>
      </c>
      <c r="D124" s="173" t="s">
        <v>136</v>
      </c>
      <c r="E124" s="174" t="s">
        <v>1314</v>
      </c>
      <c r="F124" s="175" t="s">
        <v>1315</v>
      </c>
      <c r="G124" s="176" t="s">
        <v>158</v>
      </c>
      <c r="H124" s="177">
        <v>1255</v>
      </c>
      <c r="I124" s="178"/>
      <c r="J124" s="179">
        <f>ROUND(I124*H124,2)</f>
        <v>0</v>
      </c>
      <c r="K124" s="175" t="s">
        <v>140</v>
      </c>
      <c r="L124" s="39"/>
      <c r="M124" s="180" t="s">
        <v>19</v>
      </c>
      <c r="N124" s="181" t="s">
        <v>42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141</v>
      </c>
      <c r="AT124" s="184" t="s">
        <v>136</v>
      </c>
      <c r="AU124" s="184" t="s">
        <v>82</v>
      </c>
      <c r="AY124" s="17" t="s">
        <v>134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79</v>
      </c>
      <c r="BK124" s="185">
        <f>ROUND(I124*H124,2)</f>
        <v>0</v>
      </c>
      <c r="BL124" s="17" t="s">
        <v>141</v>
      </c>
      <c r="BM124" s="184" t="s">
        <v>1316</v>
      </c>
    </row>
    <row r="125" spans="1:47" s="2" customFormat="1" ht="19.5">
      <c r="A125" s="34"/>
      <c r="B125" s="35"/>
      <c r="C125" s="36"/>
      <c r="D125" s="186" t="s">
        <v>143</v>
      </c>
      <c r="E125" s="36"/>
      <c r="F125" s="187" t="s">
        <v>1317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143</v>
      </c>
      <c r="AU125" s="17" t="s">
        <v>82</v>
      </c>
    </row>
    <row r="126" spans="1:47" s="2" customFormat="1" ht="11.25">
      <c r="A126" s="34"/>
      <c r="B126" s="35"/>
      <c r="C126" s="36"/>
      <c r="D126" s="191" t="s">
        <v>145</v>
      </c>
      <c r="E126" s="36"/>
      <c r="F126" s="192" t="s">
        <v>1318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145</v>
      </c>
      <c r="AU126" s="17" t="s">
        <v>82</v>
      </c>
    </row>
    <row r="127" spans="1:47" s="2" customFormat="1" ht="29.25">
      <c r="A127" s="34"/>
      <c r="B127" s="35"/>
      <c r="C127" s="36"/>
      <c r="D127" s="186" t="s">
        <v>243</v>
      </c>
      <c r="E127" s="36"/>
      <c r="F127" s="214" t="s">
        <v>1319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243</v>
      </c>
      <c r="AU127" s="17" t="s">
        <v>82</v>
      </c>
    </row>
    <row r="128" spans="2:51" s="13" customFormat="1" ht="11.25">
      <c r="B128" s="193"/>
      <c r="C128" s="194"/>
      <c r="D128" s="186" t="s">
        <v>147</v>
      </c>
      <c r="E128" s="195" t="s">
        <v>19</v>
      </c>
      <c r="F128" s="196" t="s">
        <v>1267</v>
      </c>
      <c r="G128" s="194"/>
      <c r="H128" s="197">
        <v>1255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147</v>
      </c>
      <c r="AU128" s="203" t="s">
        <v>82</v>
      </c>
      <c r="AV128" s="13" t="s">
        <v>82</v>
      </c>
      <c r="AW128" s="13" t="s">
        <v>33</v>
      </c>
      <c r="AX128" s="13" t="s">
        <v>79</v>
      </c>
      <c r="AY128" s="203" t="s">
        <v>134</v>
      </c>
    </row>
    <row r="129" spans="1:65" s="2" customFormat="1" ht="16.5" customHeight="1">
      <c r="A129" s="34"/>
      <c r="B129" s="35"/>
      <c r="C129" s="173" t="s">
        <v>225</v>
      </c>
      <c r="D129" s="173" t="s">
        <v>136</v>
      </c>
      <c r="E129" s="174" t="s">
        <v>1320</v>
      </c>
      <c r="F129" s="175" t="s">
        <v>1321</v>
      </c>
      <c r="G129" s="176" t="s">
        <v>323</v>
      </c>
      <c r="H129" s="177">
        <v>39</v>
      </c>
      <c r="I129" s="178"/>
      <c r="J129" s="179">
        <f>ROUND(I129*H129,2)</f>
        <v>0</v>
      </c>
      <c r="K129" s="175" t="s">
        <v>140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141</v>
      </c>
      <c r="AT129" s="184" t="s">
        <v>136</v>
      </c>
      <c r="AU129" s="184" t="s">
        <v>82</v>
      </c>
      <c r="AY129" s="17" t="s">
        <v>134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79</v>
      </c>
      <c r="BK129" s="185">
        <f>ROUND(I129*H129,2)</f>
        <v>0</v>
      </c>
      <c r="BL129" s="17" t="s">
        <v>141</v>
      </c>
      <c r="BM129" s="184" t="s">
        <v>1322</v>
      </c>
    </row>
    <row r="130" spans="1:47" s="2" customFormat="1" ht="11.25">
      <c r="A130" s="34"/>
      <c r="B130" s="35"/>
      <c r="C130" s="36"/>
      <c r="D130" s="186" t="s">
        <v>143</v>
      </c>
      <c r="E130" s="36"/>
      <c r="F130" s="187" t="s">
        <v>1323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143</v>
      </c>
      <c r="AU130" s="17" t="s">
        <v>82</v>
      </c>
    </row>
    <row r="131" spans="1:47" s="2" customFormat="1" ht="11.25">
      <c r="A131" s="34"/>
      <c r="B131" s="35"/>
      <c r="C131" s="36"/>
      <c r="D131" s="191" t="s">
        <v>145</v>
      </c>
      <c r="E131" s="36"/>
      <c r="F131" s="192" t="s">
        <v>1324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82</v>
      </c>
    </row>
    <row r="132" spans="1:65" s="2" customFormat="1" ht="16.5" customHeight="1">
      <c r="A132" s="34"/>
      <c r="B132" s="35"/>
      <c r="C132" s="204" t="s">
        <v>230</v>
      </c>
      <c r="D132" s="204" t="s">
        <v>213</v>
      </c>
      <c r="E132" s="205" t="s">
        <v>1325</v>
      </c>
      <c r="F132" s="206" t="s">
        <v>1326</v>
      </c>
      <c r="G132" s="207" t="s">
        <v>257</v>
      </c>
      <c r="H132" s="208">
        <v>1.95</v>
      </c>
      <c r="I132" s="209"/>
      <c r="J132" s="210">
        <f>ROUND(I132*H132,2)</f>
        <v>0</v>
      </c>
      <c r="K132" s="206" t="s">
        <v>19</v>
      </c>
      <c r="L132" s="211"/>
      <c r="M132" s="212" t="s">
        <v>19</v>
      </c>
      <c r="N132" s="213" t="s">
        <v>42</v>
      </c>
      <c r="O132" s="64"/>
      <c r="P132" s="182">
        <f>O132*H132</f>
        <v>0</v>
      </c>
      <c r="Q132" s="182">
        <v>0.001</v>
      </c>
      <c r="R132" s="182">
        <f>Q132*H132</f>
        <v>0.00195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192</v>
      </c>
      <c r="AT132" s="184" t="s">
        <v>213</v>
      </c>
      <c r="AU132" s="184" t="s">
        <v>82</v>
      </c>
      <c r="AY132" s="17" t="s">
        <v>134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79</v>
      </c>
      <c r="BK132" s="185">
        <f>ROUND(I132*H132,2)</f>
        <v>0</v>
      </c>
      <c r="BL132" s="17" t="s">
        <v>141</v>
      </c>
      <c r="BM132" s="184" t="s">
        <v>1327</v>
      </c>
    </row>
    <row r="133" spans="1:47" s="2" customFormat="1" ht="11.25">
      <c r="A133" s="34"/>
      <c r="B133" s="35"/>
      <c r="C133" s="36"/>
      <c r="D133" s="186" t="s">
        <v>143</v>
      </c>
      <c r="E133" s="36"/>
      <c r="F133" s="187" t="s">
        <v>1326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143</v>
      </c>
      <c r="AU133" s="17" t="s">
        <v>82</v>
      </c>
    </row>
    <row r="134" spans="2:51" s="13" customFormat="1" ht="11.25">
      <c r="B134" s="193"/>
      <c r="C134" s="194"/>
      <c r="D134" s="186" t="s">
        <v>147</v>
      </c>
      <c r="E134" s="195" t="s">
        <v>19</v>
      </c>
      <c r="F134" s="196" t="s">
        <v>1328</v>
      </c>
      <c r="G134" s="194"/>
      <c r="H134" s="197">
        <v>1.95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147</v>
      </c>
      <c r="AU134" s="203" t="s">
        <v>82</v>
      </c>
      <c r="AV134" s="13" t="s">
        <v>82</v>
      </c>
      <c r="AW134" s="13" t="s">
        <v>33</v>
      </c>
      <c r="AX134" s="13" t="s">
        <v>79</v>
      </c>
      <c r="AY134" s="203" t="s">
        <v>134</v>
      </c>
    </row>
    <row r="135" spans="1:65" s="2" customFormat="1" ht="16.5" customHeight="1">
      <c r="A135" s="34"/>
      <c r="B135" s="35"/>
      <c r="C135" s="173" t="s">
        <v>8</v>
      </c>
      <c r="D135" s="173" t="s">
        <v>136</v>
      </c>
      <c r="E135" s="174" t="s">
        <v>1329</v>
      </c>
      <c r="F135" s="175" t="s">
        <v>1330</v>
      </c>
      <c r="G135" s="176" t="s">
        <v>323</v>
      </c>
      <c r="H135" s="177">
        <v>39</v>
      </c>
      <c r="I135" s="178"/>
      <c r="J135" s="179">
        <f>ROUND(I135*H135,2)</f>
        <v>0</v>
      </c>
      <c r="K135" s="175" t="s">
        <v>140</v>
      </c>
      <c r="L135" s="39"/>
      <c r="M135" s="180" t="s">
        <v>19</v>
      </c>
      <c r="N135" s="181" t="s">
        <v>42</v>
      </c>
      <c r="O135" s="64"/>
      <c r="P135" s="182">
        <f>O135*H135</f>
        <v>0</v>
      </c>
      <c r="Q135" s="182">
        <v>0.00208</v>
      </c>
      <c r="R135" s="182">
        <f>Q135*H135</f>
        <v>0.08112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141</v>
      </c>
      <c r="AT135" s="184" t="s">
        <v>136</v>
      </c>
      <c r="AU135" s="184" t="s">
        <v>82</v>
      </c>
      <c r="AY135" s="17" t="s">
        <v>134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79</v>
      </c>
      <c r="BK135" s="185">
        <f>ROUND(I135*H135,2)</f>
        <v>0</v>
      </c>
      <c r="BL135" s="17" t="s">
        <v>141</v>
      </c>
      <c r="BM135" s="184" t="s">
        <v>1331</v>
      </c>
    </row>
    <row r="136" spans="1:47" s="2" customFormat="1" ht="11.25">
      <c r="A136" s="34"/>
      <c r="B136" s="35"/>
      <c r="C136" s="36"/>
      <c r="D136" s="186" t="s">
        <v>143</v>
      </c>
      <c r="E136" s="36"/>
      <c r="F136" s="187" t="s">
        <v>1332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143</v>
      </c>
      <c r="AU136" s="17" t="s">
        <v>82</v>
      </c>
    </row>
    <row r="137" spans="1:47" s="2" customFormat="1" ht="11.25">
      <c r="A137" s="34"/>
      <c r="B137" s="35"/>
      <c r="C137" s="36"/>
      <c r="D137" s="191" t="s">
        <v>145</v>
      </c>
      <c r="E137" s="36"/>
      <c r="F137" s="192" t="s">
        <v>1333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82</v>
      </c>
    </row>
    <row r="138" spans="1:65" s="2" customFormat="1" ht="16.5" customHeight="1">
      <c r="A138" s="34"/>
      <c r="B138" s="35"/>
      <c r="C138" s="173" t="s">
        <v>246</v>
      </c>
      <c r="D138" s="173" t="s">
        <v>136</v>
      </c>
      <c r="E138" s="174" t="s">
        <v>1334</v>
      </c>
      <c r="F138" s="175" t="s">
        <v>1335</v>
      </c>
      <c r="G138" s="176" t="s">
        <v>158</v>
      </c>
      <c r="H138" s="177">
        <v>39</v>
      </c>
      <c r="I138" s="178"/>
      <c r="J138" s="179">
        <f>ROUND(I138*H138,2)</f>
        <v>0</v>
      </c>
      <c r="K138" s="175" t="s">
        <v>140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141</v>
      </c>
      <c r="AT138" s="184" t="s">
        <v>136</v>
      </c>
      <c r="AU138" s="184" t="s">
        <v>82</v>
      </c>
      <c r="AY138" s="17" t="s">
        <v>134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141</v>
      </c>
      <c r="BM138" s="184" t="s">
        <v>1336</v>
      </c>
    </row>
    <row r="139" spans="1:47" s="2" customFormat="1" ht="11.25">
      <c r="A139" s="34"/>
      <c r="B139" s="35"/>
      <c r="C139" s="36"/>
      <c r="D139" s="186" t="s">
        <v>143</v>
      </c>
      <c r="E139" s="36"/>
      <c r="F139" s="187" t="s">
        <v>1337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143</v>
      </c>
      <c r="AU139" s="17" t="s">
        <v>82</v>
      </c>
    </row>
    <row r="140" spans="1:47" s="2" customFormat="1" ht="11.25">
      <c r="A140" s="34"/>
      <c r="B140" s="35"/>
      <c r="C140" s="36"/>
      <c r="D140" s="191" t="s">
        <v>145</v>
      </c>
      <c r="E140" s="36"/>
      <c r="F140" s="192" t="s">
        <v>1338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193"/>
      <c r="C141" s="194"/>
      <c r="D141" s="186" t="s">
        <v>147</v>
      </c>
      <c r="E141" s="195" t="s">
        <v>19</v>
      </c>
      <c r="F141" s="196" t="s">
        <v>1339</v>
      </c>
      <c r="G141" s="194"/>
      <c r="H141" s="197">
        <v>39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147</v>
      </c>
      <c r="AU141" s="203" t="s">
        <v>82</v>
      </c>
      <c r="AV141" s="13" t="s">
        <v>82</v>
      </c>
      <c r="AW141" s="13" t="s">
        <v>33</v>
      </c>
      <c r="AX141" s="13" t="s">
        <v>79</v>
      </c>
      <c r="AY141" s="203" t="s">
        <v>134</v>
      </c>
    </row>
    <row r="142" spans="1:65" s="2" customFormat="1" ht="16.5" customHeight="1">
      <c r="A142" s="34"/>
      <c r="B142" s="35"/>
      <c r="C142" s="204" t="s">
        <v>254</v>
      </c>
      <c r="D142" s="204" t="s">
        <v>213</v>
      </c>
      <c r="E142" s="205" t="s">
        <v>1340</v>
      </c>
      <c r="F142" s="206" t="s">
        <v>1341</v>
      </c>
      <c r="G142" s="207" t="s">
        <v>165</v>
      </c>
      <c r="H142" s="208">
        <v>5.85</v>
      </c>
      <c r="I142" s="209"/>
      <c r="J142" s="210">
        <f>ROUND(I142*H142,2)</f>
        <v>0</v>
      </c>
      <c r="K142" s="206" t="s">
        <v>140</v>
      </c>
      <c r="L142" s="211"/>
      <c r="M142" s="212" t="s">
        <v>19</v>
      </c>
      <c r="N142" s="213" t="s">
        <v>42</v>
      </c>
      <c r="O142" s="64"/>
      <c r="P142" s="182">
        <f>O142*H142</f>
        <v>0</v>
      </c>
      <c r="Q142" s="182">
        <v>0.2</v>
      </c>
      <c r="R142" s="182">
        <f>Q142*H142</f>
        <v>1.17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192</v>
      </c>
      <c r="AT142" s="184" t="s">
        <v>213</v>
      </c>
      <c r="AU142" s="184" t="s">
        <v>82</v>
      </c>
      <c r="AY142" s="17" t="s">
        <v>134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141</v>
      </c>
      <c r="BM142" s="184" t="s">
        <v>1342</v>
      </c>
    </row>
    <row r="143" spans="1:47" s="2" customFormat="1" ht="11.25">
      <c r="A143" s="34"/>
      <c r="B143" s="35"/>
      <c r="C143" s="36"/>
      <c r="D143" s="186" t="s">
        <v>143</v>
      </c>
      <c r="E143" s="36"/>
      <c r="F143" s="187" t="s">
        <v>1341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143</v>
      </c>
      <c r="AU143" s="17" t="s">
        <v>82</v>
      </c>
    </row>
    <row r="144" spans="2:51" s="13" customFormat="1" ht="11.25">
      <c r="B144" s="193"/>
      <c r="C144" s="194"/>
      <c r="D144" s="186" t="s">
        <v>147</v>
      </c>
      <c r="E144" s="195" t="s">
        <v>19</v>
      </c>
      <c r="F144" s="196" t="s">
        <v>1343</v>
      </c>
      <c r="G144" s="194"/>
      <c r="H144" s="197">
        <v>5.85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147</v>
      </c>
      <c r="AU144" s="203" t="s">
        <v>82</v>
      </c>
      <c r="AV144" s="13" t="s">
        <v>82</v>
      </c>
      <c r="AW144" s="13" t="s">
        <v>33</v>
      </c>
      <c r="AX144" s="13" t="s">
        <v>79</v>
      </c>
      <c r="AY144" s="203" t="s">
        <v>134</v>
      </c>
    </row>
    <row r="145" spans="1:65" s="2" customFormat="1" ht="16.5" customHeight="1">
      <c r="A145" s="34"/>
      <c r="B145" s="35"/>
      <c r="C145" s="173" t="s">
        <v>261</v>
      </c>
      <c r="D145" s="173" t="s">
        <v>136</v>
      </c>
      <c r="E145" s="174" t="s">
        <v>1344</v>
      </c>
      <c r="F145" s="175" t="s">
        <v>1345</v>
      </c>
      <c r="G145" s="176" t="s">
        <v>165</v>
      </c>
      <c r="H145" s="177">
        <v>0.39</v>
      </c>
      <c r="I145" s="178"/>
      <c r="J145" s="179">
        <f>ROUND(I145*H145,2)</f>
        <v>0</v>
      </c>
      <c r="K145" s="175" t="s">
        <v>140</v>
      </c>
      <c r="L145" s="39"/>
      <c r="M145" s="180" t="s">
        <v>19</v>
      </c>
      <c r="N145" s="181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141</v>
      </c>
      <c r="AT145" s="184" t="s">
        <v>136</v>
      </c>
      <c r="AU145" s="184" t="s">
        <v>82</v>
      </c>
      <c r="AY145" s="17" t="s">
        <v>134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79</v>
      </c>
      <c r="BK145" s="185">
        <f>ROUND(I145*H145,2)</f>
        <v>0</v>
      </c>
      <c r="BL145" s="17" t="s">
        <v>141</v>
      </c>
      <c r="BM145" s="184" t="s">
        <v>1346</v>
      </c>
    </row>
    <row r="146" spans="1:47" s="2" customFormat="1" ht="11.25">
      <c r="A146" s="34"/>
      <c r="B146" s="35"/>
      <c r="C146" s="36"/>
      <c r="D146" s="186" t="s">
        <v>143</v>
      </c>
      <c r="E146" s="36"/>
      <c r="F146" s="187" t="s">
        <v>1347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143</v>
      </c>
      <c r="AU146" s="17" t="s">
        <v>82</v>
      </c>
    </row>
    <row r="147" spans="1:47" s="2" customFormat="1" ht="11.25">
      <c r="A147" s="34"/>
      <c r="B147" s="35"/>
      <c r="C147" s="36"/>
      <c r="D147" s="191" t="s">
        <v>145</v>
      </c>
      <c r="E147" s="36"/>
      <c r="F147" s="192" t="s">
        <v>1348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145</v>
      </c>
      <c r="AU147" s="17" t="s">
        <v>82</v>
      </c>
    </row>
    <row r="148" spans="1:47" s="2" customFormat="1" ht="19.5">
      <c r="A148" s="34"/>
      <c r="B148" s="35"/>
      <c r="C148" s="36"/>
      <c r="D148" s="186" t="s">
        <v>243</v>
      </c>
      <c r="E148" s="36"/>
      <c r="F148" s="214" t="s">
        <v>1349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243</v>
      </c>
      <c r="AU148" s="17" t="s">
        <v>82</v>
      </c>
    </row>
    <row r="149" spans="2:51" s="13" customFormat="1" ht="11.25">
      <c r="B149" s="193"/>
      <c r="C149" s="194"/>
      <c r="D149" s="186" t="s">
        <v>147</v>
      </c>
      <c r="E149" s="195" t="s">
        <v>19</v>
      </c>
      <c r="F149" s="196" t="s">
        <v>1350</v>
      </c>
      <c r="G149" s="194"/>
      <c r="H149" s="197">
        <v>0.39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147</v>
      </c>
      <c r="AU149" s="203" t="s">
        <v>82</v>
      </c>
      <c r="AV149" s="13" t="s">
        <v>82</v>
      </c>
      <c r="AW149" s="13" t="s">
        <v>33</v>
      </c>
      <c r="AX149" s="13" t="s">
        <v>79</v>
      </c>
      <c r="AY149" s="203" t="s">
        <v>134</v>
      </c>
    </row>
    <row r="150" spans="1:65" s="2" customFormat="1" ht="16.5" customHeight="1">
      <c r="A150" s="34"/>
      <c r="B150" s="35"/>
      <c r="C150" s="173" t="s">
        <v>266</v>
      </c>
      <c r="D150" s="173" t="s">
        <v>136</v>
      </c>
      <c r="E150" s="174" t="s">
        <v>1351</v>
      </c>
      <c r="F150" s="175" t="s">
        <v>1352</v>
      </c>
      <c r="G150" s="176" t="s">
        <v>165</v>
      </c>
      <c r="H150" s="177">
        <v>0.39</v>
      </c>
      <c r="I150" s="178"/>
      <c r="J150" s="179">
        <f>ROUND(I150*H150,2)</f>
        <v>0</v>
      </c>
      <c r="K150" s="175" t="s">
        <v>140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141</v>
      </c>
      <c r="AT150" s="184" t="s">
        <v>136</v>
      </c>
      <c r="AU150" s="184" t="s">
        <v>82</v>
      </c>
      <c r="AY150" s="17" t="s">
        <v>134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141</v>
      </c>
      <c r="BM150" s="184" t="s">
        <v>1353</v>
      </c>
    </row>
    <row r="151" spans="1:47" s="2" customFormat="1" ht="11.25">
      <c r="A151" s="34"/>
      <c r="B151" s="35"/>
      <c r="C151" s="36"/>
      <c r="D151" s="186" t="s">
        <v>143</v>
      </c>
      <c r="E151" s="36"/>
      <c r="F151" s="187" t="s">
        <v>1354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143</v>
      </c>
      <c r="AU151" s="17" t="s">
        <v>82</v>
      </c>
    </row>
    <row r="152" spans="1:47" s="2" customFormat="1" ht="11.25">
      <c r="A152" s="34"/>
      <c r="B152" s="35"/>
      <c r="C152" s="36"/>
      <c r="D152" s="191" t="s">
        <v>145</v>
      </c>
      <c r="E152" s="36"/>
      <c r="F152" s="192" t="s">
        <v>1355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2:63" s="12" customFormat="1" ht="22.9" customHeight="1">
      <c r="B153" s="157"/>
      <c r="C153" s="158"/>
      <c r="D153" s="159" t="s">
        <v>70</v>
      </c>
      <c r="E153" s="171" t="s">
        <v>394</v>
      </c>
      <c r="F153" s="171" t="s">
        <v>395</v>
      </c>
      <c r="G153" s="158"/>
      <c r="H153" s="158"/>
      <c r="I153" s="161"/>
      <c r="J153" s="172">
        <f>BK153</f>
        <v>0</v>
      </c>
      <c r="K153" s="158"/>
      <c r="L153" s="163"/>
      <c r="M153" s="164"/>
      <c r="N153" s="165"/>
      <c r="O153" s="165"/>
      <c r="P153" s="166">
        <f>SUM(P154:P156)</f>
        <v>0</v>
      </c>
      <c r="Q153" s="165"/>
      <c r="R153" s="166">
        <f>SUM(R154:R156)</f>
        <v>0</v>
      </c>
      <c r="S153" s="165"/>
      <c r="T153" s="167">
        <f>SUM(T154:T156)</f>
        <v>0</v>
      </c>
      <c r="AR153" s="168" t="s">
        <v>79</v>
      </c>
      <c r="AT153" s="169" t="s">
        <v>70</v>
      </c>
      <c r="AU153" s="169" t="s">
        <v>79</v>
      </c>
      <c r="AY153" s="168" t="s">
        <v>134</v>
      </c>
      <c r="BK153" s="170">
        <f>SUM(BK154:BK156)</f>
        <v>0</v>
      </c>
    </row>
    <row r="154" spans="1:65" s="2" customFormat="1" ht="16.5" customHeight="1">
      <c r="A154" s="34"/>
      <c r="B154" s="35"/>
      <c r="C154" s="173" t="s">
        <v>273</v>
      </c>
      <c r="D154" s="173" t="s">
        <v>136</v>
      </c>
      <c r="E154" s="174" t="s">
        <v>1356</v>
      </c>
      <c r="F154" s="175" t="s">
        <v>1357</v>
      </c>
      <c r="G154" s="176" t="s">
        <v>368</v>
      </c>
      <c r="H154" s="177">
        <v>2.596</v>
      </c>
      <c r="I154" s="178"/>
      <c r="J154" s="179">
        <f>ROUND(I154*H154,2)</f>
        <v>0</v>
      </c>
      <c r="K154" s="175" t="s">
        <v>140</v>
      </c>
      <c r="L154" s="39"/>
      <c r="M154" s="180" t="s">
        <v>19</v>
      </c>
      <c r="N154" s="181" t="s">
        <v>42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141</v>
      </c>
      <c r="AT154" s="184" t="s">
        <v>136</v>
      </c>
      <c r="AU154" s="184" t="s">
        <v>82</v>
      </c>
      <c r="AY154" s="17" t="s">
        <v>134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79</v>
      </c>
      <c r="BK154" s="185">
        <f>ROUND(I154*H154,2)</f>
        <v>0</v>
      </c>
      <c r="BL154" s="17" t="s">
        <v>141</v>
      </c>
      <c r="BM154" s="184" t="s">
        <v>1358</v>
      </c>
    </row>
    <row r="155" spans="1:47" s="2" customFormat="1" ht="11.25">
      <c r="A155" s="34"/>
      <c r="B155" s="35"/>
      <c r="C155" s="36"/>
      <c r="D155" s="186" t="s">
        <v>143</v>
      </c>
      <c r="E155" s="36"/>
      <c r="F155" s="187" t="s">
        <v>1359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143</v>
      </c>
      <c r="AU155" s="17" t="s">
        <v>82</v>
      </c>
    </row>
    <row r="156" spans="1:47" s="2" customFormat="1" ht="11.25">
      <c r="A156" s="34"/>
      <c r="B156" s="35"/>
      <c r="C156" s="36"/>
      <c r="D156" s="191" t="s">
        <v>145</v>
      </c>
      <c r="E156" s="36"/>
      <c r="F156" s="192" t="s">
        <v>1360</v>
      </c>
      <c r="G156" s="36"/>
      <c r="H156" s="36"/>
      <c r="I156" s="188"/>
      <c r="J156" s="36"/>
      <c r="K156" s="36"/>
      <c r="L156" s="39"/>
      <c r="M156" s="215"/>
      <c r="N156" s="216"/>
      <c r="O156" s="217"/>
      <c r="P156" s="217"/>
      <c r="Q156" s="217"/>
      <c r="R156" s="217"/>
      <c r="S156" s="217"/>
      <c r="T156" s="218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1:31" s="2" customFormat="1" ht="6.95" customHeight="1">
      <c r="A157" s="34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39"/>
      <c r="M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sheetProtection algorithmName="SHA-512" hashValue="5JTH3eQyb4KuNOM/xhOI++hDNddZvq82kQfw2fw/MN2tMhg2N8BLkneEjfAEvt8Km7yu5snbDdKSitfwGruq3Q==" saltValue="3TaOPwhUmOtGFAnZrxYNEIGmAit8AT9aLaxBPZ4gUKJ/eFItnS8VRXLJR0USoT2Zc5c0VFl5eNQP6WUB3GXTVg==" spinCount="100000" sheet="1" objects="1" scenarios="1" formatColumns="0" formatRows="0" autoFilter="0"/>
  <autoFilter ref="C81:K15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111151231"/>
    <hyperlink ref="F91" r:id="rId2" display="https://podminky.urs.cz/item/CS_URS_2022_01/181151321"/>
    <hyperlink ref="F95" r:id="rId3" display="https://podminky.urs.cz/item/CS_URS_2022_01/181451121"/>
    <hyperlink ref="F102" r:id="rId4" display="https://podminky.urs.cz/item/CS_URS_2022_01/183101115"/>
    <hyperlink ref="F106" r:id="rId5" display="https://podminky.urs.cz/item/CS_URS_2022_01/184102112"/>
    <hyperlink ref="F113" r:id="rId6" display="https://podminky.urs.cz/item/CS_URS_2022_01/184215133"/>
    <hyperlink ref="F122" r:id="rId7" display="https://podminky.urs.cz/item/CS_URS_2022_01/184801121"/>
    <hyperlink ref="F126" r:id="rId8" display="https://podminky.urs.cz/item/CS_URS_2022_01/184802111"/>
    <hyperlink ref="F131" r:id="rId9" display="https://podminky.urs.cz/item/CS_URS_2022_01/184813111"/>
    <hyperlink ref="F137" r:id="rId10" display="https://podminky.urs.cz/item/CS_URS_2022_01/184813121"/>
    <hyperlink ref="F140" r:id="rId11" display="https://podminky.urs.cz/item/CS_URS_2022_01/184911431"/>
    <hyperlink ref="F147" r:id="rId12" display="https://podminky.urs.cz/item/CS_URS_2022_01/185804311"/>
    <hyperlink ref="F152" r:id="rId13" display="https://podminky.urs.cz/item/CS_URS_2022_01/185851121"/>
    <hyperlink ref="F156" r:id="rId14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7" t="s">
        <v>104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105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Poldr Cihelna v k.ú. Močovice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106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1361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16. 6. 2022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41</v>
      </c>
      <c r="E33" s="105" t="s">
        <v>42</v>
      </c>
      <c r="F33" s="117">
        <f>ROUND((SUM(BE82:BE114)),2)</f>
        <v>0</v>
      </c>
      <c r="G33" s="34"/>
      <c r="H33" s="34"/>
      <c r="I33" s="118">
        <v>0.21</v>
      </c>
      <c r="J33" s="117">
        <f>ROUND(((SUM(BE82:BE114))*I33),2)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43</v>
      </c>
      <c r="F34" s="117">
        <f>ROUND((SUM(BF82:BF114)),2)</f>
        <v>0</v>
      </c>
      <c r="G34" s="34"/>
      <c r="H34" s="34"/>
      <c r="I34" s="118">
        <v>0.15</v>
      </c>
      <c r="J34" s="117">
        <f>ROUND(((SUM(BF82:BF114))*I34),2)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ROUND((SUM(BG82:BG114)),2)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ROUND((SUM(BH82:BH114)),2)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ROUND((SUM(BI82:BI114)),2)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Poldr Cihelna v k.ú. Močovice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106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3" t="str">
        <f>E9</f>
        <v>VON - Vedlejší a ostatní náklady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</v>
      </c>
      <c r="G52" s="36"/>
      <c r="H52" s="36"/>
      <c r="I52" s="29" t="s">
        <v>23</v>
      </c>
      <c r="J52" s="59" t="str">
        <f>IF(J12="","",J12)</f>
        <v>16. 6. 2022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ČR-SPÚ, Pobočka Kutná Hora</v>
      </c>
      <c r="G54" s="36"/>
      <c r="H54" s="36"/>
      <c r="I54" s="29" t="s">
        <v>31</v>
      </c>
      <c r="J54" s="32" t="str">
        <f>E21</f>
        <v>Agroprojekce Litomyšl,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109</v>
      </c>
      <c r="D57" s="131"/>
      <c r="E57" s="131"/>
      <c r="F57" s="131"/>
      <c r="G57" s="131"/>
      <c r="H57" s="131"/>
      <c r="I57" s="131"/>
      <c r="J57" s="132" t="s">
        <v>110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111</v>
      </c>
    </row>
    <row r="60" spans="2:12" s="9" customFormat="1" ht="24.95" customHeight="1">
      <c r="B60" s="134"/>
      <c r="C60" s="135"/>
      <c r="D60" s="136" t="s">
        <v>1362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1363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1364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119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Poldr Cihelna v k.ú. Močovice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3" t="str">
        <f>E9</f>
        <v>VON - Vedlejší a ostatní náklady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 xml:space="preserve"> </v>
      </c>
      <c r="G76" s="36"/>
      <c r="H76" s="36"/>
      <c r="I76" s="29" t="s">
        <v>23</v>
      </c>
      <c r="J76" s="59" t="str">
        <f>IF(J12="","",J12)</f>
        <v>16. 6. 2022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7" customHeight="1">
      <c r="A78" s="34"/>
      <c r="B78" s="35"/>
      <c r="C78" s="29" t="s">
        <v>25</v>
      </c>
      <c r="D78" s="36"/>
      <c r="E78" s="36"/>
      <c r="F78" s="27" t="str">
        <f>E15</f>
        <v>ČR-SPÚ, Pobočka Kutná Hora</v>
      </c>
      <c r="G78" s="36"/>
      <c r="H78" s="36"/>
      <c r="I78" s="29" t="s">
        <v>31</v>
      </c>
      <c r="J78" s="32" t="str">
        <f>E21</f>
        <v>Agroprojekce Litomyšl, s.r.o.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120</v>
      </c>
      <c r="D81" s="149" t="s">
        <v>56</v>
      </c>
      <c r="E81" s="149" t="s">
        <v>52</v>
      </c>
      <c r="F81" s="149" t="s">
        <v>53</v>
      </c>
      <c r="G81" s="149" t="s">
        <v>121</v>
      </c>
      <c r="H81" s="149" t="s">
        <v>122</v>
      </c>
      <c r="I81" s="149" t="s">
        <v>123</v>
      </c>
      <c r="J81" s="149" t="s">
        <v>110</v>
      </c>
      <c r="K81" s="150" t="s">
        <v>124</v>
      </c>
      <c r="L81" s="151"/>
      <c r="M81" s="68" t="s">
        <v>19</v>
      </c>
      <c r="N81" s="69" t="s">
        <v>41</v>
      </c>
      <c r="O81" s="69" t="s">
        <v>125</v>
      </c>
      <c r="P81" s="69" t="s">
        <v>126</v>
      </c>
      <c r="Q81" s="69" t="s">
        <v>127</v>
      </c>
      <c r="R81" s="69" t="s">
        <v>128</v>
      </c>
      <c r="S81" s="69" t="s">
        <v>129</v>
      </c>
      <c r="T81" s="70" t="s">
        <v>130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131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0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70</v>
      </c>
      <c r="AU82" s="17" t="s">
        <v>111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70</v>
      </c>
      <c r="E83" s="160" t="s">
        <v>1365</v>
      </c>
      <c r="F83" s="160" t="s">
        <v>1366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P84+P91</f>
        <v>0</v>
      </c>
      <c r="Q83" s="165"/>
      <c r="R83" s="166">
        <f>R84+R91</f>
        <v>0</v>
      </c>
      <c r="S83" s="165"/>
      <c r="T83" s="167">
        <f>T84+T91</f>
        <v>0</v>
      </c>
      <c r="AR83" s="168" t="s">
        <v>170</v>
      </c>
      <c r="AT83" s="169" t="s">
        <v>70</v>
      </c>
      <c r="AU83" s="169" t="s">
        <v>71</v>
      </c>
      <c r="AY83" s="168" t="s">
        <v>134</v>
      </c>
      <c r="BK83" s="170">
        <f>BK84+BK91</f>
        <v>0</v>
      </c>
    </row>
    <row r="84" spans="2:63" s="12" customFormat="1" ht="22.9" customHeight="1">
      <c r="B84" s="157"/>
      <c r="C84" s="158"/>
      <c r="D84" s="159" t="s">
        <v>70</v>
      </c>
      <c r="E84" s="171" t="s">
        <v>1367</v>
      </c>
      <c r="F84" s="171" t="s">
        <v>1368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SUM(P85:P90)</f>
        <v>0</v>
      </c>
      <c r="Q84" s="165"/>
      <c r="R84" s="166">
        <f>SUM(R85:R90)</f>
        <v>0</v>
      </c>
      <c r="S84" s="165"/>
      <c r="T84" s="167">
        <f>SUM(T85:T90)</f>
        <v>0</v>
      </c>
      <c r="AR84" s="168" t="s">
        <v>170</v>
      </c>
      <c r="AT84" s="169" t="s">
        <v>70</v>
      </c>
      <c r="AU84" s="169" t="s">
        <v>79</v>
      </c>
      <c r="AY84" s="168" t="s">
        <v>134</v>
      </c>
      <c r="BK84" s="170">
        <f>SUM(BK85:BK90)</f>
        <v>0</v>
      </c>
    </row>
    <row r="85" spans="1:65" s="2" customFormat="1" ht="16.5" customHeight="1">
      <c r="A85" s="34"/>
      <c r="B85" s="35"/>
      <c r="C85" s="173" t="s">
        <v>79</v>
      </c>
      <c r="D85" s="173" t="s">
        <v>136</v>
      </c>
      <c r="E85" s="174" t="s">
        <v>1369</v>
      </c>
      <c r="F85" s="175" t="s">
        <v>1370</v>
      </c>
      <c r="G85" s="176" t="s">
        <v>1371</v>
      </c>
      <c r="H85" s="177">
        <v>1</v>
      </c>
      <c r="I85" s="178"/>
      <c r="J85" s="179">
        <f>ROUND(I85*H85,2)</f>
        <v>0</v>
      </c>
      <c r="K85" s="175" t="s">
        <v>19</v>
      </c>
      <c r="L85" s="39"/>
      <c r="M85" s="180" t="s">
        <v>19</v>
      </c>
      <c r="N85" s="181" t="s">
        <v>42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1372</v>
      </c>
      <c r="AT85" s="184" t="s">
        <v>136</v>
      </c>
      <c r="AU85" s="184" t="s">
        <v>82</v>
      </c>
      <c r="AY85" s="17" t="s">
        <v>134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79</v>
      </c>
      <c r="BK85" s="185">
        <f>ROUND(I85*H85,2)</f>
        <v>0</v>
      </c>
      <c r="BL85" s="17" t="s">
        <v>1372</v>
      </c>
      <c r="BM85" s="184" t="s">
        <v>1373</v>
      </c>
    </row>
    <row r="86" spans="1:47" s="2" customFormat="1" ht="11.25">
      <c r="A86" s="34"/>
      <c r="B86" s="35"/>
      <c r="C86" s="36"/>
      <c r="D86" s="186" t="s">
        <v>143</v>
      </c>
      <c r="E86" s="36"/>
      <c r="F86" s="187" t="s">
        <v>1370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143</v>
      </c>
      <c r="AU86" s="17" t="s">
        <v>82</v>
      </c>
    </row>
    <row r="87" spans="1:47" s="2" customFormat="1" ht="58.5">
      <c r="A87" s="34"/>
      <c r="B87" s="35"/>
      <c r="C87" s="36"/>
      <c r="D87" s="186" t="s">
        <v>243</v>
      </c>
      <c r="E87" s="36"/>
      <c r="F87" s="214" t="s">
        <v>1374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243</v>
      </c>
      <c r="AU87" s="17" t="s">
        <v>82</v>
      </c>
    </row>
    <row r="88" spans="1:65" s="2" customFormat="1" ht="16.5" customHeight="1">
      <c r="A88" s="34"/>
      <c r="B88" s="35"/>
      <c r="C88" s="173" t="s">
        <v>82</v>
      </c>
      <c r="D88" s="173" t="s">
        <v>136</v>
      </c>
      <c r="E88" s="174" t="s">
        <v>1375</v>
      </c>
      <c r="F88" s="175" t="s">
        <v>1376</v>
      </c>
      <c r="G88" s="176" t="s">
        <v>1371</v>
      </c>
      <c r="H88" s="177">
        <v>1</v>
      </c>
      <c r="I88" s="178"/>
      <c r="J88" s="179">
        <f>ROUND(I88*H88,2)</f>
        <v>0</v>
      </c>
      <c r="K88" s="175" t="s">
        <v>19</v>
      </c>
      <c r="L88" s="39"/>
      <c r="M88" s="180" t="s">
        <v>19</v>
      </c>
      <c r="N88" s="181" t="s">
        <v>42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1372</v>
      </c>
      <c r="AT88" s="184" t="s">
        <v>136</v>
      </c>
      <c r="AU88" s="184" t="s">
        <v>82</v>
      </c>
      <c r="AY88" s="17" t="s">
        <v>134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79</v>
      </c>
      <c r="BK88" s="185">
        <f>ROUND(I88*H88,2)</f>
        <v>0</v>
      </c>
      <c r="BL88" s="17" t="s">
        <v>1372</v>
      </c>
      <c r="BM88" s="184" t="s">
        <v>1377</v>
      </c>
    </row>
    <row r="89" spans="1:47" s="2" customFormat="1" ht="11.25">
      <c r="A89" s="34"/>
      <c r="B89" s="35"/>
      <c r="C89" s="36"/>
      <c r="D89" s="186" t="s">
        <v>143</v>
      </c>
      <c r="E89" s="36"/>
      <c r="F89" s="187" t="s">
        <v>1376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143</v>
      </c>
      <c r="AU89" s="17" t="s">
        <v>82</v>
      </c>
    </row>
    <row r="90" spans="1:47" s="2" customFormat="1" ht="19.5">
      <c r="A90" s="34"/>
      <c r="B90" s="35"/>
      <c r="C90" s="36"/>
      <c r="D90" s="186" t="s">
        <v>243</v>
      </c>
      <c r="E90" s="36"/>
      <c r="F90" s="214" t="s">
        <v>1378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243</v>
      </c>
      <c r="AU90" s="17" t="s">
        <v>82</v>
      </c>
    </row>
    <row r="91" spans="2:63" s="12" customFormat="1" ht="22.9" customHeight="1">
      <c r="B91" s="157"/>
      <c r="C91" s="158"/>
      <c r="D91" s="159" t="s">
        <v>70</v>
      </c>
      <c r="E91" s="171" t="s">
        <v>1379</v>
      </c>
      <c r="F91" s="171" t="s">
        <v>1380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SUM(P92:P114)</f>
        <v>0</v>
      </c>
      <c r="Q91" s="165"/>
      <c r="R91" s="166">
        <f>SUM(R92:R114)</f>
        <v>0</v>
      </c>
      <c r="S91" s="165"/>
      <c r="T91" s="167">
        <f>SUM(T92:T114)</f>
        <v>0</v>
      </c>
      <c r="AR91" s="168" t="s">
        <v>141</v>
      </c>
      <c r="AT91" s="169" t="s">
        <v>70</v>
      </c>
      <c r="AU91" s="169" t="s">
        <v>79</v>
      </c>
      <c r="AY91" s="168" t="s">
        <v>134</v>
      </c>
      <c r="BK91" s="170">
        <f>SUM(BK92:BK114)</f>
        <v>0</v>
      </c>
    </row>
    <row r="92" spans="1:65" s="2" customFormat="1" ht="24.2" customHeight="1">
      <c r="A92" s="34"/>
      <c r="B92" s="35"/>
      <c r="C92" s="173" t="s">
        <v>155</v>
      </c>
      <c r="D92" s="173" t="s">
        <v>136</v>
      </c>
      <c r="E92" s="174" t="s">
        <v>1381</v>
      </c>
      <c r="F92" s="175" t="s">
        <v>1382</v>
      </c>
      <c r="G92" s="176" t="s">
        <v>1371</v>
      </c>
      <c r="H92" s="177">
        <v>1</v>
      </c>
      <c r="I92" s="178"/>
      <c r="J92" s="179">
        <f>ROUND(I92*H92,2)</f>
        <v>0</v>
      </c>
      <c r="K92" s="175" t="s">
        <v>19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1372</v>
      </c>
      <c r="AT92" s="184" t="s">
        <v>136</v>
      </c>
      <c r="AU92" s="184" t="s">
        <v>82</v>
      </c>
      <c r="AY92" s="17" t="s">
        <v>134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1372</v>
      </c>
      <c r="BM92" s="184" t="s">
        <v>1383</v>
      </c>
    </row>
    <row r="93" spans="1:47" s="2" customFormat="1" ht="19.5">
      <c r="A93" s="34"/>
      <c r="B93" s="35"/>
      <c r="C93" s="36"/>
      <c r="D93" s="186" t="s">
        <v>143</v>
      </c>
      <c r="E93" s="36"/>
      <c r="F93" s="187" t="s">
        <v>1382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143</v>
      </c>
      <c r="AU93" s="17" t="s">
        <v>82</v>
      </c>
    </row>
    <row r="94" spans="1:47" s="2" customFormat="1" ht="39">
      <c r="A94" s="34"/>
      <c r="B94" s="35"/>
      <c r="C94" s="36"/>
      <c r="D94" s="186" t="s">
        <v>243</v>
      </c>
      <c r="E94" s="36"/>
      <c r="F94" s="214" t="s">
        <v>1384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243</v>
      </c>
      <c r="AU94" s="17" t="s">
        <v>82</v>
      </c>
    </row>
    <row r="95" spans="1:65" s="2" customFormat="1" ht="16.5" customHeight="1">
      <c r="A95" s="34"/>
      <c r="B95" s="35"/>
      <c r="C95" s="173" t="s">
        <v>141</v>
      </c>
      <c r="D95" s="173" t="s">
        <v>136</v>
      </c>
      <c r="E95" s="174" t="s">
        <v>1385</v>
      </c>
      <c r="F95" s="175" t="s">
        <v>1386</v>
      </c>
      <c r="G95" s="176" t="s">
        <v>1371</v>
      </c>
      <c r="H95" s="177">
        <v>1</v>
      </c>
      <c r="I95" s="178"/>
      <c r="J95" s="179">
        <f>ROUND(I95*H95,2)</f>
        <v>0</v>
      </c>
      <c r="K95" s="175" t="s">
        <v>19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1372</v>
      </c>
      <c r="AT95" s="184" t="s">
        <v>136</v>
      </c>
      <c r="AU95" s="184" t="s">
        <v>82</v>
      </c>
      <c r="AY95" s="17" t="s">
        <v>134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1372</v>
      </c>
      <c r="BM95" s="184" t="s">
        <v>1387</v>
      </c>
    </row>
    <row r="96" spans="1:47" s="2" customFormat="1" ht="11.25">
      <c r="A96" s="34"/>
      <c r="B96" s="35"/>
      <c r="C96" s="36"/>
      <c r="D96" s="186" t="s">
        <v>143</v>
      </c>
      <c r="E96" s="36"/>
      <c r="F96" s="187" t="s">
        <v>1386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143</v>
      </c>
      <c r="AU96" s="17" t="s">
        <v>82</v>
      </c>
    </row>
    <row r="97" spans="1:47" s="2" customFormat="1" ht="39">
      <c r="A97" s="34"/>
      <c r="B97" s="35"/>
      <c r="C97" s="36"/>
      <c r="D97" s="186" t="s">
        <v>243</v>
      </c>
      <c r="E97" s="36"/>
      <c r="F97" s="214" t="s">
        <v>1388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243</v>
      </c>
      <c r="AU97" s="17" t="s">
        <v>82</v>
      </c>
    </row>
    <row r="98" spans="1:65" s="2" customFormat="1" ht="16.5" customHeight="1">
      <c r="A98" s="34"/>
      <c r="B98" s="35"/>
      <c r="C98" s="173" t="s">
        <v>170</v>
      </c>
      <c r="D98" s="173" t="s">
        <v>136</v>
      </c>
      <c r="E98" s="174" t="s">
        <v>1389</v>
      </c>
      <c r="F98" s="175" t="s">
        <v>1390</v>
      </c>
      <c r="G98" s="176" t="s">
        <v>1371</v>
      </c>
      <c r="H98" s="177">
        <v>1</v>
      </c>
      <c r="I98" s="178"/>
      <c r="J98" s="179">
        <f>ROUND(I98*H98,2)</f>
        <v>0</v>
      </c>
      <c r="K98" s="175" t="s">
        <v>19</v>
      </c>
      <c r="L98" s="39"/>
      <c r="M98" s="180" t="s">
        <v>19</v>
      </c>
      <c r="N98" s="181" t="s">
        <v>42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1372</v>
      </c>
      <c r="AT98" s="184" t="s">
        <v>136</v>
      </c>
      <c r="AU98" s="184" t="s">
        <v>82</v>
      </c>
      <c r="AY98" s="17" t="s">
        <v>134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79</v>
      </c>
      <c r="BK98" s="185">
        <f>ROUND(I98*H98,2)</f>
        <v>0</v>
      </c>
      <c r="BL98" s="17" t="s">
        <v>1372</v>
      </c>
      <c r="BM98" s="184" t="s">
        <v>1391</v>
      </c>
    </row>
    <row r="99" spans="1:47" s="2" customFormat="1" ht="11.25">
      <c r="A99" s="34"/>
      <c r="B99" s="35"/>
      <c r="C99" s="36"/>
      <c r="D99" s="186" t="s">
        <v>143</v>
      </c>
      <c r="E99" s="36"/>
      <c r="F99" s="187" t="s">
        <v>1390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143</v>
      </c>
      <c r="AU99" s="17" t="s">
        <v>82</v>
      </c>
    </row>
    <row r="100" spans="1:47" s="2" customFormat="1" ht="39">
      <c r="A100" s="34"/>
      <c r="B100" s="35"/>
      <c r="C100" s="36"/>
      <c r="D100" s="186" t="s">
        <v>243</v>
      </c>
      <c r="E100" s="36"/>
      <c r="F100" s="214" t="s">
        <v>1392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243</v>
      </c>
      <c r="AU100" s="17" t="s">
        <v>82</v>
      </c>
    </row>
    <row r="101" spans="1:65" s="2" customFormat="1" ht="16.5" customHeight="1">
      <c r="A101" s="34"/>
      <c r="B101" s="35"/>
      <c r="C101" s="173" t="s">
        <v>177</v>
      </c>
      <c r="D101" s="173" t="s">
        <v>136</v>
      </c>
      <c r="E101" s="174" t="s">
        <v>1393</v>
      </c>
      <c r="F101" s="175" t="s">
        <v>1394</v>
      </c>
      <c r="G101" s="176" t="s">
        <v>344</v>
      </c>
      <c r="H101" s="177">
        <v>1</v>
      </c>
      <c r="I101" s="178"/>
      <c r="J101" s="179">
        <f>ROUND(I101*H101,2)</f>
        <v>0</v>
      </c>
      <c r="K101" s="175" t="s">
        <v>19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1372</v>
      </c>
      <c r="AT101" s="184" t="s">
        <v>136</v>
      </c>
      <c r="AU101" s="184" t="s">
        <v>82</v>
      </c>
      <c r="AY101" s="17" t="s">
        <v>134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1372</v>
      </c>
      <c r="BM101" s="184" t="s">
        <v>1395</v>
      </c>
    </row>
    <row r="102" spans="1:47" s="2" customFormat="1" ht="11.25">
      <c r="A102" s="34"/>
      <c r="B102" s="35"/>
      <c r="C102" s="36"/>
      <c r="D102" s="186" t="s">
        <v>143</v>
      </c>
      <c r="E102" s="36"/>
      <c r="F102" s="187" t="s">
        <v>1394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143</v>
      </c>
      <c r="AU102" s="17" t="s">
        <v>82</v>
      </c>
    </row>
    <row r="103" spans="1:47" s="2" customFormat="1" ht="19.5">
      <c r="A103" s="34"/>
      <c r="B103" s="35"/>
      <c r="C103" s="36"/>
      <c r="D103" s="186" t="s">
        <v>243</v>
      </c>
      <c r="E103" s="36"/>
      <c r="F103" s="214" t="s">
        <v>1396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243</v>
      </c>
      <c r="AU103" s="17" t="s">
        <v>82</v>
      </c>
    </row>
    <row r="104" spans="1:65" s="2" customFormat="1" ht="16.5" customHeight="1">
      <c r="A104" s="34"/>
      <c r="B104" s="35"/>
      <c r="C104" s="173" t="s">
        <v>185</v>
      </c>
      <c r="D104" s="173" t="s">
        <v>136</v>
      </c>
      <c r="E104" s="174" t="s">
        <v>1397</v>
      </c>
      <c r="F104" s="175" t="s">
        <v>1398</v>
      </c>
      <c r="G104" s="176" t="s">
        <v>1371</v>
      </c>
      <c r="H104" s="177">
        <v>1</v>
      </c>
      <c r="I104" s="178"/>
      <c r="J104" s="179">
        <f>ROUND(I104*H104,2)</f>
        <v>0</v>
      </c>
      <c r="K104" s="175" t="s">
        <v>19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1372</v>
      </c>
      <c r="AT104" s="184" t="s">
        <v>136</v>
      </c>
      <c r="AU104" s="184" t="s">
        <v>82</v>
      </c>
      <c r="AY104" s="17" t="s">
        <v>134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1372</v>
      </c>
      <c r="BM104" s="184" t="s">
        <v>1399</v>
      </c>
    </row>
    <row r="105" spans="1:47" s="2" customFormat="1" ht="11.25">
      <c r="A105" s="34"/>
      <c r="B105" s="35"/>
      <c r="C105" s="36"/>
      <c r="D105" s="186" t="s">
        <v>143</v>
      </c>
      <c r="E105" s="36"/>
      <c r="F105" s="187" t="s">
        <v>1398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143</v>
      </c>
      <c r="AU105" s="17" t="s">
        <v>82</v>
      </c>
    </row>
    <row r="106" spans="1:47" s="2" customFormat="1" ht="39">
      <c r="A106" s="34"/>
      <c r="B106" s="35"/>
      <c r="C106" s="36"/>
      <c r="D106" s="186" t="s">
        <v>243</v>
      </c>
      <c r="E106" s="36"/>
      <c r="F106" s="214" t="s">
        <v>1400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243</v>
      </c>
      <c r="AU106" s="17" t="s">
        <v>82</v>
      </c>
    </row>
    <row r="107" spans="1:65" s="2" customFormat="1" ht="16.5" customHeight="1">
      <c r="A107" s="34"/>
      <c r="B107" s="35"/>
      <c r="C107" s="173" t="s">
        <v>192</v>
      </c>
      <c r="D107" s="173" t="s">
        <v>136</v>
      </c>
      <c r="E107" s="174" t="s">
        <v>1401</v>
      </c>
      <c r="F107" s="175" t="s">
        <v>1402</v>
      </c>
      <c r="G107" s="176" t="s">
        <v>344</v>
      </c>
      <c r="H107" s="177">
        <v>2</v>
      </c>
      <c r="I107" s="178"/>
      <c r="J107" s="179">
        <f>ROUND(I107*H107,2)</f>
        <v>0</v>
      </c>
      <c r="K107" s="175" t="s">
        <v>19</v>
      </c>
      <c r="L107" s="39"/>
      <c r="M107" s="180" t="s">
        <v>19</v>
      </c>
      <c r="N107" s="181" t="s">
        <v>42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1372</v>
      </c>
      <c r="AT107" s="184" t="s">
        <v>136</v>
      </c>
      <c r="AU107" s="184" t="s">
        <v>82</v>
      </c>
      <c r="AY107" s="17" t="s">
        <v>134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79</v>
      </c>
      <c r="BK107" s="185">
        <f>ROUND(I107*H107,2)</f>
        <v>0</v>
      </c>
      <c r="BL107" s="17" t="s">
        <v>1372</v>
      </c>
      <c r="BM107" s="184" t="s">
        <v>1403</v>
      </c>
    </row>
    <row r="108" spans="1:47" s="2" customFormat="1" ht="11.25">
      <c r="A108" s="34"/>
      <c r="B108" s="35"/>
      <c r="C108" s="36"/>
      <c r="D108" s="186" t="s">
        <v>143</v>
      </c>
      <c r="E108" s="36"/>
      <c r="F108" s="187" t="s">
        <v>1402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143</v>
      </c>
      <c r="AU108" s="17" t="s">
        <v>82</v>
      </c>
    </row>
    <row r="109" spans="1:47" s="2" customFormat="1" ht="39">
      <c r="A109" s="34"/>
      <c r="B109" s="35"/>
      <c r="C109" s="36"/>
      <c r="D109" s="186" t="s">
        <v>243</v>
      </c>
      <c r="E109" s="36"/>
      <c r="F109" s="214" t="s">
        <v>1404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243</v>
      </c>
      <c r="AU109" s="17" t="s">
        <v>82</v>
      </c>
    </row>
    <row r="110" spans="1:65" s="2" customFormat="1" ht="16.5" customHeight="1">
      <c r="A110" s="34"/>
      <c r="B110" s="35"/>
      <c r="C110" s="173" t="s">
        <v>199</v>
      </c>
      <c r="D110" s="173" t="s">
        <v>136</v>
      </c>
      <c r="E110" s="174" t="s">
        <v>1405</v>
      </c>
      <c r="F110" s="175" t="s">
        <v>1406</v>
      </c>
      <c r="G110" s="176" t="s">
        <v>1371</v>
      </c>
      <c r="H110" s="177">
        <v>1</v>
      </c>
      <c r="I110" s="178"/>
      <c r="J110" s="179">
        <f>ROUND(I110*H110,2)</f>
        <v>0</v>
      </c>
      <c r="K110" s="175" t="s">
        <v>19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1372</v>
      </c>
      <c r="AT110" s="184" t="s">
        <v>136</v>
      </c>
      <c r="AU110" s="184" t="s">
        <v>82</v>
      </c>
      <c r="AY110" s="17" t="s">
        <v>134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1372</v>
      </c>
      <c r="BM110" s="184" t="s">
        <v>1407</v>
      </c>
    </row>
    <row r="111" spans="1:47" s="2" customFormat="1" ht="11.25">
      <c r="A111" s="34"/>
      <c r="B111" s="35"/>
      <c r="C111" s="36"/>
      <c r="D111" s="186" t="s">
        <v>143</v>
      </c>
      <c r="E111" s="36"/>
      <c r="F111" s="187" t="s">
        <v>1406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143</v>
      </c>
      <c r="AU111" s="17" t="s">
        <v>82</v>
      </c>
    </row>
    <row r="112" spans="1:47" s="2" customFormat="1" ht="29.25">
      <c r="A112" s="34"/>
      <c r="B112" s="35"/>
      <c r="C112" s="36"/>
      <c r="D112" s="186" t="s">
        <v>243</v>
      </c>
      <c r="E112" s="36"/>
      <c r="F112" s="214" t="s">
        <v>1408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243</v>
      </c>
      <c r="AU112" s="17" t="s">
        <v>82</v>
      </c>
    </row>
    <row r="113" spans="1:65" s="2" customFormat="1" ht="16.5" customHeight="1">
      <c r="A113" s="34"/>
      <c r="B113" s="35"/>
      <c r="C113" s="173" t="s">
        <v>206</v>
      </c>
      <c r="D113" s="173" t="s">
        <v>136</v>
      </c>
      <c r="E113" s="174" t="s">
        <v>1409</v>
      </c>
      <c r="F113" s="175" t="s">
        <v>1410</v>
      </c>
      <c r="G113" s="176" t="s">
        <v>344</v>
      </c>
      <c r="H113" s="177">
        <v>1</v>
      </c>
      <c r="I113" s="178"/>
      <c r="J113" s="179">
        <f>ROUND(I113*H113,2)</f>
        <v>0</v>
      </c>
      <c r="K113" s="175" t="s">
        <v>19</v>
      </c>
      <c r="L113" s="39"/>
      <c r="M113" s="180" t="s">
        <v>19</v>
      </c>
      <c r="N113" s="181" t="s">
        <v>42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1372</v>
      </c>
      <c r="AT113" s="184" t="s">
        <v>136</v>
      </c>
      <c r="AU113" s="184" t="s">
        <v>82</v>
      </c>
      <c r="AY113" s="17" t="s">
        <v>134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79</v>
      </c>
      <c r="BK113" s="185">
        <f>ROUND(I113*H113,2)</f>
        <v>0</v>
      </c>
      <c r="BL113" s="17" t="s">
        <v>1372</v>
      </c>
      <c r="BM113" s="184" t="s">
        <v>1411</v>
      </c>
    </row>
    <row r="114" spans="1:47" s="2" customFormat="1" ht="11.25">
      <c r="A114" s="34"/>
      <c r="B114" s="35"/>
      <c r="C114" s="36"/>
      <c r="D114" s="186" t="s">
        <v>143</v>
      </c>
      <c r="E114" s="36"/>
      <c r="F114" s="187" t="s">
        <v>1412</v>
      </c>
      <c r="G114" s="36"/>
      <c r="H114" s="36"/>
      <c r="I114" s="188"/>
      <c r="J114" s="36"/>
      <c r="K114" s="36"/>
      <c r="L114" s="39"/>
      <c r="M114" s="215"/>
      <c r="N114" s="216"/>
      <c r="O114" s="217"/>
      <c r="P114" s="217"/>
      <c r="Q114" s="217"/>
      <c r="R114" s="217"/>
      <c r="S114" s="217"/>
      <c r="T114" s="218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143</v>
      </c>
      <c r="AU114" s="17" t="s">
        <v>82</v>
      </c>
    </row>
    <row r="115" spans="1:31" s="2" customFormat="1" ht="6.95" customHeight="1">
      <c r="A115" s="34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39"/>
      <c r="M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</sheetData>
  <sheetProtection algorithmName="SHA-512" hashValue="7Z9uuboGZk9G9C3lIdee/yMNYLH47bR9SuadBfmcN5QJr+XWPKbU11ps/11g1Bd69SMobFE+dhK+zi4mC0+uLA==" saltValue="zUiDGElNUF5NtVxI4xNuhKq3tHwKFV/TSrhGbiV25z7T35C51qmPWlN34UCuItflbpzu3YV+osC+dLegPfxTNg==" spinCount="100000" sheet="1" objects="1" scenarios="1" formatColumns="0" formatRows="0" autoFilter="0"/>
  <autoFilter ref="C81:K11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5" customFormat="1" ht="45" customHeight="1">
      <c r="B3" s="236"/>
      <c r="C3" s="364" t="s">
        <v>1413</v>
      </c>
      <c r="D3" s="364"/>
      <c r="E3" s="364"/>
      <c r="F3" s="364"/>
      <c r="G3" s="364"/>
      <c r="H3" s="364"/>
      <c r="I3" s="364"/>
      <c r="J3" s="364"/>
      <c r="K3" s="237"/>
    </row>
    <row r="4" spans="2:11" s="1" customFormat="1" ht="25.5" customHeight="1">
      <c r="B4" s="238"/>
      <c r="C4" s="369" t="s">
        <v>1414</v>
      </c>
      <c r="D4" s="369"/>
      <c r="E4" s="369"/>
      <c r="F4" s="369"/>
      <c r="G4" s="369"/>
      <c r="H4" s="369"/>
      <c r="I4" s="369"/>
      <c r="J4" s="369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8" t="s">
        <v>1415</v>
      </c>
      <c r="D6" s="368"/>
      <c r="E6" s="368"/>
      <c r="F6" s="368"/>
      <c r="G6" s="368"/>
      <c r="H6" s="368"/>
      <c r="I6" s="368"/>
      <c r="J6" s="368"/>
      <c r="K6" s="239"/>
    </row>
    <row r="7" spans="2:11" s="1" customFormat="1" ht="15" customHeight="1">
      <c r="B7" s="242"/>
      <c r="C7" s="368" t="s">
        <v>1416</v>
      </c>
      <c r="D7" s="368"/>
      <c r="E7" s="368"/>
      <c r="F7" s="368"/>
      <c r="G7" s="368"/>
      <c r="H7" s="368"/>
      <c r="I7" s="368"/>
      <c r="J7" s="368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8" t="s">
        <v>1417</v>
      </c>
      <c r="D9" s="368"/>
      <c r="E9" s="368"/>
      <c r="F9" s="368"/>
      <c r="G9" s="368"/>
      <c r="H9" s="368"/>
      <c r="I9" s="368"/>
      <c r="J9" s="368"/>
      <c r="K9" s="239"/>
    </row>
    <row r="10" spans="2:11" s="1" customFormat="1" ht="15" customHeight="1">
      <c r="B10" s="242"/>
      <c r="C10" s="241"/>
      <c r="D10" s="368" t="s">
        <v>1418</v>
      </c>
      <c r="E10" s="368"/>
      <c r="F10" s="368"/>
      <c r="G10" s="368"/>
      <c r="H10" s="368"/>
      <c r="I10" s="368"/>
      <c r="J10" s="368"/>
      <c r="K10" s="239"/>
    </row>
    <row r="11" spans="2:11" s="1" customFormat="1" ht="15" customHeight="1">
      <c r="B11" s="242"/>
      <c r="C11" s="243"/>
      <c r="D11" s="368" t="s">
        <v>1419</v>
      </c>
      <c r="E11" s="368"/>
      <c r="F11" s="368"/>
      <c r="G11" s="368"/>
      <c r="H11" s="368"/>
      <c r="I11" s="368"/>
      <c r="J11" s="368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1420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8" t="s">
        <v>1421</v>
      </c>
      <c r="E15" s="368"/>
      <c r="F15" s="368"/>
      <c r="G15" s="368"/>
      <c r="H15" s="368"/>
      <c r="I15" s="368"/>
      <c r="J15" s="368"/>
      <c r="K15" s="239"/>
    </row>
    <row r="16" spans="2:11" s="1" customFormat="1" ht="15" customHeight="1">
      <c r="B16" s="242"/>
      <c r="C16" s="243"/>
      <c r="D16" s="368" t="s">
        <v>1422</v>
      </c>
      <c r="E16" s="368"/>
      <c r="F16" s="368"/>
      <c r="G16" s="368"/>
      <c r="H16" s="368"/>
      <c r="I16" s="368"/>
      <c r="J16" s="368"/>
      <c r="K16" s="239"/>
    </row>
    <row r="17" spans="2:11" s="1" customFormat="1" ht="15" customHeight="1">
      <c r="B17" s="242"/>
      <c r="C17" s="243"/>
      <c r="D17" s="368" t="s">
        <v>1423</v>
      </c>
      <c r="E17" s="368"/>
      <c r="F17" s="368"/>
      <c r="G17" s="368"/>
      <c r="H17" s="368"/>
      <c r="I17" s="368"/>
      <c r="J17" s="368"/>
      <c r="K17" s="239"/>
    </row>
    <row r="18" spans="2:11" s="1" customFormat="1" ht="15" customHeight="1">
      <c r="B18" s="242"/>
      <c r="C18" s="243"/>
      <c r="D18" s="243"/>
      <c r="E18" s="245" t="s">
        <v>78</v>
      </c>
      <c r="F18" s="368" t="s">
        <v>1424</v>
      </c>
      <c r="G18" s="368"/>
      <c r="H18" s="368"/>
      <c r="I18" s="368"/>
      <c r="J18" s="368"/>
      <c r="K18" s="239"/>
    </row>
    <row r="19" spans="2:11" s="1" customFormat="1" ht="15" customHeight="1">
      <c r="B19" s="242"/>
      <c r="C19" s="243"/>
      <c r="D19" s="243"/>
      <c r="E19" s="245" t="s">
        <v>1425</v>
      </c>
      <c r="F19" s="368" t="s">
        <v>1426</v>
      </c>
      <c r="G19" s="368"/>
      <c r="H19" s="368"/>
      <c r="I19" s="368"/>
      <c r="J19" s="368"/>
      <c r="K19" s="239"/>
    </row>
    <row r="20" spans="2:11" s="1" customFormat="1" ht="15" customHeight="1">
      <c r="B20" s="242"/>
      <c r="C20" s="243"/>
      <c r="D20" s="243"/>
      <c r="E20" s="245" t="s">
        <v>1427</v>
      </c>
      <c r="F20" s="368" t="s">
        <v>1428</v>
      </c>
      <c r="G20" s="368"/>
      <c r="H20" s="368"/>
      <c r="I20" s="368"/>
      <c r="J20" s="368"/>
      <c r="K20" s="239"/>
    </row>
    <row r="21" spans="2:11" s="1" customFormat="1" ht="15" customHeight="1">
      <c r="B21" s="242"/>
      <c r="C21" s="243"/>
      <c r="D21" s="243"/>
      <c r="E21" s="245" t="s">
        <v>102</v>
      </c>
      <c r="F21" s="368" t="s">
        <v>103</v>
      </c>
      <c r="G21" s="368"/>
      <c r="H21" s="368"/>
      <c r="I21" s="368"/>
      <c r="J21" s="368"/>
      <c r="K21" s="239"/>
    </row>
    <row r="22" spans="2:11" s="1" customFormat="1" ht="15" customHeight="1">
      <c r="B22" s="242"/>
      <c r="C22" s="243"/>
      <c r="D22" s="243"/>
      <c r="E22" s="245" t="s">
        <v>1429</v>
      </c>
      <c r="F22" s="368" t="s">
        <v>1430</v>
      </c>
      <c r="G22" s="368"/>
      <c r="H22" s="368"/>
      <c r="I22" s="368"/>
      <c r="J22" s="368"/>
      <c r="K22" s="239"/>
    </row>
    <row r="23" spans="2:11" s="1" customFormat="1" ht="15" customHeight="1">
      <c r="B23" s="242"/>
      <c r="C23" s="243"/>
      <c r="D23" s="243"/>
      <c r="E23" s="245" t="s">
        <v>1431</v>
      </c>
      <c r="F23" s="368" t="s">
        <v>1432</v>
      </c>
      <c r="G23" s="368"/>
      <c r="H23" s="368"/>
      <c r="I23" s="368"/>
      <c r="J23" s="368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8" t="s">
        <v>1433</v>
      </c>
      <c r="D25" s="368"/>
      <c r="E25" s="368"/>
      <c r="F25" s="368"/>
      <c r="G25" s="368"/>
      <c r="H25" s="368"/>
      <c r="I25" s="368"/>
      <c r="J25" s="368"/>
      <c r="K25" s="239"/>
    </row>
    <row r="26" spans="2:11" s="1" customFormat="1" ht="15" customHeight="1">
      <c r="B26" s="242"/>
      <c r="C26" s="368" t="s">
        <v>1434</v>
      </c>
      <c r="D26" s="368"/>
      <c r="E26" s="368"/>
      <c r="F26" s="368"/>
      <c r="G26" s="368"/>
      <c r="H26" s="368"/>
      <c r="I26" s="368"/>
      <c r="J26" s="368"/>
      <c r="K26" s="239"/>
    </row>
    <row r="27" spans="2:11" s="1" customFormat="1" ht="15" customHeight="1">
      <c r="B27" s="242"/>
      <c r="C27" s="241"/>
      <c r="D27" s="368" t="s">
        <v>1435</v>
      </c>
      <c r="E27" s="368"/>
      <c r="F27" s="368"/>
      <c r="G27" s="368"/>
      <c r="H27" s="368"/>
      <c r="I27" s="368"/>
      <c r="J27" s="368"/>
      <c r="K27" s="239"/>
    </row>
    <row r="28" spans="2:11" s="1" customFormat="1" ht="15" customHeight="1">
      <c r="B28" s="242"/>
      <c r="C28" s="243"/>
      <c r="D28" s="368" t="s">
        <v>1436</v>
      </c>
      <c r="E28" s="368"/>
      <c r="F28" s="368"/>
      <c r="G28" s="368"/>
      <c r="H28" s="368"/>
      <c r="I28" s="368"/>
      <c r="J28" s="368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8" t="s">
        <v>1437</v>
      </c>
      <c r="E30" s="368"/>
      <c r="F30" s="368"/>
      <c r="G30" s="368"/>
      <c r="H30" s="368"/>
      <c r="I30" s="368"/>
      <c r="J30" s="368"/>
      <c r="K30" s="239"/>
    </row>
    <row r="31" spans="2:11" s="1" customFormat="1" ht="15" customHeight="1">
      <c r="B31" s="242"/>
      <c r="C31" s="243"/>
      <c r="D31" s="368" t="s">
        <v>1438</v>
      </c>
      <c r="E31" s="368"/>
      <c r="F31" s="368"/>
      <c r="G31" s="368"/>
      <c r="H31" s="368"/>
      <c r="I31" s="368"/>
      <c r="J31" s="368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8" t="s">
        <v>1439</v>
      </c>
      <c r="E33" s="368"/>
      <c r="F33" s="368"/>
      <c r="G33" s="368"/>
      <c r="H33" s="368"/>
      <c r="I33" s="368"/>
      <c r="J33" s="368"/>
      <c r="K33" s="239"/>
    </row>
    <row r="34" spans="2:11" s="1" customFormat="1" ht="15" customHeight="1">
      <c r="B34" s="242"/>
      <c r="C34" s="243"/>
      <c r="D34" s="368" t="s">
        <v>1440</v>
      </c>
      <c r="E34" s="368"/>
      <c r="F34" s="368"/>
      <c r="G34" s="368"/>
      <c r="H34" s="368"/>
      <c r="I34" s="368"/>
      <c r="J34" s="368"/>
      <c r="K34" s="239"/>
    </row>
    <row r="35" spans="2:11" s="1" customFormat="1" ht="15" customHeight="1">
      <c r="B35" s="242"/>
      <c r="C35" s="243"/>
      <c r="D35" s="368" t="s">
        <v>1441</v>
      </c>
      <c r="E35" s="368"/>
      <c r="F35" s="368"/>
      <c r="G35" s="368"/>
      <c r="H35" s="368"/>
      <c r="I35" s="368"/>
      <c r="J35" s="368"/>
      <c r="K35" s="239"/>
    </row>
    <row r="36" spans="2:11" s="1" customFormat="1" ht="15" customHeight="1">
      <c r="B36" s="242"/>
      <c r="C36" s="243"/>
      <c r="D36" s="241"/>
      <c r="E36" s="244" t="s">
        <v>120</v>
      </c>
      <c r="F36" s="241"/>
      <c r="G36" s="368" t="s">
        <v>1442</v>
      </c>
      <c r="H36" s="368"/>
      <c r="I36" s="368"/>
      <c r="J36" s="368"/>
      <c r="K36" s="239"/>
    </row>
    <row r="37" spans="2:11" s="1" customFormat="1" ht="30.75" customHeight="1">
      <c r="B37" s="242"/>
      <c r="C37" s="243"/>
      <c r="D37" s="241"/>
      <c r="E37" s="244" t="s">
        <v>1443</v>
      </c>
      <c r="F37" s="241"/>
      <c r="G37" s="368" t="s">
        <v>1444</v>
      </c>
      <c r="H37" s="368"/>
      <c r="I37" s="368"/>
      <c r="J37" s="368"/>
      <c r="K37" s="239"/>
    </row>
    <row r="38" spans="2:11" s="1" customFormat="1" ht="15" customHeight="1">
      <c r="B38" s="242"/>
      <c r="C38" s="243"/>
      <c r="D38" s="241"/>
      <c r="E38" s="244" t="s">
        <v>52</v>
      </c>
      <c r="F38" s="241"/>
      <c r="G38" s="368" t="s">
        <v>1445</v>
      </c>
      <c r="H38" s="368"/>
      <c r="I38" s="368"/>
      <c r="J38" s="368"/>
      <c r="K38" s="239"/>
    </row>
    <row r="39" spans="2:11" s="1" customFormat="1" ht="15" customHeight="1">
      <c r="B39" s="242"/>
      <c r="C39" s="243"/>
      <c r="D39" s="241"/>
      <c r="E39" s="244" t="s">
        <v>53</v>
      </c>
      <c r="F39" s="241"/>
      <c r="G39" s="368" t="s">
        <v>1446</v>
      </c>
      <c r="H39" s="368"/>
      <c r="I39" s="368"/>
      <c r="J39" s="368"/>
      <c r="K39" s="239"/>
    </row>
    <row r="40" spans="2:11" s="1" customFormat="1" ht="15" customHeight="1">
      <c r="B40" s="242"/>
      <c r="C40" s="243"/>
      <c r="D40" s="241"/>
      <c r="E40" s="244" t="s">
        <v>121</v>
      </c>
      <c r="F40" s="241"/>
      <c r="G40" s="368" t="s">
        <v>1447</v>
      </c>
      <c r="H40" s="368"/>
      <c r="I40" s="368"/>
      <c r="J40" s="368"/>
      <c r="K40" s="239"/>
    </row>
    <row r="41" spans="2:11" s="1" customFormat="1" ht="15" customHeight="1">
      <c r="B41" s="242"/>
      <c r="C41" s="243"/>
      <c r="D41" s="241"/>
      <c r="E41" s="244" t="s">
        <v>122</v>
      </c>
      <c r="F41" s="241"/>
      <c r="G41" s="368" t="s">
        <v>1448</v>
      </c>
      <c r="H41" s="368"/>
      <c r="I41" s="368"/>
      <c r="J41" s="368"/>
      <c r="K41" s="239"/>
    </row>
    <row r="42" spans="2:11" s="1" customFormat="1" ht="15" customHeight="1">
      <c r="B42" s="242"/>
      <c r="C42" s="243"/>
      <c r="D42" s="241"/>
      <c r="E42" s="244" t="s">
        <v>1449</v>
      </c>
      <c r="F42" s="241"/>
      <c r="G42" s="368" t="s">
        <v>1450</v>
      </c>
      <c r="H42" s="368"/>
      <c r="I42" s="368"/>
      <c r="J42" s="368"/>
      <c r="K42" s="239"/>
    </row>
    <row r="43" spans="2:11" s="1" customFormat="1" ht="15" customHeight="1">
      <c r="B43" s="242"/>
      <c r="C43" s="243"/>
      <c r="D43" s="241"/>
      <c r="E43" s="244"/>
      <c r="F43" s="241"/>
      <c r="G43" s="368" t="s">
        <v>1451</v>
      </c>
      <c r="H43" s="368"/>
      <c r="I43" s="368"/>
      <c r="J43" s="368"/>
      <c r="K43" s="239"/>
    </row>
    <row r="44" spans="2:11" s="1" customFormat="1" ht="15" customHeight="1">
      <c r="B44" s="242"/>
      <c r="C44" s="243"/>
      <c r="D44" s="241"/>
      <c r="E44" s="244" t="s">
        <v>1452</v>
      </c>
      <c r="F44" s="241"/>
      <c r="G44" s="368" t="s">
        <v>1453</v>
      </c>
      <c r="H44" s="368"/>
      <c r="I44" s="368"/>
      <c r="J44" s="368"/>
      <c r="K44" s="239"/>
    </row>
    <row r="45" spans="2:11" s="1" customFormat="1" ht="15" customHeight="1">
      <c r="B45" s="242"/>
      <c r="C45" s="243"/>
      <c r="D45" s="241"/>
      <c r="E45" s="244" t="s">
        <v>124</v>
      </c>
      <c r="F45" s="241"/>
      <c r="G45" s="368" t="s">
        <v>1454</v>
      </c>
      <c r="H45" s="368"/>
      <c r="I45" s="368"/>
      <c r="J45" s="368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8" t="s">
        <v>1455</v>
      </c>
      <c r="E47" s="368"/>
      <c r="F47" s="368"/>
      <c r="G47" s="368"/>
      <c r="H47" s="368"/>
      <c r="I47" s="368"/>
      <c r="J47" s="368"/>
      <c r="K47" s="239"/>
    </row>
    <row r="48" spans="2:11" s="1" customFormat="1" ht="15" customHeight="1">
      <c r="B48" s="242"/>
      <c r="C48" s="243"/>
      <c r="D48" s="243"/>
      <c r="E48" s="368" t="s">
        <v>1456</v>
      </c>
      <c r="F48" s="368"/>
      <c r="G48" s="368"/>
      <c r="H48" s="368"/>
      <c r="I48" s="368"/>
      <c r="J48" s="368"/>
      <c r="K48" s="239"/>
    </row>
    <row r="49" spans="2:11" s="1" customFormat="1" ht="15" customHeight="1">
      <c r="B49" s="242"/>
      <c r="C49" s="243"/>
      <c r="D49" s="243"/>
      <c r="E49" s="368" t="s">
        <v>1457</v>
      </c>
      <c r="F49" s="368"/>
      <c r="G49" s="368"/>
      <c r="H49" s="368"/>
      <c r="I49" s="368"/>
      <c r="J49" s="368"/>
      <c r="K49" s="239"/>
    </row>
    <row r="50" spans="2:11" s="1" customFormat="1" ht="15" customHeight="1">
      <c r="B50" s="242"/>
      <c r="C50" s="243"/>
      <c r="D50" s="243"/>
      <c r="E50" s="368" t="s">
        <v>1458</v>
      </c>
      <c r="F50" s="368"/>
      <c r="G50" s="368"/>
      <c r="H50" s="368"/>
      <c r="I50" s="368"/>
      <c r="J50" s="368"/>
      <c r="K50" s="239"/>
    </row>
    <row r="51" spans="2:11" s="1" customFormat="1" ht="15" customHeight="1">
      <c r="B51" s="242"/>
      <c r="C51" s="243"/>
      <c r="D51" s="368" t="s">
        <v>1459</v>
      </c>
      <c r="E51" s="368"/>
      <c r="F51" s="368"/>
      <c r="G51" s="368"/>
      <c r="H51" s="368"/>
      <c r="I51" s="368"/>
      <c r="J51" s="368"/>
      <c r="K51" s="239"/>
    </row>
    <row r="52" spans="2:11" s="1" customFormat="1" ht="25.5" customHeight="1">
      <c r="B52" s="238"/>
      <c r="C52" s="369" t="s">
        <v>1460</v>
      </c>
      <c r="D52" s="369"/>
      <c r="E52" s="369"/>
      <c r="F52" s="369"/>
      <c r="G52" s="369"/>
      <c r="H52" s="369"/>
      <c r="I52" s="369"/>
      <c r="J52" s="369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8" t="s">
        <v>1461</v>
      </c>
      <c r="D54" s="368"/>
      <c r="E54" s="368"/>
      <c r="F54" s="368"/>
      <c r="G54" s="368"/>
      <c r="H54" s="368"/>
      <c r="I54" s="368"/>
      <c r="J54" s="368"/>
      <c r="K54" s="239"/>
    </row>
    <row r="55" spans="2:11" s="1" customFormat="1" ht="15" customHeight="1">
      <c r="B55" s="238"/>
      <c r="C55" s="368" t="s">
        <v>1462</v>
      </c>
      <c r="D55" s="368"/>
      <c r="E55" s="368"/>
      <c r="F55" s="368"/>
      <c r="G55" s="368"/>
      <c r="H55" s="368"/>
      <c r="I55" s="368"/>
      <c r="J55" s="368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8" t="s">
        <v>1463</v>
      </c>
      <c r="D57" s="368"/>
      <c r="E57" s="368"/>
      <c r="F57" s="368"/>
      <c r="G57" s="368"/>
      <c r="H57" s="368"/>
      <c r="I57" s="368"/>
      <c r="J57" s="368"/>
      <c r="K57" s="239"/>
    </row>
    <row r="58" spans="2:11" s="1" customFormat="1" ht="15" customHeight="1">
      <c r="B58" s="238"/>
      <c r="C58" s="243"/>
      <c r="D58" s="368" t="s">
        <v>1464</v>
      </c>
      <c r="E58" s="368"/>
      <c r="F58" s="368"/>
      <c r="G58" s="368"/>
      <c r="H58" s="368"/>
      <c r="I58" s="368"/>
      <c r="J58" s="368"/>
      <c r="K58" s="239"/>
    </row>
    <row r="59" spans="2:11" s="1" customFormat="1" ht="15" customHeight="1">
      <c r="B59" s="238"/>
      <c r="C59" s="243"/>
      <c r="D59" s="368" t="s">
        <v>1465</v>
      </c>
      <c r="E59" s="368"/>
      <c r="F59" s="368"/>
      <c r="G59" s="368"/>
      <c r="H59" s="368"/>
      <c r="I59" s="368"/>
      <c r="J59" s="368"/>
      <c r="K59" s="239"/>
    </row>
    <row r="60" spans="2:11" s="1" customFormat="1" ht="15" customHeight="1">
      <c r="B60" s="238"/>
      <c r="C60" s="243"/>
      <c r="D60" s="368" t="s">
        <v>1466</v>
      </c>
      <c r="E60" s="368"/>
      <c r="F60" s="368"/>
      <c r="G60" s="368"/>
      <c r="H60" s="368"/>
      <c r="I60" s="368"/>
      <c r="J60" s="368"/>
      <c r="K60" s="239"/>
    </row>
    <row r="61" spans="2:11" s="1" customFormat="1" ht="15" customHeight="1">
      <c r="B61" s="238"/>
      <c r="C61" s="243"/>
      <c r="D61" s="368" t="s">
        <v>1467</v>
      </c>
      <c r="E61" s="368"/>
      <c r="F61" s="368"/>
      <c r="G61" s="368"/>
      <c r="H61" s="368"/>
      <c r="I61" s="368"/>
      <c r="J61" s="368"/>
      <c r="K61" s="239"/>
    </row>
    <row r="62" spans="2:11" s="1" customFormat="1" ht="15" customHeight="1">
      <c r="B62" s="238"/>
      <c r="C62" s="243"/>
      <c r="D62" s="370" t="s">
        <v>1468</v>
      </c>
      <c r="E62" s="370"/>
      <c r="F62" s="370"/>
      <c r="G62" s="370"/>
      <c r="H62" s="370"/>
      <c r="I62" s="370"/>
      <c r="J62" s="370"/>
      <c r="K62" s="239"/>
    </row>
    <row r="63" spans="2:11" s="1" customFormat="1" ht="15" customHeight="1">
      <c r="B63" s="238"/>
      <c r="C63" s="243"/>
      <c r="D63" s="368" t="s">
        <v>1469</v>
      </c>
      <c r="E63" s="368"/>
      <c r="F63" s="368"/>
      <c r="G63" s="368"/>
      <c r="H63" s="368"/>
      <c r="I63" s="368"/>
      <c r="J63" s="368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8" t="s">
        <v>1470</v>
      </c>
      <c r="E65" s="368"/>
      <c r="F65" s="368"/>
      <c r="G65" s="368"/>
      <c r="H65" s="368"/>
      <c r="I65" s="368"/>
      <c r="J65" s="368"/>
      <c r="K65" s="239"/>
    </row>
    <row r="66" spans="2:11" s="1" customFormat="1" ht="15" customHeight="1">
      <c r="B66" s="238"/>
      <c r="C66" s="243"/>
      <c r="D66" s="370" t="s">
        <v>1471</v>
      </c>
      <c r="E66" s="370"/>
      <c r="F66" s="370"/>
      <c r="G66" s="370"/>
      <c r="H66" s="370"/>
      <c r="I66" s="370"/>
      <c r="J66" s="370"/>
      <c r="K66" s="239"/>
    </row>
    <row r="67" spans="2:11" s="1" customFormat="1" ht="15" customHeight="1">
      <c r="B67" s="238"/>
      <c r="C67" s="243"/>
      <c r="D67" s="368" t="s">
        <v>1472</v>
      </c>
      <c r="E67" s="368"/>
      <c r="F67" s="368"/>
      <c r="G67" s="368"/>
      <c r="H67" s="368"/>
      <c r="I67" s="368"/>
      <c r="J67" s="368"/>
      <c r="K67" s="239"/>
    </row>
    <row r="68" spans="2:11" s="1" customFormat="1" ht="15" customHeight="1">
      <c r="B68" s="238"/>
      <c r="C68" s="243"/>
      <c r="D68" s="368" t="s">
        <v>1473</v>
      </c>
      <c r="E68" s="368"/>
      <c r="F68" s="368"/>
      <c r="G68" s="368"/>
      <c r="H68" s="368"/>
      <c r="I68" s="368"/>
      <c r="J68" s="368"/>
      <c r="K68" s="239"/>
    </row>
    <row r="69" spans="2:11" s="1" customFormat="1" ht="15" customHeight="1">
      <c r="B69" s="238"/>
      <c r="C69" s="243"/>
      <c r="D69" s="368" t="s">
        <v>1474</v>
      </c>
      <c r="E69" s="368"/>
      <c r="F69" s="368"/>
      <c r="G69" s="368"/>
      <c r="H69" s="368"/>
      <c r="I69" s="368"/>
      <c r="J69" s="368"/>
      <c r="K69" s="239"/>
    </row>
    <row r="70" spans="2:11" s="1" customFormat="1" ht="15" customHeight="1">
      <c r="B70" s="238"/>
      <c r="C70" s="243"/>
      <c r="D70" s="368" t="s">
        <v>1475</v>
      </c>
      <c r="E70" s="368"/>
      <c r="F70" s="368"/>
      <c r="G70" s="368"/>
      <c r="H70" s="368"/>
      <c r="I70" s="368"/>
      <c r="J70" s="368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3" t="s">
        <v>1476</v>
      </c>
      <c r="D75" s="363"/>
      <c r="E75" s="363"/>
      <c r="F75" s="363"/>
      <c r="G75" s="363"/>
      <c r="H75" s="363"/>
      <c r="I75" s="363"/>
      <c r="J75" s="363"/>
      <c r="K75" s="256"/>
    </row>
    <row r="76" spans="2:11" s="1" customFormat="1" ht="17.25" customHeight="1">
      <c r="B76" s="255"/>
      <c r="C76" s="257" t="s">
        <v>1477</v>
      </c>
      <c r="D76" s="257"/>
      <c r="E76" s="257"/>
      <c r="F76" s="257" t="s">
        <v>1478</v>
      </c>
      <c r="G76" s="258"/>
      <c r="H76" s="257" t="s">
        <v>53</v>
      </c>
      <c r="I76" s="257" t="s">
        <v>56</v>
      </c>
      <c r="J76" s="257" t="s">
        <v>1479</v>
      </c>
      <c r="K76" s="256"/>
    </row>
    <row r="77" spans="2:11" s="1" customFormat="1" ht="17.25" customHeight="1">
      <c r="B77" s="255"/>
      <c r="C77" s="259" t="s">
        <v>1480</v>
      </c>
      <c r="D77" s="259"/>
      <c r="E77" s="259"/>
      <c r="F77" s="260" t="s">
        <v>1481</v>
      </c>
      <c r="G77" s="261"/>
      <c r="H77" s="259"/>
      <c r="I77" s="259"/>
      <c r="J77" s="259" t="s">
        <v>1482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52</v>
      </c>
      <c r="D79" s="264"/>
      <c r="E79" s="264"/>
      <c r="F79" s="265" t="s">
        <v>1483</v>
      </c>
      <c r="G79" s="266"/>
      <c r="H79" s="244" t="s">
        <v>1484</v>
      </c>
      <c r="I79" s="244" t="s">
        <v>1485</v>
      </c>
      <c r="J79" s="244">
        <v>20</v>
      </c>
      <c r="K79" s="256"/>
    </row>
    <row r="80" spans="2:11" s="1" customFormat="1" ht="15" customHeight="1">
      <c r="B80" s="255"/>
      <c r="C80" s="244" t="s">
        <v>1486</v>
      </c>
      <c r="D80" s="244"/>
      <c r="E80" s="244"/>
      <c r="F80" s="265" t="s">
        <v>1483</v>
      </c>
      <c r="G80" s="266"/>
      <c r="H80" s="244" t="s">
        <v>1487</v>
      </c>
      <c r="I80" s="244" t="s">
        <v>1485</v>
      </c>
      <c r="J80" s="244">
        <v>120</v>
      </c>
      <c r="K80" s="256"/>
    </row>
    <row r="81" spans="2:11" s="1" customFormat="1" ht="15" customHeight="1">
      <c r="B81" s="267"/>
      <c r="C81" s="244" t="s">
        <v>1488</v>
      </c>
      <c r="D81" s="244"/>
      <c r="E81" s="244"/>
      <c r="F81" s="265" t="s">
        <v>1489</v>
      </c>
      <c r="G81" s="266"/>
      <c r="H81" s="244" t="s">
        <v>1490</v>
      </c>
      <c r="I81" s="244" t="s">
        <v>1485</v>
      </c>
      <c r="J81" s="244">
        <v>50</v>
      </c>
      <c r="K81" s="256"/>
    </row>
    <row r="82" spans="2:11" s="1" customFormat="1" ht="15" customHeight="1">
      <c r="B82" s="267"/>
      <c r="C82" s="244" t="s">
        <v>1491</v>
      </c>
      <c r="D82" s="244"/>
      <c r="E82" s="244"/>
      <c r="F82" s="265" t="s">
        <v>1483</v>
      </c>
      <c r="G82" s="266"/>
      <c r="H82" s="244" t="s">
        <v>1492</v>
      </c>
      <c r="I82" s="244" t="s">
        <v>1493</v>
      </c>
      <c r="J82" s="244"/>
      <c r="K82" s="256"/>
    </row>
    <row r="83" spans="2:11" s="1" customFormat="1" ht="15" customHeight="1">
      <c r="B83" s="267"/>
      <c r="C83" s="268" t="s">
        <v>1494</v>
      </c>
      <c r="D83" s="268"/>
      <c r="E83" s="268"/>
      <c r="F83" s="269" t="s">
        <v>1489</v>
      </c>
      <c r="G83" s="268"/>
      <c r="H83" s="268" t="s">
        <v>1495</v>
      </c>
      <c r="I83" s="268" t="s">
        <v>1485</v>
      </c>
      <c r="J83" s="268">
        <v>15</v>
      </c>
      <c r="K83" s="256"/>
    </row>
    <row r="84" spans="2:11" s="1" customFormat="1" ht="15" customHeight="1">
      <c r="B84" s="267"/>
      <c r="C84" s="268" t="s">
        <v>1496</v>
      </c>
      <c r="D84" s="268"/>
      <c r="E84" s="268"/>
      <c r="F84" s="269" t="s">
        <v>1489</v>
      </c>
      <c r="G84" s="268"/>
      <c r="H84" s="268" t="s">
        <v>1497</v>
      </c>
      <c r="I84" s="268" t="s">
        <v>1485</v>
      </c>
      <c r="J84" s="268">
        <v>15</v>
      </c>
      <c r="K84" s="256"/>
    </row>
    <row r="85" spans="2:11" s="1" customFormat="1" ht="15" customHeight="1">
      <c r="B85" s="267"/>
      <c r="C85" s="268" t="s">
        <v>1498</v>
      </c>
      <c r="D85" s="268"/>
      <c r="E85" s="268"/>
      <c r="F85" s="269" t="s">
        <v>1489</v>
      </c>
      <c r="G85" s="268"/>
      <c r="H85" s="268" t="s">
        <v>1499</v>
      </c>
      <c r="I85" s="268" t="s">
        <v>1485</v>
      </c>
      <c r="J85" s="268">
        <v>20</v>
      </c>
      <c r="K85" s="256"/>
    </row>
    <row r="86" spans="2:11" s="1" customFormat="1" ht="15" customHeight="1">
      <c r="B86" s="267"/>
      <c r="C86" s="268" t="s">
        <v>1500</v>
      </c>
      <c r="D86" s="268"/>
      <c r="E86" s="268"/>
      <c r="F86" s="269" t="s">
        <v>1489</v>
      </c>
      <c r="G86" s="268"/>
      <c r="H86" s="268" t="s">
        <v>1501</v>
      </c>
      <c r="I86" s="268" t="s">
        <v>1485</v>
      </c>
      <c r="J86" s="268">
        <v>20</v>
      </c>
      <c r="K86" s="256"/>
    </row>
    <row r="87" spans="2:11" s="1" customFormat="1" ht="15" customHeight="1">
      <c r="B87" s="267"/>
      <c r="C87" s="244" t="s">
        <v>1502</v>
      </c>
      <c r="D87" s="244"/>
      <c r="E87" s="244"/>
      <c r="F87" s="265" t="s">
        <v>1489</v>
      </c>
      <c r="G87" s="266"/>
      <c r="H87" s="244" t="s">
        <v>1503</v>
      </c>
      <c r="I87" s="244" t="s">
        <v>1485</v>
      </c>
      <c r="J87" s="244">
        <v>50</v>
      </c>
      <c r="K87" s="256"/>
    </row>
    <row r="88" spans="2:11" s="1" customFormat="1" ht="15" customHeight="1">
      <c r="B88" s="267"/>
      <c r="C88" s="244" t="s">
        <v>1504</v>
      </c>
      <c r="D88" s="244"/>
      <c r="E88" s="244"/>
      <c r="F88" s="265" t="s">
        <v>1489</v>
      </c>
      <c r="G88" s="266"/>
      <c r="H88" s="244" t="s">
        <v>1505</v>
      </c>
      <c r="I88" s="244" t="s">
        <v>1485</v>
      </c>
      <c r="J88" s="244">
        <v>20</v>
      </c>
      <c r="K88" s="256"/>
    </row>
    <row r="89" spans="2:11" s="1" customFormat="1" ht="15" customHeight="1">
      <c r="B89" s="267"/>
      <c r="C89" s="244" t="s">
        <v>1506</v>
      </c>
      <c r="D89" s="244"/>
      <c r="E89" s="244"/>
      <c r="F89" s="265" t="s">
        <v>1489</v>
      </c>
      <c r="G89" s="266"/>
      <c r="H89" s="244" t="s">
        <v>1507</v>
      </c>
      <c r="I89" s="244" t="s">
        <v>1485</v>
      </c>
      <c r="J89" s="244">
        <v>20</v>
      </c>
      <c r="K89" s="256"/>
    </row>
    <row r="90" spans="2:11" s="1" customFormat="1" ht="15" customHeight="1">
      <c r="B90" s="267"/>
      <c r="C90" s="244" t="s">
        <v>1508</v>
      </c>
      <c r="D90" s="244"/>
      <c r="E90" s="244"/>
      <c r="F90" s="265" t="s">
        <v>1489</v>
      </c>
      <c r="G90" s="266"/>
      <c r="H90" s="244" t="s">
        <v>1509</v>
      </c>
      <c r="I90" s="244" t="s">
        <v>1485</v>
      </c>
      <c r="J90" s="244">
        <v>50</v>
      </c>
      <c r="K90" s="256"/>
    </row>
    <row r="91" spans="2:11" s="1" customFormat="1" ht="15" customHeight="1">
      <c r="B91" s="267"/>
      <c r="C91" s="244" t="s">
        <v>1510</v>
      </c>
      <c r="D91" s="244"/>
      <c r="E91" s="244"/>
      <c r="F91" s="265" t="s">
        <v>1489</v>
      </c>
      <c r="G91" s="266"/>
      <c r="H91" s="244" t="s">
        <v>1510</v>
      </c>
      <c r="I91" s="244" t="s">
        <v>1485</v>
      </c>
      <c r="J91" s="244">
        <v>50</v>
      </c>
      <c r="K91" s="256"/>
    </row>
    <row r="92" spans="2:11" s="1" customFormat="1" ht="15" customHeight="1">
      <c r="B92" s="267"/>
      <c r="C92" s="244" t="s">
        <v>1511</v>
      </c>
      <c r="D92" s="244"/>
      <c r="E92" s="244"/>
      <c r="F92" s="265" t="s">
        <v>1489</v>
      </c>
      <c r="G92" s="266"/>
      <c r="H92" s="244" t="s">
        <v>1512</v>
      </c>
      <c r="I92" s="244" t="s">
        <v>1485</v>
      </c>
      <c r="J92" s="244">
        <v>255</v>
      </c>
      <c r="K92" s="256"/>
    </row>
    <row r="93" spans="2:11" s="1" customFormat="1" ht="15" customHeight="1">
      <c r="B93" s="267"/>
      <c r="C93" s="244" t="s">
        <v>1513</v>
      </c>
      <c r="D93" s="244"/>
      <c r="E93" s="244"/>
      <c r="F93" s="265" t="s">
        <v>1483</v>
      </c>
      <c r="G93" s="266"/>
      <c r="H93" s="244" t="s">
        <v>1514</v>
      </c>
      <c r="I93" s="244" t="s">
        <v>1515</v>
      </c>
      <c r="J93" s="244"/>
      <c r="K93" s="256"/>
    </row>
    <row r="94" spans="2:11" s="1" customFormat="1" ht="15" customHeight="1">
      <c r="B94" s="267"/>
      <c r="C94" s="244" t="s">
        <v>1516</v>
      </c>
      <c r="D94" s="244"/>
      <c r="E94" s="244"/>
      <c r="F94" s="265" t="s">
        <v>1483</v>
      </c>
      <c r="G94" s="266"/>
      <c r="H94" s="244" t="s">
        <v>1517</v>
      </c>
      <c r="I94" s="244" t="s">
        <v>1518</v>
      </c>
      <c r="J94" s="244"/>
      <c r="K94" s="256"/>
    </row>
    <row r="95" spans="2:11" s="1" customFormat="1" ht="15" customHeight="1">
      <c r="B95" s="267"/>
      <c r="C95" s="244" t="s">
        <v>1519</v>
      </c>
      <c r="D95" s="244"/>
      <c r="E95" s="244"/>
      <c r="F95" s="265" t="s">
        <v>1483</v>
      </c>
      <c r="G95" s="266"/>
      <c r="H95" s="244" t="s">
        <v>1519</v>
      </c>
      <c r="I95" s="244" t="s">
        <v>1518</v>
      </c>
      <c r="J95" s="244"/>
      <c r="K95" s="256"/>
    </row>
    <row r="96" spans="2:11" s="1" customFormat="1" ht="15" customHeight="1">
      <c r="B96" s="267"/>
      <c r="C96" s="244" t="s">
        <v>37</v>
      </c>
      <c r="D96" s="244"/>
      <c r="E96" s="244"/>
      <c r="F96" s="265" t="s">
        <v>1483</v>
      </c>
      <c r="G96" s="266"/>
      <c r="H96" s="244" t="s">
        <v>1520</v>
      </c>
      <c r="I96" s="244" t="s">
        <v>1518</v>
      </c>
      <c r="J96" s="244"/>
      <c r="K96" s="256"/>
    </row>
    <row r="97" spans="2:11" s="1" customFormat="1" ht="15" customHeight="1">
      <c r="B97" s="267"/>
      <c r="C97" s="244" t="s">
        <v>47</v>
      </c>
      <c r="D97" s="244"/>
      <c r="E97" s="244"/>
      <c r="F97" s="265" t="s">
        <v>1483</v>
      </c>
      <c r="G97" s="266"/>
      <c r="H97" s="244" t="s">
        <v>1521</v>
      </c>
      <c r="I97" s="244" t="s">
        <v>1518</v>
      </c>
      <c r="J97" s="244"/>
      <c r="K97" s="256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3" t="s">
        <v>1522</v>
      </c>
      <c r="D102" s="363"/>
      <c r="E102" s="363"/>
      <c r="F102" s="363"/>
      <c r="G102" s="363"/>
      <c r="H102" s="363"/>
      <c r="I102" s="363"/>
      <c r="J102" s="363"/>
      <c r="K102" s="256"/>
    </row>
    <row r="103" spans="2:11" s="1" customFormat="1" ht="17.25" customHeight="1">
      <c r="B103" s="255"/>
      <c r="C103" s="257" t="s">
        <v>1477</v>
      </c>
      <c r="D103" s="257"/>
      <c r="E103" s="257"/>
      <c r="F103" s="257" t="s">
        <v>1478</v>
      </c>
      <c r="G103" s="258"/>
      <c r="H103" s="257" t="s">
        <v>53</v>
      </c>
      <c r="I103" s="257" t="s">
        <v>56</v>
      </c>
      <c r="J103" s="257" t="s">
        <v>1479</v>
      </c>
      <c r="K103" s="256"/>
    </row>
    <row r="104" spans="2:11" s="1" customFormat="1" ht="17.25" customHeight="1">
      <c r="B104" s="255"/>
      <c r="C104" s="259" t="s">
        <v>1480</v>
      </c>
      <c r="D104" s="259"/>
      <c r="E104" s="259"/>
      <c r="F104" s="260" t="s">
        <v>1481</v>
      </c>
      <c r="G104" s="261"/>
      <c r="H104" s="259"/>
      <c r="I104" s="259"/>
      <c r="J104" s="259" t="s">
        <v>1482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5"/>
      <c r="H105" s="257"/>
      <c r="I105" s="257"/>
      <c r="J105" s="257"/>
      <c r="K105" s="256"/>
    </row>
    <row r="106" spans="2:11" s="1" customFormat="1" ht="15" customHeight="1">
      <c r="B106" s="255"/>
      <c r="C106" s="244" t="s">
        <v>52</v>
      </c>
      <c r="D106" s="264"/>
      <c r="E106" s="264"/>
      <c r="F106" s="265" t="s">
        <v>1483</v>
      </c>
      <c r="G106" s="244"/>
      <c r="H106" s="244" t="s">
        <v>1523</v>
      </c>
      <c r="I106" s="244" t="s">
        <v>1485</v>
      </c>
      <c r="J106" s="244">
        <v>20</v>
      </c>
      <c r="K106" s="256"/>
    </row>
    <row r="107" spans="2:11" s="1" customFormat="1" ht="15" customHeight="1">
      <c r="B107" s="255"/>
      <c r="C107" s="244" t="s">
        <v>1486</v>
      </c>
      <c r="D107" s="244"/>
      <c r="E107" s="244"/>
      <c r="F107" s="265" t="s">
        <v>1483</v>
      </c>
      <c r="G107" s="244"/>
      <c r="H107" s="244" t="s">
        <v>1523</v>
      </c>
      <c r="I107" s="244" t="s">
        <v>1485</v>
      </c>
      <c r="J107" s="244">
        <v>120</v>
      </c>
      <c r="K107" s="256"/>
    </row>
    <row r="108" spans="2:11" s="1" customFormat="1" ht="15" customHeight="1">
      <c r="B108" s="267"/>
      <c r="C108" s="244" t="s">
        <v>1488</v>
      </c>
      <c r="D108" s="244"/>
      <c r="E108" s="244"/>
      <c r="F108" s="265" t="s">
        <v>1489</v>
      </c>
      <c r="G108" s="244"/>
      <c r="H108" s="244" t="s">
        <v>1523</v>
      </c>
      <c r="I108" s="244" t="s">
        <v>1485</v>
      </c>
      <c r="J108" s="244">
        <v>50</v>
      </c>
      <c r="K108" s="256"/>
    </row>
    <row r="109" spans="2:11" s="1" customFormat="1" ht="15" customHeight="1">
      <c r="B109" s="267"/>
      <c r="C109" s="244" t="s">
        <v>1491</v>
      </c>
      <c r="D109" s="244"/>
      <c r="E109" s="244"/>
      <c r="F109" s="265" t="s">
        <v>1483</v>
      </c>
      <c r="G109" s="244"/>
      <c r="H109" s="244" t="s">
        <v>1523</v>
      </c>
      <c r="I109" s="244" t="s">
        <v>1493</v>
      </c>
      <c r="J109" s="244"/>
      <c r="K109" s="256"/>
    </row>
    <row r="110" spans="2:11" s="1" customFormat="1" ht="15" customHeight="1">
      <c r="B110" s="267"/>
      <c r="C110" s="244" t="s">
        <v>1502</v>
      </c>
      <c r="D110" s="244"/>
      <c r="E110" s="244"/>
      <c r="F110" s="265" t="s">
        <v>1489</v>
      </c>
      <c r="G110" s="244"/>
      <c r="H110" s="244" t="s">
        <v>1523</v>
      </c>
      <c r="I110" s="244" t="s">
        <v>1485</v>
      </c>
      <c r="J110" s="244">
        <v>50</v>
      </c>
      <c r="K110" s="256"/>
    </row>
    <row r="111" spans="2:11" s="1" customFormat="1" ht="15" customHeight="1">
      <c r="B111" s="267"/>
      <c r="C111" s="244" t="s">
        <v>1510</v>
      </c>
      <c r="D111" s="244"/>
      <c r="E111" s="244"/>
      <c r="F111" s="265" t="s">
        <v>1489</v>
      </c>
      <c r="G111" s="244"/>
      <c r="H111" s="244" t="s">
        <v>1523</v>
      </c>
      <c r="I111" s="244" t="s">
        <v>1485</v>
      </c>
      <c r="J111" s="244">
        <v>50</v>
      </c>
      <c r="K111" s="256"/>
    </row>
    <row r="112" spans="2:11" s="1" customFormat="1" ht="15" customHeight="1">
      <c r="B112" s="267"/>
      <c r="C112" s="244" t="s">
        <v>1508</v>
      </c>
      <c r="D112" s="244"/>
      <c r="E112" s="244"/>
      <c r="F112" s="265" t="s">
        <v>1489</v>
      </c>
      <c r="G112" s="244"/>
      <c r="H112" s="244" t="s">
        <v>1523</v>
      </c>
      <c r="I112" s="244" t="s">
        <v>1485</v>
      </c>
      <c r="J112" s="244">
        <v>50</v>
      </c>
      <c r="K112" s="256"/>
    </row>
    <row r="113" spans="2:11" s="1" customFormat="1" ht="15" customHeight="1">
      <c r="B113" s="267"/>
      <c r="C113" s="244" t="s">
        <v>52</v>
      </c>
      <c r="D113" s="244"/>
      <c r="E113" s="244"/>
      <c r="F113" s="265" t="s">
        <v>1483</v>
      </c>
      <c r="G113" s="244"/>
      <c r="H113" s="244" t="s">
        <v>1524</v>
      </c>
      <c r="I113" s="244" t="s">
        <v>1485</v>
      </c>
      <c r="J113" s="244">
        <v>20</v>
      </c>
      <c r="K113" s="256"/>
    </row>
    <row r="114" spans="2:11" s="1" customFormat="1" ht="15" customHeight="1">
      <c r="B114" s="267"/>
      <c r="C114" s="244" t="s">
        <v>1525</v>
      </c>
      <c r="D114" s="244"/>
      <c r="E114" s="244"/>
      <c r="F114" s="265" t="s">
        <v>1483</v>
      </c>
      <c r="G114" s="244"/>
      <c r="H114" s="244" t="s">
        <v>1526</v>
      </c>
      <c r="I114" s="244" t="s">
        <v>1485</v>
      </c>
      <c r="J114" s="244">
        <v>120</v>
      </c>
      <c r="K114" s="256"/>
    </row>
    <row r="115" spans="2:11" s="1" customFormat="1" ht="15" customHeight="1">
      <c r="B115" s="267"/>
      <c r="C115" s="244" t="s">
        <v>37</v>
      </c>
      <c r="D115" s="244"/>
      <c r="E115" s="244"/>
      <c r="F115" s="265" t="s">
        <v>1483</v>
      </c>
      <c r="G115" s="244"/>
      <c r="H115" s="244" t="s">
        <v>1527</v>
      </c>
      <c r="I115" s="244" t="s">
        <v>1518</v>
      </c>
      <c r="J115" s="244"/>
      <c r="K115" s="256"/>
    </row>
    <row r="116" spans="2:11" s="1" customFormat="1" ht="15" customHeight="1">
      <c r="B116" s="267"/>
      <c r="C116" s="244" t="s">
        <v>47</v>
      </c>
      <c r="D116" s="244"/>
      <c r="E116" s="244"/>
      <c r="F116" s="265" t="s">
        <v>1483</v>
      </c>
      <c r="G116" s="244"/>
      <c r="H116" s="244" t="s">
        <v>1528</v>
      </c>
      <c r="I116" s="244" t="s">
        <v>1518</v>
      </c>
      <c r="J116" s="244"/>
      <c r="K116" s="256"/>
    </row>
    <row r="117" spans="2:11" s="1" customFormat="1" ht="15" customHeight="1">
      <c r="B117" s="267"/>
      <c r="C117" s="244" t="s">
        <v>56</v>
      </c>
      <c r="D117" s="244"/>
      <c r="E117" s="244"/>
      <c r="F117" s="265" t="s">
        <v>1483</v>
      </c>
      <c r="G117" s="244"/>
      <c r="H117" s="244" t="s">
        <v>1529</v>
      </c>
      <c r="I117" s="244" t="s">
        <v>1530</v>
      </c>
      <c r="J117" s="244"/>
      <c r="K117" s="256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78"/>
      <c r="D119" s="278"/>
      <c r="E119" s="278"/>
      <c r="F119" s="279"/>
      <c r="G119" s="278"/>
      <c r="H119" s="278"/>
      <c r="I119" s="278"/>
      <c r="J119" s="278"/>
      <c r="K119" s="277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0"/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2:11" s="1" customFormat="1" ht="45" customHeight="1">
      <c r="B122" s="283"/>
      <c r="C122" s="364" t="s">
        <v>1531</v>
      </c>
      <c r="D122" s="364"/>
      <c r="E122" s="364"/>
      <c r="F122" s="364"/>
      <c r="G122" s="364"/>
      <c r="H122" s="364"/>
      <c r="I122" s="364"/>
      <c r="J122" s="364"/>
      <c r="K122" s="284"/>
    </row>
    <row r="123" spans="2:11" s="1" customFormat="1" ht="17.25" customHeight="1">
      <c r="B123" s="285"/>
      <c r="C123" s="257" t="s">
        <v>1477</v>
      </c>
      <c r="D123" s="257"/>
      <c r="E123" s="257"/>
      <c r="F123" s="257" t="s">
        <v>1478</v>
      </c>
      <c r="G123" s="258"/>
      <c r="H123" s="257" t="s">
        <v>53</v>
      </c>
      <c r="I123" s="257" t="s">
        <v>56</v>
      </c>
      <c r="J123" s="257" t="s">
        <v>1479</v>
      </c>
      <c r="K123" s="286"/>
    </row>
    <row r="124" spans="2:11" s="1" customFormat="1" ht="17.25" customHeight="1">
      <c r="B124" s="285"/>
      <c r="C124" s="259" t="s">
        <v>1480</v>
      </c>
      <c r="D124" s="259"/>
      <c r="E124" s="259"/>
      <c r="F124" s="260" t="s">
        <v>1481</v>
      </c>
      <c r="G124" s="261"/>
      <c r="H124" s="259"/>
      <c r="I124" s="259"/>
      <c r="J124" s="259" t="s">
        <v>1482</v>
      </c>
      <c r="K124" s="286"/>
    </row>
    <row r="125" spans="2:11" s="1" customFormat="1" ht="5.25" customHeight="1">
      <c r="B125" s="287"/>
      <c r="C125" s="262"/>
      <c r="D125" s="262"/>
      <c r="E125" s="262"/>
      <c r="F125" s="262"/>
      <c r="G125" s="288"/>
      <c r="H125" s="262"/>
      <c r="I125" s="262"/>
      <c r="J125" s="262"/>
      <c r="K125" s="289"/>
    </row>
    <row r="126" spans="2:11" s="1" customFormat="1" ht="15" customHeight="1">
      <c r="B126" s="287"/>
      <c r="C126" s="244" t="s">
        <v>1486</v>
      </c>
      <c r="D126" s="264"/>
      <c r="E126" s="264"/>
      <c r="F126" s="265" t="s">
        <v>1483</v>
      </c>
      <c r="G126" s="244"/>
      <c r="H126" s="244" t="s">
        <v>1523</v>
      </c>
      <c r="I126" s="244" t="s">
        <v>1485</v>
      </c>
      <c r="J126" s="244">
        <v>120</v>
      </c>
      <c r="K126" s="290"/>
    </row>
    <row r="127" spans="2:11" s="1" customFormat="1" ht="15" customHeight="1">
      <c r="B127" s="287"/>
      <c r="C127" s="244" t="s">
        <v>1532</v>
      </c>
      <c r="D127" s="244"/>
      <c r="E127" s="244"/>
      <c r="F127" s="265" t="s">
        <v>1483</v>
      </c>
      <c r="G127" s="244"/>
      <c r="H127" s="244" t="s">
        <v>1533</v>
      </c>
      <c r="I127" s="244" t="s">
        <v>1485</v>
      </c>
      <c r="J127" s="244" t="s">
        <v>1534</v>
      </c>
      <c r="K127" s="290"/>
    </row>
    <row r="128" spans="2:11" s="1" customFormat="1" ht="15" customHeight="1">
      <c r="B128" s="287"/>
      <c r="C128" s="244" t="s">
        <v>1431</v>
      </c>
      <c r="D128" s="244"/>
      <c r="E128" s="244"/>
      <c r="F128" s="265" t="s">
        <v>1483</v>
      </c>
      <c r="G128" s="244"/>
      <c r="H128" s="244" t="s">
        <v>1535</v>
      </c>
      <c r="I128" s="244" t="s">
        <v>1485</v>
      </c>
      <c r="J128" s="244" t="s">
        <v>1534</v>
      </c>
      <c r="K128" s="290"/>
    </row>
    <row r="129" spans="2:11" s="1" customFormat="1" ht="15" customHeight="1">
      <c r="B129" s="287"/>
      <c r="C129" s="244" t="s">
        <v>1494</v>
      </c>
      <c r="D129" s="244"/>
      <c r="E129" s="244"/>
      <c r="F129" s="265" t="s">
        <v>1489</v>
      </c>
      <c r="G129" s="244"/>
      <c r="H129" s="244" t="s">
        <v>1495</v>
      </c>
      <c r="I129" s="244" t="s">
        <v>1485</v>
      </c>
      <c r="J129" s="244">
        <v>15</v>
      </c>
      <c r="K129" s="290"/>
    </row>
    <row r="130" spans="2:11" s="1" customFormat="1" ht="15" customHeight="1">
      <c r="B130" s="287"/>
      <c r="C130" s="268" t="s">
        <v>1496</v>
      </c>
      <c r="D130" s="268"/>
      <c r="E130" s="268"/>
      <c r="F130" s="269" t="s">
        <v>1489</v>
      </c>
      <c r="G130" s="268"/>
      <c r="H130" s="268" t="s">
        <v>1497</v>
      </c>
      <c r="I130" s="268" t="s">
        <v>1485</v>
      </c>
      <c r="J130" s="268">
        <v>15</v>
      </c>
      <c r="K130" s="290"/>
    </row>
    <row r="131" spans="2:11" s="1" customFormat="1" ht="15" customHeight="1">
      <c r="B131" s="287"/>
      <c r="C131" s="268" t="s">
        <v>1498</v>
      </c>
      <c r="D131" s="268"/>
      <c r="E131" s="268"/>
      <c r="F131" s="269" t="s">
        <v>1489</v>
      </c>
      <c r="G131" s="268"/>
      <c r="H131" s="268" t="s">
        <v>1499</v>
      </c>
      <c r="I131" s="268" t="s">
        <v>1485</v>
      </c>
      <c r="J131" s="268">
        <v>20</v>
      </c>
      <c r="K131" s="290"/>
    </row>
    <row r="132" spans="2:11" s="1" customFormat="1" ht="15" customHeight="1">
      <c r="B132" s="287"/>
      <c r="C132" s="268" t="s">
        <v>1500</v>
      </c>
      <c r="D132" s="268"/>
      <c r="E132" s="268"/>
      <c r="F132" s="269" t="s">
        <v>1489</v>
      </c>
      <c r="G132" s="268"/>
      <c r="H132" s="268" t="s">
        <v>1501</v>
      </c>
      <c r="I132" s="268" t="s">
        <v>1485</v>
      </c>
      <c r="J132" s="268">
        <v>20</v>
      </c>
      <c r="K132" s="290"/>
    </row>
    <row r="133" spans="2:11" s="1" customFormat="1" ht="15" customHeight="1">
      <c r="B133" s="287"/>
      <c r="C133" s="244" t="s">
        <v>1488</v>
      </c>
      <c r="D133" s="244"/>
      <c r="E133" s="244"/>
      <c r="F133" s="265" t="s">
        <v>1489</v>
      </c>
      <c r="G133" s="244"/>
      <c r="H133" s="244" t="s">
        <v>1523</v>
      </c>
      <c r="I133" s="244" t="s">
        <v>1485</v>
      </c>
      <c r="J133" s="244">
        <v>50</v>
      </c>
      <c r="K133" s="290"/>
    </row>
    <row r="134" spans="2:11" s="1" customFormat="1" ht="15" customHeight="1">
      <c r="B134" s="287"/>
      <c r="C134" s="244" t="s">
        <v>1502</v>
      </c>
      <c r="D134" s="244"/>
      <c r="E134" s="244"/>
      <c r="F134" s="265" t="s">
        <v>1489</v>
      </c>
      <c r="G134" s="244"/>
      <c r="H134" s="244" t="s">
        <v>1523</v>
      </c>
      <c r="I134" s="244" t="s">
        <v>1485</v>
      </c>
      <c r="J134" s="244">
        <v>50</v>
      </c>
      <c r="K134" s="290"/>
    </row>
    <row r="135" spans="2:11" s="1" customFormat="1" ht="15" customHeight="1">
      <c r="B135" s="287"/>
      <c r="C135" s="244" t="s">
        <v>1508</v>
      </c>
      <c r="D135" s="244"/>
      <c r="E135" s="244"/>
      <c r="F135" s="265" t="s">
        <v>1489</v>
      </c>
      <c r="G135" s="244"/>
      <c r="H135" s="244" t="s">
        <v>1523</v>
      </c>
      <c r="I135" s="244" t="s">
        <v>1485</v>
      </c>
      <c r="J135" s="244">
        <v>50</v>
      </c>
      <c r="K135" s="290"/>
    </row>
    <row r="136" spans="2:11" s="1" customFormat="1" ht="15" customHeight="1">
      <c r="B136" s="287"/>
      <c r="C136" s="244" t="s">
        <v>1510</v>
      </c>
      <c r="D136" s="244"/>
      <c r="E136" s="244"/>
      <c r="F136" s="265" t="s">
        <v>1489</v>
      </c>
      <c r="G136" s="244"/>
      <c r="H136" s="244" t="s">
        <v>1523</v>
      </c>
      <c r="I136" s="244" t="s">
        <v>1485</v>
      </c>
      <c r="J136" s="244">
        <v>50</v>
      </c>
      <c r="K136" s="290"/>
    </row>
    <row r="137" spans="2:11" s="1" customFormat="1" ht="15" customHeight="1">
      <c r="B137" s="287"/>
      <c r="C137" s="244" t="s">
        <v>1511</v>
      </c>
      <c r="D137" s="244"/>
      <c r="E137" s="244"/>
      <c r="F137" s="265" t="s">
        <v>1489</v>
      </c>
      <c r="G137" s="244"/>
      <c r="H137" s="244" t="s">
        <v>1536</v>
      </c>
      <c r="I137" s="244" t="s">
        <v>1485</v>
      </c>
      <c r="J137" s="244">
        <v>255</v>
      </c>
      <c r="K137" s="290"/>
    </row>
    <row r="138" spans="2:11" s="1" customFormat="1" ht="15" customHeight="1">
      <c r="B138" s="287"/>
      <c r="C138" s="244" t="s">
        <v>1513</v>
      </c>
      <c r="D138" s="244"/>
      <c r="E138" s="244"/>
      <c r="F138" s="265" t="s">
        <v>1483</v>
      </c>
      <c r="G138" s="244"/>
      <c r="H138" s="244" t="s">
        <v>1537</v>
      </c>
      <c r="I138" s="244" t="s">
        <v>1515</v>
      </c>
      <c r="J138" s="244"/>
      <c r="K138" s="290"/>
    </row>
    <row r="139" spans="2:11" s="1" customFormat="1" ht="15" customHeight="1">
      <c r="B139" s="287"/>
      <c r="C139" s="244" t="s">
        <v>1516</v>
      </c>
      <c r="D139" s="244"/>
      <c r="E139" s="244"/>
      <c r="F139" s="265" t="s">
        <v>1483</v>
      </c>
      <c r="G139" s="244"/>
      <c r="H139" s="244" t="s">
        <v>1538</v>
      </c>
      <c r="I139" s="244" t="s">
        <v>1518</v>
      </c>
      <c r="J139" s="244"/>
      <c r="K139" s="290"/>
    </row>
    <row r="140" spans="2:11" s="1" customFormat="1" ht="15" customHeight="1">
      <c r="B140" s="287"/>
      <c r="C140" s="244" t="s">
        <v>1519</v>
      </c>
      <c r="D140" s="244"/>
      <c r="E140" s="244"/>
      <c r="F140" s="265" t="s">
        <v>1483</v>
      </c>
      <c r="G140" s="244"/>
      <c r="H140" s="244" t="s">
        <v>1519</v>
      </c>
      <c r="I140" s="244" t="s">
        <v>1518</v>
      </c>
      <c r="J140" s="244"/>
      <c r="K140" s="290"/>
    </row>
    <row r="141" spans="2:11" s="1" customFormat="1" ht="15" customHeight="1">
      <c r="B141" s="287"/>
      <c r="C141" s="244" t="s">
        <v>37</v>
      </c>
      <c r="D141" s="244"/>
      <c r="E141" s="244"/>
      <c r="F141" s="265" t="s">
        <v>1483</v>
      </c>
      <c r="G141" s="244"/>
      <c r="H141" s="244" t="s">
        <v>1539</v>
      </c>
      <c r="I141" s="244" t="s">
        <v>1518</v>
      </c>
      <c r="J141" s="244"/>
      <c r="K141" s="290"/>
    </row>
    <row r="142" spans="2:11" s="1" customFormat="1" ht="15" customHeight="1">
      <c r="B142" s="287"/>
      <c r="C142" s="244" t="s">
        <v>1540</v>
      </c>
      <c r="D142" s="244"/>
      <c r="E142" s="244"/>
      <c r="F142" s="265" t="s">
        <v>1483</v>
      </c>
      <c r="G142" s="244"/>
      <c r="H142" s="244" t="s">
        <v>1541</v>
      </c>
      <c r="I142" s="244" t="s">
        <v>1518</v>
      </c>
      <c r="J142" s="244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78"/>
      <c r="C144" s="278"/>
      <c r="D144" s="278"/>
      <c r="E144" s="278"/>
      <c r="F144" s="279"/>
      <c r="G144" s="278"/>
      <c r="H144" s="278"/>
      <c r="I144" s="278"/>
      <c r="J144" s="278"/>
      <c r="K144" s="278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3" t="s">
        <v>1542</v>
      </c>
      <c r="D147" s="363"/>
      <c r="E147" s="363"/>
      <c r="F147" s="363"/>
      <c r="G147" s="363"/>
      <c r="H147" s="363"/>
      <c r="I147" s="363"/>
      <c r="J147" s="363"/>
      <c r="K147" s="256"/>
    </row>
    <row r="148" spans="2:11" s="1" customFormat="1" ht="17.25" customHeight="1">
      <c r="B148" s="255"/>
      <c r="C148" s="257" t="s">
        <v>1477</v>
      </c>
      <c r="D148" s="257"/>
      <c r="E148" s="257"/>
      <c r="F148" s="257" t="s">
        <v>1478</v>
      </c>
      <c r="G148" s="258"/>
      <c r="H148" s="257" t="s">
        <v>53</v>
      </c>
      <c r="I148" s="257" t="s">
        <v>56</v>
      </c>
      <c r="J148" s="257" t="s">
        <v>1479</v>
      </c>
      <c r="K148" s="256"/>
    </row>
    <row r="149" spans="2:11" s="1" customFormat="1" ht="17.25" customHeight="1">
      <c r="B149" s="255"/>
      <c r="C149" s="259" t="s">
        <v>1480</v>
      </c>
      <c r="D149" s="259"/>
      <c r="E149" s="259"/>
      <c r="F149" s="260" t="s">
        <v>1481</v>
      </c>
      <c r="G149" s="261"/>
      <c r="H149" s="259"/>
      <c r="I149" s="259"/>
      <c r="J149" s="259" t="s">
        <v>1482</v>
      </c>
      <c r="K149" s="256"/>
    </row>
    <row r="150" spans="2:11" s="1" customFormat="1" ht="5.25" customHeight="1">
      <c r="B150" s="267"/>
      <c r="C150" s="262"/>
      <c r="D150" s="262"/>
      <c r="E150" s="262"/>
      <c r="F150" s="262"/>
      <c r="G150" s="263"/>
      <c r="H150" s="262"/>
      <c r="I150" s="262"/>
      <c r="J150" s="262"/>
      <c r="K150" s="290"/>
    </row>
    <row r="151" spans="2:11" s="1" customFormat="1" ht="15" customHeight="1">
      <c r="B151" s="267"/>
      <c r="C151" s="294" t="s">
        <v>1486</v>
      </c>
      <c r="D151" s="244"/>
      <c r="E151" s="244"/>
      <c r="F151" s="295" t="s">
        <v>1483</v>
      </c>
      <c r="G151" s="244"/>
      <c r="H151" s="294" t="s">
        <v>1523</v>
      </c>
      <c r="I151" s="294" t="s">
        <v>1485</v>
      </c>
      <c r="J151" s="294">
        <v>120</v>
      </c>
      <c r="K151" s="290"/>
    </row>
    <row r="152" spans="2:11" s="1" customFormat="1" ht="15" customHeight="1">
      <c r="B152" s="267"/>
      <c r="C152" s="294" t="s">
        <v>1532</v>
      </c>
      <c r="D152" s="244"/>
      <c r="E152" s="244"/>
      <c r="F152" s="295" t="s">
        <v>1483</v>
      </c>
      <c r="G152" s="244"/>
      <c r="H152" s="294" t="s">
        <v>1543</v>
      </c>
      <c r="I152" s="294" t="s">
        <v>1485</v>
      </c>
      <c r="J152" s="294" t="s">
        <v>1534</v>
      </c>
      <c r="K152" s="290"/>
    </row>
    <row r="153" spans="2:11" s="1" customFormat="1" ht="15" customHeight="1">
      <c r="B153" s="267"/>
      <c r="C153" s="294" t="s">
        <v>1431</v>
      </c>
      <c r="D153" s="244"/>
      <c r="E153" s="244"/>
      <c r="F153" s="295" t="s">
        <v>1483</v>
      </c>
      <c r="G153" s="244"/>
      <c r="H153" s="294" t="s">
        <v>1544</v>
      </c>
      <c r="I153" s="294" t="s">
        <v>1485</v>
      </c>
      <c r="J153" s="294" t="s">
        <v>1534</v>
      </c>
      <c r="K153" s="290"/>
    </row>
    <row r="154" spans="2:11" s="1" customFormat="1" ht="15" customHeight="1">
      <c r="B154" s="267"/>
      <c r="C154" s="294" t="s">
        <v>1488</v>
      </c>
      <c r="D154" s="244"/>
      <c r="E154" s="244"/>
      <c r="F154" s="295" t="s">
        <v>1489</v>
      </c>
      <c r="G154" s="244"/>
      <c r="H154" s="294" t="s">
        <v>1523</v>
      </c>
      <c r="I154" s="294" t="s">
        <v>1485</v>
      </c>
      <c r="J154" s="294">
        <v>50</v>
      </c>
      <c r="K154" s="290"/>
    </row>
    <row r="155" spans="2:11" s="1" customFormat="1" ht="15" customHeight="1">
      <c r="B155" s="267"/>
      <c r="C155" s="294" t="s">
        <v>1491</v>
      </c>
      <c r="D155" s="244"/>
      <c r="E155" s="244"/>
      <c r="F155" s="295" t="s">
        <v>1483</v>
      </c>
      <c r="G155" s="244"/>
      <c r="H155" s="294" t="s">
        <v>1523</v>
      </c>
      <c r="I155" s="294" t="s">
        <v>1493</v>
      </c>
      <c r="J155" s="294"/>
      <c r="K155" s="290"/>
    </row>
    <row r="156" spans="2:11" s="1" customFormat="1" ht="15" customHeight="1">
      <c r="B156" s="267"/>
      <c r="C156" s="294" t="s">
        <v>1502</v>
      </c>
      <c r="D156" s="244"/>
      <c r="E156" s="244"/>
      <c r="F156" s="295" t="s">
        <v>1489</v>
      </c>
      <c r="G156" s="244"/>
      <c r="H156" s="294" t="s">
        <v>1523</v>
      </c>
      <c r="I156" s="294" t="s">
        <v>1485</v>
      </c>
      <c r="J156" s="294">
        <v>50</v>
      </c>
      <c r="K156" s="290"/>
    </row>
    <row r="157" spans="2:11" s="1" customFormat="1" ht="15" customHeight="1">
      <c r="B157" s="267"/>
      <c r="C157" s="294" t="s">
        <v>1510</v>
      </c>
      <c r="D157" s="244"/>
      <c r="E157" s="244"/>
      <c r="F157" s="295" t="s">
        <v>1489</v>
      </c>
      <c r="G157" s="244"/>
      <c r="H157" s="294" t="s">
        <v>1523</v>
      </c>
      <c r="I157" s="294" t="s">
        <v>1485</v>
      </c>
      <c r="J157" s="294">
        <v>50</v>
      </c>
      <c r="K157" s="290"/>
    </row>
    <row r="158" spans="2:11" s="1" customFormat="1" ht="15" customHeight="1">
      <c r="B158" s="267"/>
      <c r="C158" s="294" t="s">
        <v>1508</v>
      </c>
      <c r="D158" s="244"/>
      <c r="E158" s="244"/>
      <c r="F158" s="295" t="s">
        <v>1489</v>
      </c>
      <c r="G158" s="244"/>
      <c r="H158" s="294" t="s">
        <v>1523</v>
      </c>
      <c r="I158" s="294" t="s">
        <v>1485</v>
      </c>
      <c r="J158" s="294">
        <v>50</v>
      </c>
      <c r="K158" s="290"/>
    </row>
    <row r="159" spans="2:11" s="1" customFormat="1" ht="15" customHeight="1">
      <c r="B159" s="267"/>
      <c r="C159" s="294" t="s">
        <v>109</v>
      </c>
      <c r="D159" s="244"/>
      <c r="E159" s="244"/>
      <c r="F159" s="295" t="s">
        <v>1483</v>
      </c>
      <c r="G159" s="244"/>
      <c r="H159" s="294" t="s">
        <v>1545</v>
      </c>
      <c r="I159" s="294" t="s">
        <v>1485</v>
      </c>
      <c r="J159" s="294" t="s">
        <v>1546</v>
      </c>
      <c r="K159" s="290"/>
    </row>
    <row r="160" spans="2:11" s="1" customFormat="1" ht="15" customHeight="1">
      <c r="B160" s="267"/>
      <c r="C160" s="294" t="s">
        <v>1547</v>
      </c>
      <c r="D160" s="244"/>
      <c r="E160" s="244"/>
      <c r="F160" s="295" t="s">
        <v>1483</v>
      </c>
      <c r="G160" s="244"/>
      <c r="H160" s="294" t="s">
        <v>1548</v>
      </c>
      <c r="I160" s="294" t="s">
        <v>1518</v>
      </c>
      <c r="J160" s="294"/>
      <c r="K160" s="290"/>
    </row>
    <row r="161" spans="2:11" s="1" customFormat="1" ht="15" customHeight="1">
      <c r="B161" s="296"/>
      <c r="C161" s="276"/>
      <c r="D161" s="276"/>
      <c r="E161" s="276"/>
      <c r="F161" s="276"/>
      <c r="G161" s="276"/>
      <c r="H161" s="276"/>
      <c r="I161" s="276"/>
      <c r="J161" s="276"/>
      <c r="K161" s="297"/>
    </row>
    <row r="162" spans="2:11" s="1" customFormat="1" ht="18.75" customHeight="1">
      <c r="B162" s="278"/>
      <c r="C162" s="288"/>
      <c r="D162" s="288"/>
      <c r="E162" s="288"/>
      <c r="F162" s="298"/>
      <c r="G162" s="288"/>
      <c r="H162" s="288"/>
      <c r="I162" s="288"/>
      <c r="J162" s="288"/>
      <c r="K162" s="278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4" t="s">
        <v>1549</v>
      </c>
      <c r="D165" s="364"/>
      <c r="E165" s="364"/>
      <c r="F165" s="364"/>
      <c r="G165" s="364"/>
      <c r="H165" s="364"/>
      <c r="I165" s="364"/>
      <c r="J165" s="364"/>
      <c r="K165" s="237"/>
    </row>
    <row r="166" spans="2:11" s="1" customFormat="1" ht="17.25" customHeight="1">
      <c r="B166" s="236"/>
      <c r="C166" s="257" t="s">
        <v>1477</v>
      </c>
      <c r="D166" s="257"/>
      <c r="E166" s="257"/>
      <c r="F166" s="257" t="s">
        <v>1478</v>
      </c>
      <c r="G166" s="299"/>
      <c r="H166" s="300" t="s">
        <v>53</v>
      </c>
      <c r="I166" s="300" t="s">
        <v>56</v>
      </c>
      <c r="J166" s="257" t="s">
        <v>1479</v>
      </c>
      <c r="K166" s="237"/>
    </row>
    <row r="167" spans="2:11" s="1" customFormat="1" ht="17.25" customHeight="1">
      <c r="B167" s="238"/>
      <c r="C167" s="259" t="s">
        <v>1480</v>
      </c>
      <c r="D167" s="259"/>
      <c r="E167" s="259"/>
      <c r="F167" s="260" t="s">
        <v>1481</v>
      </c>
      <c r="G167" s="301"/>
      <c r="H167" s="302"/>
      <c r="I167" s="302"/>
      <c r="J167" s="259" t="s">
        <v>1482</v>
      </c>
      <c r="K167" s="239"/>
    </row>
    <row r="168" spans="2:11" s="1" customFormat="1" ht="5.25" customHeight="1">
      <c r="B168" s="267"/>
      <c r="C168" s="262"/>
      <c r="D168" s="262"/>
      <c r="E168" s="262"/>
      <c r="F168" s="262"/>
      <c r="G168" s="263"/>
      <c r="H168" s="262"/>
      <c r="I168" s="262"/>
      <c r="J168" s="262"/>
      <c r="K168" s="290"/>
    </row>
    <row r="169" spans="2:11" s="1" customFormat="1" ht="15" customHeight="1">
      <c r="B169" s="267"/>
      <c r="C169" s="244" t="s">
        <v>1486</v>
      </c>
      <c r="D169" s="244"/>
      <c r="E169" s="244"/>
      <c r="F169" s="265" t="s">
        <v>1483</v>
      </c>
      <c r="G169" s="244"/>
      <c r="H169" s="244" t="s">
        <v>1523</v>
      </c>
      <c r="I169" s="244" t="s">
        <v>1485</v>
      </c>
      <c r="J169" s="244">
        <v>120</v>
      </c>
      <c r="K169" s="290"/>
    </row>
    <row r="170" spans="2:11" s="1" customFormat="1" ht="15" customHeight="1">
      <c r="B170" s="267"/>
      <c r="C170" s="244" t="s">
        <v>1532</v>
      </c>
      <c r="D170" s="244"/>
      <c r="E170" s="244"/>
      <c r="F170" s="265" t="s">
        <v>1483</v>
      </c>
      <c r="G170" s="244"/>
      <c r="H170" s="244" t="s">
        <v>1533</v>
      </c>
      <c r="I170" s="244" t="s">
        <v>1485</v>
      </c>
      <c r="J170" s="244" t="s">
        <v>1534</v>
      </c>
      <c r="K170" s="290"/>
    </row>
    <row r="171" spans="2:11" s="1" customFormat="1" ht="15" customHeight="1">
      <c r="B171" s="267"/>
      <c r="C171" s="244" t="s">
        <v>1431</v>
      </c>
      <c r="D171" s="244"/>
      <c r="E171" s="244"/>
      <c r="F171" s="265" t="s">
        <v>1483</v>
      </c>
      <c r="G171" s="244"/>
      <c r="H171" s="244" t="s">
        <v>1550</v>
      </c>
      <c r="I171" s="244" t="s">
        <v>1485</v>
      </c>
      <c r="J171" s="244" t="s">
        <v>1534</v>
      </c>
      <c r="K171" s="290"/>
    </row>
    <row r="172" spans="2:11" s="1" customFormat="1" ht="15" customHeight="1">
      <c r="B172" s="267"/>
      <c r="C172" s="244" t="s">
        <v>1488</v>
      </c>
      <c r="D172" s="244"/>
      <c r="E172" s="244"/>
      <c r="F172" s="265" t="s">
        <v>1489</v>
      </c>
      <c r="G172" s="244"/>
      <c r="H172" s="244" t="s">
        <v>1550</v>
      </c>
      <c r="I172" s="244" t="s">
        <v>1485</v>
      </c>
      <c r="J172" s="244">
        <v>50</v>
      </c>
      <c r="K172" s="290"/>
    </row>
    <row r="173" spans="2:11" s="1" customFormat="1" ht="15" customHeight="1">
      <c r="B173" s="267"/>
      <c r="C173" s="244" t="s">
        <v>1491</v>
      </c>
      <c r="D173" s="244"/>
      <c r="E173" s="244"/>
      <c r="F173" s="265" t="s">
        <v>1483</v>
      </c>
      <c r="G173" s="244"/>
      <c r="H173" s="244" t="s">
        <v>1550</v>
      </c>
      <c r="I173" s="244" t="s">
        <v>1493</v>
      </c>
      <c r="J173" s="244"/>
      <c r="K173" s="290"/>
    </row>
    <row r="174" spans="2:11" s="1" customFormat="1" ht="15" customHeight="1">
      <c r="B174" s="267"/>
      <c r="C174" s="244" t="s">
        <v>1502</v>
      </c>
      <c r="D174" s="244"/>
      <c r="E174" s="244"/>
      <c r="F174" s="265" t="s">
        <v>1489</v>
      </c>
      <c r="G174" s="244"/>
      <c r="H174" s="244" t="s">
        <v>1550</v>
      </c>
      <c r="I174" s="244" t="s">
        <v>1485</v>
      </c>
      <c r="J174" s="244">
        <v>50</v>
      </c>
      <c r="K174" s="290"/>
    </row>
    <row r="175" spans="2:11" s="1" customFormat="1" ht="15" customHeight="1">
      <c r="B175" s="267"/>
      <c r="C175" s="244" t="s">
        <v>1510</v>
      </c>
      <c r="D175" s="244"/>
      <c r="E175" s="244"/>
      <c r="F175" s="265" t="s">
        <v>1489</v>
      </c>
      <c r="G175" s="244"/>
      <c r="H175" s="244" t="s">
        <v>1550</v>
      </c>
      <c r="I175" s="244" t="s">
        <v>1485</v>
      </c>
      <c r="J175" s="244">
        <v>50</v>
      </c>
      <c r="K175" s="290"/>
    </row>
    <row r="176" spans="2:11" s="1" customFormat="1" ht="15" customHeight="1">
      <c r="B176" s="267"/>
      <c r="C176" s="244" t="s">
        <v>1508</v>
      </c>
      <c r="D176" s="244"/>
      <c r="E176" s="244"/>
      <c r="F176" s="265" t="s">
        <v>1489</v>
      </c>
      <c r="G176" s="244"/>
      <c r="H176" s="244" t="s">
        <v>1550</v>
      </c>
      <c r="I176" s="244" t="s">
        <v>1485</v>
      </c>
      <c r="J176" s="244">
        <v>50</v>
      </c>
      <c r="K176" s="290"/>
    </row>
    <row r="177" spans="2:11" s="1" customFormat="1" ht="15" customHeight="1">
      <c r="B177" s="267"/>
      <c r="C177" s="244" t="s">
        <v>120</v>
      </c>
      <c r="D177" s="244"/>
      <c r="E177" s="244"/>
      <c r="F177" s="265" t="s">
        <v>1483</v>
      </c>
      <c r="G177" s="244"/>
      <c r="H177" s="244" t="s">
        <v>1551</v>
      </c>
      <c r="I177" s="244" t="s">
        <v>1552</v>
      </c>
      <c r="J177" s="244"/>
      <c r="K177" s="290"/>
    </row>
    <row r="178" spans="2:11" s="1" customFormat="1" ht="15" customHeight="1">
      <c r="B178" s="267"/>
      <c r="C178" s="244" t="s">
        <v>56</v>
      </c>
      <c r="D178" s="244"/>
      <c r="E178" s="244"/>
      <c r="F178" s="265" t="s">
        <v>1483</v>
      </c>
      <c r="G178" s="244"/>
      <c r="H178" s="244" t="s">
        <v>1553</v>
      </c>
      <c r="I178" s="244" t="s">
        <v>1554</v>
      </c>
      <c r="J178" s="244">
        <v>1</v>
      </c>
      <c r="K178" s="290"/>
    </row>
    <row r="179" spans="2:11" s="1" customFormat="1" ht="15" customHeight="1">
      <c r="B179" s="267"/>
      <c r="C179" s="244" t="s">
        <v>52</v>
      </c>
      <c r="D179" s="244"/>
      <c r="E179" s="244"/>
      <c r="F179" s="265" t="s">
        <v>1483</v>
      </c>
      <c r="G179" s="244"/>
      <c r="H179" s="244" t="s">
        <v>1555</v>
      </c>
      <c r="I179" s="244" t="s">
        <v>1485</v>
      </c>
      <c r="J179" s="244">
        <v>20</v>
      </c>
      <c r="K179" s="290"/>
    </row>
    <row r="180" spans="2:11" s="1" customFormat="1" ht="15" customHeight="1">
      <c r="B180" s="267"/>
      <c r="C180" s="244" t="s">
        <v>53</v>
      </c>
      <c r="D180" s="244"/>
      <c r="E180" s="244"/>
      <c r="F180" s="265" t="s">
        <v>1483</v>
      </c>
      <c r="G180" s="244"/>
      <c r="H180" s="244" t="s">
        <v>1556</v>
      </c>
      <c r="I180" s="244" t="s">
        <v>1485</v>
      </c>
      <c r="J180" s="244">
        <v>255</v>
      </c>
      <c r="K180" s="290"/>
    </row>
    <row r="181" spans="2:11" s="1" customFormat="1" ht="15" customHeight="1">
      <c r="B181" s="267"/>
      <c r="C181" s="244" t="s">
        <v>121</v>
      </c>
      <c r="D181" s="244"/>
      <c r="E181" s="244"/>
      <c r="F181" s="265" t="s">
        <v>1483</v>
      </c>
      <c r="G181" s="244"/>
      <c r="H181" s="244" t="s">
        <v>1447</v>
      </c>
      <c r="I181" s="244" t="s">
        <v>1485</v>
      </c>
      <c r="J181" s="244">
        <v>10</v>
      </c>
      <c r="K181" s="290"/>
    </row>
    <row r="182" spans="2:11" s="1" customFormat="1" ht="15" customHeight="1">
      <c r="B182" s="267"/>
      <c r="C182" s="244" t="s">
        <v>122</v>
      </c>
      <c r="D182" s="244"/>
      <c r="E182" s="244"/>
      <c r="F182" s="265" t="s">
        <v>1483</v>
      </c>
      <c r="G182" s="244"/>
      <c r="H182" s="244" t="s">
        <v>1557</v>
      </c>
      <c r="I182" s="244" t="s">
        <v>1518</v>
      </c>
      <c r="J182" s="244"/>
      <c r="K182" s="290"/>
    </row>
    <row r="183" spans="2:11" s="1" customFormat="1" ht="15" customHeight="1">
      <c r="B183" s="267"/>
      <c r="C183" s="244" t="s">
        <v>1558</v>
      </c>
      <c r="D183" s="244"/>
      <c r="E183" s="244"/>
      <c r="F183" s="265" t="s">
        <v>1483</v>
      </c>
      <c r="G183" s="244"/>
      <c r="H183" s="244" t="s">
        <v>1559</v>
      </c>
      <c r="I183" s="244" t="s">
        <v>1518</v>
      </c>
      <c r="J183" s="244"/>
      <c r="K183" s="290"/>
    </row>
    <row r="184" spans="2:11" s="1" customFormat="1" ht="15" customHeight="1">
      <c r="B184" s="267"/>
      <c r="C184" s="244" t="s">
        <v>1547</v>
      </c>
      <c r="D184" s="244"/>
      <c r="E184" s="244"/>
      <c r="F184" s="265" t="s">
        <v>1483</v>
      </c>
      <c r="G184" s="244"/>
      <c r="H184" s="244" t="s">
        <v>1560</v>
      </c>
      <c r="I184" s="244" t="s">
        <v>1518</v>
      </c>
      <c r="J184" s="244"/>
      <c r="K184" s="290"/>
    </row>
    <row r="185" spans="2:11" s="1" customFormat="1" ht="15" customHeight="1">
      <c r="B185" s="267"/>
      <c r="C185" s="244" t="s">
        <v>124</v>
      </c>
      <c r="D185" s="244"/>
      <c r="E185" s="244"/>
      <c r="F185" s="265" t="s">
        <v>1489</v>
      </c>
      <c r="G185" s="244"/>
      <c r="H185" s="244" t="s">
        <v>1561</v>
      </c>
      <c r="I185" s="244" t="s">
        <v>1485</v>
      </c>
      <c r="J185" s="244">
        <v>50</v>
      </c>
      <c r="K185" s="290"/>
    </row>
    <row r="186" spans="2:11" s="1" customFormat="1" ht="15" customHeight="1">
      <c r="B186" s="267"/>
      <c r="C186" s="244" t="s">
        <v>1562</v>
      </c>
      <c r="D186" s="244"/>
      <c r="E186" s="244"/>
      <c r="F186" s="265" t="s">
        <v>1489</v>
      </c>
      <c r="G186" s="244"/>
      <c r="H186" s="244" t="s">
        <v>1563</v>
      </c>
      <c r="I186" s="244" t="s">
        <v>1564</v>
      </c>
      <c r="J186" s="244"/>
      <c r="K186" s="290"/>
    </row>
    <row r="187" spans="2:11" s="1" customFormat="1" ht="15" customHeight="1">
      <c r="B187" s="267"/>
      <c r="C187" s="244" t="s">
        <v>1565</v>
      </c>
      <c r="D187" s="244"/>
      <c r="E187" s="244"/>
      <c r="F187" s="265" t="s">
        <v>1489</v>
      </c>
      <c r="G187" s="244"/>
      <c r="H187" s="244" t="s">
        <v>1566</v>
      </c>
      <c r="I187" s="244" t="s">
        <v>1564</v>
      </c>
      <c r="J187" s="244"/>
      <c r="K187" s="290"/>
    </row>
    <row r="188" spans="2:11" s="1" customFormat="1" ht="15" customHeight="1">
      <c r="B188" s="267"/>
      <c r="C188" s="244" t="s">
        <v>1567</v>
      </c>
      <c r="D188" s="244"/>
      <c r="E188" s="244"/>
      <c r="F188" s="265" t="s">
        <v>1489</v>
      </c>
      <c r="G188" s="244"/>
      <c r="H188" s="244" t="s">
        <v>1568</v>
      </c>
      <c r="I188" s="244" t="s">
        <v>1564</v>
      </c>
      <c r="J188" s="244"/>
      <c r="K188" s="290"/>
    </row>
    <row r="189" spans="2:11" s="1" customFormat="1" ht="15" customHeight="1">
      <c r="B189" s="267"/>
      <c r="C189" s="303" t="s">
        <v>1569</v>
      </c>
      <c r="D189" s="244"/>
      <c r="E189" s="244"/>
      <c r="F189" s="265" t="s">
        <v>1489</v>
      </c>
      <c r="G189" s="244"/>
      <c r="H189" s="244" t="s">
        <v>1570</v>
      </c>
      <c r="I189" s="244" t="s">
        <v>1571</v>
      </c>
      <c r="J189" s="304" t="s">
        <v>1572</v>
      </c>
      <c r="K189" s="290"/>
    </row>
    <row r="190" spans="2:11" s="1" customFormat="1" ht="15" customHeight="1">
      <c r="B190" s="267"/>
      <c r="C190" s="303" t="s">
        <v>41</v>
      </c>
      <c r="D190" s="244"/>
      <c r="E190" s="244"/>
      <c r="F190" s="265" t="s">
        <v>1483</v>
      </c>
      <c r="G190" s="244"/>
      <c r="H190" s="241" t="s">
        <v>1573</v>
      </c>
      <c r="I190" s="244" t="s">
        <v>1574</v>
      </c>
      <c r="J190" s="244"/>
      <c r="K190" s="290"/>
    </row>
    <row r="191" spans="2:11" s="1" customFormat="1" ht="15" customHeight="1">
      <c r="B191" s="267"/>
      <c r="C191" s="303" t="s">
        <v>1575</v>
      </c>
      <c r="D191" s="244"/>
      <c r="E191" s="244"/>
      <c r="F191" s="265" t="s">
        <v>1483</v>
      </c>
      <c r="G191" s="244"/>
      <c r="H191" s="244" t="s">
        <v>1576</v>
      </c>
      <c r="I191" s="244" t="s">
        <v>1518</v>
      </c>
      <c r="J191" s="244"/>
      <c r="K191" s="290"/>
    </row>
    <row r="192" spans="2:11" s="1" customFormat="1" ht="15" customHeight="1">
      <c r="B192" s="267"/>
      <c r="C192" s="303" t="s">
        <v>1577</v>
      </c>
      <c r="D192" s="244"/>
      <c r="E192" s="244"/>
      <c r="F192" s="265" t="s">
        <v>1483</v>
      </c>
      <c r="G192" s="244"/>
      <c r="H192" s="244" t="s">
        <v>1578</v>
      </c>
      <c r="I192" s="244" t="s">
        <v>1518</v>
      </c>
      <c r="J192" s="244"/>
      <c r="K192" s="290"/>
    </row>
    <row r="193" spans="2:11" s="1" customFormat="1" ht="15" customHeight="1">
      <c r="B193" s="267"/>
      <c r="C193" s="303" t="s">
        <v>1579</v>
      </c>
      <c r="D193" s="244"/>
      <c r="E193" s="244"/>
      <c r="F193" s="265" t="s">
        <v>1489</v>
      </c>
      <c r="G193" s="244"/>
      <c r="H193" s="244" t="s">
        <v>1580</v>
      </c>
      <c r="I193" s="244" t="s">
        <v>1518</v>
      </c>
      <c r="J193" s="244"/>
      <c r="K193" s="290"/>
    </row>
    <row r="194" spans="2:11" s="1" customFormat="1" ht="15" customHeight="1">
      <c r="B194" s="296"/>
      <c r="C194" s="305"/>
      <c r="D194" s="276"/>
      <c r="E194" s="276"/>
      <c r="F194" s="276"/>
      <c r="G194" s="276"/>
      <c r="H194" s="276"/>
      <c r="I194" s="276"/>
      <c r="J194" s="276"/>
      <c r="K194" s="297"/>
    </row>
    <row r="195" spans="2:11" s="1" customFormat="1" ht="18.75" customHeight="1">
      <c r="B195" s="278"/>
      <c r="C195" s="288"/>
      <c r="D195" s="288"/>
      <c r="E195" s="288"/>
      <c r="F195" s="298"/>
      <c r="G195" s="288"/>
      <c r="H195" s="288"/>
      <c r="I195" s="288"/>
      <c r="J195" s="288"/>
      <c r="K195" s="278"/>
    </row>
    <row r="196" spans="2:11" s="1" customFormat="1" ht="18.75" customHeight="1">
      <c r="B196" s="278"/>
      <c r="C196" s="288"/>
      <c r="D196" s="288"/>
      <c r="E196" s="288"/>
      <c r="F196" s="298"/>
      <c r="G196" s="288"/>
      <c r="H196" s="288"/>
      <c r="I196" s="288"/>
      <c r="J196" s="288"/>
      <c r="K196" s="278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3.5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364" t="s">
        <v>1581</v>
      </c>
      <c r="D199" s="364"/>
      <c r="E199" s="364"/>
      <c r="F199" s="364"/>
      <c r="G199" s="364"/>
      <c r="H199" s="364"/>
      <c r="I199" s="364"/>
      <c r="J199" s="364"/>
      <c r="K199" s="237"/>
    </row>
    <row r="200" spans="2:11" s="1" customFormat="1" ht="25.5" customHeight="1">
      <c r="B200" s="236"/>
      <c r="C200" s="306" t="s">
        <v>1582</v>
      </c>
      <c r="D200" s="306"/>
      <c r="E200" s="306"/>
      <c r="F200" s="306" t="s">
        <v>1583</v>
      </c>
      <c r="G200" s="307"/>
      <c r="H200" s="365" t="s">
        <v>1584</v>
      </c>
      <c r="I200" s="365"/>
      <c r="J200" s="365"/>
      <c r="K200" s="237"/>
    </row>
    <row r="201" spans="2:11" s="1" customFormat="1" ht="5.25" customHeight="1">
      <c r="B201" s="267"/>
      <c r="C201" s="262"/>
      <c r="D201" s="262"/>
      <c r="E201" s="262"/>
      <c r="F201" s="262"/>
      <c r="G201" s="288"/>
      <c r="H201" s="262"/>
      <c r="I201" s="262"/>
      <c r="J201" s="262"/>
      <c r="K201" s="290"/>
    </row>
    <row r="202" spans="2:11" s="1" customFormat="1" ht="15" customHeight="1">
      <c r="B202" s="267"/>
      <c r="C202" s="244" t="s">
        <v>1574</v>
      </c>
      <c r="D202" s="244"/>
      <c r="E202" s="244"/>
      <c r="F202" s="265" t="s">
        <v>42</v>
      </c>
      <c r="G202" s="244"/>
      <c r="H202" s="366" t="s">
        <v>1585</v>
      </c>
      <c r="I202" s="366"/>
      <c r="J202" s="366"/>
      <c r="K202" s="290"/>
    </row>
    <row r="203" spans="2:11" s="1" customFormat="1" ht="15" customHeight="1">
      <c r="B203" s="267"/>
      <c r="C203" s="244"/>
      <c r="D203" s="244"/>
      <c r="E203" s="244"/>
      <c r="F203" s="265" t="s">
        <v>43</v>
      </c>
      <c r="G203" s="244"/>
      <c r="H203" s="366" t="s">
        <v>1586</v>
      </c>
      <c r="I203" s="366"/>
      <c r="J203" s="366"/>
      <c r="K203" s="290"/>
    </row>
    <row r="204" spans="2:11" s="1" customFormat="1" ht="15" customHeight="1">
      <c r="B204" s="267"/>
      <c r="C204" s="244"/>
      <c r="D204" s="244"/>
      <c r="E204" s="244"/>
      <c r="F204" s="265" t="s">
        <v>46</v>
      </c>
      <c r="G204" s="244"/>
      <c r="H204" s="366" t="s">
        <v>1587</v>
      </c>
      <c r="I204" s="366"/>
      <c r="J204" s="366"/>
      <c r="K204" s="290"/>
    </row>
    <row r="205" spans="2:11" s="1" customFormat="1" ht="15" customHeight="1">
      <c r="B205" s="267"/>
      <c r="C205" s="244"/>
      <c r="D205" s="244"/>
      <c r="E205" s="244"/>
      <c r="F205" s="265" t="s">
        <v>44</v>
      </c>
      <c r="G205" s="244"/>
      <c r="H205" s="366" t="s">
        <v>1588</v>
      </c>
      <c r="I205" s="366"/>
      <c r="J205" s="366"/>
      <c r="K205" s="290"/>
    </row>
    <row r="206" spans="2:11" s="1" customFormat="1" ht="15" customHeight="1">
      <c r="B206" s="267"/>
      <c r="C206" s="244"/>
      <c r="D206" s="244"/>
      <c r="E206" s="244"/>
      <c r="F206" s="265" t="s">
        <v>45</v>
      </c>
      <c r="G206" s="244"/>
      <c r="H206" s="366" t="s">
        <v>1589</v>
      </c>
      <c r="I206" s="366"/>
      <c r="J206" s="366"/>
      <c r="K206" s="290"/>
    </row>
    <row r="207" spans="2:11" s="1" customFormat="1" ht="15" customHeight="1">
      <c r="B207" s="267"/>
      <c r="C207" s="244"/>
      <c r="D207" s="244"/>
      <c r="E207" s="244"/>
      <c r="F207" s="265"/>
      <c r="G207" s="244"/>
      <c r="H207" s="244"/>
      <c r="I207" s="244"/>
      <c r="J207" s="244"/>
      <c r="K207" s="290"/>
    </row>
    <row r="208" spans="2:11" s="1" customFormat="1" ht="15" customHeight="1">
      <c r="B208" s="267"/>
      <c r="C208" s="244" t="s">
        <v>1530</v>
      </c>
      <c r="D208" s="244"/>
      <c r="E208" s="244"/>
      <c r="F208" s="265" t="s">
        <v>78</v>
      </c>
      <c r="G208" s="244"/>
      <c r="H208" s="366" t="s">
        <v>1590</v>
      </c>
      <c r="I208" s="366"/>
      <c r="J208" s="366"/>
      <c r="K208" s="290"/>
    </row>
    <row r="209" spans="2:11" s="1" customFormat="1" ht="15" customHeight="1">
      <c r="B209" s="267"/>
      <c r="C209" s="244"/>
      <c r="D209" s="244"/>
      <c r="E209" s="244"/>
      <c r="F209" s="265" t="s">
        <v>1427</v>
      </c>
      <c r="G209" s="244"/>
      <c r="H209" s="366" t="s">
        <v>1428</v>
      </c>
      <c r="I209" s="366"/>
      <c r="J209" s="366"/>
      <c r="K209" s="290"/>
    </row>
    <row r="210" spans="2:11" s="1" customFormat="1" ht="15" customHeight="1">
      <c r="B210" s="267"/>
      <c r="C210" s="244"/>
      <c r="D210" s="244"/>
      <c r="E210" s="244"/>
      <c r="F210" s="265" t="s">
        <v>1425</v>
      </c>
      <c r="G210" s="244"/>
      <c r="H210" s="366" t="s">
        <v>1591</v>
      </c>
      <c r="I210" s="366"/>
      <c r="J210" s="366"/>
      <c r="K210" s="290"/>
    </row>
    <row r="211" spans="2:11" s="1" customFormat="1" ht="15" customHeight="1">
      <c r="B211" s="308"/>
      <c r="C211" s="244"/>
      <c r="D211" s="244"/>
      <c r="E211" s="244"/>
      <c r="F211" s="265" t="s">
        <v>102</v>
      </c>
      <c r="G211" s="303"/>
      <c r="H211" s="367" t="s">
        <v>103</v>
      </c>
      <c r="I211" s="367"/>
      <c r="J211" s="367"/>
      <c r="K211" s="309"/>
    </row>
    <row r="212" spans="2:11" s="1" customFormat="1" ht="15" customHeight="1">
      <c r="B212" s="308"/>
      <c r="C212" s="244"/>
      <c r="D212" s="244"/>
      <c r="E212" s="244"/>
      <c r="F212" s="265" t="s">
        <v>1429</v>
      </c>
      <c r="G212" s="303"/>
      <c r="H212" s="367" t="s">
        <v>1380</v>
      </c>
      <c r="I212" s="367"/>
      <c r="J212" s="367"/>
      <c r="K212" s="309"/>
    </row>
    <row r="213" spans="2:11" s="1" customFormat="1" ht="15" customHeight="1">
      <c r="B213" s="308"/>
      <c r="C213" s="244"/>
      <c r="D213" s="244"/>
      <c r="E213" s="244"/>
      <c r="F213" s="265"/>
      <c r="G213" s="303"/>
      <c r="H213" s="294"/>
      <c r="I213" s="294"/>
      <c r="J213" s="294"/>
      <c r="K213" s="309"/>
    </row>
    <row r="214" spans="2:11" s="1" customFormat="1" ht="15" customHeight="1">
      <c r="B214" s="308"/>
      <c r="C214" s="244" t="s">
        <v>1554</v>
      </c>
      <c r="D214" s="244"/>
      <c r="E214" s="244"/>
      <c r="F214" s="265">
        <v>1</v>
      </c>
      <c r="G214" s="303"/>
      <c r="H214" s="367" t="s">
        <v>1592</v>
      </c>
      <c r="I214" s="367"/>
      <c r="J214" s="367"/>
      <c r="K214" s="309"/>
    </row>
    <row r="215" spans="2:11" s="1" customFormat="1" ht="15" customHeight="1">
      <c r="B215" s="308"/>
      <c r="C215" s="244"/>
      <c r="D215" s="244"/>
      <c r="E215" s="244"/>
      <c r="F215" s="265">
        <v>2</v>
      </c>
      <c r="G215" s="303"/>
      <c r="H215" s="367" t="s">
        <v>1593</v>
      </c>
      <c r="I215" s="367"/>
      <c r="J215" s="367"/>
      <c r="K215" s="309"/>
    </row>
    <row r="216" spans="2:11" s="1" customFormat="1" ht="15" customHeight="1">
      <c r="B216" s="308"/>
      <c r="C216" s="244"/>
      <c r="D216" s="244"/>
      <c r="E216" s="244"/>
      <c r="F216" s="265">
        <v>3</v>
      </c>
      <c r="G216" s="303"/>
      <c r="H216" s="367" t="s">
        <v>1594</v>
      </c>
      <c r="I216" s="367"/>
      <c r="J216" s="367"/>
      <c r="K216" s="309"/>
    </row>
    <row r="217" spans="2:11" s="1" customFormat="1" ht="15" customHeight="1">
      <c r="B217" s="308"/>
      <c r="C217" s="244"/>
      <c r="D217" s="244"/>
      <c r="E217" s="244"/>
      <c r="F217" s="265">
        <v>4</v>
      </c>
      <c r="G217" s="303"/>
      <c r="H217" s="367" t="s">
        <v>1595</v>
      </c>
      <c r="I217" s="367"/>
      <c r="J217" s="367"/>
      <c r="K217" s="309"/>
    </row>
    <row r="218" spans="2:11" s="1" customFormat="1" ht="12.75" customHeight="1">
      <c r="B218" s="310"/>
      <c r="C218" s="311"/>
      <c r="D218" s="311"/>
      <c r="E218" s="311"/>
      <c r="F218" s="311"/>
      <c r="G218" s="311"/>
      <c r="H218" s="311"/>
      <c r="I218" s="311"/>
      <c r="J218" s="311"/>
      <c r="K218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2022-08-30T06:43:55Z</dcterms:created>
  <dcterms:modified xsi:type="dcterms:W3CDTF">2022-08-30T06:48:36Z</dcterms:modified>
  <cp:category/>
  <cp:version/>
  <cp:contentType/>
  <cp:contentStatus/>
</cp:coreProperties>
</file>