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-2022 - SO 1 - HOLICE I,II" sheetId="2" r:id="rId2"/>
    <sheet name="3-2022 - SO 2 - Cernska s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'2-2022 - SO 1 - HOLICE I,II'!$C$82:$L$142</definedName>
    <definedName name="_xlnm.Print_Area" localSheetId="1">'2-2022 - SO 1 - HOLICE I,II'!$C$4:$K$41,'2-2022 - SO 1 - HOLICE I,II'!$C$47:$K$64,'2-2022 - SO 1 - HOLICE I,II'!$C$70:$L$142</definedName>
    <definedName name="_xlnm._FilterDatabase" localSheetId="2" hidden="1">'3-2022 - SO 2 - Cernska s...'!$C$86:$L$124</definedName>
    <definedName name="_xlnm.Print_Area" localSheetId="2">'3-2022 - SO 2 - Cernska s...'!$C$4:$K$41,'3-2022 - SO 2 - Cernska s...'!$C$47:$K$68,'3-2022 - SO 2 - Cernska s...'!$C$74:$L$124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'3-2022 - SO 2 - Cernska s...'!$86:$86</definedName>
  </definedNames>
  <calcPr fullCalcOnLoad="1"/>
</workbook>
</file>

<file path=xl/sharedStrings.xml><?xml version="1.0" encoding="utf-8"?>
<sst xmlns="http://schemas.openxmlformats.org/spreadsheetml/2006/main" count="1658" uniqueCount="474">
  <si>
    <t>Export Komplet</t>
  </si>
  <si>
    <t>VZ</t>
  </si>
  <si>
    <t>2.0</t>
  </si>
  <si>
    <t>ZAMOK</t>
  </si>
  <si>
    <t>False</t>
  </si>
  <si>
    <t>True</t>
  </si>
  <si>
    <t>{234c30fc-09da-47b4-9d00-ef17a676f991}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</si>
  <si>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</si>
  <si>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</si>
  <si>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</si>
  <si>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</si>
  <si>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</si>
  <si>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</si>
  <si>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</si>
  <si>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</si>
  <si>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</si>
  <si>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</si>
  <si>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</si>
  <si>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Ředice</t>
  </si>
  <si>
    <t>KSO:</t>
  </si>
  <si>
    <t/>
  </si>
  <si>
    <t>CC-CZ:</t>
  </si>
  <si>
    <t>Místo:</t>
  </si>
  <si>
    <t>Horní Ředice</t>
  </si>
  <si>
    <t>Datum:</t>
  </si>
  <si>
    <t>3. 8. 2022</t>
  </si>
  <si>
    <t>Zadavatel:</t>
  </si>
  <si>
    <t>IČ:</t>
  </si>
  <si>
    <t>SPÚ-OVHS</t>
  </si>
  <si>
    <t>DIČ:</t>
  </si>
  <si>
    <t>Uchazeč:</t>
  </si>
  <si>
    <t>Vyplň údaj</t>
  </si>
  <si>
    <t>Projektant:</t>
  </si>
  <si>
    <t xml:space="preserve">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</si>
  <si>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</si>
  <si>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</si>
  <si>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</si>
  <si>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</si>
  <si>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</si>
  <si>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</si>
  <si>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</si>
  <si>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</si>
  <si>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</si>
  <si>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</si>
  <si>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</si>
  <si>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</si>
  <si>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</si>
  <si>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</si>
  <si>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</si>
  <si>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</si>
  <si>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</si>
  <si>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</si>
  <si>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</si>
  <si>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</si>
  <si>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</si>
  <si>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</si>
  <si>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</si>
  <si>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</si>
  <si>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</si>
  <si>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</si>
  <si>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</si>
  <si>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</si>
  <si>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</si>
  <si>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</si>
  <si>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</si>
  <si>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</si>
  <si>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</si>
  <si>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</si>
  <si>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</si>
  <si>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</si>
  <si>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</si>
  <si>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</si>
  <si>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</si>
  <si>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</si>
  <si>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</si>
  <si>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</si>
  <si>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</si>
  <si>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</si>
  <si>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1 - HOLICE I,II</t>
  </si>
  <si>
    <t>STA</t>
  </si>
  <si>
    <t>1</t>
  </si>
  <si>
    <t>{a5f7fd6a-f00a-4740-8609-9afd5e11d00b}</t>
  </si>
  <si>
    <t>2</t>
  </si>
  <si>
    <t>3/2022</t>
  </si>
  <si>
    <t>SO 2 - Cernska strouha</t>
  </si>
  <si>
    <t>{06956bd2-349d-4699-9306-3ee70a445c9f}</t>
  </si>
  <si>
    <t>KRYCÍ LIST SOUPISU PRACÍ</t>
  </si>
  <si>
    <t>Objekt:</t>
  </si>
  <si>
    <t>2/2022 - SO 1 - HOLICE I,II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</si>
  <si>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</si>
  <si>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</si>
  <si>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</si>
  <si>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</si>
  <si>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</si>
  <si>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</si>
  <si>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</si>
  <si>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</si>
  <si>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</si>
  <si>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</si>
  <si>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</si>
  <si>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</si>
  <si>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</si>
  <si>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</si>
  <si>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</si>
  <si>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</si>
  <si>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</si>
  <si>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</si>
  <si>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</si>
  <si>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</si>
  <si>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</si>
  <si>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</si>
  <si>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</si>
  <si>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</si>
  <si>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</si>
  <si>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</si>
  <si>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</si>
  <si>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</si>
  <si>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</si>
  <si>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</si>
  <si>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</si>
  <si>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</si>
  <si>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</si>
  <si>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</si>
  <si>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</si>
  <si>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</si>
  <si>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2022 02</t>
  </si>
  <si>
    <t>4</t>
  </si>
  <si>
    <t>1888508879</t>
  </si>
  <si>
    <t>PP</t>
  </si>
  <si>
    <t>Kosení travin a vodních rostlin po vegetačním období divokého porostu středně hustého</t>
  </si>
  <si>
    <t>Online PSC</t>
  </si>
  <si>
    <t>https://podminky.urs.cz/item/CS_URS_2022_02/111103312</t>
  </si>
  <si>
    <t>VV</t>
  </si>
  <si>
    <t>675*0,3*5/10000</t>
  </si>
  <si>
    <t>111103322</t>
  </si>
  <si>
    <t>Kosení po vegetačním období vodního rostlinstva na břehu středně hustého</t>
  </si>
  <si>
    <t>622444860</t>
  </si>
  <si>
    <t>Kosení travin a vodních rostlin po vegetačním období vodního rostlinstva na břehu středně hustého</t>
  </si>
  <si>
    <t>https://podminky.urs.cz/item/CS_URS_2022_02/111103322</t>
  </si>
  <si>
    <t>675*0,7*5/10000</t>
  </si>
  <si>
    <t>3</t>
  </si>
  <si>
    <t>111203201</t>
  </si>
  <si>
    <t>Odstranění křovin a stromů s ponecháním kořenů z plochy do 1000 m2</t>
  </si>
  <si>
    <t>m2</t>
  </si>
  <si>
    <t>1981258282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</si>
  <si>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</si>
  <si>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</si>
  <si>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112101101</t>
  </si>
  <si>
    <t>Odstranění stromů listnatých průměru kmene přes 100 do 300 mm</t>
  </si>
  <si>
    <t>kus</t>
  </si>
  <si>
    <t>-1622922433</t>
  </si>
  <si>
    <t>Odstranění stromů s odřezáním kmene a s odvětvením listnatých, průměru kmene přes 100 do 300 mm</t>
  </si>
  <si>
    <t>https://podminky.urs.cz/item/CS_URS_2022_02/112101101</t>
  </si>
  <si>
    <t>5</t>
  </si>
  <si>
    <t>112251101</t>
  </si>
  <si>
    <t>Odstranění pařezů průměru přes 100 do 300 mm</t>
  </si>
  <si>
    <t>-495672637</t>
  </si>
  <si>
    <t>Odstranění pařezů strojně s jejich vykopáním nebo vytrháním průměru přes 100 do 300 mm</t>
  </si>
  <si>
    <t>https://podminky.urs.cz/item/CS_URS_2022_02/112251101</t>
  </si>
  <si>
    <t>6</t>
  </si>
  <si>
    <t>125703301</t>
  </si>
  <si>
    <t>Čištění melioračních kanálů od naplavenin tl do 250 mm dno nezpevněné</t>
  </si>
  <si>
    <t>m3</t>
  </si>
  <si>
    <t>-1182114372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</si>
  <si>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</si>
  <si>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</si>
  <si>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(0,55+0,55)/2*(675-600)</t>
  </si>
  <si>
    <t>(0,55+0,6)/2*(600-555)</t>
  </si>
  <si>
    <t>(0,7+0,75)/2*(555-455)</t>
  </si>
  <si>
    <t>(0,75+0,8)/2*(455-300)</t>
  </si>
  <si>
    <t>(0,8+0,8)/2*(300-200)</t>
  </si>
  <si>
    <t>(0,8+0,75)/2*(200-100)</t>
  </si>
  <si>
    <t>(0,75+0,5)/2*(100)</t>
  </si>
  <si>
    <t>Součet</t>
  </si>
  <si>
    <t>8</t>
  </si>
  <si>
    <t>174251201</t>
  </si>
  <si>
    <t>Zásyp jam po pařezech D pařezů do 300 mm strojně</t>
  </si>
  <si>
    <t>-1035487456</t>
  </si>
  <si>
    <t>Zásyp jam po pařezech strojně výkopkem z horniny získané při dobývání pařezů s hrubým urovnáním povrchu zasypávky průměru pařezu přes 100 do 300 mm</t>
  </si>
  <si>
    <t>https://podminky.urs.cz/item/CS_URS_2022_02/174251201</t>
  </si>
  <si>
    <t>10</t>
  </si>
  <si>
    <t>185803106</t>
  </si>
  <si>
    <t>Shrabání pokoseného divokého porostu s odvozem do 20 km</t>
  </si>
  <si>
    <t>1525134093</t>
  </si>
  <si>
    <t>Shrabání pokoseného porostu a organických naplavenin s odvozem do 20 km divokého porostu</t>
  </si>
  <si>
    <t>https://podminky.urs.cz/item/CS_URS_2022_02/185803106</t>
  </si>
  <si>
    <t>11</t>
  </si>
  <si>
    <t>185803107</t>
  </si>
  <si>
    <t>Shrabání pokoseného vodního rostlinstva z břehu i z vody s odvozem do 20 km</t>
  </si>
  <si>
    <t>-1729588014</t>
  </si>
  <si>
    <t>Shrabání pokoseného porostu a organických naplavenin s odvozem do 20 km vodního rostlinstva z břehu i z vody</t>
  </si>
  <si>
    <t>https://podminky.urs.cz/item/CS_URS_2022_02/185803107</t>
  </si>
  <si>
    <t>12</t>
  </si>
  <si>
    <t>R-001</t>
  </si>
  <si>
    <t xml:space="preserve">Ekologická likvidace veškeré neupotřeb. dřev. hmoty - z křovin a stromů D kmene do 100 mm - v souladu se zákonem o odpadech č. 541/2020 Sb.v platném znění   </t>
  </si>
  <si>
    <t>430885376</t>
  </si>
  <si>
    <t xml:space="preserve">Ekologická likvidace veškeré neupotřeb. dřev. hmoty - z křovin a stromů D kmene do 100 mm - v souladu se zákonem o odpadech č. 541/2020 Sb.v platném znění 
</t>
  </si>
  <si>
    <t>13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</si>
  <si>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</si>
  <si>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</si>
  <si>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</si>
  <si>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-1971591622</t>
  </si>
  <si>
    <t xml:space="preserve">Ekologická likvidace veškeré neupotřeb. dřev. hmoty - větví stromu, včetně kmenu - D kmene do 300 mm - v souladu se zákonem o odpadech č. 541/2020 Sb.v platném znění 
</t>
  </si>
  <si>
    <t>14</t>
  </si>
  <si>
    <t>R-018</t>
  </si>
  <si>
    <t xml:space="preserve">Ekologická likvidace pařezu stromu D kmene do 300 mm - v souladu se zákonem o odpadech č. 541/2020 Sb.v platném znění   </t>
  </si>
  <si>
    <t>1149185602</t>
  </si>
  <si>
    <t xml:space="preserve">Ekologická likvidace pařezu stromu D kmene do 300 mm - v souladu se zákonem o odpadech č. 541/2020 Sb.v platném znění 
</t>
  </si>
  <si>
    <t>R-028</t>
  </si>
  <si>
    <t>Odstranění napadaných stromů, větví stromů a keřů nad D 200 mm v profilu HOZ, včetně ekologické likvidace v souladu se zákonem o odpadech č.541/2020 Sb. v platném znění</t>
  </si>
  <si>
    <t>-2126435353</t>
  </si>
  <si>
    <t>16</t>
  </si>
  <si>
    <t>R-029</t>
  </si>
  <si>
    <t xml:space="preserve">Vysbírání kamenů z rozprostřeného sedimentu vč. odvozu a uložení - v souladu se zákonem o odpadech č. 541/2020 Sb.v platném znění   </t>
  </si>
  <si>
    <t>207414189</t>
  </si>
  <si>
    <t xml:space="preserve">Vysbírání kamenů z rozprostřeného sedimentu vč. odvozu a uložení - v souladu se zákonem o odpadech č. 541/2020 Sb.v platném znění </t>
  </si>
  <si>
    <t>479,75*10</t>
  </si>
  <si>
    <t>17</t>
  </si>
  <si>
    <t>R-030</t>
  </si>
  <si>
    <t xml:space="preserve">Vysbírání zbytků větví a kořenů z rozprostřeného sedimentu vč. odvozu a uložení - v souladu se zákonem  o odpadech č. 541/2020 Sb.v platném znění     </t>
  </si>
  <si>
    <t>164304162</t>
  </si>
  <si>
    <t xml:space="preserve">Vysbírání zbytků větví a kořenů z rozprostřeného sedimentu vč. odvozu a uložení - v souladu se zákonem o odpadech č. 541/2020 Sb.v platném znění ném znění </t>
  </si>
  <si>
    <t>18</t>
  </si>
  <si>
    <t>R-032</t>
  </si>
  <si>
    <t xml:space="preserve">Ekologická likvidace divokého porostu - v souladu se zákonem  o odpadech č. 541/2020 Sb.v platném znění     </t>
  </si>
  <si>
    <t>1043558593</t>
  </si>
  <si>
    <t xml:space="preserve">Ekologická likvidace divokého porostu - v souladu se zákonem o odpadech č. 541/2020 Sb.v platném znění nem o odpadech č. 541/2020 Sb.v platném znění 
</t>
  </si>
  <si>
    <t>19</t>
  </si>
  <si>
    <t>R-033</t>
  </si>
  <si>
    <t xml:space="preserve">Ekologická likvidace vodního porostu - v souladu se zákonem  o odpadech č. 541/2020 Sb.v platném znění    </t>
  </si>
  <si>
    <t>-30301190</t>
  </si>
  <si>
    <t xml:space="preserve">Ekologická likvidace vodního porostu - v souladu se zákonem o odpadech č. 541/2020 Sb.v platném znění </t>
  </si>
  <si>
    <t>20</t>
  </si>
  <si>
    <t>R-061</t>
  </si>
  <si>
    <t xml:space="preserve">Uložení vytěženého sedimentu na ZPF nebo na ostatní plochu v souladu se zákonem o odpadech č. 541/2020 Sb., v platném znění a zákonem č. 334/1992 Sb., v platném znění   </t>
  </si>
  <si>
    <t>-1917717855</t>
  </si>
  <si>
    <t xml:space="preserve">Uložení vytěženého sedimentu na ZPF nebo na ostatní plochu v souladu se zákonem o odpadech č. 541/2020 Sb., v platném znění a zákonem č. 334/1992 Sb., v platném znění 
</t>
  </si>
  <si>
    <t>3/2022 - SO 2 - Cernska strouha</t>
  </si>
  <si>
    <t>Neratov u Lázní Bohdaneč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</si>
  <si>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</si>
  <si>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</si>
  <si>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</si>
  <si>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</si>
  <si>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>9</t>
  </si>
  <si>
    <t>M</t>
  </si>
  <si>
    <t>59225818</t>
  </si>
  <si>
    <t>deska betonová zákrytová studniční 140/7cm (pro skruž D 120cm)</t>
  </si>
  <si>
    <t>1311975084</t>
  </si>
  <si>
    <t>59224423</t>
  </si>
  <si>
    <t>skruž betonové šachty DN 1200 kanalizační 120x50x13,5cm, bez stupadel</t>
  </si>
  <si>
    <t>-334481495</t>
  </si>
  <si>
    <t>59341734</t>
  </si>
  <si>
    <t>deska stropní vylehčená PZD 1790x290x90mm, 3kN/m2</t>
  </si>
  <si>
    <t>1365366221</t>
  </si>
  <si>
    <t>-311846157</t>
  </si>
  <si>
    <t>80/10000</t>
  </si>
  <si>
    <t>-1800632494</t>
  </si>
  <si>
    <t>0,008</t>
  </si>
  <si>
    <t>-861715215</t>
  </si>
  <si>
    <t xml:space="preserve">Ekologická likvidace divokého porostu - v souladu se zákonem o odpadech č. 541/2020 Sb.v platném znění </t>
  </si>
  <si>
    <t>Svislé a kompletní konstrukce</t>
  </si>
  <si>
    <t>320101111</t>
  </si>
  <si>
    <t>Osazení betonových a železobetonových prefabrikátů hmotnosti do 1000 kg</t>
  </si>
  <si>
    <t>1297084139</t>
  </si>
  <si>
    <t>Osazení betonových a železobetonových prefabrikátů hmotnosti jednotlivě do 1 000 kg</t>
  </si>
  <si>
    <t>https://podminky.urs.cz/item/CS_URS_2022_02/320101111</t>
  </si>
  <si>
    <t>(512+637+700)/2400</t>
  </si>
  <si>
    <t>Úpravy povrchů, podlahy a osazování výplní</t>
  </si>
  <si>
    <t>7</t>
  </si>
  <si>
    <t>628195001</t>
  </si>
  <si>
    <t>Očištění zdiva nebo betonu zdí a valů před započetím oprav ručně</t>
  </si>
  <si>
    <t>-863966993</t>
  </si>
  <si>
    <t>https://podminky.urs.cz/item/CS_URS_2022_02/628195001</t>
  </si>
  <si>
    <t>(2,15*1,80)-(2,06*1,6)+0,345</t>
  </si>
  <si>
    <t>Trubní vedení</t>
  </si>
  <si>
    <t>899623151</t>
  </si>
  <si>
    <t>Obetonování potrubí nebo zdiva stok betonem prostým tř. C 16/20 v otevřeném výkopu</t>
  </si>
  <si>
    <t>89527145</t>
  </si>
  <si>
    <t>Obetonování potrubí nebo zdiva stok betonem prostým v otevřeném výkopu, betonem tř. C 16/20</t>
  </si>
  <si>
    <t>https://podminky.urs.cz/item/CS_URS_2022_02/899623151</t>
  </si>
  <si>
    <t>998</t>
  </si>
  <si>
    <t>Přesun hmot</t>
  </si>
  <si>
    <t>998332011</t>
  </si>
  <si>
    <t>Přesun hmot pro úpravy vodních toků a kanály</t>
  </si>
  <si>
    <t>t</t>
  </si>
  <si>
    <t>820895813</t>
  </si>
  <si>
    <t>Přesun hmot pro úpravy vodních toků a kanály, hráze rybníků apod. dopravní vzdálenost do 500 m</t>
  </si>
  <si>
    <t>https://podminky.urs.cz/item/CS_URS_2022_02/998332011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</si>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</sst>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11103322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251101" TargetMode="External" /><Relationship Id="rId6" Type="http://schemas.openxmlformats.org/officeDocument/2006/relationships/hyperlink" Target="https://podminky.urs.cz/item/CS_URS_2022_02/125703301" TargetMode="External" /><Relationship Id="rId7" Type="http://schemas.openxmlformats.org/officeDocument/2006/relationships/hyperlink" Target="https://podminky.urs.cz/item/CS_URS_2022_02/174251201" TargetMode="External" /><Relationship Id="rId8" Type="http://schemas.openxmlformats.org/officeDocument/2006/relationships/hyperlink" Target="https://podminky.urs.cz/item/CS_URS_2022_02/185803106" TargetMode="External" /><Relationship Id="rId9" Type="http://schemas.openxmlformats.org/officeDocument/2006/relationships/hyperlink" Target="https://podminky.urs.cz/item/CS_URS_2022_02/185803107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2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hyperlink" Target="https://podminky.urs.cz/item/CS_URS_2022_02/320101111" TargetMode="External" /><Relationship Id="rId4" Type="http://schemas.openxmlformats.org/officeDocument/2006/relationships/hyperlink" Target="https://podminky.urs.cz/item/CS_URS_2022_02/628195001" TargetMode="External" /><Relationship Id="rId5" Type="http://schemas.openxmlformats.org/officeDocument/2006/relationships/hyperlink" Target="https://podminky.urs.cz/item/CS_URS_2022_02/899623151" TargetMode="External" /><Relationship Id="rId6" Type="http://schemas.openxmlformats.org/officeDocument/2006/relationships/hyperlink" Target="https://podminky.urs.cz/item/CS_URS_2022_02/998332011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Ředice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Horní Ředice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3. 8. 2022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SPÚ-OVHS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3" t="s">
        <v>68</v>
      </c>
      <c r="BE52" s="93" t="s">
        <v>69</v>
      </c>
      <c r="BF52" s="94" t="s">
        <v>70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ROUND(SUM(AS55:AS56),2)</f>
        <v>0</v>
      </c>
      <c r="AT54" s="106">
        <f>ROUND(SUM(AT55:AT56),2)</f>
        <v>0</v>
      </c>
      <c r="AU54" s="107">
        <f>ROUND(SUM(AU55:AU56),2)</f>
        <v>0</v>
      </c>
      <c r="AV54" s="107">
        <f>ROUND(SUM(AX54:AY54),2)</f>
        <v>0</v>
      </c>
      <c r="AW54" s="108">
        <f>ROUND(SUM(AW55:AW56),5)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ROUND(SUM(BB55:BB56),2)</f>
        <v>0</v>
      </c>
      <c r="BC54" s="107">
        <f>ROUND(SUM(BC55:BC56),2)</f>
        <v>0</v>
      </c>
      <c r="BD54" s="107">
        <f>ROUND(SUM(BD55:BD56),2)</f>
        <v>0</v>
      </c>
      <c r="BE54" s="107">
        <f>ROUND(SUM(BE55:BE56),2)</f>
        <v>0</v>
      </c>
      <c r="BF54" s="109">
        <f>ROUND(SUM(BF55:BF56),2)</f>
        <v>0</v>
      </c>
      <c r="BG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6</v>
      </c>
      <c r="BX54" s="110" t="s">
        <v>76</v>
      </c>
      <c r="CL54" s="110" t="s">
        <v>20</v>
      </c>
    </row>
    <row r="55" spans="1:91" s="7" customFormat="1" ht="14.4" customHeight="1">
      <c r="A55" s="112" t="s">
        <v>77</v>
      </c>
      <c r="B55" s="113"/>
      <c r="C55" s="114"/>
      <c r="D55" s="115" t="s">
        <v>15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'2-2022 - SO 1 - HOLICE I,II'!K32</f>
        <v>0</v>
      </c>
      <c r="AH55" s="116"/>
      <c r="AI55" s="116"/>
      <c r="AJ55" s="116"/>
      <c r="AK55" s="116"/>
      <c r="AL55" s="116"/>
      <c r="AM55" s="116"/>
      <c r="AN55" s="117">
        <f>SUM(AG55,AV55)</f>
        <v>0</v>
      </c>
      <c r="AO55" s="116"/>
      <c r="AP55" s="116"/>
      <c r="AQ55" s="118" t="s">
        <v>79</v>
      </c>
      <c r="AR55" s="119"/>
      <c r="AS55" s="120">
        <f>'2-2022 - SO 1 - HOLICE I,II'!K30</f>
        <v>0</v>
      </c>
      <c r="AT55" s="121">
        <f>'2-2022 - SO 1 - HOLICE I,II'!K31</f>
        <v>0</v>
      </c>
      <c r="AU55" s="121">
        <v>0</v>
      </c>
      <c r="AV55" s="121">
        <f>ROUND(SUM(AX55:AY55),2)</f>
        <v>0</v>
      </c>
      <c r="AW55" s="122">
        <f>'2-2022 - SO 1 - HOLICE I,II'!T83</f>
        <v>0</v>
      </c>
      <c r="AX55" s="121">
        <f>'2-2022 - SO 1 - HOLICE I,II'!K35</f>
        <v>0</v>
      </c>
      <c r="AY55" s="121">
        <f>'2-2022 - SO 1 - HOLICE I,II'!K36</f>
        <v>0</v>
      </c>
      <c r="AZ55" s="121">
        <f>'2-2022 - SO 1 - HOLICE I,II'!K37</f>
        <v>0</v>
      </c>
      <c r="BA55" s="121">
        <f>'2-2022 - SO 1 - HOLICE I,II'!K38</f>
        <v>0</v>
      </c>
      <c r="BB55" s="121">
        <f>'2-2022 - SO 1 - HOLICE I,II'!F35</f>
        <v>0</v>
      </c>
      <c r="BC55" s="121">
        <f>'2-2022 - SO 1 - HOLICE I,II'!F36</f>
        <v>0</v>
      </c>
      <c r="BD55" s="121">
        <f>'2-2022 - SO 1 - HOLICE I,II'!F37</f>
        <v>0</v>
      </c>
      <c r="BE55" s="121">
        <f>'2-2022 - SO 1 - HOLICE I,II'!F38</f>
        <v>0</v>
      </c>
      <c r="BF55" s="123">
        <f>'2-2022 - SO 1 - HOLICE I,II'!F39</f>
        <v>0</v>
      </c>
      <c r="BG55" s="7"/>
      <c r="BT55" s="124" t="s">
        <v>80</v>
      </c>
      <c r="BV55" s="124" t="s">
        <v>75</v>
      </c>
      <c r="BW55" s="124" t="s">
        <v>81</v>
      </c>
      <c r="BX55" s="124" t="s">
        <v>6</v>
      </c>
      <c r="CL55" s="124" t="s">
        <v>20</v>
      </c>
      <c r="CM55" s="124" t="s">
        <v>82</v>
      </c>
    </row>
    <row r="56" spans="1:91" s="7" customFormat="1" ht="14.4" customHeight="1">
      <c r="A56" s="112" t="s">
        <v>77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'3-2022 - SO 2 - Cernska s...'!K32</f>
        <v>0</v>
      </c>
      <c r="AH56" s="116"/>
      <c r="AI56" s="116"/>
      <c r="AJ56" s="116"/>
      <c r="AK56" s="116"/>
      <c r="AL56" s="116"/>
      <c r="AM56" s="116"/>
      <c r="AN56" s="117">
        <f>SUM(AG56,AV56)</f>
        <v>0</v>
      </c>
      <c r="AO56" s="116"/>
      <c r="AP56" s="116"/>
      <c r="AQ56" s="118" t="s">
        <v>79</v>
      </c>
      <c r="AR56" s="119"/>
      <c r="AS56" s="125">
        <f>'3-2022 - SO 2 - Cernska s...'!K30</f>
        <v>0</v>
      </c>
      <c r="AT56" s="126">
        <f>'3-2022 - SO 2 - Cernska s...'!K31</f>
        <v>0</v>
      </c>
      <c r="AU56" s="126">
        <v>0</v>
      </c>
      <c r="AV56" s="126">
        <f>ROUND(SUM(AX56:AY56),2)</f>
        <v>0</v>
      </c>
      <c r="AW56" s="127">
        <f>'3-2022 - SO 2 - Cernska s...'!T87</f>
        <v>0</v>
      </c>
      <c r="AX56" s="126">
        <f>'3-2022 - SO 2 - Cernska s...'!K35</f>
        <v>0</v>
      </c>
      <c r="AY56" s="126">
        <f>'3-2022 - SO 2 - Cernska s...'!K36</f>
        <v>0</v>
      </c>
      <c r="AZ56" s="126">
        <f>'3-2022 - SO 2 - Cernska s...'!K37</f>
        <v>0</v>
      </c>
      <c r="BA56" s="126">
        <f>'3-2022 - SO 2 - Cernska s...'!K38</f>
        <v>0</v>
      </c>
      <c r="BB56" s="126">
        <f>'3-2022 - SO 2 - Cernska s...'!F35</f>
        <v>0</v>
      </c>
      <c r="BC56" s="126">
        <f>'3-2022 - SO 2 - Cernska s...'!F36</f>
        <v>0</v>
      </c>
      <c r="BD56" s="126">
        <f>'3-2022 - SO 2 - Cernska s...'!F37</f>
        <v>0</v>
      </c>
      <c r="BE56" s="126">
        <f>'3-2022 - SO 2 - Cernska s...'!F38</f>
        <v>0</v>
      </c>
      <c r="BF56" s="128">
        <f>'3-2022 - SO 2 - Cernska s...'!F39</f>
        <v>0</v>
      </c>
      <c r="BG56" s="7"/>
      <c r="BT56" s="124" t="s">
        <v>80</v>
      </c>
      <c r="BV56" s="124" t="s">
        <v>75</v>
      </c>
      <c r="BW56" s="124" t="s">
        <v>85</v>
      </c>
      <c r="BX56" s="124" t="s">
        <v>6</v>
      </c>
      <c r="CL56" s="124" t="s">
        <v>20</v>
      </c>
      <c r="CM56" s="124" t="s">
        <v>82</v>
      </c>
    </row>
    <row r="57" spans="1:59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1:59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2-2022 - SO 1 - HOLICE I,II'!C2" display="/"/>
    <hyperlink ref="A56" location="'3-2022 - SO 2 - Cernska 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82</v>
      </c>
    </row>
    <row r="4" spans="2:46" s="1" customFormat="1" ht="24.95" customHeight="1">
      <c r="B4" s="20"/>
      <c r="D4" s="131" t="s">
        <v>86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Ředice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88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3. 8. 2022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89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90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ROUND(K83,2)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ROUND((SUM(BE83:BE142)),2)</f>
        <v>0</v>
      </c>
      <c r="G35" s="38"/>
      <c r="H35" s="38"/>
      <c r="I35" s="149">
        <v>0.21</v>
      </c>
      <c r="J35" s="38"/>
      <c r="K35" s="144">
        <f>ROUND(((SUM(BE83:BE142))*I35),2)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ROUND((SUM(BF83:BF142)),2)</f>
        <v>0</v>
      </c>
      <c r="G36" s="38"/>
      <c r="H36" s="38"/>
      <c r="I36" s="149">
        <v>0.15</v>
      </c>
      <c r="J36" s="38"/>
      <c r="K36" s="144">
        <f>ROUND(((SUM(BF83:BF142))*I36),2)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ROUND((SUM(BG83:BG142)),2)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ROUND((SUM(BH83:BH142)),2)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ROUND((SUM(BI83:BI142)),2)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91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Ředice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87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2/2022 - SO 1 - HOLICE I,II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Horní Ředice</v>
      </c>
      <c r="G54" s="40"/>
      <c r="H54" s="40"/>
      <c r="I54" s="32" t="s">
        <v>24</v>
      </c>
      <c r="J54" s="72" t="str">
        <f>IF(J12="","",J12)</f>
        <v>3. 8. 2022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SPÚ-OVHS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92</v>
      </c>
      <c r="D59" s="163"/>
      <c r="E59" s="163"/>
      <c r="F59" s="163"/>
      <c r="G59" s="163"/>
      <c r="H59" s="163"/>
      <c r="I59" s="164" t="s">
        <v>93</v>
      </c>
      <c r="J59" s="164" t="s">
        <v>94</v>
      </c>
      <c r="K59" s="164" t="s">
        <v>95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96</v>
      </c>
    </row>
    <row r="62" spans="1:31" s="9" customFormat="1" ht="24.95" customHeight="1">
      <c r="A62" s="9"/>
      <c r="B62" s="166"/>
      <c r="C62" s="167"/>
      <c r="D62" s="168" t="s">
        <v>97</v>
      </c>
      <c r="E62" s="169"/>
      <c r="F62" s="169"/>
      <c r="G62" s="169"/>
      <c r="H62" s="169"/>
      <c r="I62" s="170">
        <f>Q84</f>
        <v>0</v>
      </c>
      <c r="J62" s="170">
        <f>R84</f>
        <v>0</v>
      </c>
      <c r="K62" s="170">
        <f>K84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6">
        <f>Q85</f>
        <v>0</v>
      </c>
      <c r="J63" s="176">
        <f>R85</f>
        <v>0</v>
      </c>
      <c r="K63" s="176">
        <f>K85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99</v>
      </c>
      <c r="D70" s="40"/>
      <c r="E70" s="40"/>
      <c r="F70" s="40"/>
      <c r="G70" s="40"/>
      <c r="H70" s="40"/>
      <c r="I70" s="40"/>
      <c r="J70" s="40"/>
      <c r="K70" s="40"/>
      <c r="L70" s="40"/>
      <c r="M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61" t="str">
        <f>E7</f>
        <v>Údržba HOZ Ředice</v>
      </c>
      <c r="F73" s="32"/>
      <c r="G73" s="32"/>
      <c r="H73" s="32"/>
      <c r="I73" s="40"/>
      <c r="J73" s="40"/>
      <c r="K73" s="40"/>
      <c r="L73" s="40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2/2022 - SO 1 - HOLICE I,II</v>
      </c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Horní Ředice</v>
      </c>
      <c r="G77" s="40"/>
      <c r="H77" s="40"/>
      <c r="I77" s="32" t="s">
        <v>24</v>
      </c>
      <c r="J77" s="72" t="str">
        <f>IF(J12="","",J12)</f>
        <v>3. 8. 2022</v>
      </c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26</v>
      </c>
      <c r="D79" s="40"/>
      <c r="E79" s="40"/>
      <c r="F79" s="27" t="str">
        <f>E15</f>
        <v>SPÚ-OVHS</v>
      </c>
      <c r="G79" s="40"/>
      <c r="H79" s="40"/>
      <c r="I79" s="32" t="s">
        <v>32</v>
      </c>
      <c r="J79" s="36" t="str">
        <f>E21</f>
        <v xml:space="preserve"> </v>
      </c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100</v>
      </c>
      <c r="D82" s="181" t="s">
        <v>56</v>
      </c>
      <c r="E82" s="181" t="s">
        <v>52</v>
      </c>
      <c r="F82" s="181" t="s">
        <v>53</v>
      </c>
      <c r="G82" s="181" t="s">
        <v>101</v>
      </c>
      <c r="H82" s="181" t="s">
        <v>102</v>
      </c>
      <c r="I82" s="181" t="s">
        <v>103</v>
      </c>
      <c r="J82" s="181" t="s">
        <v>104</v>
      </c>
      <c r="K82" s="181" t="s">
        <v>95</v>
      </c>
      <c r="L82" s="182" t="s">
        <v>105</v>
      </c>
      <c r="M82" s="183"/>
      <c r="N82" s="92" t="s">
        <v>20</v>
      </c>
      <c r="O82" s="93" t="s">
        <v>41</v>
      </c>
      <c r="P82" s="93" t="s">
        <v>106</v>
      </c>
      <c r="Q82" s="93" t="s">
        <v>107</v>
      </c>
      <c r="R82" s="93" t="s">
        <v>108</v>
      </c>
      <c r="S82" s="93" t="s">
        <v>109</v>
      </c>
      <c r="T82" s="93" t="s">
        <v>110</v>
      </c>
      <c r="U82" s="93" t="s">
        <v>111</v>
      </c>
      <c r="V82" s="93" t="s">
        <v>112</v>
      </c>
      <c r="W82" s="93" t="s">
        <v>113</v>
      </c>
      <c r="X82" s="93" t="s">
        <v>114</v>
      </c>
      <c r="Y82" s="94" t="s">
        <v>115</v>
      </c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116</v>
      </c>
      <c r="D83" s="40"/>
      <c r="E83" s="40"/>
      <c r="F83" s="40"/>
      <c r="G83" s="40"/>
      <c r="H83" s="40"/>
      <c r="I83" s="40"/>
      <c r="J83" s="40"/>
      <c r="K83" s="184">
        <f>BK83</f>
        <v>0</v>
      </c>
      <c r="L83" s="40"/>
      <c r="M83" s="44"/>
      <c r="N83" s="95"/>
      <c r="O83" s="185"/>
      <c r="P83" s="96"/>
      <c r="Q83" s="186">
        <f>Q84</f>
        <v>0</v>
      </c>
      <c r="R83" s="186">
        <f>R84</f>
        <v>0</v>
      </c>
      <c r="S83" s="96"/>
      <c r="T83" s="187">
        <f>T84</f>
        <v>0</v>
      </c>
      <c r="U83" s="96"/>
      <c r="V83" s="187">
        <f>V84</f>
        <v>0</v>
      </c>
      <c r="W83" s="96"/>
      <c r="X83" s="187">
        <f>X84</f>
        <v>0</v>
      </c>
      <c r="Y83" s="97"/>
      <c r="Z83" s="38"/>
      <c r="AA83" s="38"/>
      <c r="AB83" s="38"/>
      <c r="AC83" s="38"/>
      <c r="AD83" s="38"/>
      <c r="AE83" s="38"/>
      <c r="AT83" s="17" t="s">
        <v>72</v>
      </c>
      <c r="AU83" s="17" t="s">
        <v>96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72</v>
      </c>
      <c r="E84" s="192" t="s">
        <v>117</v>
      </c>
      <c r="F84" s="192" t="s">
        <v>118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199">
        <f>X85</f>
        <v>0</v>
      </c>
      <c r="Y84" s="200"/>
      <c r="Z84" s="12"/>
      <c r="AA84" s="12"/>
      <c r="AB84" s="12"/>
      <c r="AC84" s="12"/>
      <c r="AD84" s="12"/>
      <c r="AE84" s="12"/>
      <c r="AR84" s="201" t="s">
        <v>80</v>
      </c>
      <c r="AT84" s="202" t="s">
        <v>72</v>
      </c>
      <c r="AU84" s="202" t="s">
        <v>73</v>
      </c>
      <c r="AY84" s="201" t="s">
        <v>119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72</v>
      </c>
      <c r="E85" s="204" t="s">
        <v>80</v>
      </c>
      <c r="F85" s="204" t="s">
        <v>120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SUM(Q86:Q142)</f>
        <v>0</v>
      </c>
      <c r="R85" s="198">
        <f>SUM(R86:R142)</f>
        <v>0</v>
      </c>
      <c r="S85" s="197"/>
      <c r="T85" s="199">
        <f>SUM(T86:T142)</f>
        <v>0</v>
      </c>
      <c r="U85" s="197"/>
      <c r="V85" s="199">
        <f>SUM(V86:V142)</f>
        <v>0</v>
      </c>
      <c r="W85" s="197"/>
      <c r="X85" s="199">
        <f>SUM(X86:X142)</f>
        <v>0</v>
      </c>
      <c r="Y85" s="200"/>
      <c r="Z85" s="12"/>
      <c r="AA85" s="12"/>
      <c r="AB85" s="12"/>
      <c r="AC85" s="12"/>
      <c r="AD85" s="12"/>
      <c r="AE85" s="12"/>
      <c r="AR85" s="201" t="s">
        <v>80</v>
      </c>
      <c r="AT85" s="202" t="s">
        <v>72</v>
      </c>
      <c r="AU85" s="202" t="s">
        <v>80</v>
      </c>
      <c r="AY85" s="201" t="s">
        <v>119</v>
      </c>
      <c r="BK85" s="203">
        <f>SUM(BK86:BK142)</f>
        <v>0</v>
      </c>
    </row>
    <row r="86" spans="1:65" s="2" customFormat="1" ht="22.2" customHeight="1">
      <c r="A86" s="38"/>
      <c r="B86" s="39"/>
      <c r="C86" s="206" t="s">
        <v>80</v>
      </c>
      <c r="D86" s="206" t="s">
        <v>121</v>
      </c>
      <c r="E86" s="207" t="s">
        <v>122</v>
      </c>
      <c r="F86" s="208" t="s">
        <v>123</v>
      </c>
      <c r="G86" s="209" t="s">
        <v>124</v>
      </c>
      <c r="H86" s="210">
        <v>0.101</v>
      </c>
      <c r="I86" s="211"/>
      <c r="J86" s="211"/>
      <c r="K86" s="212">
        <f>ROUND(P86*H86,2)</f>
        <v>0</v>
      </c>
      <c r="L86" s="208" t="s">
        <v>125</v>
      </c>
      <c r="M86" s="44"/>
      <c r="N86" s="213" t="s">
        <v>20</v>
      </c>
      <c r="O86" s="214" t="s">
        <v>42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4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6">
        <f>W86*H86</f>
        <v>0</v>
      </c>
      <c r="Y86" s="217" t="s">
        <v>20</v>
      </c>
      <c r="Z86" s="38"/>
      <c r="AA86" s="38"/>
      <c r="AB86" s="38"/>
      <c r="AC86" s="38"/>
      <c r="AD86" s="38"/>
      <c r="AE86" s="38"/>
      <c r="AR86" s="218" t="s">
        <v>126</v>
      </c>
      <c r="AT86" s="218" t="s">
        <v>121</v>
      </c>
      <c r="AU86" s="218" t="s">
        <v>82</v>
      </c>
      <c r="AY86" s="17" t="s">
        <v>119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7" t="s">
        <v>80</v>
      </c>
      <c r="BK86" s="219">
        <f>ROUND(P86*H86,2)</f>
        <v>0</v>
      </c>
      <c r="BL86" s="17" t="s">
        <v>126</v>
      </c>
      <c r="BM86" s="218" t="s">
        <v>127</v>
      </c>
    </row>
    <row r="87" spans="1:47" s="2" customFormat="1" ht="12">
      <c r="A87" s="38"/>
      <c r="B87" s="39"/>
      <c r="C87" s="40"/>
      <c r="D87" s="220" t="s">
        <v>128</v>
      </c>
      <c r="E87" s="40"/>
      <c r="F87" s="221" t="s">
        <v>129</v>
      </c>
      <c r="G87" s="40"/>
      <c r="H87" s="40"/>
      <c r="I87" s="222"/>
      <c r="J87" s="222"/>
      <c r="K87" s="40"/>
      <c r="L87" s="40"/>
      <c r="M87" s="44"/>
      <c r="N87" s="223"/>
      <c r="O87" s="224"/>
      <c r="P87" s="84"/>
      <c r="Q87" s="84"/>
      <c r="R87" s="84"/>
      <c r="S87" s="84"/>
      <c r="T87" s="84"/>
      <c r="U87" s="84"/>
      <c r="V87" s="84"/>
      <c r="W87" s="84"/>
      <c r="X87" s="84"/>
      <c r="Y87" s="85"/>
      <c r="Z87" s="38"/>
      <c r="AA87" s="38"/>
      <c r="AB87" s="38"/>
      <c r="AC87" s="38"/>
      <c r="AD87" s="38"/>
      <c r="AE87" s="38"/>
      <c r="AT87" s="17" t="s">
        <v>128</v>
      </c>
      <c r="AU87" s="17" t="s">
        <v>82</v>
      </c>
    </row>
    <row r="88" spans="1:47" s="2" customFormat="1" ht="12">
      <c r="A88" s="38"/>
      <c r="B88" s="39"/>
      <c r="C88" s="40"/>
      <c r="D88" s="225" t="s">
        <v>130</v>
      </c>
      <c r="E88" s="40"/>
      <c r="F88" s="226" t="s">
        <v>131</v>
      </c>
      <c r="G88" s="40"/>
      <c r="H88" s="40"/>
      <c r="I88" s="222"/>
      <c r="J88" s="222"/>
      <c r="K88" s="40"/>
      <c r="L88" s="40"/>
      <c r="M88" s="44"/>
      <c r="N88" s="223"/>
      <c r="O88" s="22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38"/>
      <c r="AA88" s="38"/>
      <c r="AB88" s="38"/>
      <c r="AC88" s="38"/>
      <c r="AD88" s="38"/>
      <c r="AE88" s="38"/>
      <c r="AT88" s="17" t="s">
        <v>130</v>
      </c>
      <c r="AU88" s="17" t="s">
        <v>82</v>
      </c>
    </row>
    <row r="89" spans="1:51" s="13" customFormat="1" ht="12">
      <c r="A89" s="13"/>
      <c r="B89" s="227"/>
      <c r="C89" s="228"/>
      <c r="D89" s="220" t="s">
        <v>132</v>
      </c>
      <c r="E89" s="229" t="s">
        <v>20</v>
      </c>
      <c r="F89" s="230" t="s">
        <v>133</v>
      </c>
      <c r="G89" s="228"/>
      <c r="H89" s="231">
        <v>0.101</v>
      </c>
      <c r="I89" s="232"/>
      <c r="J89" s="232"/>
      <c r="K89" s="228"/>
      <c r="L89" s="228"/>
      <c r="M89" s="233"/>
      <c r="N89" s="234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6"/>
      <c r="Z89" s="13"/>
      <c r="AA89" s="13"/>
      <c r="AB89" s="13"/>
      <c r="AC89" s="13"/>
      <c r="AD89" s="13"/>
      <c r="AE89" s="13"/>
      <c r="AT89" s="237" t="s">
        <v>132</v>
      </c>
      <c r="AU89" s="237" t="s">
        <v>82</v>
      </c>
      <c r="AV89" s="13" t="s">
        <v>82</v>
      </c>
      <c r="AW89" s="13" t="s">
        <v>5</v>
      </c>
      <c r="AX89" s="13" t="s">
        <v>80</v>
      </c>
      <c r="AY89" s="237" t="s">
        <v>119</v>
      </c>
    </row>
    <row r="90" spans="1:65" s="2" customFormat="1" ht="22.2" customHeight="1">
      <c r="A90" s="38"/>
      <c r="B90" s="39"/>
      <c r="C90" s="206" t="s">
        <v>82</v>
      </c>
      <c r="D90" s="206" t="s">
        <v>121</v>
      </c>
      <c r="E90" s="207" t="s">
        <v>134</v>
      </c>
      <c r="F90" s="208" t="s">
        <v>135</v>
      </c>
      <c r="G90" s="209" t="s">
        <v>124</v>
      </c>
      <c r="H90" s="210">
        <v>0.236</v>
      </c>
      <c r="I90" s="211"/>
      <c r="J90" s="211"/>
      <c r="K90" s="212">
        <f>ROUND(P90*H90,2)</f>
        <v>0</v>
      </c>
      <c r="L90" s="208" t="s">
        <v>125</v>
      </c>
      <c r="M90" s="44"/>
      <c r="N90" s="213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126</v>
      </c>
      <c r="AT90" s="218" t="s">
        <v>121</v>
      </c>
      <c r="AU90" s="218" t="s">
        <v>82</v>
      </c>
      <c r="AY90" s="17" t="s">
        <v>119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80</v>
      </c>
      <c r="BK90" s="219">
        <f>ROUND(P90*H90,2)</f>
        <v>0</v>
      </c>
      <c r="BL90" s="17" t="s">
        <v>126</v>
      </c>
      <c r="BM90" s="218" t="s">
        <v>136</v>
      </c>
    </row>
    <row r="91" spans="1:47" s="2" customFormat="1" ht="12">
      <c r="A91" s="38"/>
      <c r="B91" s="39"/>
      <c r="C91" s="40"/>
      <c r="D91" s="220" t="s">
        <v>128</v>
      </c>
      <c r="E91" s="40"/>
      <c r="F91" s="221" t="s">
        <v>137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128</v>
      </c>
      <c r="AU91" s="17" t="s">
        <v>82</v>
      </c>
    </row>
    <row r="92" spans="1:47" s="2" customFormat="1" ht="12">
      <c r="A92" s="38"/>
      <c r="B92" s="39"/>
      <c r="C92" s="40"/>
      <c r="D92" s="225" t="s">
        <v>130</v>
      </c>
      <c r="E92" s="40"/>
      <c r="F92" s="226" t="s">
        <v>138</v>
      </c>
      <c r="G92" s="40"/>
      <c r="H92" s="40"/>
      <c r="I92" s="222"/>
      <c r="J92" s="222"/>
      <c r="K92" s="40"/>
      <c r="L92" s="40"/>
      <c r="M92" s="44"/>
      <c r="N92" s="223"/>
      <c r="O92" s="22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38"/>
      <c r="AA92" s="38"/>
      <c r="AB92" s="38"/>
      <c r="AC92" s="38"/>
      <c r="AD92" s="38"/>
      <c r="AE92" s="38"/>
      <c r="AT92" s="17" t="s">
        <v>130</v>
      </c>
      <c r="AU92" s="17" t="s">
        <v>82</v>
      </c>
    </row>
    <row r="93" spans="1:51" s="13" customFormat="1" ht="12">
      <c r="A93" s="13"/>
      <c r="B93" s="227"/>
      <c r="C93" s="228"/>
      <c r="D93" s="220" t="s">
        <v>132</v>
      </c>
      <c r="E93" s="229" t="s">
        <v>20</v>
      </c>
      <c r="F93" s="230" t="s">
        <v>139</v>
      </c>
      <c r="G93" s="228"/>
      <c r="H93" s="231">
        <v>0.236</v>
      </c>
      <c r="I93" s="232"/>
      <c r="J93" s="232"/>
      <c r="K93" s="228"/>
      <c r="L93" s="228"/>
      <c r="M93" s="233"/>
      <c r="N93" s="234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6"/>
      <c r="Z93" s="13"/>
      <c r="AA93" s="13"/>
      <c r="AB93" s="13"/>
      <c r="AC93" s="13"/>
      <c r="AD93" s="13"/>
      <c r="AE93" s="13"/>
      <c r="AT93" s="237" t="s">
        <v>132</v>
      </c>
      <c r="AU93" s="237" t="s">
        <v>82</v>
      </c>
      <c r="AV93" s="13" t="s">
        <v>82</v>
      </c>
      <c r="AW93" s="13" t="s">
        <v>5</v>
      </c>
      <c r="AX93" s="13" t="s">
        <v>80</v>
      </c>
      <c r="AY93" s="237" t="s">
        <v>119</v>
      </c>
    </row>
    <row r="94" spans="1:65" s="2" customFormat="1" ht="22.2" customHeight="1">
      <c r="A94" s="38"/>
      <c r="B94" s="39"/>
      <c r="C94" s="206" t="s">
        <v>140</v>
      </c>
      <c r="D94" s="206" t="s">
        <v>121</v>
      </c>
      <c r="E94" s="207" t="s">
        <v>141</v>
      </c>
      <c r="F94" s="208" t="s">
        <v>142</v>
      </c>
      <c r="G94" s="209" t="s">
        <v>143</v>
      </c>
      <c r="H94" s="210">
        <v>170</v>
      </c>
      <c r="I94" s="211"/>
      <c r="J94" s="211"/>
      <c r="K94" s="212">
        <f>ROUND(P94*H94,2)</f>
        <v>0</v>
      </c>
      <c r="L94" s="208" t="s">
        <v>125</v>
      </c>
      <c r="M94" s="44"/>
      <c r="N94" s="213" t="s">
        <v>20</v>
      </c>
      <c r="O94" s="214" t="s">
        <v>42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4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20</v>
      </c>
      <c r="Z94" s="38"/>
      <c r="AA94" s="38"/>
      <c r="AB94" s="38"/>
      <c r="AC94" s="38"/>
      <c r="AD94" s="38"/>
      <c r="AE94" s="38"/>
      <c r="AR94" s="218" t="s">
        <v>126</v>
      </c>
      <c r="AT94" s="218" t="s">
        <v>121</v>
      </c>
      <c r="AU94" s="218" t="s">
        <v>82</v>
      </c>
      <c r="AY94" s="17" t="s">
        <v>119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7" t="s">
        <v>80</v>
      </c>
      <c r="BK94" s="219">
        <f>ROUND(P94*H94,2)</f>
        <v>0</v>
      </c>
      <c r="BL94" s="17" t="s">
        <v>126</v>
      </c>
      <c r="BM94" s="218" t="s">
        <v>144</v>
      </c>
    </row>
    <row r="95" spans="1:47" s="2" customFormat="1" ht="12">
      <c r="A95" s="38"/>
      <c r="B95" s="39"/>
      <c r="C95" s="40"/>
      <c r="D95" s="220" t="s">
        <v>128</v>
      </c>
      <c r="E95" s="40"/>
      <c r="F95" s="221" t="s">
        <v>145</v>
      </c>
      <c r="G95" s="40"/>
      <c r="H95" s="40"/>
      <c r="I95" s="222"/>
      <c r="J95" s="222"/>
      <c r="K95" s="40"/>
      <c r="L95" s="40"/>
      <c r="M95" s="44"/>
      <c r="N95" s="223"/>
      <c r="O95" s="224"/>
      <c r="P95" s="84"/>
      <c r="Q95" s="84"/>
      <c r="R95" s="84"/>
      <c r="S95" s="84"/>
      <c r="T95" s="84"/>
      <c r="U95" s="84"/>
      <c r="V95" s="84"/>
      <c r="W95" s="84"/>
      <c r="X95" s="84"/>
      <c r="Y95" s="85"/>
      <c r="Z95" s="38"/>
      <c r="AA95" s="38"/>
      <c r="AB95" s="38"/>
      <c r="AC95" s="38"/>
      <c r="AD95" s="38"/>
      <c r="AE95" s="38"/>
      <c r="AT95" s="17" t="s">
        <v>128</v>
      </c>
      <c r="AU95" s="17" t="s">
        <v>82</v>
      </c>
    </row>
    <row r="96" spans="1:47" s="2" customFormat="1" ht="12">
      <c r="A96" s="38"/>
      <c r="B96" s="39"/>
      <c r="C96" s="40"/>
      <c r="D96" s="225" t="s">
        <v>130</v>
      </c>
      <c r="E96" s="40"/>
      <c r="F96" s="226" t="s">
        <v>146</v>
      </c>
      <c r="G96" s="40"/>
      <c r="H96" s="40"/>
      <c r="I96" s="222"/>
      <c r="J96" s="222"/>
      <c r="K96" s="40"/>
      <c r="L96" s="40"/>
      <c r="M96" s="44"/>
      <c r="N96" s="223"/>
      <c r="O96" s="22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38"/>
      <c r="AA96" s="38"/>
      <c r="AB96" s="38"/>
      <c r="AC96" s="38"/>
      <c r="AD96" s="38"/>
      <c r="AE96" s="38"/>
      <c r="AT96" s="17" t="s">
        <v>130</v>
      </c>
      <c r="AU96" s="17" t="s">
        <v>82</v>
      </c>
    </row>
    <row r="97" spans="1:65" s="2" customFormat="1" ht="22.2" customHeight="1">
      <c r="A97" s="38"/>
      <c r="B97" s="39"/>
      <c r="C97" s="206" t="s">
        <v>126</v>
      </c>
      <c r="D97" s="206" t="s">
        <v>121</v>
      </c>
      <c r="E97" s="207" t="s">
        <v>147</v>
      </c>
      <c r="F97" s="208" t="s">
        <v>148</v>
      </c>
      <c r="G97" s="209" t="s">
        <v>149</v>
      </c>
      <c r="H97" s="210">
        <v>8</v>
      </c>
      <c r="I97" s="211"/>
      <c r="J97" s="211"/>
      <c r="K97" s="212">
        <f>ROUND(P97*H97,2)</f>
        <v>0</v>
      </c>
      <c r="L97" s="208" t="s">
        <v>125</v>
      </c>
      <c r="M97" s="44"/>
      <c r="N97" s="213" t="s">
        <v>20</v>
      </c>
      <c r="O97" s="214" t="s">
        <v>42</v>
      </c>
      <c r="P97" s="215">
        <f>I97+J97</f>
        <v>0</v>
      </c>
      <c r="Q97" s="215">
        <f>ROUND(I97*H97,2)</f>
        <v>0</v>
      </c>
      <c r="R97" s="215">
        <f>ROUND(J97*H97,2)</f>
        <v>0</v>
      </c>
      <c r="S97" s="84"/>
      <c r="T97" s="216">
        <f>S97*H97</f>
        <v>0</v>
      </c>
      <c r="U97" s="216">
        <v>0</v>
      </c>
      <c r="V97" s="216">
        <f>U97*H97</f>
        <v>0</v>
      </c>
      <c r="W97" s="216">
        <v>0</v>
      </c>
      <c r="X97" s="216">
        <f>W97*H97</f>
        <v>0</v>
      </c>
      <c r="Y97" s="217" t="s">
        <v>20</v>
      </c>
      <c r="Z97" s="38"/>
      <c r="AA97" s="38"/>
      <c r="AB97" s="38"/>
      <c r="AC97" s="38"/>
      <c r="AD97" s="38"/>
      <c r="AE97" s="38"/>
      <c r="AR97" s="218" t="s">
        <v>126</v>
      </c>
      <c r="AT97" s="218" t="s">
        <v>121</v>
      </c>
      <c r="AU97" s="218" t="s">
        <v>82</v>
      </c>
      <c r="AY97" s="17" t="s">
        <v>119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7" t="s">
        <v>80</v>
      </c>
      <c r="BK97" s="219">
        <f>ROUND(P97*H97,2)</f>
        <v>0</v>
      </c>
      <c r="BL97" s="17" t="s">
        <v>126</v>
      </c>
      <c r="BM97" s="218" t="s">
        <v>150</v>
      </c>
    </row>
    <row r="98" spans="1:47" s="2" customFormat="1" ht="12">
      <c r="A98" s="38"/>
      <c r="B98" s="39"/>
      <c r="C98" s="40"/>
      <c r="D98" s="220" t="s">
        <v>128</v>
      </c>
      <c r="E98" s="40"/>
      <c r="F98" s="221" t="s">
        <v>151</v>
      </c>
      <c r="G98" s="40"/>
      <c r="H98" s="40"/>
      <c r="I98" s="222"/>
      <c r="J98" s="222"/>
      <c r="K98" s="40"/>
      <c r="L98" s="40"/>
      <c r="M98" s="44"/>
      <c r="N98" s="223"/>
      <c r="O98" s="22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38"/>
      <c r="AA98" s="38"/>
      <c r="AB98" s="38"/>
      <c r="AC98" s="38"/>
      <c r="AD98" s="38"/>
      <c r="AE98" s="38"/>
      <c r="AT98" s="17" t="s">
        <v>128</v>
      </c>
      <c r="AU98" s="17" t="s">
        <v>82</v>
      </c>
    </row>
    <row r="99" spans="1:47" s="2" customFormat="1" ht="12">
      <c r="A99" s="38"/>
      <c r="B99" s="39"/>
      <c r="C99" s="40"/>
      <c r="D99" s="225" t="s">
        <v>130</v>
      </c>
      <c r="E99" s="40"/>
      <c r="F99" s="226" t="s">
        <v>152</v>
      </c>
      <c r="G99" s="40"/>
      <c r="H99" s="40"/>
      <c r="I99" s="222"/>
      <c r="J99" s="222"/>
      <c r="K99" s="40"/>
      <c r="L99" s="40"/>
      <c r="M99" s="44"/>
      <c r="N99" s="223"/>
      <c r="O99" s="22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38"/>
      <c r="AA99" s="38"/>
      <c r="AB99" s="38"/>
      <c r="AC99" s="38"/>
      <c r="AD99" s="38"/>
      <c r="AE99" s="38"/>
      <c r="AT99" s="17" t="s">
        <v>130</v>
      </c>
      <c r="AU99" s="17" t="s">
        <v>82</v>
      </c>
    </row>
    <row r="100" spans="1:65" s="2" customFormat="1" ht="22.2" customHeight="1">
      <c r="A100" s="38"/>
      <c r="B100" s="39"/>
      <c r="C100" s="206" t="s">
        <v>153</v>
      </c>
      <c r="D100" s="206" t="s">
        <v>121</v>
      </c>
      <c r="E100" s="207" t="s">
        <v>154</v>
      </c>
      <c r="F100" s="208" t="s">
        <v>155</v>
      </c>
      <c r="G100" s="209" t="s">
        <v>149</v>
      </c>
      <c r="H100" s="210">
        <v>8</v>
      </c>
      <c r="I100" s="211"/>
      <c r="J100" s="211"/>
      <c r="K100" s="212">
        <f>ROUND(P100*H100,2)</f>
        <v>0</v>
      </c>
      <c r="L100" s="208" t="s">
        <v>125</v>
      </c>
      <c r="M100" s="44"/>
      <c r="N100" s="213" t="s">
        <v>20</v>
      </c>
      <c r="O100" s="214" t="s">
        <v>42</v>
      </c>
      <c r="P100" s="215">
        <f>I100+J100</f>
        <v>0</v>
      </c>
      <c r="Q100" s="215">
        <f>ROUND(I100*H100,2)</f>
        <v>0</v>
      </c>
      <c r="R100" s="215">
        <f>ROUND(J100*H100,2)</f>
        <v>0</v>
      </c>
      <c r="S100" s="84"/>
      <c r="T100" s="216">
        <f>S100*H100</f>
        <v>0</v>
      </c>
      <c r="U100" s="216">
        <v>0</v>
      </c>
      <c r="V100" s="216">
        <f>U100*H100</f>
        <v>0</v>
      </c>
      <c r="W100" s="216">
        <v>0</v>
      </c>
      <c r="X100" s="216">
        <f>W100*H100</f>
        <v>0</v>
      </c>
      <c r="Y100" s="217" t="s">
        <v>20</v>
      </c>
      <c r="Z100" s="38"/>
      <c r="AA100" s="38"/>
      <c r="AB100" s="38"/>
      <c r="AC100" s="38"/>
      <c r="AD100" s="38"/>
      <c r="AE100" s="38"/>
      <c r="AR100" s="218" t="s">
        <v>126</v>
      </c>
      <c r="AT100" s="218" t="s">
        <v>121</v>
      </c>
      <c r="AU100" s="218" t="s">
        <v>82</v>
      </c>
      <c r="AY100" s="17" t="s">
        <v>119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7" t="s">
        <v>80</v>
      </c>
      <c r="BK100" s="219">
        <f>ROUND(P100*H100,2)</f>
        <v>0</v>
      </c>
      <c r="BL100" s="17" t="s">
        <v>126</v>
      </c>
      <c r="BM100" s="218" t="s">
        <v>156</v>
      </c>
    </row>
    <row r="101" spans="1:47" s="2" customFormat="1" ht="12">
      <c r="A101" s="38"/>
      <c r="B101" s="39"/>
      <c r="C101" s="40"/>
      <c r="D101" s="220" t="s">
        <v>128</v>
      </c>
      <c r="E101" s="40"/>
      <c r="F101" s="221" t="s">
        <v>157</v>
      </c>
      <c r="G101" s="40"/>
      <c r="H101" s="40"/>
      <c r="I101" s="222"/>
      <c r="J101" s="222"/>
      <c r="K101" s="40"/>
      <c r="L101" s="40"/>
      <c r="M101" s="44"/>
      <c r="N101" s="223"/>
      <c r="O101" s="22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38"/>
      <c r="AA101" s="38"/>
      <c r="AB101" s="38"/>
      <c r="AC101" s="38"/>
      <c r="AD101" s="38"/>
      <c r="AE101" s="38"/>
      <c r="AT101" s="17" t="s">
        <v>128</v>
      </c>
      <c r="AU101" s="17" t="s">
        <v>82</v>
      </c>
    </row>
    <row r="102" spans="1:47" s="2" customFormat="1" ht="12">
      <c r="A102" s="38"/>
      <c r="B102" s="39"/>
      <c r="C102" s="40"/>
      <c r="D102" s="225" t="s">
        <v>130</v>
      </c>
      <c r="E102" s="40"/>
      <c r="F102" s="226" t="s">
        <v>158</v>
      </c>
      <c r="G102" s="40"/>
      <c r="H102" s="40"/>
      <c r="I102" s="222"/>
      <c r="J102" s="222"/>
      <c r="K102" s="40"/>
      <c r="L102" s="40"/>
      <c r="M102" s="44"/>
      <c r="N102" s="223"/>
      <c r="O102" s="22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38"/>
      <c r="AA102" s="38"/>
      <c r="AB102" s="38"/>
      <c r="AC102" s="38"/>
      <c r="AD102" s="38"/>
      <c r="AE102" s="38"/>
      <c r="AT102" s="17" t="s">
        <v>130</v>
      </c>
      <c r="AU102" s="17" t="s">
        <v>82</v>
      </c>
    </row>
    <row r="103" spans="1:65" s="2" customFormat="1" ht="22.2" customHeight="1">
      <c r="A103" s="38"/>
      <c r="B103" s="39"/>
      <c r="C103" s="206" t="s">
        <v>159</v>
      </c>
      <c r="D103" s="206" t="s">
        <v>121</v>
      </c>
      <c r="E103" s="207" t="s">
        <v>160</v>
      </c>
      <c r="F103" s="208" t="s">
        <v>161</v>
      </c>
      <c r="G103" s="209" t="s">
        <v>162</v>
      </c>
      <c r="H103" s="210">
        <v>479.75</v>
      </c>
      <c r="I103" s="211"/>
      <c r="J103" s="211"/>
      <c r="K103" s="212">
        <f>ROUND(P103*H103,2)</f>
        <v>0</v>
      </c>
      <c r="L103" s="208" t="s">
        <v>125</v>
      </c>
      <c r="M103" s="44"/>
      <c r="N103" s="213" t="s">
        <v>20</v>
      </c>
      <c r="O103" s="214" t="s">
        <v>42</v>
      </c>
      <c r="P103" s="215">
        <f>I103+J103</f>
        <v>0</v>
      </c>
      <c r="Q103" s="215">
        <f>ROUND(I103*H103,2)</f>
        <v>0</v>
      </c>
      <c r="R103" s="215">
        <f>ROUND(J103*H103,2)</f>
        <v>0</v>
      </c>
      <c r="S103" s="84"/>
      <c r="T103" s="216">
        <f>S103*H103</f>
        <v>0</v>
      </c>
      <c r="U103" s="216">
        <v>0</v>
      </c>
      <c r="V103" s="216">
        <f>U103*H103</f>
        <v>0</v>
      </c>
      <c r="W103" s="216">
        <v>0</v>
      </c>
      <c r="X103" s="216">
        <f>W103*H103</f>
        <v>0</v>
      </c>
      <c r="Y103" s="217" t="s">
        <v>20</v>
      </c>
      <c r="Z103" s="38"/>
      <c r="AA103" s="38"/>
      <c r="AB103" s="38"/>
      <c r="AC103" s="38"/>
      <c r="AD103" s="38"/>
      <c r="AE103" s="38"/>
      <c r="AR103" s="218" t="s">
        <v>126</v>
      </c>
      <c r="AT103" s="218" t="s">
        <v>121</v>
      </c>
      <c r="AU103" s="218" t="s">
        <v>82</v>
      </c>
      <c r="AY103" s="17" t="s">
        <v>119</v>
      </c>
      <c r="BE103" s="219">
        <f>IF(O103="základní",K103,0)</f>
        <v>0</v>
      </c>
      <c r="BF103" s="219">
        <f>IF(O103="snížená",K103,0)</f>
        <v>0</v>
      </c>
      <c r="BG103" s="219">
        <f>IF(O103="zákl. přenesená",K103,0)</f>
        <v>0</v>
      </c>
      <c r="BH103" s="219">
        <f>IF(O103="sníž. přenesená",K103,0)</f>
        <v>0</v>
      </c>
      <c r="BI103" s="219">
        <f>IF(O103="nulová",K103,0)</f>
        <v>0</v>
      </c>
      <c r="BJ103" s="17" t="s">
        <v>80</v>
      </c>
      <c r="BK103" s="219">
        <f>ROUND(P103*H103,2)</f>
        <v>0</v>
      </c>
      <c r="BL103" s="17" t="s">
        <v>126</v>
      </c>
      <c r="BM103" s="218" t="s">
        <v>163</v>
      </c>
    </row>
    <row r="104" spans="1:47" s="2" customFormat="1" ht="12">
      <c r="A104" s="38"/>
      <c r="B104" s="39"/>
      <c r="C104" s="40"/>
      <c r="D104" s="220" t="s">
        <v>128</v>
      </c>
      <c r="E104" s="40"/>
      <c r="F104" s="221" t="s">
        <v>164</v>
      </c>
      <c r="G104" s="40"/>
      <c r="H104" s="40"/>
      <c r="I104" s="222"/>
      <c r="J104" s="222"/>
      <c r="K104" s="40"/>
      <c r="L104" s="40"/>
      <c r="M104" s="44"/>
      <c r="N104" s="223"/>
      <c r="O104" s="224"/>
      <c r="P104" s="84"/>
      <c r="Q104" s="84"/>
      <c r="R104" s="84"/>
      <c r="S104" s="84"/>
      <c r="T104" s="84"/>
      <c r="U104" s="84"/>
      <c r="V104" s="84"/>
      <c r="W104" s="84"/>
      <c r="X104" s="84"/>
      <c r="Y104" s="85"/>
      <c r="Z104" s="38"/>
      <c r="AA104" s="38"/>
      <c r="AB104" s="38"/>
      <c r="AC104" s="38"/>
      <c r="AD104" s="38"/>
      <c r="AE104" s="38"/>
      <c r="AT104" s="17" t="s">
        <v>128</v>
      </c>
      <c r="AU104" s="17" t="s">
        <v>82</v>
      </c>
    </row>
    <row r="105" spans="1:47" s="2" customFormat="1" ht="12">
      <c r="A105" s="38"/>
      <c r="B105" s="39"/>
      <c r="C105" s="40"/>
      <c r="D105" s="225" t="s">
        <v>130</v>
      </c>
      <c r="E105" s="40"/>
      <c r="F105" s="226" t="s">
        <v>165</v>
      </c>
      <c r="G105" s="40"/>
      <c r="H105" s="40"/>
      <c r="I105" s="222"/>
      <c r="J105" s="222"/>
      <c r="K105" s="40"/>
      <c r="L105" s="40"/>
      <c r="M105" s="44"/>
      <c r="N105" s="223"/>
      <c r="O105" s="224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38"/>
      <c r="AA105" s="38"/>
      <c r="AB105" s="38"/>
      <c r="AC105" s="38"/>
      <c r="AD105" s="38"/>
      <c r="AE105" s="38"/>
      <c r="AT105" s="17" t="s">
        <v>130</v>
      </c>
      <c r="AU105" s="17" t="s">
        <v>82</v>
      </c>
    </row>
    <row r="106" spans="1:51" s="13" customFormat="1" ht="12">
      <c r="A106" s="13"/>
      <c r="B106" s="227"/>
      <c r="C106" s="228"/>
      <c r="D106" s="220" t="s">
        <v>132</v>
      </c>
      <c r="E106" s="229" t="s">
        <v>20</v>
      </c>
      <c r="F106" s="230" t="s">
        <v>166</v>
      </c>
      <c r="G106" s="228"/>
      <c r="H106" s="231">
        <v>41.25</v>
      </c>
      <c r="I106" s="232"/>
      <c r="J106" s="232"/>
      <c r="K106" s="228"/>
      <c r="L106" s="228"/>
      <c r="M106" s="233"/>
      <c r="N106" s="234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6"/>
      <c r="Z106" s="13"/>
      <c r="AA106" s="13"/>
      <c r="AB106" s="13"/>
      <c r="AC106" s="13"/>
      <c r="AD106" s="13"/>
      <c r="AE106" s="13"/>
      <c r="AT106" s="237" t="s">
        <v>132</v>
      </c>
      <c r="AU106" s="237" t="s">
        <v>82</v>
      </c>
      <c r="AV106" s="13" t="s">
        <v>82</v>
      </c>
      <c r="AW106" s="13" t="s">
        <v>5</v>
      </c>
      <c r="AX106" s="13" t="s">
        <v>73</v>
      </c>
      <c r="AY106" s="237" t="s">
        <v>119</v>
      </c>
    </row>
    <row r="107" spans="1:51" s="13" customFormat="1" ht="12">
      <c r="A107" s="13"/>
      <c r="B107" s="227"/>
      <c r="C107" s="228"/>
      <c r="D107" s="220" t="s">
        <v>132</v>
      </c>
      <c r="E107" s="229" t="s">
        <v>20</v>
      </c>
      <c r="F107" s="230" t="s">
        <v>167</v>
      </c>
      <c r="G107" s="228"/>
      <c r="H107" s="231">
        <v>25.875</v>
      </c>
      <c r="I107" s="232"/>
      <c r="J107" s="232"/>
      <c r="K107" s="228"/>
      <c r="L107" s="228"/>
      <c r="M107" s="233"/>
      <c r="N107" s="234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6"/>
      <c r="Z107" s="13"/>
      <c r="AA107" s="13"/>
      <c r="AB107" s="13"/>
      <c r="AC107" s="13"/>
      <c r="AD107" s="13"/>
      <c r="AE107" s="13"/>
      <c r="AT107" s="237" t="s">
        <v>132</v>
      </c>
      <c r="AU107" s="237" t="s">
        <v>82</v>
      </c>
      <c r="AV107" s="13" t="s">
        <v>82</v>
      </c>
      <c r="AW107" s="13" t="s">
        <v>5</v>
      </c>
      <c r="AX107" s="13" t="s">
        <v>73</v>
      </c>
      <c r="AY107" s="237" t="s">
        <v>119</v>
      </c>
    </row>
    <row r="108" spans="1:51" s="13" customFormat="1" ht="12">
      <c r="A108" s="13"/>
      <c r="B108" s="227"/>
      <c r="C108" s="228"/>
      <c r="D108" s="220" t="s">
        <v>132</v>
      </c>
      <c r="E108" s="229" t="s">
        <v>20</v>
      </c>
      <c r="F108" s="230" t="s">
        <v>168</v>
      </c>
      <c r="G108" s="228"/>
      <c r="H108" s="231">
        <v>72.5</v>
      </c>
      <c r="I108" s="232"/>
      <c r="J108" s="232"/>
      <c r="K108" s="228"/>
      <c r="L108" s="228"/>
      <c r="M108" s="233"/>
      <c r="N108" s="234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6"/>
      <c r="Z108" s="13"/>
      <c r="AA108" s="13"/>
      <c r="AB108" s="13"/>
      <c r="AC108" s="13"/>
      <c r="AD108" s="13"/>
      <c r="AE108" s="13"/>
      <c r="AT108" s="237" t="s">
        <v>132</v>
      </c>
      <c r="AU108" s="237" t="s">
        <v>82</v>
      </c>
      <c r="AV108" s="13" t="s">
        <v>82</v>
      </c>
      <c r="AW108" s="13" t="s">
        <v>5</v>
      </c>
      <c r="AX108" s="13" t="s">
        <v>73</v>
      </c>
      <c r="AY108" s="237" t="s">
        <v>119</v>
      </c>
    </row>
    <row r="109" spans="1:51" s="13" customFormat="1" ht="12">
      <c r="A109" s="13"/>
      <c r="B109" s="227"/>
      <c r="C109" s="228"/>
      <c r="D109" s="220" t="s">
        <v>132</v>
      </c>
      <c r="E109" s="229" t="s">
        <v>20</v>
      </c>
      <c r="F109" s="230" t="s">
        <v>169</v>
      </c>
      <c r="G109" s="228"/>
      <c r="H109" s="231">
        <v>120.125</v>
      </c>
      <c r="I109" s="232"/>
      <c r="J109" s="232"/>
      <c r="K109" s="228"/>
      <c r="L109" s="228"/>
      <c r="M109" s="233"/>
      <c r="N109" s="234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6"/>
      <c r="Z109" s="13"/>
      <c r="AA109" s="13"/>
      <c r="AB109" s="13"/>
      <c r="AC109" s="13"/>
      <c r="AD109" s="13"/>
      <c r="AE109" s="13"/>
      <c r="AT109" s="237" t="s">
        <v>132</v>
      </c>
      <c r="AU109" s="237" t="s">
        <v>82</v>
      </c>
      <c r="AV109" s="13" t="s">
        <v>82</v>
      </c>
      <c r="AW109" s="13" t="s">
        <v>5</v>
      </c>
      <c r="AX109" s="13" t="s">
        <v>73</v>
      </c>
      <c r="AY109" s="237" t="s">
        <v>119</v>
      </c>
    </row>
    <row r="110" spans="1:51" s="13" customFormat="1" ht="12">
      <c r="A110" s="13"/>
      <c r="B110" s="227"/>
      <c r="C110" s="228"/>
      <c r="D110" s="220" t="s">
        <v>132</v>
      </c>
      <c r="E110" s="229" t="s">
        <v>20</v>
      </c>
      <c r="F110" s="230" t="s">
        <v>170</v>
      </c>
      <c r="G110" s="228"/>
      <c r="H110" s="231">
        <v>80</v>
      </c>
      <c r="I110" s="232"/>
      <c r="J110" s="232"/>
      <c r="K110" s="228"/>
      <c r="L110" s="228"/>
      <c r="M110" s="233"/>
      <c r="N110" s="234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  <c r="Z110" s="13"/>
      <c r="AA110" s="13"/>
      <c r="AB110" s="13"/>
      <c r="AC110" s="13"/>
      <c r="AD110" s="13"/>
      <c r="AE110" s="13"/>
      <c r="AT110" s="237" t="s">
        <v>132</v>
      </c>
      <c r="AU110" s="237" t="s">
        <v>82</v>
      </c>
      <c r="AV110" s="13" t="s">
        <v>82</v>
      </c>
      <c r="AW110" s="13" t="s">
        <v>5</v>
      </c>
      <c r="AX110" s="13" t="s">
        <v>73</v>
      </c>
      <c r="AY110" s="237" t="s">
        <v>119</v>
      </c>
    </row>
    <row r="111" spans="1:51" s="13" customFormat="1" ht="12">
      <c r="A111" s="13"/>
      <c r="B111" s="227"/>
      <c r="C111" s="228"/>
      <c r="D111" s="220" t="s">
        <v>132</v>
      </c>
      <c r="E111" s="229" t="s">
        <v>20</v>
      </c>
      <c r="F111" s="230" t="s">
        <v>171</v>
      </c>
      <c r="G111" s="228"/>
      <c r="H111" s="231">
        <v>77.5</v>
      </c>
      <c r="I111" s="232"/>
      <c r="J111" s="232"/>
      <c r="K111" s="228"/>
      <c r="L111" s="228"/>
      <c r="M111" s="233"/>
      <c r="N111" s="234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6"/>
      <c r="Z111" s="13"/>
      <c r="AA111" s="13"/>
      <c r="AB111" s="13"/>
      <c r="AC111" s="13"/>
      <c r="AD111" s="13"/>
      <c r="AE111" s="13"/>
      <c r="AT111" s="237" t="s">
        <v>132</v>
      </c>
      <c r="AU111" s="237" t="s">
        <v>82</v>
      </c>
      <c r="AV111" s="13" t="s">
        <v>82</v>
      </c>
      <c r="AW111" s="13" t="s">
        <v>5</v>
      </c>
      <c r="AX111" s="13" t="s">
        <v>73</v>
      </c>
      <c r="AY111" s="237" t="s">
        <v>119</v>
      </c>
    </row>
    <row r="112" spans="1:51" s="13" customFormat="1" ht="12">
      <c r="A112" s="13"/>
      <c r="B112" s="227"/>
      <c r="C112" s="228"/>
      <c r="D112" s="220" t="s">
        <v>132</v>
      </c>
      <c r="E112" s="229" t="s">
        <v>20</v>
      </c>
      <c r="F112" s="230" t="s">
        <v>172</v>
      </c>
      <c r="G112" s="228"/>
      <c r="H112" s="231">
        <v>62.5</v>
      </c>
      <c r="I112" s="232"/>
      <c r="J112" s="232"/>
      <c r="K112" s="228"/>
      <c r="L112" s="228"/>
      <c r="M112" s="233"/>
      <c r="N112" s="234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6"/>
      <c r="Z112" s="13"/>
      <c r="AA112" s="13"/>
      <c r="AB112" s="13"/>
      <c r="AC112" s="13"/>
      <c r="AD112" s="13"/>
      <c r="AE112" s="13"/>
      <c r="AT112" s="237" t="s">
        <v>132</v>
      </c>
      <c r="AU112" s="237" t="s">
        <v>82</v>
      </c>
      <c r="AV112" s="13" t="s">
        <v>82</v>
      </c>
      <c r="AW112" s="13" t="s">
        <v>5</v>
      </c>
      <c r="AX112" s="13" t="s">
        <v>73</v>
      </c>
      <c r="AY112" s="237" t="s">
        <v>119</v>
      </c>
    </row>
    <row r="113" spans="1:51" s="14" customFormat="1" ht="12">
      <c r="A113" s="14"/>
      <c r="B113" s="238"/>
      <c r="C113" s="239"/>
      <c r="D113" s="220" t="s">
        <v>132</v>
      </c>
      <c r="E113" s="240" t="s">
        <v>20</v>
      </c>
      <c r="F113" s="241" t="s">
        <v>173</v>
      </c>
      <c r="G113" s="239"/>
      <c r="H113" s="242">
        <v>479.75</v>
      </c>
      <c r="I113" s="243"/>
      <c r="J113" s="243"/>
      <c r="K113" s="239"/>
      <c r="L113" s="239"/>
      <c r="M113" s="244"/>
      <c r="N113" s="245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7"/>
      <c r="Z113" s="14"/>
      <c r="AA113" s="14"/>
      <c r="AB113" s="14"/>
      <c r="AC113" s="14"/>
      <c r="AD113" s="14"/>
      <c r="AE113" s="14"/>
      <c r="AT113" s="248" t="s">
        <v>132</v>
      </c>
      <c r="AU113" s="248" t="s">
        <v>82</v>
      </c>
      <c r="AV113" s="14" t="s">
        <v>126</v>
      </c>
      <c r="AW113" s="14" t="s">
        <v>5</v>
      </c>
      <c r="AX113" s="14" t="s">
        <v>80</v>
      </c>
      <c r="AY113" s="248" t="s">
        <v>119</v>
      </c>
    </row>
    <row r="114" spans="1:65" s="2" customFormat="1" ht="22.2" customHeight="1">
      <c r="A114" s="38"/>
      <c r="B114" s="39"/>
      <c r="C114" s="206" t="s">
        <v>174</v>
      </c>
      <c r="D114" s="206" t="s">
        <v>121</v>
      </c>
      <c r="E114" s="207" t="s">
        <v>175</v>
      </c>
      <c r="F114" s="208" t="s">
        <v>176</v>
      </c>
      <c r="G114" s="209" t="s">
        <v>149</v>
      </c>
      <c r="H114" s="210">
        <v>8</v>
      </c>
      <c r="I114" s="211"/>
      <c r="J114" s="211"/>
      <c r="K114" s="212">
        <f>ROUND(P114*H114,2)</f>
        <v>0</v>
      </c>
      <c r="L114" s="208" t="s">
        <v>125</v>
      </c>
      <c r="M114" s="44"/>
      <c r="N114" s="213" t="s">
        <v>20</v>
      </c>
      <c r="O114" s="214" t="s">
        <v>42</v>
      </c>
      <c r="P114" s="215">
        <f>I114+J114</f>
        <v>0</v>
      </c>
      <c r="Q114" s="215">
        <f>ROUND(I114*H114,2)</f>
        <v>0</v>
      </c>
      <c r="R114" s="215">
        <f>ROUND(J114*H114,2)</f>
        <v>0</v>
      </c>
      <c r="S114" s="84"/>
      <c r="T114" s="216">
        <f>S114*H114</f>
        <v>0</v>
      </c>
      <c r="U114" s="216">
        <v>0</v>
      </c>
      <c r="V114" s="216">
        <f>U114*H114</f>
        <v>0</v>
      </c>
      <c r="W114" s="216">
        <v>0</v>
      </c>
      <c r="X114" s="216">
        <f>W114*H114</f>
        <v>0</v>
      </c>
      <c r="Y114" s="217" t="s">
        <v>20</v>
      </c>
      <c r="Z114" s="38"/>
      <c r="AA114" s="38"/>
      <c r="AB114" s="38"/>
      <c r="AC114" s="38"/>
      <c r="AD114" s="38"/>
      <c r="AE114" s="38"/>
      <c r="AR114" s="218" t="s">
        <v>126</v>
      </c>
      <c r="AT114" s="218" t="s">
        <v>121</v>
      </c>
      <c r="AU114" s="218" t="s">
        <v>82</v>
      </c>
      <c r="AY114" s="17" t="s">
        <v>119</v>
      </c>
      <c r="BE114" s="219">
        <f>IF(O114="základní",K114,0)</f>
        <v>0</v>
      </c>
      <c r="BF114" s="219">
        <f>IF(O114="snížená",K114,0)</f>
        <v>0</v>
      </c>
      <c r="BG114" s="219">
        <f>IF(O114="zákl. přenesená",K114,0)</f>
        <v>0</v>
      </c>
      <c r="BH114" s="219">
        <f>IF(O114="sníž. přenesená",K114,0)</f>
        <v>0</v>
      </c>
      <c r="BI114" s="219">
        <f>IF(O114="nulová",K114,0)</f>
        <v>0</v>
      </c>
      <c r="BJ114" s="17" t="s">
        <v>80</v>
      </c>
      <c r="BK114" s="219">
        <f>ROUND(P114*H114,2)</f>
        <v>0</v>
      </c>
      <c r="BL114" s="17" t="s">
        <v>126</v>
      </c>
      <c r="BM114" s="218" t="s">
        <v>177</v>
      </c>
    </row>
    <row r="115" spans="1:47" s="2" customFormat="1" ht="12">
      <c r="A115" s="38"/>
      <c r="B115" s="39"/>
      <c r="C115" s="40"/>
      <c r="D115" s="220" t="s">
        <v>128</v>
      </c>
      <c r="E115" s="40"/>
      <c r="F115" s="221" t="s">
        <v>178</v>
      </c>
      <c r="G115" s="40"/>
      <c r="H115" s="40"/>
      <c r="I115" s="222"/>
      <c r="J115" s="222"/>
      <c r="K115" s="40"/>
      <c r="L115" s="40"/>
      <c r="M115" s="44"/>
      <c r="N115" s="223"/>
      <c r="O115" s="22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38"/>
      <c r="AA115" s="38"/>
      <c r="AB115" s="38"/>
      <c r="AC115" s="38"/>
      <c r="AD115" s="38"/>
      <c r="AE115" s="38"/>
      <c r="AT115" s="17" t="s">
        <v>128</v>
      </c>
      <c r="AU115" s="17" t="s">
        <v>82</v>
      </c>
    </row>
    <row r="116" spans="1:47" s="2" customFormat="1" ht="12">
      <c r="A116" s="38"/>
      <c r="B116" s="39"/>
      <c r="C116" s="40"/>
      <c r="D116" s="225" t="s">
        <v>130</v>
      </c>
      <c r="E116" s="40"/>
      <c r="F116" s="226" t="s">
        <v>179</v>
      </c>
      <c r="G116" s="40"/>
      <c r="H116" s="40"/>
      <c r="I116" s="222"/>
      <c r="J116" s="222"/>
      <c r="K116" s="40"/>
      <c r="L116" s="40"/>
      <c r="M116" s="44"/>
      <c r="N116" s="223"/>
      <c r="O116" s="224"/>
      <c r="P116" s="84"/>
      <c r="Q116" s="84"/>
      <c r="R116" s="84"/>
      <c r="S116" s="84"/>
      <c r="T116" s="84"/>
      <c r="U116" s="84"/>
      <c r="V116" s="84"/>
      <c r="W116" s="84"/>
      <c r="X116" s="84"/>
      <c r="Y116" s="85"/>
      <c r="Z116" s="38"/>
      <c r="AA116" s="38"/>
      <c r="AB116" s="38"/>
      <c r="AC116" s="38"/>
      <c r="AD116" s="38"/>
      <c r="AE116" s="38"/>
      <c r="AT116" s="17" t="s">
        <v>130</v>
      </c>
      <c r="AU116" s="17" t="s">
        <v>82</v>
      </c>
    </row>
    <row r="117" spans="1:65" s="2" customFormat="1" ht="22.2" customHeight="1">
      <c r="A117" s="38"/>
      <c r="B117" s="39"/>
      <c r="C117" s="206" t="s">
        <v>180</v>
      </c>
      <c r="D117" s="206" t="s">
        <v>121</v>
      </c>
      <c r="E117" s="207" t="s">
        <v>181</v>
      </c>
      <c r="F117" s="208" t="s">
        <v>182</v>
      </c>
      <c r="G117" s="209" t="s">
        <v>124</v>
      </c>
      <c r="H117" s="210">
        <v>0.101</v>
      </c>
      <c r="I117" s="211"/>
      <c r="J117" s="211"/>
      <c r="K117" s="212">
        <f>ROUND(P117*H117,2)</f>
        <v>0</v>
      </c>
      <c r="L117" s="208" t="s">
        <v>125</v>
      </c>
      <c r="M117" s="44"/>
      <c r="N117" s="213" t="s">
        <v>20</v>
      </c>
      <c r="O117" s="214" t="s">
        <v>42</v>
      </c>
      <c r="P117" s="215">
        <f>I117+J117</f>
        <v>0</v>
      </c>
      <c r="Q117" s="215">
        <f>ROUND(I117*H117,2)</f>
        <v>0</v>
      </c>
      <c r="R117" s="215">
        <f>ROUND(J117*H117,2)</f>
        <v>0</v>
      </c>
      <c r="S117" s="84"/>
      <c r="T117" s="216">
        <f>S117*H117</f>
        <v>0</v>
      </c>
      <c r="U117" s="216">
        <v>0</v>
      </c>
      <c r="V117" s="216">
        <f>U117*H117</f>
        <v>0</v>
      </c>
      <c r="W117" s="216">
        <v>0</v>
      </c>
      <c r="X117" s="216">
        <f>W117*H117</f>
        <v>0</v>
      </c>
      <c r="Y117" s="217" t="s">
        <v>20</v>
      </c>
      <c r="Z117" s="38"/>
      <c r="AA117" s="38"/>
      <c r="AB117" s="38"/>
      <c r="AC117" s="38"/>
      <c r="AD117" s="38"/>
      <c r="AE117" s="38"/>
      <c r="AR117" s="218" t="s">
        <v>126</v>
      </c>
      <c r="AT117" s="218" t="s">
        <v>121</v>
      </c>
      <c r="AU117" s="218" t="s">
        <v>82</v>
      </c>
      <c r="AY117" s="17" t="s">
        <v>119</v>
      </c>
      <c r="BE117" s="219">
        <f>IF(O117="základní",K117,0)</f>
        <v>0</v>
      </c>
      <c r="BF117" s="219">
        <f>IF(O117="snížená",K117,0)</f>
        <v>0</v>
      </c>
      <c r="BG117" s="219">
        <f>IF(O117="zákl. přenesená",K117,0)</f>
        <v>0</v>
      </c>
      <c r="BH117" s="219">
        <f>IF(O117="sníž. přenesená",K117,0)</f>
        <v>0</v>
      </c>
      <c r="BI117" s="219">
        <f>IF(O117="nulová",K117,0)</f>
        <v>0</v>
      </c>
      <c r="BJ117" s="17" t="s">
        <v>80</v>
      </c>
      <c r="BK117" s="219">
        <f>ROUND(P117*H117,2)</f>
        <v>0</v>
      </c>
      <c r="BL117" s="17" t="s">
        <v>126</v>
      </c>
      <c r="BM117" s="218" t="s">
        <v>183</v>
      </c>
    </row>
    <row r="118" spans="1:47" s="2" customFormat="1" ht="12">
      <c r="A118" s="38"/>
      <c r="B118" s="39"/>
      <c r="C118" s="40"/>
      <c r="D118" s="220" t="s">
        <v>128</v>
      </c>
      <c r="E118" s="40"/>
      <c r="F118" s="221" t="s">
        <v>184</v>
      </c>
      <c r="G118" s="40"/>
      <c r="H118" s="40"/>
      <c r="I118" s="222"/>
      <c r="J118" s="222"/>
      <c r="K118" s="40"/>
      <c r="L118" s="40"/>
      <c r="M118" s="44"/>
      <c r="N118" s="223"/>
      <c r="O118" s="22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38"/>
      <c r="AA118" s="38"/>
      <c r="AB118" s="38"/>
      <c r="AC118" s="38"/>
      <c r="AD118" s="38"/>
      <c r="AE118" s="38"/>
      <c r="AT118" s="17" t="s">
        <v>128</v>
      </c>
      <c r="AU118" s="17" t="s">
        <v>82</v>
      </c>
    </row>
    <row r="119" spans="1:47" s="2" customFormat="1" ht="12">
      <c r="A119" s="38"/>
      <c r="B119" s="39"/>
      <c r="C119" s="40"/>
      <c r="D119" s="225" t="s">
        <v>130</v>
      </c>
      <c r="E119" s="40"/>
      <c r="F119" s="226" t="s">
        <v>185</v>
      </c>
      <c r="G119" s="40"/>
      <c r="H119" s="40"/>
      <c r="I119" s="222"/>
      <c r="J119" s="222"/>
      <c r="K119" s="40"/>
      <c r="L119" s="40"/>
      <c r="M119" s="44"/>
      <c r="N119" s="223"/>
      <c r="O119" s="22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38"/>
      <c r="AA119" s="38"/>
      <c r="AB119" s="38"/>
      <c r="AC119" s="38"/>
      <c r="AD119" s="38"/>
      <c r="AE119" s="38"/>
      <c r="AT119" s="17" t="s">
        <v>130</v>
      </c>
      <c r="AU119" s="17" t="s">
        <v>82</v>
      </c>
    </row>
    <row r="120" spans="1:65" s="2" customFormat="1" ht="22.2" customHeight="1">
      <c r="A120" s="38"/>
      <c r="B120" s="39"/>
      <c r="C120" s="206" t="s">
        <v>186</v>
      </c>
      <c r="D120" s="206" t="s">
        <v>121</v>
      </c>
      <c r="E120" s="207" t="s">
        <v>187</v>
      </c>
      <c r="F120" s="208" t="s">
        <v>188</v>
      </c>
      <c r="G120" s="209" t="s">
        <v>124</v>
      </c>
      <c r="H120" s="210">
        <v>0.236</v>
      </c>
      <c r="I120" s="211"/>
      <c r="J120" s="211"/>
      <c r="K120" s="212">
        <f>ROUND(P120*H120,2)</f>
        <v>0</v>
      </c>
      <c r="L120" s="208" t="s">
        <v>125</v>
      </c>
      <c r="M120" s="44"/>
      <c r="N120" s="213" t="s">
        <v>20</v>
      </c>
      <c r="O120" s="214" t="s">
        <v>42</v>
      </c>
      <c r="P120" s="215">
        <f>I120+J120</f>
        <v>0</v>
      </c>
      <c r="Q120" s="215">
        <f>ROUND(I120*H120,2)</f>
        <v>0</v>
      </c>
      <c r="R120" s="215">
        <f>ROUND(J120*H120,2)</f>
        <v>0</v>
      </c>
      <c r="S120" s="84"/>
      <c r="T120" s="216">
        <f>S120*H120</f>
        <v>0</v>
      </c>
      <c r="U120" s="216">
        <v>0</v>
      </c>
      <c r="V120" s="216">
        <f>U120*H120</f>
        <v>0</v>
      </c>
      <c r="W120" s="216">
        <v>0</v>
      </c>
      <c r="X120" s="216">
        <f>W120*H120</f>
        <v>0</v>
      </c>
      <c r="Y120" s="217" t="s">
        <v>20</v>
      </c>
      <c r="Z120" s="38"/>
      <c r="AA120" s="38"/>
      <c r="AB120" s="38"/>
      <c r="AC120" s="38"/>
      <c r="AD120" s="38"/>
      <c r="AE120" s="38"/>
      <c r="AR120" s="218" t="s">
        <v>126</v>
      </c>
      <c r="AT120" s="218" t="s">
        <v>121</v>
      </c>
      <c r="AU120" s="218" t="s">
        <v>82</v>
      </c>
      <c r="AY120" s="17" t="s">
        <v>119</v>
      </c>
      <c r="BE120" s="219">
        <f>IF(O120="základní",K120,0)</f>
        <v>0</v>
      </c>
      <c r="BF120" s="219">
        <f>IF(O120="snížená",K120,0)</f>
        <v>0</v>
      </c>
      <c r="BG120" s="219">
        <f>IF(O120="zákl. přenesená",K120,0)</f>
        <v>0</v>
      </c>
      <c r="BH120" s="219">
        <f>IF(O120="sníž. přenesená",K120,0)</f>
        <v>0</v>
      </c>
      <c r="BI120" s="219">
        <f>IF(O120="nulová",K120,0)</f>
        <v>0</v>
      </c>
      <c r="BJ120" s="17" t="s">
        <v>80</v>
      </c>
      <c r="BK120" s="219">
        <f>ROUND(P120*H120,2)</f>
        <v>0</v>
      </c>
      <c r="BL120" s="17" t="s">
        <v>126</v>
      </c>
      <c r="BM120" s="218" t="s">
        <v>189</v>
      </c>
    </row>
    <row r="121" spans="1:47" s="2" customFormat="1" ht="12">
      <c r="A121" s="38"/>
      <c r="B121" s="39"/>
      <c r="C121" s="40"/>
      <c r="D121" s="220" t="s">
        <v>128</v>
      </c>
      <c r="E121" s="40"/>
      <c r="F121" s="221" t="s">
        <v>190</v>
      </c>
      <c r="G121" s="40"/>
      <c r="H121" s="40"/>
      <c r="I121" s="222"/>
      <c r="J121" s="222"/>
      <c r="K121" s="40"/>
      <c r="L121" s="40"/>
      <c r="M121" s="44"/>
      <c r="N121" s="223"/>
      <c r="O121" s="224"/>
      <c r="P121" s="84"/>
      <c r="Q121" s="84"/>
      <c r="R121" s="84"/>
      <c r="S121" s="84"/>
      <c r="T121" s="84"/>
      <c r="U121" s="84"/>
      <c r="V121" s="84"/>
      <c r="W121" s="84"/>
      <c r="X121" s="84"/>
      <c r="Y121" s="85"/>
      <c r="Z121" s="38"/>
      <c r="AA121" s="38"/>
      <c r="AB121" s="38"/>
      <c r="AC121" s="38"/>
      <c r="AD121" s="38"/>
      <c r="AE121" s="38"/>
      <c r="AT121" s="17" t="s">
        <v>128</v>
      </c>
      <c r="AU121" s="17" t="s">
        <v>82</v>
      </c>
    </row>
    <row r="122" spans="1:47" s="2" customFormat="1" ht="12">
      <c r="A122" s="38"/>
      <c r="B122" s="39"/>
      <c r="C122" s="40"/>
      <c r="D122" s="225" t="s">
        <v>130</v>
      </c>
      <c r="E122" s="40"/>
      <c r="F122" s="226" t="s">
        <v>191</v>
      </c>
      <c r="G122" s="40"/>
      <c r="H122" s="40"/>
      <c r="I122" s="222"/>
      <c r="J122" s="222"/>
      <c r="K122" s="40"/>
      <c r="L122" s="40"/>
      <c r="M122" s="44"/>
      <c r="N122" s="223"/>
      <c r="O122" s="224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38"/>
      <c r="AA122" s="38"/>
      <c r="AB122" s="38"/>
      <c r="AC122" s="38"/>
      <c r="AD122" s="38"/>
      <c r="AE122" s="38"/>
      <c r="AT122" s="17" t="s">
        <v>130</v>
      </c>
      <c r="AU122" s="17" t="s">
        <v>82</v>
      </c>
    </row>
    <row r="123" spans="1:65" s="2" customFormat="1" ht="22.2" customHeight="1">
      <c r="A123" s="38"/>
      <c r="B123" s="39"/>
      <c r="C123" s="206" t="s">
        <v>192</v>
      </c>
      <c r="D123" s="206" t="s">
        <v>121</v>
      </c>
      <c r="E123" s="207" t="s">
        <v>193</v>
      </c>
      <c r="F123" s="208" t="s">
        <v>194</v>
      </c>
      <c r="G123" s="209" t="s">
        <v>143</v>
      </c>
      <c r="H123" s="210">
        <v>170</v>
      </c>
      <c r="I123" s="211"/>
      <c r="J123" s="211"/>
      <c r="K123" s="212">
        <f>ROUND(P123*H123,2)</f>
        <v>0</v>
      </c>
      <c r="L123" s="208" t="s">
        <v>20</v>
      </c>
      <c r="M123" s="44"/>
      <c r="N123" s="213" t="s">
        <v>20</v>
      </c>
      <c r="O123" s="214" t="s">
        <v>42</v>
      </c>
      <c r="P123" s="215">
        <f>I123+J123</f>
        <v>0</v>
      </c>
      <c r="Q123" s="215">
        <f>ROUND(I123*H123,2)</f>
        <v>0</v>
      </c>
      <c r="R123" s="215">
        <f>ROUND(J123*H123,2)</f>
        <v>0</v>
      </c>
      <c r="S123" s="84"/>
      <c r="T123" s="216">
        <f>S123*H123</f>
        <v>0</v>
      </c>
      <c r="U123" s="216">
        <v>0</v>
      </c>
      <c r="V123" s="216">
        <f>U123*H123</f>
        <v>0</v>
      </c>
      <c r="W123" s="216">
        <v>0</v>
      </c>
      <c r="X123" s="216">
        <f>W123*H123</f>
        <v>0</v>
      </c>
      <c r="Y123" s="217" t="s">
        <v>20</v>
      </c>
      <c r="Z123" s="38"/>
      <c r="AA123" s="38"/>
      <c r="AB123" s="38"/>
      <c r="AC123" s="38"/>
      <c r="AD123" s="38"/>
      <c r="AE123" s="38"/>
      <c r="AR123" s="218" t="s">
        <v>126</v>
      </c>
      <c r="AT123" s="218" t="s">
        <v>121</v>
      </c>
      <c r="AU123" s="218" t="s">
        <v>82</v>
      </c>
      <c r="AY123" s="17" t="s">
        <v>119</v>
      </c>
      <c r="BE123" s="219">
        <f>IF(O123="základní",K123,0)</f>
        <v>0</v>
      </c>
      <c r="BF123" s="219">
        <f>IF(O123="snížená",K123,0)</f>
        <v>0</v>
      </c>
      <c r="BG123" s="219">
        <f>IF(O123="zákl. přenesená",K123,0)</f>
        <v>0</v>
      </c>
      <c r="BH123" s="219">
        <f>IF(O123="sníž. přenesená",K123,0)</f>
        <v>0</v>
      </c>
      <c r="BI123" s="219">
        <f>IF(O123="nulová",K123,0)</f>
        <v>0</v>
      </c>
      <c r="BJ123" s="17" t="s">
        <v>80</v>
      </c>
      <c r="BK123" s="219">
        <f>ROUND(P123*H123,2)</f>
        <v>0</v>
      </c>
      <c r="BL123" s="17" t="s">
        <v>126</v>
      </c>
      <c r="BM123" s="218" t="s">
        <v>195</v>
      </c>
    </row>
    <row r="124" spans="1:47" s="2" customFormat="1" ht="12">
      <c r="A124" s="38"/>
      <c r="B124" s="39"/>
      <c r="C124" s="40"/>
      <c r="D124" s="220" t="s">
        <v>128</v>
      </c>
      <c r="E124" s="40"/>
      <c r="F124" s="221" t="s">
        <v>196</v>
      </c>
      <c r="G124" s="40"/>
      <c r="H124" s="40"/>
      <c r="I124" s="222"/>
      <c r="J124" s="222"/>
      <c r="K124" s="40"/>
      <c r="L124" s="40"/>
      <c r="M124" s="44"/>
      <c r="N124" s="223"/>
      <c r="O124" s="22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38"/>
      <c r="AA124" s="38"/>
      <c r="AB124" s="38"/>
      <c r="AC124" s="38"/>
      <c r="AD124" s="38"/>
      <c r="AE124" s="38"/>
      <c r="AT124" s="17" t="s">
        <v>128</v>
      </c>
      <c r="AU124" s="17" t="s">
        <v>82</v>
      </c>
    </row>
    <row r="125" spans="1:65" s="2" customFormat="1" ht="22.2" customHeight="1">
      <c r="A125" s="38"/>
      <c r="B125" s="39"/>
      <c r="C125" s="206" t="s">
        <v>197</v>
      </c>
      <c r="D125" s="206" t="s">
        <v>121</v>
      </c>
      <c r="E125" s="207" t="s">
        <v>198</v>
      </c>
      <c r="F125" s="208" t="s">
        <v>199</v>
      </c>
      <c r="G125" s="209" t="s">
        <v>200</v>
      </c>
      <c r="H125" s="210">
        <v>8</v>
      </c>
      <c r="I125" s="211"/>
      <c r="J125" s="211"/>
      <c r="K125" s="212">
        <f>ROUND(P125*H125,2)</f>
        <v>0</v>
      </c>
      <c r="L125" s="208" t="s">
        <v>20</v>
      </c>
      <c r="M125" s="44"/>
      <c r="N125" s="213" t="s">
        <v>20</v>
      </c>
      <c r="O125" s="214" t="s">
        <v>42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84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6">
        <f>W125*H125</f>
        <v>0</v>
      </c>
      <c r="Y125" s="217" t="s">
        <v>20</v>
      </c>
      <c r="Z125" s="38"/>
      <c r="AA125" s="38"/>
      <c r="AB125" s="38"/>
      <c r="AC125" s="38"/>
      <c r="AD125" s="38"/>
      <c r="AE125" s="38"/>
      <c r="AR125" s="218" t="s">
        <v>126</v>
      </c>
      <c r="AT125" s="218" t="s">
        <v>121</v>
      </c>
      <c r="AU125" s="218" t="s">
        <v>82</v>
      </c>
      <c r="AY125" s="17" t="s">
        <v>119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7" t="s">
        <v>80</v>
      </c>
      <c r="BK125" s="219">
        <f>ROUND(P125*H125,2)</f>
        <v>0</v>
      </c>
      <c r="BL125" s="17" t="s">
        <v>126</v>
      </c>
      <c r="BM125" s="218" t="s">
        <v>201</v>
      </c>
    </row>
    <row r="126" spans="1:47" s="2" customFormat="1" ht="12">
      <c r="A126" s="38"/>
      <c r="B126" s="39"/>
      <c r="C126" s="40"/>
      <c r="D126" s="220" t="s">
        <v>128</v>
      </c>
      <c r="E126" s="40"/>
      <c r="F126" s="221" t="s">
        <v>202</v>
      </c>
      <c r="G126" s="40"/>
      <c r="H126" s="40"/>
      <c r="I126" s="222"/>
      <c r="J126" s="222"/>
      <c r="K126" s="40"/>
      <c r="L126" s="40"/>
      <c r="M126" s="44"/>
      <c r="N126" s="223"/>
      <c r="O126" s="224"/>
      <c r="P126" s="84"/>
      <c r="Q126" s="84"/>
      <c r="R126" s="84"/>
      <c r="S126" s="84"/>
      <c r="T126" s="84"/>
      <c r="U126" s="84"/>
      <c r="V126" s="84"/>
      <c r="W126" s="84"/>
      <c r="X126" s="84"/>
      <c r="Y126" s="85"/>
      <c r="Z126" s="38"/>
      <c r="AA126" s="38"/>
      <c r="AB126" s="38"/>
      <c r="AC126" s="38"/>
      <c r="AD126" s="38"/>
      <c r="AE126" s="38"/>
      <c r="AT126" s="17" t="s">
        <v>128</v>
      </c>
      <c r="AU126" s="17" t="s">
        <v>82</v>
      </c>
    </row>
    <row r="127" spans="1:65" s="2" customFormat="1" ht="22.2" customHeight="1">
      <c r="A127" s="38"/>
      <c r="B127" s="39"/>
      <c r="C127" s="206" t="s">
        <v>203</v>
      </c>
      <c r="D127" s="206" t="s">
        <v>121</v>
      </c>
      <c r="E127" s="207" t="s">
        <v>204</v>
      </c>
      <c r="F127" s="208" t="s">
        <v>205</v>
      </c>
      <c r="G127" s="209" t="s">
        <v>200</v>
      </c>
      <c r="H127" s="210">
        <v>8</v>
      </c>
      <c r="I127" s="211"/>
      <c r="J127" s="211"/>
      <c r="K127" s="212">
        <f>ROUND(P127*H127,2)</f>
        <v>0</v>
      </c>
      <c r="L127" s="208" t="s">
        <v>20</v>
      </c>
      <c r="M127" s="44"/>
      <c r="N127" s="213" t="s">
        <v>20</v>
      </c>
      <c r="O127" s="214" t="s">
        <v>42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84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6">
        <f>W127*H127</f>
        <v>0</v>
      </c>
      <c r="Y127" s="217" t="s">
        <v>20</v>
      </c>
      <c r="Z127" s="38"/>
      <c r="AA127" s="38"/>
      <c r="AB127" s="38"/>
      <c r="AC127" s="38"/>
      <c r="AD127" s="38"/>
      <c r="AE127" s="38"/>
      <c r="AR127" s="218" t="s">
        <v>126</v>
      </c>
      <c r="AT127" s="218" t="s">
        <v>121</v>
      </c>
      <c r="AU127" s="218" t="s">
        <v>82</v>
      </c>
      <c r="AY127" s="17" t="s">
        <v>119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7" t="s">
        <v>80</v>
      </c>
      <c r="BK127" s="219">
        <f>ROUND(P127*H127,2)</f>
        <v>0</v>
      </c>
      <c r="BL127" s="17" t="s">
        <v>126</v>
      </c>
      <c r="BM127" s="218" t="s">
        <v>206</v>
      </c>
    </row>
    <row r="128" spans="1:47" s="2" customFormat="1" ht="12">
      <c r="A128" s="38"/>
      <c r="B128" s="39"/>
      <c r="C128" s="40"/>
      <c r="D128" s="220" t="s">
        <v>128</v>
      </c>
      <c r="E128" s="40"/>
      <c r="F128" s="221" t="s">
        <v>207</v>
      </c>
      <c r="G128" s="40"/>
      <c r="H128" s="40"/>
      <c r="I128" s="222"/>
      <c r="J128" s="222"/>
      <c r="K128" s="40"/>
      <c r="L128" s="40"/>
      <c r="M128" s="44"/>
      <c r="N128" s="223"/>
      <c r="O128" s="224"/>
      <c r="P128" s="84"/>
      <c r="Q128" s="84"/>
      <c r="R128" s="84"/>
      <c r="S128" s="84"/>
      <c r="T128" s="84"/>
      <c r="U128" s="84"/>
      <c r="V128" s="84"/>
      <c r="W128" s="84"/>
      <c r="X128" s="84"/>
      <c r="Y128" s="85"/>
      <c r="Z128" s="38"/>
      <c r="AA128" s="38"/>
      <c r="AB128" s="38"/>
      <c r="AC128" s="38"/>
      <c r="AD128" s="38"/>
      <c r="AE128" s="38"/>
      <c r="AT128" s="17" t="s">
        <v>128</v>
      </c>
      <c r="AU128" s="17" t="s">
        <v>82</v>
      </c>
    </row>
    <row r="129" spans="1:65" s="2" customFormat="1" ht="22.2" customHeight="1">
      <c r="A129" s="38"/>
      <c r="B129" s="39"/>
      <c r="C129" s="206" t="s">
        <v>9</v>
      </c>
      <c r="D129" s="206" t="s">
        <v>121</v>
      </c>
      <c r="E129" s="207" t="s">
        <v>208</v>
      </c>
      <c r="F129" s="208" t="s">
        <v>209</v>
      </c>
      <c r="G129" s="209" t="s">
        <v>143</v>
      </c>
      <c r="H129" s="210">
        <v>40</v>
      </c>
      <c r="I129" s="211"/>
      <c r="J129" s="211"/>
      <c r="K129" s="212">
        <f>ROUND(P129*H129,2)</f>
        <v>0</v>
      </c>
      <c r="L129" s="208" t="s">
        <v>20</v>
      </c>
      <c r="M129" s="44"/>
      <c r="N129" s="213" t="s">
        <v>20</v>
      </c>
      <c r="O129" s="214" t="s">
        <v>42</v>
      </c>
      <c r="P129" s="215">
        <f>I129+J129</f>
        <v>0</v>
      </c>
      <c r="Q129" s="215">
        <f>ROUND(I129*H129,2)</f>
        <v>0</v>
      </c>
      <c r="R129" s="215">
        <f>ROUND(J129*H129,2)</f>
        <v>0</v>
      </c>
      <c r="S129" s="84"/>
      <c r="T129" s="216">
        <f>S129*H129</f>
        <v>0</v>
      </c>
      <c r="U129" s="216">
        <v>0</v>
      </c>
      <c r="V129" s="216">
        <f>U129*H129</f>
        <v>0</v>
      </c>
      <c r="W129" s="216">
        <v>0</v>
      </c>
      <c r="X129" s="216">
        <f>W129*H129</f>
        <v>0</v>
      </c>
      <c r="Y129" s="217" t="s">
        <v>20</v>
      </c>
      <c r="Z129" s="38"/>
      <c r="AA129" s="38"/>
      <c r="AB129" s="38"/>
      <c r="AC129" s="38"/>
      <c r="AD129" s="38"/>
      <c r="AE129" s="38"/>
      <c r="AR129" s="218" t="s">
        <v>126</v>
      </c>
      <c r="AT129" s="218" t="s">
        <v>121</v>
      </c>
      <c r="AU129" s="218" t="s">
        <v>82</v>
      </c>
      <c r="AY129" s="17" t="s">
        <v>119</v>
      </c>
      <c r="BE129" s="219">
        <f>IF(O129="základní",K129,0)</f>
        <v>0</v>
      </c>
      <c r="BF129" s="219">
        <f>IF(O129="snížená",K129,0)</f>
        <v>0</v>
      </c>
      <c r="BG129" s="219">
        <f>IF(O129="zákl. přenesená",K129,0)</f>
        <v>0</v>
      </c>
      <c r="BH129" s="219">
        <f>IF(O129="sníž. přenesená",K129,0)</f>
        <v>0</v>
      </c>
      <c r="BI129" s="219">
        <f>IF(O129="nulová",K129,0)</f>
        <v>0</v>
      </c>
      <c r="BJ129" s="17" t="s">
        <v>80</v>
      </c>
      <c r="BK129" s="219">
        <f>ROUND(P129*H129,2)</f>
        <v>0</v>
      </c>
      <c r="BL129" s="17" t="s">
        <v>126</v>
      </c>
      <c r="BM129" s="218" t="s">
        <v>210</v>
      </c>
    </row>
    <row r="130" spans="1:47" s="2" customFormat="1" ht="12">
      <c r="A130" s="38"/>
      <c r="B130" s="39"/>
      <c r="C130" s="40"/>
      <c r="D130" s="220" t="s">
        <v>128</v>
      </c>
      <c r="E130" s="40"/>
      <c r="F130" s="221" t="s">
        <v>209</v>
      </c>
      <c r="G130" s="40"/>
      <c r="H130" s="40"/>
      <c r="I130" s="222"/>
      <c r="J130" s="222"/>
      <c r="K130" s="40"/>
      <c r="L130" s="40"/>
      <c r="M130" s="44"/>
      <c r="N130" s="223"/>
      <c r="O130" s="224"/>
      <c r="P130" s="84"/>
      <c r="Q130" s="84"/>
      <c r="R130" s="84"/>
      <c r="S130" s="84"/>
      <c r="T130" s="84"/>
      <c r="U130" s="84"/>
      <c r="V130" s="84"/>
      <c r="W130" s="84"/>
      <c r="X130" s="84"/>
      <c r="Y130" s="85"/>
      <c r="Z130" s="38"/>
      <c r="AA130" s="38"/>
      <c r="AB130" s="38"/>
      <c r="AC130" s="38"/>
      <c r="AD130" s="38"/>
      <c r="AE130" s="38"/>
      <c r="AT130" s="17" t="s">
        <v>128</v>
      </c>
      <c r="AU130" s="17" t="s">
        <v>82</v>
      </c>
    </row>
    <row r="131" spans="1:65" s="2" customFormat="1" ht="22.2" customHeight="1">
      <c r="A131" s="38"/>
      <c r="B131" s="39"/>
      <c r="C131" s="206" t="s">
        <v>211</v>
      </c>
      <c r="D131" s="206" t="s">
        <v>121</v>
      </c>
      <c r="E131" s="207" t="s">
        <v>212</v>
      </c>
      <c r="F131" s="208" t="s">
        <v>213</v>
      </c>
      <c r="G131" s="209" t="s">
        <v>143</v>
      </c>
      <c r="H131" s="210">
        <v>4797.5</v>
      </c>
      <c r="I131" s="211"/>
      <c r="J131" s="211"/>
      <c r="K131" s="212">
        <f>ROUND(P131*H131,2)</f>
        <v>0</v>
      </c>
      <c r="L131" s="208" t="s">
        <v>20</v>
      </c>
      <c r="M131" s="44"/>
      <c r="N131" s="213" t="s">
        <v>20</v>
      </c>
      <c r="O131" s="214" t="s">
        <v>42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84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6">
        <f>W131*H131</f>
        <v>0</v>
      </c>
      <c r="Y131" s="217" t="s">
        <v>20</v>
      </c>
      <c r="Z131" s="38"/>
      <c r="AA131" s="38"/>
      <c r="AB131" s="38"/>
      <c r="AC131" s="38"/>
      <c r="AD131" s="38"/>
      <c r="AE131" s="38"/>
      <c r="AR131" s="218" t="s">
        <v>126</v>
      </c>
      <c r="AT131" s="218" t="s">
        <v>121</v>
      </c>
      <c r="AU131" s="218" t="s">
        <v>82</v>
      </c>
      <c r="AY131" s="17" t="s">
        <v>119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7" t="s">
        <v>80</v>
      </c>
      <c r="BK131" s="219">
        <f>ROUND(P131*H131,2)</f>
        <v>0</v>
      </c>
      <c r="BL131" s="17" t="s">
        <v>126</v>
      </c>
      <c r="BM131" s="218" t="s">
        <v>214</v>
      </c>
    </row>
    <row r="132" spans="1:47" s="2" customFormat="1" ht="12">
      <c r="A132" s="38"/>
      <c r="B132" s="39"/>
      <c r="C132" s="40"/>
      <c r="D132" s="220" t="s">
        <v>128</v>
      </c>
      <c r="E132" s="40"/>
      <c r="F132" s="221" t="s">
        <v>215</v>
      </c>
      <c r="G132" s="40"/>
      <c r="H132" s="40"/>
      <c r="I132" s="222"/>
      <c r="J132" s="222"/>
      <c r="K132" s="40"/>
      <c r="L132" s="40"/>
      <c r="M132" s="44"/>
      <c r="N132" s="223"/>
      <c r="O132" s="224"/>
      <c r="P132" s="84"/>
      <c r="Q132" s="84"/>
      <c r="R132" s="84"/>
      <c r="S132" s="84"/>
      <c r="T132" s="84"/>
      <c r="U132" s="84"/>
      <c r="V132" s="84"/>
      <c r="W132" s="84"/>
      <c r="X132" s="84"/>
      <c r="Y132" s="85"/>
      <c r="Z132" s="38"/>
      <c r="AA132" s="38"/>
      <c r="AB132" s="38"/>
      <c r="AC132" s="38"/>
      <c r="AD132" s="38"/>
      <c r="AE132" s="38"/>
      <c r="AT132" s="17" t="s">
        <v>128</v>
      </c>
      <c r="AU132" s="17" t="s">
        <v>82</v>
      </c>
    </row>
    <row r="133" spans="1:51" s="13" customFormat="1" ht="12">
      <c r="A133" s="13"/>
      <c r="B133" s="227"/>
      <c r="C133" s="228"/>
      <c r="D133" s="220" t="s">
        <v>132</v>
      </c>
      <c r="E133" s="229" t="s">
        <v>20</v>
      </c>
      <c r="F133" s="230" t="s">
        <v>216</v>
      </c>
      <c r="G133" s="228"/>
      <c r="H133" s="231">
        <v>4797.5</v>
      </c>
      <c r="I133" s="232"/>
      <c r="J133" s="232"/>
      <c r="K133" s="228"/>
      <c r="L133" s="228"/>
      <c r="M133" s="233"/>
      <c r="N133" s="234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6"/>
      <c r="Z133" s="13"/>
      <c r="AA133" s="13"/>
      <c r="AB133" s="13"/>
      <c r="AC133" s="13"/>
      <c r="AD133" s="13"/>
      <c r="AE133" s="13"/>
      <c r="AT133" s="237" t="s">
        <v>132</v>
      </c>
      <c r="AU133" s="237" t="s">
        <v>82</v>
      </c>
      <c r="AV133" s="13" t="s">
        <v>82</v>
      </c>
      <c r="AW133" s="13" t="s">
        <v>5</v>
      </c>
      <c r="AX133" s="13" t="s">
        <v>80</v>
      </c>
      <c r="AY133" s="237" t="s">
        <v>119</v>
      </c>
    </row>
    <row r="134" spans="1:65" s="2" customFormat="1" ht="22.2" customHeight="1">
      <c r="A134" s="38"/>
      <c r="B134" s="39"/>
      <c r="C134" s="206" t="s">
        <v>217</v>
      </c>
      <c r="D134" s="206" t="s">
        <v>121</v>
      </c>
      <c r="E134" s="207" t="s">
        <v>218</v>
      </c>
      <c r="F134" s="208" t="s">
        <v>219</v>
      </c>
      <c r="G134" s="209" t="s">
        <v>143</v>
      </c>
      <c r="H134" s="210">
        <v>4797.5</v>
      </c>
      <c r="I134" s="211"/>
      <c r="J134" s="211"/>
      <c r="K134" s="212">
        <f>ROUND(P134*H134,2)</f>
        <v>0</v>
      </c>
      <c r="L134" s="208" t="s">
        <v>20</v>
      </c>
      <c r="M134" s="44"/>
      <c r="N134" s="213" t="s">
        <v>20</v>
      </c>
      <c r="O134" s="214" t="s">
        <v>42</v>
      </c>
      <c r="P134" s="215">
        <f>I134+J134</f>
        <v>0</v>
      </c>
      <c r="Q134" s="215">
        <f>ROUND(I134*H134,2)</f>
        <v>0</v>
      </c>
      <c r="R134" s="215">
        <f>ROUND(J134*H134,2)</f>
        <v>0</v>
      </c>
      <c r="S134" s="84"/>
      <c r="T134" s="216">
        <f>S134*H134</f>
        <v>0</v>
      </c>
      <c r="U134" s="216">
        <v>0</v>
      </c>
      <c r="V134" s="216">
        <f>U134*H134</f>
        <v>0</v>
      </c>
      <c r="W134" s="216">
        <v>0</v>
      </c>
      <c r="X134" s="216">
        <f>W134*H134</f>
        <v>0</v>
      </c>
      <c r="Y134" s="217" t="s">
        <v>20</v>
      </c>
      <c r="Z134" s="38"/>
      <c r="AA134" s="38"/>
      <c r="AB134" s="38"/>
      <c r="AC134" s="38"/>
      <c r="AD134" s="38"/>
      <c r="AE134" s="38"/>
      <c r="AR134" s="218" t="s">
        <v>126</v>
      </c>
      <c r="AT134" s="218" t="s">
        <v>121</v>
      </c>
      <c r="AU134" s="218" t="s">
        <v>82</v>
      </c>
      <c r="AY134" s="17" t="s">
        <v>119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7" t="s">
        <v>80</v>
      </c>
      <c r="BK134" s="219">
        <f>ROUND(P134*H134,2)</f>
        <v>0</v>
      </c>
      <c r="BL134" s="17" t="s">
        <v>126</v>
      </c>
      <c r="BM134" s="218" t="s">
        <v>220</v>
      </c>
    </row>
    <row r="135" spans="1:47" s="2" customFormat="1" ht="12">
      <c r="A135" s="38"/>
      <c r="B135" s="39"/>
      <c r="C135" s="40"/>
      <c r="D135" s="220" t="s">
        <v>128</v>
      </c>
      <c r="E135" s="40"/>
      <c r="F135" s="221" t="s">
        <v>221</v>
      </c>
      <c r="G135" s="40"/>
      <c r="H135" s="40"/>
      <c r="I135" s="222"/>
      <c r="J135" s="222"/>
      <c r="K135" s="40"/>
      <c r="L135" s="40"/>
      <c r="M135" s="44"/>
      <c r="N135" s="223"/>
      <c r="O135" s="224"/>
      <c r="P135" s="84"/>
      <c r="Q135" s="84"/>
      <c r="R135" s="84"/>
      <c r="S135" s="84"/>
      <c r="T135" s="84"/>
      <c r="U135" s="84"/>
      <c r="V135" s="84"/>
      <c r="W135" s="84"/>
      <c r="X135" s="84"/>
      <c r="Y135" s="85"/>
      <c r="Z135" s="38"/>
      <c r="AA135" s="38"/>
      <c r="AB135" s="38"/>
      <c r="AC135" s="38"/>
      <c r="AD135" s="38"/>
      <c r="AE135" s="38"/>
      <c r="AT135" s="17" t="s">
        <v>128</v>
      </c>
      <c r="AU135" s="17" t="s">
        <v>82</v>
      </c>
    </row>
    <row r="136" spans="1:51" s="13" customFormat="1" ht="12">
      <c r="A136" s="13"/>
      <c r="B136" s="227"/>
      <c r="C136" s="228"/>
      <c r="D136" s="220" t="s">
        <v>132</v>
      </c>
      <c r="E136" s="229" t="s">
        <v>20</v>
      </c>
      <c r="F136" s="230" t="s">
        <v>216</v>
      </c>
      <c r="G136" s="228"/>
      <c r="H136" s="231">
        <v>4797.5</v>
      </c>
      <c r="I136" s="232"/>
      <c r="J136" s="232"/>
      <c r="K136" s="228"/>
      <c r="L136" s="228"/>
      <c r="M136" s="233"/>
      <c r="N136" s="234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6"/>
      <c r="Z136" s="13"/>
      <c r="AA136" s="13"/>
      <c r="AB136" s="13"/>
      <c r="AC136" s="13"/>
      <c r="AD136" s="13"/>
      <c r="AE136" s="13"/>
      <c r="AT136" s="237" t="s">
        <v>132</v>
      </c>
      <c r="AU136" s="237" t="s">
        <v>82</v>
      </c>
      <c r="AV136" s="13" t="s">
        <v>82</v>
      </c>
      <c r="AW136" s="13" t="s">
        <v>5</v>
      </c>
      <c r="AX136" s="13" t="s">
        <v>80</v>
      </c>
      <c r="AY136" s="237" t="s">
        <v>119</v>
      </c>
    </row>
    <row r="137" spans="1:65" s="2" customFormat="1" ht="19.8" customHeight="1">
      <c r="A137" s="38"/>
      <c r="B137" s="39"/>
      <c r="C137" s="206" t="s">
        <v>222</v>
      </c>
      <c r="D137" s="206" t="s">
        <v>121</v>
      </c>
      <c r="E137" s="207" t="s">
        <v>223</v>
      </c>
      <c r="F137" s="208" t="s">
        <v>224</v>
      </c>
      <c r="G137" s="209" t="s">
        <v>124</v>
      </c>
      <c r="H137" s="210">
        <v>0.101</v>
      </c>
      <c r="I137" s="211"/>
      <c r="J137" s="211"/>
      <c r="K137" s="212">
        <f>ROUND(P137*H137,2)</f>
        <v>0</v>
      </c>
      <c r="L137" s="208" t="s">
        <v>20</v>
      </c>
      <c r="M137" s="44"/>
      <c r="N137" s="213" t="s">
        <v>20</v>
      </c>
      <c r="O137" s="214" t="s">
        <v>42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84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6">
        <f>W137*H137</f>
        <v>0</v>
      </c>
      <c r="Y137" s="217" t="s">
        <v>20</v>
      </c>
      <c r="Z137" s="38"/>
      <c r="AA137" s="38"/>
      <c r="AB137" s="38"/>
      <c r="AC137" s="38"/>
      <c r="AD137" s="38"/>
      <c r="AE137" s="38"/>
      <c r="AR137" s="218" t="s">
        <v>126</v>
      </c>
      <c r="AT137" s="218" t="s">
        <v>121</v>
      </c>
      <c r="AU137" s="218" t="s">
        <v>82</v>
      </c>
      <c r="AY137" s="17" t="s">
        <v>119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7" t="s">
        <v>80</v>
      </c>
      <c r="BK137" s="219">
        <f>ROUND(P137*H137,2)</f>
        <v>0</v>
      </c>
      <c r="BL137" s="17" t="s">
        <v>126</v>
      </c>
      <c r="BM137" s="218" t="s">
        <v>225</v>
      </c>
    </row>
    <row r="138" spans="1:47" s="2" customFormat="1" ht="12">
      <c r="A138" s="38"/>
      <c r="B138" s="39"/>
      <c r="C138" s="40"/>
      <c r="D138" s="220" t="s">
        <v>128</v>
      </c>
      <c r="E138" s="40"/>
      <c r="F138" s="221" t="s">
        <v>226</v>
      </c>
      <c r="G138" s="40"/>
      <c r="H138" s="40"/>
      <c r="I138" s="222"/>
      <c r="J138" s="222"/>
      <c r="K138" s="40"/>
      <c r="L138" s="40"/>
      <c r="M138" s="44"/>
      <c r="N138" s="223"/>
      <c r="O138" s="224"/>
      <c r="P138" s="84"/>
      <c r="Q138" s="84"/>
      <c r="R138" s="84"/>
      <c r="S138" s="84"/>
      <c r="T138" s="84"/>
      <c r="U138" s="84"/>
      <c r="V138" s="84"/>
      <c r="W138" s="84"/>
      <c r="X138" s="84"/>
      <c r="Y138" s="85"/>
      <c r="Z138" s="38"/>
      <c r="AA138" s="38"/>
      <c r="AB138" s="38"/>
      <c r="AC138" s="38"/>
      <c r="AD138" s="38"/>
      <c r="AE138" s="38"/>
      <c r="AT138" s="17" t="s">
        <v>128</v>
      </c>
      <c r="AU138" s="17" t="s">
        <v>82</v>
      </c>
    </row>
    <row r="139" spans="1:65" s="2" customFormat="1" ht="19.8" customHeight="1">
      <c r="A139" s="38"/>
      <c r="B139" s="39"/>
      <c r="C139" s="206" t="s">
        <v>227</v>
      </c>
      <c r="D139" s="206" t="s">
        <v>121</v>
      </c>
      <c r="E139" s="207" t="s">
        <v>228</v>
      </c>
      <c r="F139" s="208" t="s">
        <v>229</v>
      </c>
      <c r="G139" s="209" t="s">
        <v>124</v>
      </c>
      <c r="H139" s="210">
        <v>0.236</v>
      </c>
      <c r="I139" s="211"/>
      <c r="J139" s="211"/>
      <c r="K139" s="212">
        <f>ROUND(P139*H139,2)</f>
        <v>0</v>
      </c>
      <c r="L139" s="208" t="s">
        <v>20</v>
      </c>
      <c r="M139" s="44"/>
      <c r="N139" s="213" t="s">
        <v>20</v>
      </c>
      <c r="O139" s="214" t="s">
        <v>42</v>
      </c>
      <c r="P139" s="215">
        <f>I139+J139</f>
        <v>0</v>
      </c>
      <c r="Q139" s="215">
        <f>ROUND(I139*H139,2)</f>
        <v>0</v>
      </c>
      <c r="R139" s="215">
        <f>ROUND(J139*H139,2)</f>
        <v>0</v>
      </c>
      <c r="S139" s="84"/>
      <c r="T139" s="216">
        <f>S139*H139</f>
        <v>0</v>
      </c>
      <c r="U139" s="216">
        <v>0</v>
      </c>
      <c r="V139" s="216">
        <f>U139*H139</f>
        <v>0</v>
      </c>
      <c r="W139" s="216">
        <v>0</v>
      </c>
      <c r="X139" s="216">
        <f>W139*H139</f>
        <v>0</v>
      </c>
      <c r="Y139" s="217" t="s">
        <v>20</v>
      </c>
      <c r="Z139" s="38"/>
      <c r="AA139" s="38"/>
      <c r="AB139" s="38"/>
      <c r="AC139" s="38"/>
      <c r="AD139" s="38"/>
      <c r="AE139" s="38"/>
      <c r="AR139" s="218" t="s">
        <v>126</v>
      </c>
      <c r="AT139" s="218" t="s">
        <v>121</v>
      </c>
      <c r="AU139" s="218" t="s">
        <v>82</v>
      </c>
      <c r="AY139" s="17" t="s">
        <v>119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7" t="s">
        <v>80</v>
      </c>
      <c r="BK139" s="219">
        <f>ROUND(P139*H139,2)</f>
        <v>0</v>
      </c>
      <c r="BL139" s="17" t="s">
        <v>126</v>
      </c>
      <c r="BM139" s="218" t="s">
        <v>230</v>
      </c>
    </row>
    <row r="140" spans="1:47" s="2" customFormat="1" ht="12">
      <c r="A140" s="38"/>
      <c r="B140" s="39"/>
      <c r="C140" s="40"/>
      <c r="D140" s="220" t="s">
        <v>128</v>
      </c>
      <c r="E140" s="40"/>
      <c r="F140" s="221" t="s">
        <v>231</v>
      </c>
      <c r="G140" s="40"/>
      <c r="H140" s="40"/>
      <c r="I140" s="222"/>
      <c r="J140" s="222"/>
      <c r="K140" s="40"/>
      <c r="L140" s="40"/>
      <c r="M140" s="44"/>
      <c r="N140" s="223"/>
      <c r="O140" s="224"/>
      <c r="P140" s="84"/>
      <c r="Q140" s="84"/>
      <c r="R140" s="84"/>
      <c r="S140" s="84"/>
      <c r="T140" s="84"/>
      <c r="U140" s="84"/>
      <c r="V140" s="84"/>
      <c r="W140" s="84"/>
      <c r="X140" s="84"/>
      <c r="Y140" s="85"/>
      <c r="Z140" s="38"/>
      <c r="AA140" s="38"/>
      <c r="AB140" s="38"/>
      <c r="AC140" s="38"/>
      <c r="AD140" s="38"/>
      <c r="AE140" s="38"/>
      <c r="AT140" s="17" t="s">
        <v>128</v>
      </c>
      <c r="AU140" s="17" t="s">
        <v>82</v>
      </c>
    </row>
    <row r="141" spans="1:65" s="2" customFormat="1" ht="22.2" customHeight="1">
      <c r="A141" s="38"/>
      <c r="B141" s="39"/>
      <c r="C141" s="206" t="s">
        <v>232</v>
      </c>
      <c r="D141" s="206" t="s">
        <v>121</v>
      </c>
      <c r="E141" s="207" t="s">
        <v>233</v>
      </c>
      <c r="F141" s="208" t="s">
        <v>234</v>
      </c>
      <c r="G141" s="209" t="s">
        <v>162</v>
      </c>
      <c r="H141" s="210">
        <v>479.75</v>
      </c>
      <c r="I141" s="211"/>
      <c r="J141" s="211"/>
      <c r="K141" s="212">
        <f>ROUND(P141*H141,2)</f>
        <v>0</v>
      </c>
      <c r="L141" s="208" t="s">
        <v>20</v>
      </c>
      <c r="M141" s="44"/>
      <c r="N141" s="213" t="s">
        <v>20</v>
      </c>
      <c r="O141" s="214" t="s">
        <v>42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84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6">
        <f>W141*H141</f>
        <v>0</v>
      </c>
      <c r="Y141" s="217" t="s">
        <v>20</v>
      </c>
      <c r="Z141" s="38"/>
      <c r="AA141" s="38"/>
      <c r="AB141" s="38"/>
      <c r="AC141" s="38"/>
      <c r="AD141" s="38"/>
      <c r="AE141" s="38"/>
      <c r="AR141" s="218" t="s">
        <v>126</v>
      </c>
      <c r="AT141" s="218" t="s">
        <v>121</v>
      </c>
      <c r="AU141" s="218" t="s">
        <v>82</v>
      </c>
      <c r="AY141" s="17" t="s">
        <v>119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7" t="s">
        <v>80</v>
      </c>
      <c r="BK141" s="219">
        <f>ROUND(P141*H141,2)</f>
        <v>0</v>
      </c>
      <c r="BL141" s="17" t="s">
        <v>126</v>
      </c>
      <c r="BM141" s="218" t="s">
        <v>235</v>
      </c>
    </row>
    <row r="142" spans="1:47" s="2" customFormat="1" ht="12">
      <c r="A142" s="38"/>
      <c r="B142" s="39"/>
      <c r="C142" s="40"/>
      <c r="D142" s="220" t="s">
        <v>128</v>
      </c>
      <c r="E142" s="40"/>
      <c r="F142" s="221" t="s">
        <v>236</v>
      </c>
      <c r="G142" s="40"/>
      <c r="H142" s="40"/>
      <c r="I142" s="222"/>
      <c r="J142" s="222"/>
      <c r="K142" s="40"/>
      <c r="L142" s="40"/>
      <c r="M142" s="44"/>
      <c r="N142" s="249"/>
      <c r="O142" s="250"/>
      <c r="P142" s="251"/>
      <c r="Q142" s="251"/>
      <c r="R142" s="251"/>
      <c r="S142" s="251"/>
      <c r="T142" s="251"/>
      <c r="U142" s="251"/>
      <c r="V142" s="251"/>
      <c r="W142" s="251"/>
      <c r="X142" s="251"/>
      <c r="Y142" s="252"/>
      <c r="Z142" s="38"/>
      <c r="AA142" s="38"/>
      <c r="AB142" s="38"/>
      <c r="AC142" s="38"/>
      <c r="AD142" s="38"/>
      <c r="AE142" s="38"/>
      <c r="AT142" s="17" t="s">
        <v>128</v>
      </c>
      <c r="AU142" s="17" t="s">
        <v>82</v>
      </c>
    </row>
    <row r="143" spans="1:31" s="2" customFormat="1" ht="6.95" customHeight="1">
      <c r="A143" s="3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44"/>
      <c r="N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82:L142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2_02/111103312"/>
    <hyperlink ref="F92" r:id="rId2" display="https://podminky.urs.cz/item/CS_URS_2022_02/111103322"/>
    <hyperlink ref="F96" r:id="rId3" display="https://podminky.urs.cz/item/CS_URS_2022_02/111203201"/>
    <hyperlink ref="F99" r:id="rId4" display="https://podminky.urs.cz/item/CS_URS_2022_02/112101101"/>
    <hyperlink ref="F102" r:id="rId5" display="https://podminky.urs.cz/item/CS_URS_2022_02/112251101"/>
    <hyperlink ref="F105" r:id="rId6" display="https://podminky.urs.cz/item/CS_URS_2022_02/125703301"/>
    <hyperlink ref="F116" r:id="rId7" display="https://podminky.urs.cz/item/CS_URS_2022_02/174251201"/>
    <hyperlink ref="F119" r:id="rId8" display="https://podminky.urs.cz/item/CS_URS_2022_02/185803106"/>
    <hyperlink ref="F122" r:id="rId9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AT3" s="17" t="s">
        <v>82</v>
      </c>
    </row>
    <row r="4" spans="2:46" s="1" customFormat="1" ht="24.95" customHeight="1">
      <c r="B4" s="20"/>
      <c r="D4" s="131" t="s">
        <v>86</v>
      </c>
      <c r="M4" s="20"/>
      <c r="N4" s="132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3" t="s">
        <v>17</v>
      </c>
      <c r="M6" s="20"/>
    </row>
    <row r="7" spans="2:13" s="1" customFormat="1" ht="14.4" customHeight="1">
      <c r="B7" s="20"/>
      <c r="E7" s="134" t="str">
        <f>'Rekapitulace stavby'!K6</f>
        <v>Údržba HOZ Ředice</v>
      </c>
      <c r="F7" s="133"/>
      <c r="G7" s="133"/>
      <c r="H7" s="133"/>
      <c r="M7" s="20"/>
    </row>
    <row r="8" spans="1:31" s="2" customFormat="1" ht="12" customHeight="1">
      <c r="A8" s="38"/>
      <c r="B8" s="44"/>
      <c r="C8" s="38"/>
      <c r="D8" s="133" t="s">
        <v>87</v>
      </c>
      <c r="E8" s="38"/>
      <c r="F8" s="38"/>
      <c r="G8" s="38"/>
      <c r="H8" s="38"/>
      <c r="I8" s="38"/>
      <c r="J8" s="38"/>
      <c r="K8" s="38"/>
      <c r="L8" s="38"/>
      <c r="M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6" t="s">
        <v>237</v>
      </c>
      <c r="F9" s="38"/>
      <c r="G9" s="38"/>
      <c r="H9" s="38"/>
      <c r="I9" s="38"/>
      <c r="J9" s="38"/>
      <c r="K9" s="38"/>
      <c r="L9" s="38"/>
      <c r="M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19</v>
      </c>
      <c r="E11" s="38"/>
      <c r="F11" s="137" t="s">
        <v>20</v>
      </c>
      <c r="G11" s="38"/>
      <c r="H11" s="38"/>
      <c r="I11" s="133" t="s">
        <v>21</v>
      </c>
      <c r="J11" s="137" t="s">
        <v>20</v>
      </c>
      <c r="K11" s="38"/>
      <c r="L11" s="38"/>
      <c r="M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238</v>
      </c>
      <c r="G12" s="38"/>
      <c r="H12" s="38"/>
      <c r="I12" s="133" t="s">
        <v>24</v>
      </c>
      <c r="J12" s="138" t="str">
        <f>'Rekapitulace stavby'!AN8</f>
        <v>3. 8. 2022</v>
      </c>
      <c r="K12" s="38"/>
      <c r="L12" s="38"/>
      <c r="M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20</v>
      </c>
      <c r="K14" s="38"/>
      <c r="L14" s="38"/>
      <c r="M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20</v>
      </c>
      <c r="K15" s="38"/>
      <c r="L15" s="38"/>
      <c r="M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38"/>
      <c r="M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38"/>
      <c r="M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38"/>
      <c r="M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38"/>
      <c r="M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34</v>
      </c>
      <c r="E23" s="38"/>
      <c r="F23" s="38"/>
      <c r="G23" s="38"/>
      <c r="H23" s="38"/>
      <c r="I23" s="133" t="s">
        <v>27</v>
      </c>
      <c r="J23" s="137" t="str">
        <f>IF('Rekapitulace stavby'!AN19="","",'Rekapitulace stavby'!AN19)</f>
        <v/>
      </c>
      <c r="K23" s="38"/>
      <c r="L23" s="38"/>
      <c r="M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38"/>
      <c r="M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35</v>
      </c>
      <c r="E26" s="38"/>
      <c r="F26" s="38"/>
      <c r="G26" s="38"/>
      <c r="H26" s="38"/>
      <c r="I26" s="38"/>
      <c r="J26" s="38"/>
      <c r="K26" s="38"/>
      <c r="L26" s="38"/>
      <c r="M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43"/>
      <c r="M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3" t="s">
        <v>89</v>
      </c>
      <c r="F30" s="38"/>
      <c r="G30" s="38"/>
      <c r="H30" s="38"/>
      <c r="I30" s="38"/>
      <c r="J30" s="38"/>
      <c r="K30" s="144">
        <f>I61</f>
        <v>0</v>
      </c>
      <c r="L30" s="38"/>
      <c r="M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3" t="s">
        <v>90</v>
      </c>
      <c r="F31" s="38"/>
      <c r="G31" s="38"/>
      <c r="H31" s="38"/>
      <c r="I31" s="38"/>
      <c r="J31" s="38"/>
      <c r="K31" s="144">
        <f>J61</f>
        <v>0</v>
      </c>
      <c r="L31" s="38"/>
      <c r="M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5" t="s">
        <v>37</v>
      </c>
      <c r="E32" s="38"/>
      <c r="F32" s="38"/>
      <c r="G32" s="38"/>
      <c r="H32" s="38"/>
      <c r="I32" s="38"/>
      <c r="J32" s="38"/>
      <c r="K32" s="146">
        <f>ROUND(K87,2)</f>
        <v>0</v>
      </c>
      <c r="L32" s="38"/>
      <c r="M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3"/>
      <c r="E33" s="143"/>
      <c r="F33" s="143"/>
      <c r="G33" s="143"/>
      <c r="H33" s="143"/>
      <c r="I33" s="143"/>
      <c r="J33" s="143"/>
      <c r="K33" s="143"/>
      <c r="L33" s="143"/>
      <c r="M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7" t="s">
        <v>39</v>
      </c>
      <c r="G34" s="38"/>
      <c r="H34" s="38"/>
      <c r="I34" s="147" t="s">
        <v>38</v>
      </c>
      <c r="J34" s="38"/>
      <c r="K34" s="147" t="s">
        <v>40</v>
      </c>
      <c r="L34" s="38"/>
      <c r="M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8" t="s">
        <v>41</v>
      </c>
      <c r="E35" s="133" t="s">
        <v>42</v>
      </c>
      <c r="F35" s="144">
        <f>ROUND((SUM(BE87:BE124)),2)</f>
        <v>0</v>
      </c>
      <c r="G35" s="38"/>
      <c r="H35" s="38"/>
      <c r="I35" s="149">
        <v>0.21</v>
      </c>
      <c r="J35" s="38"/>
      <c r="K35" s="144">
        <f>ROUND(((SUM(BE87:BE124))*I35),2)</f>
        <v>0</v>
      </c>
      <c r="L35" s="38"/>
      <c r="M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43</v>
      </c>
      <c r="F36" s="144">
        <f>ROUND((SUM(BF87:BF124)),2)</f>
        <v>0</v>
      </c>
      <c r="G36" s="38"/>
      <c r="H36" s="38"/>
      <c r="I36" s="149">
        <v>0.15</v>
      </c>
      <c r="J36" s="38"/>
      <c r="K36" s="144">
        <f>ROUND(((SUM(BF87:BF124))*I36),2)</f>
        <v>0</v>
      </c>
      <c r="L36" s="38"/>
      <c r="M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44</v>
      </c>
      <c r="F37" s="144">
        <f>ROUND((SUM(BG87:BG124)),2)</f>
        <v>0</v>
      </c>
      <c r="G37" s="38"/>
      <c r="H37" s="38"/>
      <c r="I37" s="149">
        <v>0.21</v>
      </c>
      <c r="J37" s="38"/>
      <c r="K37" s="144">
        <f>0</f>
        <v>0</v>
      </c>
      <c r="L37" s="38"/>
      <c r="M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3" t="s">
        <v>45</v>
      </c>
      <c r="F38" s="144">
        <f>ROUND((SUM(BH87:BH124)),2)</f>
        <v>0</v>
      </c>
      <c r="G38" s="38"/>
      <c r="H38" s="38"/>
      <c r="I38" s="149">
        <v>0.15</v>
      </c>
      <c r="J38" s="38"/>
      <c r="K38" s="144">
        <f>0</f>
        <v>0</v>
      </c>
      <c r="L38" s="38"/>
      <c r="M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3" t="s">
        <v>46</v>
      </c>
      <c r="F39" s="144">
        <f>ROUND((SUM(BI87:BI124)),2)</f>
        <v>0</v>
      </c>
      <c r="G39" s="38"/>
      <c r="H39" s="38"/>
      <c r="I39" s="149">
        <v>0</v>
      </c>
      <c r="J39" s="38"/>
      <c r="K39" s="144">
        <f>0</f>
        <v>0</v>
      </c>
      <c r="L39" s="38"/>
      <c r="M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0"/>
      <c r="D41" s="151" t="s">
        <v>47</v>
      </c>
      <c r="E41" s="152"/>
      <c r="F41" s="152"/>
      <c r="G41" s="153" t="s">
        <v>48</v>
      </c>
      <c r="H41" s="154" t="s">
        <v>49</v>
      </c>
      <c r="I41" s="152"/>
      <c r="J41" s="152"/>
      <c r="K41" s="155">
        <f>SUM(K32:K39)</f>
        <v>0</v>
      </c>
      <c r="L41" s="156"/>
      <c r="M41" s="1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91</v>
      </c>
      <c r="D47" s="40"/>
      <c r="E47" s="40"/>
      <c r="F47" s="40"/>
      <c r="G47" s="40"/>
      <c r="H47" s="40"/>
      <c r="I47" s="40"/>
      <c r="J47" s="40"/>
      <c r="K47" s="40"/>
      <c r="L47" s="40"/>
      <c r="M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61" t="str">
        <f>E7</f>
        <v>Údržba HOZ Ředice</v>
      </c>
      <c r="F50" s="32"/>
      <c r="G50" s="32"/>
      <c r="H50" s="32"/>
      <c r="I50" s="40"/>
      <c r="J50" s="40"/>
      <c r="K50" s="40"/>
      <c r="L50" s="40"/>
      <c r="M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87</v>
      </c>
      <c r="D51" s="40"/>
      <c r="E51" s="40"/>
      <c r="F51" s="40"/>
      <c r="G51" s="40"/>
      <c r="H51" s="40"/>
      <c r="I51" s="40"/>
      <c r="J51" s="40"/>
      <c r="K51" s="40"/>
      <c r="L51" s="40"/>
      <c r="M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3/2022 - SO 2 - Cernska strouha</v>
      </c>
      <c r="F52" s="40"/>
      <c r="G52" s="40"/>
      <c r="H52" s="40"/>
      <c r="I52" s="40"/>
      <c r="J52" s="40"/>
      <c r="K52" s="40"/>
      <c r="L52" s="40"/>
      <c r="M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Neratov u Lázní Bohdaneč</v>
      </c>
      <c r="G54" s="40"/>
      <c r="H54" s="40"/>
      <c r="I54" s="32" t="s">
        <v>24</v>
      </c>
      <c r="J54" s="72" t="str">
        <f>IF(J12="","",J12)</f>
        <v>3. 8. 2022</v>
      </c>
      <c r="K54" s="40"/>
      <c r="L54" s="40"/>
      <c r="M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SPÚ-OVHS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 xml:space="preserve"> </v>
      </c>
      <c r="K57" s="40"/>
      <c r="L57" s="40"/>
      <c r="M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62" t="s">
        <v>92</v>
      </c>
      <c r="D59" s="163"/>
      <c r="E59" s="163"/>
      <c r="F59" s="163"/>
      <c r="G59" s="163"/>
      <c r="H59" s="163"/>
      <c r="I59" s="164" t="s">
        <v>93</v>
      </c>
      <c r="J59" s="164" t="s">
        <v>94</v>
      </c>
      <c r="K59" s="164" t="s">
        <v>95</v>
      </c>
      <c r="L59" s="163"/>
      <c r="M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5" t="s">
        <v>71</v>
      </c>
      <c r="D61" s="40"/>
      <c r="E61" s="40"/>
      <c r="F61" s="40"/>
      <c r="G61" s="40"/>
      <c r="H61" s="40"/>
      <c r="I61" s="102">
        <f>Q87</f>
        <v>0</v>
      </c>
      <c r="J61" s="102">
        <f>R87</f>
        <v>0</v>
      </c>
      <c r="K61" s="102">
        <f>K87</f>
        <v>0</v>
      </c>
      <c r="L61" s="40"/>
      <c r="M61" s="1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96</v>
      </c>
    </row>
    <row r="62" spans="1:31" s="9" customFormat="1" ht="24.95" customHeight="1">
      <c r="A62" s="9"/>
      <c r="B62" s="166"/>
      <c r="C62" s="167"/>
      <c r="D62" s="168" t="s">
        <v>97</v>
      </c>
      <c r="E62" s="169"/>
      <c r="F62" s="169"/>
      <c r="G62" s="169"/>
      <c r="H62" s="169"/>
      <c r="I62" s="170">
        <f>Q94</f>
        <v>0</v>
      </c>
      <c r="J62" s="170">
        <f>R94</f>
        <v>0</v>
      </c>
      <c r="K62" s="170">
        <f>K94</f>
        <v>0</v>
      </c>
      <c r="L62" s="167"/>
      <c r="M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6">
        <f>Q95</f>
        <v>0</v>
      </c>
      <c r="J63" s="176">
        <f>R95</f>
        <v>0</v>
      </c>
      <c r="K63" s="176">
        <f>K95</f>
        <v>0</v>
      </c>
      <c r="L63" s="173"/>
      <c r="M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239</v>
      </c>
      <c r="E64" s="175"/>
      <c r="F64" s="175"/>
      <c r="G64" s="175"/>
      <c r="H64" s="175"/>
      <c r="I64" s="176">
        <f>Q107</f>
        <v>0</v>
      </c>
      <c r="J64" s="176">
        <f>R107</f>
        <v>0</v>
      </c>
      <c r="K64" s="176">
        <f>K107</f>
        <v>0</v>
      </c>
      <c r="L64" s="173"/>
      <c r="M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240</v>
      </c>
      <c r="E65" s="175"/>
      <c r="F65" s="175"/>
      <c r="G65" s="175"/>
      <c r="H65" s="175"/>
      <c r="I65" s="176">
        <f>Q112</f>
        <v>0</v>
      </c>
      <c r="J65" s="176">
        <f>R112</f>
        <v>0</v>
      </c>
      <c r="K65" s="176">
        <f>K112</f>
        <v>0</v>
      </c>
      <c r="L65" s="173"/>
      <c r="M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241</v>
      </c>
      <c r="E66" s="175"/>
      <c r="F66" s="175"/>
      <c r="G66" s="175"/>
      <c r="H66" s="175"/>
      <c r="I66" s="176">
        <f>Q117</f>
        <v>0</v>
      </c>
      <c r="J66" s="176">
        <f>R117</f>
        <v>0</v>
      </c>
      <c r="K66" s="176">
        <f>K117</f>
        <v>0</v>
      </c>
      <c r="L66" s="173"/>
      <c r="M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242</v>
      </c>
      <c r="E67" s="175"/>
      <c r="F67" s="175"/>
      <c r="G67" s="175"/>
      <c r="H67" s="175"/>
      <c r="I67" s="176">
        <f>Q121</f>
        <v>0</v>
      </c>
      <c r="J67" s="176">
        <f>R121</f>
        <v>0</v>
      </c>
      <c r="K67" s="176">
        <f>K121</f>
        <v>0</v>
      </c>
      <c r="L67" s="173"/>
      <c r="M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99</v>
      </c>
      <c r="D74" s="40"/>
      <c r="E74" s="40"/>
      <c r="F74" s="40"/>
      <c r="G74" s="40"/>
      <c r="H74" s="40"/>
      <c r="I74" s="40"/>
      <c r="J74" s="40"/>
      <c r="K74" s="40"/>
      <c r="L74" s="40"/>
      <c r="M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17</v>
      </c>
      <c r="D76" s="40"/>
      <c r="E76" s="40"/>
      <c r="F76" s="40"/>
      <c r="G76" s="40"/>
      <c r="H76" s="40"/>
      <c r="I76" s="40"/>
      <c r="J76" s="40"/>
      <c r="K76" s="40"/>
      <c r="L76" s="40"/>
      <c r="M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39"/>
      <c r="C77" s="40"/>
      <c r="D77" s="40"/>
      <c r="E77" s="161" t="str">
        <f>E7</f>
        <v>Údržba HOZ Ředice</v>
      </c>
      <c r="F77" s="32"/>
      <c r="G77" s="32"/>
      <c r="H77" s="32"/>
      <c r="I77" s="40"/>
      <c r="J77" s="40"/>
      <c r="K77" s="40"/>
      <c r="L77" s="40"/>
      <c r="M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87</v>
      </c>
      <c r="D78" s="40"/>
      <c r="E78" s="40"/>
      <c r="F78" s="40"/>
      <c r="G78" s="40"/>
      <c r="H78" s="40"/>
      <c r="I78" s="40"/>
      <c r="J78" s="40"/>
      <c r="K78" s="40"/>
      <c r="L78" s="40"/>
      <c r="M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40"/>
      <c r="D79" s="40"/>
      <c r="E79" s="69" t="str">
        <f>E9</f>
        <v>3/2022 - SO 2 - Cernska strouha</v>
      </c>
      <c r="F79" s="40"/>
      <c r="G79" s="40"/>
      <c r="H79" s="40"/>
      <c r="I79" s="40"/>
      <c r="J79" s="40"/>
      <c r="K79" s="40"/>
      <c r="L79" s="40"/>
      <c r="M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22</v>
      </c>
      <c r="D81" s="40"/>
      <c r="E81" s="40"/>
      <c r="F81" s="27" t="str">
        <f>F12</f>
        <v>Neratov u Lázní Bohdaneč</v>
      </c>
      <c r="G81" s="40"/>
      <c r="H81" s="40"/>
      <c r="I81" s="32" t="s">
        <v>24</v>
      </c>
      <c r="J81" s="72" t="str">
        <f>IF(J12="","",J12)</f>
        <v>3. 8. 2022</v>
      </c>
      <c r="K81" s="40"/>
      <c r="L81" s="40"/>
      <c r="M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6" customHeight="1">
      <c r="A83" s="38"/>
      <c r="B83" s="39"/>
      <c r="C83" s="32" t="s">
        <v>26</v>
      </c>
      <c r="D83" s="40"/>
      <c r="E83" s="40"/>
      <c r="F83" s="27" t="str">
        <f>E15</f>
        <v>SPÚ-OVHS</v>
      </c>
      <c r="G83" s="40"/>
      <c r="H83" s="40"/>
      <c r="I83" s="32" t="s">
        <v>32</v>
      </c>
      <c r="J83" s="36" t="str">
        <f>E21</f>
        <v xml:space="preserve"> </v>
      </c>
      <c r="K83" s="40"/>
      <c r="L83" s="40"/>
      <c r="M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6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34</v>
      </c>
      <c r="J84" s="36" t="str">
        <f>E24</f>
        <v xml:space="preserve"> </v>
      </c>
      <c r="K84" s="40"/>
      <c r="L84" s="40"/>
      <c r="M84" s="1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8"/>
      <c r="B86" s="179"/>
      <c r="C86" s="180" t="s">
        <v>100</v>
      </c>
      <c r="D86" s="181" t="s">
        <v>56</v>
      </c>
      <c r="E86" s="181" t="s">
        <v>52</v>
      </c>
      <c r="F86" s="181" t="s">
        <v>53</v>
      </c>
      <c r="G86" s="181" t="s">
        <v>101</v>
      </c>
      <c r="H86" s="181" t="s">
        <v>102</v>
      </c>
      <c r="I86" s="181" t="s">
        <v>103</v>
      </c>
      <c r="J86" s="181" t="s">
        <v>104</v>
      </c>
      <c r="K86" s="181" t="s">
        <v>95</v>
      </c>
      <c r="L86" s="182" t="s">
        <v>105</v>
      </c>
      <c r="M86" s="183"/>
      <c r="N86" s="92" t="s">
        <v>20</v>
      </c>
      <c r="O86" s="93" t="s">
        <v>41</v>
      </c>
      <c r="P86" s="93" t="s">
        <v>106</v>
      </c>
      <c r="Q86" s="93" t="s">
        <v>107</v>
      </c>
      <c r="R86" s="93" t="s">
        <v>108</v>
      </c>
      <c r="S86" s="93" t="s">
        <v>109</v>
      </c>
      <c r="T86" s="93" t="s">
        <v>110</v>
      </c>
      <c r="U86" s="93" t="s">
        <v>111</v>
      </c>
      <c r="V86" s="93" t="s">
        <v>112</v>
      </c>
      <c r="W86" s="93" t="s">
        <v>113</v>
      </c>
      <c r="X86" s="93" t="s">
        <v>114</v>
      </c>
      <c r="Y86" s="94" t="s">
        <v>115</v>
      </c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8"/>
      <c r="B87" s="39"/>
      <c r="C87" s="99" t="s">
        <v>116</v>
      </c>
      <c r="D87" s="40"/>
      <c r="E87" s="40"/>
      <c r="F87" s="40"/>
      <c r="G87" s="40"/>
      <c r="H87" s="40"/>
      <c r="I87" s="40"/>
      <c r="J87" s="40"/>
      <c r="K87" s="184">
        <f>BK87</f>
        <v>0</v>
      </c>
      <c r="L87" s="40"/>
      <c r="M87" s="44"/>
      <c r="N87" s="95"/>
      <c r="O87" s="185"/>
      <c r="P87" s="96"/>
      <c r="Q87" s="186">
        <f>Q88+SUM(Q89:Q94)</f>
        <v>0</v>
      </c>
      <c r="R87" s="186">
        <f>R88+SUM(R89:R94)</f>
        <v>0</v>
      </c>
      <c r="S87" s="96"/>
      <c r="T87" s="187">
        <f>T88+SUM(T89:T94)</f>
        <v>0</v>
      </c>
      <c r="U87" s="96"/>
      <c r="V87" s="187">
        <f>V88+SUM(V89:V94)</f>
        <v>2.0421237</v>
      </c>
      <c r="W87" s="96"/>
      <c r="X87" s="187">
        <f>X88+SUM(X89:X94)</f>
        <v>0</v>
      </c>
      <c r="Y87" s="97"/>
      <c r="Z87" s="38"/>
      <c r="AA87" s="38"/>
      <c r="AB87" s="38"/>
      <c r="AC87" s="38"/>
      <c r="AD87" s="38"/>
      <c r="AE87" s="38"/>
      <c r="AT87" s="17" t="s">
        <v>72</v>
      </c>
      <c r="AU87" s="17" t="s">
        <v>96</v>
      </c>
      <c r="BK87" s="188">
        <f>BK88+SUM(BK89:BK94)</f>
        <v>0</v>
      </c>
    </row>
    <row r="88" spans="1:65" s="2" customFormat="1" ht="22.2" customHeight="1">
      <c r="A88" s="38"/>
      <c r="B88" s="39"/>
      <c r="C88" s="253" t="s">
        <v>243</v>
      </c>
      <c r="D88" s="253" t="s">
        <v>244</v>
      </c>
      <c r="E88" s="254" t="s">
        <v>245</v>
      </c>
      <c r="F88" s="255" t="s">
        <v>246</v>
      </c>
      <c r="G88" s="256" t="s">
        <v>149</v>
      </c>
      <c r="H88" s="257">
        <v>2</v>
      </c>
      <c r="I88" s="258"/>
      <c r="J88" s="259"/>
      <c r="K88" s="260">
        <f>ROUND(P88*H88,2)</f>
        <v>0</v>
      </c>
      <c r="L88" s="255" t="s">
        <v>125</v>
      </c>
      <c r="M88" s="261"/>
      <c r="N88" s="262" t="s">
        <v>20</v>
      </c>
      <c r="O88" s="214" t="s">
        <v>42</v>
      </c>
      <c r="P88" s="215">
        <f>I88+J88</f>
        <v>0</v>
      </c>
      <c r="Q88" s="215">
        <f>ROUND(I88*H88,2)</f>
        <v>0</v>
      </c>
      <c r="R88" s="215">
        <f>ROUND(J88*H88,2)</f>
        <v>0</v>
      </c>
      <c r="S88" s="84"/>
      <c r="T88" s="216">
        <f>S88*H88</f>
        <v>0</v>
      </c>
      <c r="U88" s="216">
        <v>0.256</v>
      </c>
      <c r="V88" s="216">
        <f>U88*H88</f>
        <v>0.512</v>
      </c>
      <c r="W88" s="216">
        <v>0</v>
      </c>
      <c r="X88" s="216">
        <f>W88*H88</f>
        <v>0</v>
      </c>
      <c r="Y88" s="217" t="s">
        <v>20</v>
      </c>
      <c r="Z88" s="38"/>
      <c r="AA88" s="38"/>
      <c r="AB88" s="38"/>
      <c r="AC88" s="38"/>
      <c r="AD88" s="38"/>
      <c r="AE88" s="38"/>
      <c r="AR88" s="218" t="s">
        <v>174</v>
      </c>
      <c r="AT88" s="218" t="s">
        <v>244</v>
      </c>
      <c r="AU88" s="218" t="s">
        <v>73</v>
      </c>
      <c r="AY88" s="17" t="s">
        <v>119</v>
      </c>
      <c r="BE88" s="219">
        <f>IF(O88="základní",K88,0)</f>
        <v>0</v>
      </c>
      <c r="BF88" s="219">
        <f>IF(O88="snížená",K88,0)</f>
        <v>0</v>
      </c>
      <c r="BG88" s="219">
        <f>IF(O88="zákl. přenesená",K88,0)</f>
        <v>0</v>
      </c>
      <c r="BH88" s="219">
        <f>IF(O88="sníž. přenesená",K88,0)</f>
        <v>0</v>
      </c>
      <c r="BI88" s="219">
        <f>IF(O88="nulová",K88,0)</f>
        <v>0</v>
      </c>
      <c r="BJ88" s="17" t="s">
        <v>80</v>
      </c>
      <c r="BK88" s="219">
        <f>ROUND(P88*H88,2)</f>
        <v>0</v>
      </c>
      <c r="BL88" s="17" t="s">
        <v>126</v>
      </c>
      <c r="BM88" s="218" t="s">
        <v>247</v>
      </c>
    </row>
    <row r="89" spans="1:47" s="2" customFormat="1" ht="12">
      <c r="A89" s="38"/>
      <c r="B89" s="39"/>
      <c r="C89" s="40"/>
      <c r="D89" s="220" t="s">
        <v>128</v>
      </c>
      <c r="E89" s="40"/>
      <c r="F89" s="221" t="s">
        <v>246</v>
      </c>
      <c r="G89" s="40"/>
      <c r="H89" s="40"/>
      <c r="I89" s="222"/>
      <c r="J89" s="222"/>
      <c r="K89" s="40"/>
      <c r="L89" s="40"/>
      <c r="M89" s="44"/>
      <c r="N89" s="223"/>
      <c r="O89" s="224"/>
      <c r="P89" s="84"/>
      <c r="Q89" s="84"/>
      <c r="R89" s="84"/>
      <c r="S89" s="84"/>
      <c r="T89" s="84"/>
      <c r="U89" s="84"/>
      <c r="V89" s="84"/>
      <c r="W89" s="84"/>
      <c r="X89" s="84"/>
      <c r="Y89" s="85"/>
      <c r="Z89" s="38"/>
      <c r="AA89" s="38"/>
      <c r="AB89" s="38"/>
      <c r="AC89" s="38"/>
      <c r="AD89" s="38"/>
      <c r="AE89" s="38"/>
      <c r="AT89" s="17" t="s">
        <v>128</v>
      </c>
      <c r="AU89" s="17" t="s">
        <v>73</v>
      </c>
    </row>
    <row r="90" spans="1:65" s="2" customFormat="1" ht="22.2" customHeight="1">
      <c r="A90" s="38"/>
      <c r="B90" s="39"/>
      <c r="C90" s="253" t="s">
        <v>140</v>
      </c>
      <c r="D90" s="253" t="s">
        <v>244</v>
      </c>
      <c r="E90" s="254" t="s">
        <v>248</v>
      </c>
      <c r="F90" s="255" t="s">
        <v>249</v>
      </c>
      <c r="G90" s="256" t="s">
        <v>149</v>
      </c>
      <c r="H90" s="257">
        <v>1</v>
      </c>
      <c r="I90" s="258"/>
      <c r="J90" s="259"/>
      <c r="K90" s="260">
        <f>ROUND(P90*H90,2)</f>
        <v>0</v>
      </c>
      <c r="L90" s="255" t="s">
        <v>125</v>
      </c>
      <c r="M90" s="261"/>
      <c r="N90" s="262" t="s">
        <v>20</v>
      </c>
      <c r="O90" s="214" t="s">
        <v>42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4"/>
      <c r="T90" s="216">
        <f>S90*H90</f>
        <v>0</v>
      </c>
      <c r="U90" s="216">
        <v>0.7</v>
      </c>
      <c r="V90" s="216">
        <f>U90*H90</f>
        <v>0.7</v>
      </c>
      <c r="W90" s="216">
        <v>0</v>
      </c>
      <c r="X90" s="216">
        <f>W90*H90</f>
        <v>0</v>
      </c>
      <c r="Y90" s="217" t="s">
        <v>20</v>
      </c>
      <c r="Z90" s="38"/>
      <c r="AA90" s="38"/>
      <c r="AB90" s="38"/>
      <c r="AC90" s="38"/>
      <c r="AD90" s="38"/>
      <c r="AE90" s="38"/>
      <c r="AR90" s="218" t="s">
        <v>174</v>
      </c>
      <c r="AT90" s="218" t="s">
        <v>244</v>
      </c>
      <c r="AU90" s="218" t="s">
        <v>73</v>
      </c>
      <c r="AY90" s="17" t="s">
        <v>119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7" t="s">
        <v>80</v>
      </c>
      <c r="BK90" s="219">
        <f>ROUND(P90*H90,2)</f>
        <v>0</v>
      </c>
      <c r="BL90" s="17" t="s">
        <v>126</v>
      </c>
      <c r="BM90" s="218" t="s">
        <v>250</v>
      </c>
    </row>
    <row r="91" spans="1:47" s="2" customFormat="1" ht="12">
      <c r="A91" s="38"/>
      <c r="B91" s="39"/>
      <c r="C91" s="40"/>
      <c r="D91" s="220" t="s">
        <v>128</v>
      </c>
      <c r="E91" s="40"/>
      <c r="F91" s="221" t="s">
        <v>249</v>
      </c>
      <c r="G91" s="40"/>
      <c r="H91" s="40"/>
      <c r="I91" s="222"/>
      <c r="J91" s="222"/>
      <c r="K91" s="40"/>
      <c r="L91" s="40"/>
      <c r="M91" s="44"/>
      <c r="N91" s="223"/>
      <c r="O91" s="22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38"/>
      <c r="AA91" s="38"/>
      <c r="AB91" s="38"/>
      <c r="AC91" s="38"/>
      <c r="AD91" s="38"/>
      <c r="AE91" s="38"/>
      <c r="AT91" s="17" t="s">
        <v>128</v>
      </c>
      <c r="AU91" s="17" t="s">
        <v>73</v>
      </c>
    </row>
    <row r="92" spans="1:65" s="2" customFormat="1" ht="22.2" customHeight="1">
      <c r="A92" s="38"/>
      <c r="B92" s="39"/>
      <c r="C92" s="253" t="s">
        <v>82</v>
      </c>
      <c r="D92" s="253" t="s">
        <v>244</v>
      </c>
      <c r="E92" s="254" t="s">
        <v>251</v>
      </c>
      <c r="F92" s="255" t="s">
        <v>252</v>
      </c>
      <c r="G92" s="256" t="s">
        <v>149</v>
      </c>
      <c r="H92" s="257">
        <v>7</v>
      </c>
      <c r="I92" s="258"/>
      <c r="J92" s="259"/>
      <c r="K92" s="260">
        <f>ROUND(P92*H92,2)</f>
        <v>0</v>
      </c>
      <c r="L92" s="255" t="s">
        <v>125</v>
      </c>
      <c r="M92" s="261"/>
      <c r="N92" s="262" t="s">
        <v>20</v>
      </c>
      <c r="O92" s="214" t="s">
        <v>42</v>
      </c>
      <c r="P92" s="215">
        <f>I92+J92</f>
        <v>0</v>
      </c>
      <c r="Q92" s="215">
        <f>ROUND(I92*H92,2)</f>
        <v>0</v>
      </c>
      <c r="R92" s="215">
        <f>ROUND(J92*H92,2)</f>
        <v>0</v>
      </c>
      <c r="S92" s="84"/>
      <c r="T92" s="216">
        <f>S92*H92</f>
        <v>0</v>
      </c>
      <c r="U92" s="216">
        <v>0.091</v>
      </c>
      <c r="V92" s="216">
        <f>U92*H92</f>
        <v>0.637</v>
      </c>
      <c r="W92" s="216">
        <v>0</v>
      </c>
      <c r="X92" s="216">
        <f>W92*H92</f>
        <v>0</v>
      </c>
      <c r="Y92" s="217" t="s">
        <v>20</v>
      </c>
      <c r="Z92" s="38"/>
      <c r="AA92" s="38"/>
      <c r="AB92" s="38"/>
      <c r="AC92" s="38"/>
      <c r="AD92" s="38"/>
      <c r="AE92" s="38"/>
      <c r="AR92" s="218" t="s">
        <v>174</v>
      </c>
      <c r="AT92" s="218" t="s">
        <v>244</v>
      </c>
      <c r="AU92" s="218" t="s">
        <v>73</v>
      </c>
      <c r="AY92" s="17" t="s">
        <v>119</v>
      </c>
      <c r="BE92" s="219">
        <f>IF(O92="základní",K92,0)</f>
        <v>0</v>
      </c>
      <c r="BF92" s="219">
        <f>IF(O92="snížená",K92,0)</f>
        <v>0</v>
      </c>
      <c r="BG92" s="219">
        <f>IF(O92="zákl. přenesená",K92,0)</f>
        <v>0</v>
      </c>
      <c r="BH92" s="219">
        <f>IF(O92="sníž. přenesená",K92,0)</f>
        <v>0</v>
      </c>
      <c r="BI92" s="219">
        <f>IF(O92="nulová",K92,0)</f>
        <v>0</v>
      </c>
      <c r="BJ92" s="17" t="s">
        <v>80</v>
      </c>
      <c r="BK92" s="219">
        <f>ROUND(P92*H92,2)</f>
        <v>0</v>
      </c>
      <c r="BL92" s="17" t="s">
        <v>126</v>
      </c>
      <c r="BM92" s="218" t="s">
        <v>253</v>
      </c>
    </row>
    <row r="93" spans="1:47" s="2" customFormat="1" ht="12">
      <c r="A93" s="38"/>
      <c r="B93" s="39"/>
      <c r="C93" s="40"/>
      <c r="D93" s="220" t="s">
        <v>128</v>
      </c>
      <c r="E93" s="40"/>
      <c r="F93" s="221" t="s">
        <v>252</v>
      </c>
      <c r="G93" s="40"/>
      <c r="H93" s="40"/>
      <c r="I93" s="222"/>
      <c r="J93" s="222"/>
      <c r="K93" s="40"/>
      <c r="L93" s="40"/>
      <c r="M93" s="44"/>
      <c r="N93" s="223"/>
      <c r="O93" s="22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38"/>
      <c r="AA93" s="38"/>
      <c r="AB93" s="38"/>
      <c r="AC93" s="38"/>
      <c r="AD93" s="38"/>
      <c r="AE93" s="38"/>
      <c r="AT93" s="17" t="s">
        <v>128</v>
      </c>
      <c r="AU93" s="17" t="s">
        <v>73</v>
      </c>
    </row>
    <row r="94" spans="1:63" s="12" customFormat="1" ht="25.9" customHeight="1">
      <c r="A94" s="12"/>
      <c r="B94" s="189"/>
      <c r="C94" s="190"/>
      <c r="D94" s="191" t="s">
        <v>72</v>
      </c>
      <c r="E94" s="192" t="s">
        <v>117</v>
      </c>
      <c r="F94" s="192" t="s">
        <v>118</v>
      </c>
      <c r="G94" s="190"/>
      <c r="H94" s="190"/>
      <c r="I94" s="193"/>
      <c r="J94" s="193"/>
      <c r="K94" s="194">
        <f>BK94</f>
        <v>0</v>
      </c>
      <c r="L94" s="190"/>
      <c r="M94" s="195"/>
      <c r="N94" s="196"/>
      <c r="O94" s="197"/>
      <c r="P94" s="197"/>
      <c r="Q94" s="198">
        <f>Q95+Q107+Q112+Q117+Q121</f>
        <v>0</v>
      </c>
      <c r="R94" s="198">
        <f>R95+R107+R112+R117+R121</f>
        <v>0</v>
      </c>
      <c r="S94" s="197"/>
      <c r="T94" s="199">
        <f>T95+T107+T112+T117+T121</f>
        <v>0</v>
      </c>
      <c r="U94" s="197"/>
      <c r="V94" s="199">
        <f>V95+V107+V112+V117+V121</f>
        <v>0.19312369999999998</v>
      </c>
      <c r="W94" s="197"/>
      <c r="X94" s="199">
        <f>X95+X107+X112+X117+X121</f>
        <v>0</v>
      </c>
      <c r="Y94" s="200"/>
      <c r="Z94" s="12"/>
      <c r="AA94" s="12"/>
      <c r="AB94" s="12"/>
      <c r="AC94" s="12"/>
      <c r="AD94" s="12"/>
      <c r="AE94" s="12"/>
      <c r="AR94" s="201" t="s">
        <v>80</v>
      </c>
      <c r="AT94" s="202" t="s">
        <v>72</v>
      </c>
      <c r="AU94" s="202" t="s">
        <v>73</v>
      </c>
      <c r="AY94" s="201" t="s">
        <v>119</v>
      </c>
      <c r="BK94" s="203">
        <f>BK95+BK107+BK112+BK117+BK121</f>
        <v>0</v>
      </c>
    </row>
    <row r="95" spans="1:63" s="12" customFormat="1" ht="22.8" customHeight="1">
      <c r="A95" s="12"/>
      <c r="B95" s="189"/>
      <c r="C95" s="190"/>
      <c r="D95" s="191" t="s">
        <v>72</v>
      </c>
      <c r="E95" s="204" t="s">
        <v>80</v>
      </c>
      <c r="F95" s="204" t="s">
        <v>120</v>
      </c>
      <c r="G95" s="190"/>
      <c r="H95" s="190"/>
      <c r="I95" s="193"/>
      <c r="J95" s="193"/>
      <c r="K95" s="205">
        <f>BK95</f>
        <v>0</v>
      </c>
      <c r="L95" s="190"/>
      <c r="M95" s="195"/>
      <c r="N95" s="196"/>
      <c r="O95" s="197"/>
      <c r="P95" s="197"/>
      <c r="Q95" s="198">
        <f>SUM(Q96:Q106)</f>
        <v>0</v>
      </c>
      <c r="R95" s="198">
        <f>SUM(R96:R106)</f>
        <v>0</v>
      </c>
      <c r="S95" s="197"/>
      <c r="T95" s="199">
        <f>SUM(T96:T106)</f>
        <v>0</v>
      </c>
      <c r="U95" s="197"/>
      <c r="V95" s="199">
        <f>SUM(V96:V106)</f>
        <v>0</v>
      </c>
      <c r="W95" s="197"/>
      <c r="X95" s="199">
        <f>SUM(X96:X106)</f>
        <v>0</v>
      </c>
      <c r="Y95" s="200"/>
      <c r="Z95" s="12"/>
      <c r="AA95" s="12"/>
      <c r="AB95" s="12"/>
      <c r="AC95" s="12"/>
      <c r="AD95" s="12"/>
      <c r="AE95" s="12"/>
      <c r="AR95" s="201" t="s">
        <v>80</v>
      </c>
      <c r="AT95" s="202" t="s">
        <v>72</v>
      </c>
      <c r="AU95" s="202" t="s">
        <v>80</v>
      </c>
      <c r="AY95" s="201" t="s">
        <v>119</v>
      </c>
      <c r="BK95" s="203">
        <f>SUM(BK96:BK106)</f>
        <v>0</v>
      </c>
    </row>
    <row r="96" spans="1:65" s="2" customFormat="1" ht="22.2" customHeight="1">
      <c r="A96" s="38"/>
      <c r="B96" s="39"/>
      <c r="C96" s="206" t="s">
        <v>192</v>
      </c>
      <c r="D96" s="206" t="s">
        <v>121</v>
      </c>
      <c r="E96" s="207" t="s">
        <v>122</v>
      </c>
      <c r="F96" s="208" t="s">
        <v>123</v>
      </c>
      <c r="G96" s="209" t="s">
        <v>124</v>
      </c>
      <c r="H96" s="210">
        <v>0.008</v>
      </c>
      <c r="I96" s="211"/>
      <c r="J96" s="211"/>
      <c r="K96" s="212">
        <f>ROUND(P96*H96,2)</f>
        <v>0</v>
      </c>
      <c r="L96" s="208" t="s">
        <v>125</v>
      </c>
      <c r="M96" s="44"/>
      <c r="N96" s="213" t="s">
        <v>20</v>
      </c>
      <c r="O96" s="214" t="s">
        <v>42</v>
      </c>
      <c r="P96" s="215">
        <f>I96+J96</f>
        <v>0</v>
      </c>
      <c r="Q96" s="215">
        <f>ROUND(I96*H96,2)</f>
        <v>0</v>
      </c>
      <c r="R96" s="215">
        <f>ROUND(J96*H96,2)</f>
        <v>0</v>
      </c>
      <c r="S96" s="84"/>
      <c r="T96" s="216">
        <f>S96*H96</f>
        <v>0</v>
      </c>
      <c r="U96" s="216">
        <v>0</v>
      </c>
      <c r="V96" s="216">
        <f>U96*H96</f>
        <v>0</v>
      </c>
      <c r="W96" s="216">
        <v>0</v>
      </c>
      <c r="X96" s="216">
        <f>W96*H96</f>
        <v>0</v>
      </c>
      <c r="Y96" s="217" t="s">
        <v>20</v>
      </c>
      <c r="Z96" s="38"/>
      <c r="AA96" s="38"/>
      <c r="AB96" s="38"/>
      <c r="AC96" s="38"/>
      <c r="AD96" s="38"/>
      <c r="AE96" s="38"/>
      <c r="AR96" s="218" t="s">
        <v>126</v>
      </c>
      <c r="AT96" s="218" t="s">
        <v>121</v>
      </c>
      <c r="AU96" s="218" t="s">
        <v>82</v>
      </c>
      <c r="AY96" s="17" t="s">
        <v>119</v>
      </c>
      <c r="BE96" s="219">
        <f>IF(O96="základní",K96,0)</f>
        <v>0</v>
      </c>
      <c r="BF96" s="219">
        <f>IF(O96="snížená",K96,0)</f>
        <v>0</v>
      </c>
      <c r="BG96" s="219">
        <f>IF(O96="zákl. přenesená",K96,0)</f>
        <v>0</v>
      </c>
      <c r="BH96" s="219">
        <f>IF(O96="sníž. přenesená",K96,0)</f>
        <v>0</v>
      </c>
      <c r="BI96" s="219">
        <f>IF(O96="nulová",K96,0)</f>
        <v>0</v>
      </c>
      <c r="BJ96" s="17" t="s">
        <v>80</v>
      </c>
      <c r="BK96" s="219">
        <f>ROUND(P96*H96,2)</f>
        <v>0</v>
      </c>
      <c r="BL96" s="17" t="s">
        <v>126</v>
      </c>
      <c r="BM96" s="218" t="s">
        <v>254</v>
      </c>
    </row>
    <row r="97" spans="1:47" s="2" customFormat="1" ht="12">
      <c r="A97" s="38"/>
      <c r="B97" s="39"/>
      <c r="C97" s="40"/>
      <c r="D97" s="220" t="s">
        <v>128</v>
      </c>
      <c r="E97" s="40"/>
      <c r="F97" s="221" t="s">
        <v>129</v>
      </c>
      <c r="G97" s="40"/>
      <c r="H97" s="40"/>
      <c r="I97" s="222"/>
      <c r="J97" s="222"/>
      <c r="K97" s="40"/>
      <c r="L97" s="40"/>
      <c r="M97" s="44"/>
      <c r="N97" s="223"/>
      <c r="O97" s="224"/>
      <c r="P97" s="84"/>
      <c r="Q97" s="84"/>
      <c r="R97" s="84"/>
      <c r="S97" s="84"/>
      <c r="T97" s="84"/>
      <c r="U97" s="84"/>
      <c r="V97" s="84"/>
      <c r="W97" s="84"/>
      <c r="X97" s="84"/>
      <c r="Y97" s="85"/>
      <c r="Z97" s="38"/>
      <c r="AA97" s="38"/>
      <c r="AB97" s="38"/>
      <c r="AC97" s="38"/>
      <c r="AD97" s="38"/>
      <c r="AE97" s="38"/>
      <c r="AT97" s="17" t="s">
        <v>128</v>
      </c>
      <c r="AU97" s="17" t="s">
        <v>82</v>
      </c>
    </row>
    <row r="98" spans="1:47" s="2" customFormat="1" ht="12">
      <c r="A98" s="38"/>
      <c r="B98" s="39"/>
      <c r="C98" s="40"/>
      <c r="D98" s="225" t="s">
        <v>130</v>
      </c>
      <c r="E98" s="40"/>
      <c r="F98" s="226" t="s">
        <v>131</v>
      </c>
      <c r="G98" s="40"/>
      <c r="H98" s="40"/>
      <c r="I98" s="222"/>
      <c r="J98" s="222"/>
      <c r="K98" s="40"/>
      <c r="L98" s="40"/>
      <c r="M98" s="44"/>
      <c r="N98" s="223"/>
      <c r="O98" s="224"/>
      <c r="P98" s="84"/>
      <c r="Q98" s="84"/>
      <c r="R98" s="84"/>
      <c r="S98" s="84"/>
      <c r="T98" s="84"/>
      <c r="U98" s="84"/>
      <c r="V98" s="84"/>
      <c r="W98" s="84"/>
      <c r="X98" s="84"/>
      <c r="Y98" s="85"/>
      <c r="Z98" s="38"/>
      <c r="AA98" s="38"/>
      <c r="AB98" s="38"/>
      <c r="AC98" s="38"/>
      <c r="AD98" s="38"/>
      <c r="AE98" s="38"/>
      <c r="AT98" s="17" t="s">
        <v>130</v>
      </c>
      <c r="AU98" s="17" t="s">
        <v>82</v>
      </c>
    </row>
    <row r="99" spans="1:51" s="13" customFormat="1" ht="12">
      <c r="A99" s="13"/>
      <c r="B99" s="227"/>
      <c r="C99" s="228"/>
      <c r="D99" s="220" t="s">
        <v>132</v>
      </c>
      <c r="E99" s="229" t="s">
        <v>20</v>
      </c>
      <c r="F99" s="230" t="s">
        <v>255</v>
      </c>
      <c r="G99" s="228"/>
      <c r="H99" s="231">
        <v>0.008</v>
      </c>
      <c r="I99" s="232"/>
      <c r="J99" s="232"/>
      <c r="K99" s="228"/>
      <c r="L99" s="228"/>
      <c r="M99" s="233"/>
      <c r="N99" s="234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6"/>
      <c r="Z99" s="13"/>
      <c r="AA99" s="13"/>
      <c r="AB99" s="13"/>
      <c r="AC99" s="13"/>
      <c r="AD99" s="13"/>
      <c r="AE99" s="13"/>
      <c r="AT99" s="237" t="s">
        <v>132</v>
      </c>
      <c r="AU99" s="237" t="s">
        <v>82</v>
      </c>
      <c r="AV99" s="13" t="s">
        <v>82</v>
      </c>
      <c r="AW99" s="13" t="s">
        <v>5</v>
      </c>
      <c r="AX99" s="13" t="s">
        <v>80</v>
      </c>
      <c r="AY99" s="237" t="s">
        <v>119</v>
      </c>
    </row>
    <row r="100" spans="1:65" s="2" customFormat="1" ht="22.2" customHeight="1">
      <c r="A100" s="38"/>
      <c r="B100" s="39"/>
      <c r="C100" s="206" t="s">
        <v>197</v>
      </c>
      <c r="D100" s="206" t="s">
        <v>121</v>
      </c>
      <c r="E100" s="207" t="s">
        <v>181</v>
      </c>
      <c r="F100" s="208" t="s">
        <v>182</v>
      </c>
      <c r="G100" s="209" t="s">
        <v>124</v>
      </c>
      <c r="H100" s="210">
        <v>0.008</v>
      </c>
      <c r="I100" s="211"/>
      <c r="J100" s="211"/>
      <c r="K100" s="212">
        <f>ROUND(P100*H100,2)</f>
        <v>0</v>
      </c>
      <c r="L100" s="208" t="s">
        <v>125</v>
      </c>
      <c r="M100" s="44"/>
      <c r="N100" s="213" t="s">
        <v>20</v>
      </c>
      <c r="O100" s="214" t="s">
        <v>42</v>
      </c>
      <c r="P100" s="215">
        <f>I100+J100</f>
        <v>0</v>
      </c>
      <c r="Q100" s="215">
        <f>ROUND(I100*H100,2)</f>
        <v>0</v>
      </c>
      <c r="R100" s="215">
        <f>ROUND(J100*H100,2)</f>
        <v>0</v>
      </c>
      <c r="S100" s="84"/>
      <c r="T100" s="216">
        <f>S100*H100</f>
        <v>0</v>
      </c>
      <c r="U100" s="216">
        <v>0</v>
      </c>
      <c r="V100" s="216">
        <f>U100*H100</f>
        <v>0</v>
      </c>
      <c r="W100" s="216">
        <v>0</v>
      </c>
      <c r="X100" s="216">
        <f>W100*H100</f>
        <v>0</v>
      </c>
      <c r="Y100" s="217" t="s">
        <v>20</v>
      </c>
      <c r="Z100" s="38"/>
      <c r="AA100" s="38"/>
      <c r="AB100" s="38"/>
      <c r="AC100" s="38"/>
      <c r="AD100" s="38"/>
      <c r="AE100" s="38"/>
      <c r="AR100" s="218" t="s">
        <v>126</v>
      </c>
      <c r="AT100" s="218" t="s">
        <v>121</v>
      </c>
      <c r="AU100" s="218" t="s">
        <v>82</v>
      </c>
      <c r="AY100" s="17" t="s">
        <v>119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7" t="s">
        <v>80</v>
      </c>
      <c r="BK100" s="219">
        <f>ROUND(P100*H100,2)</f>
        <v>0</v>
      </c>
      <c r="BL100" s="17" t="s">
        <v>126</v>
      </c>
      <c r="BM100" s="218" t="s">
        <v>256</v>
      </c>
    </row>
    <row r="101" spans="1:47" s="2" customFormat="1" ht="12">
      <c r="A101" s="38"/>
      <c r="B101" s="39"/>
      <c r="C101" s="40"/>
      <c r="D101" s="220" t="s">
        <v>128</v>
      </c>
      <c r="E101" s="40"/>
      <c r="F101" s="221" t="s">
        <v>184</v>
      </c>
      <c r="G101" s="40"/>
      <c r="H101" s="40"/>
      <c r="I101" s="222"/>
      <c r="J101" s="222"/>
      <c r="K101" s="40"/>
      <c r="L101" s="40"/>
      <c r="M101" s="44"/>
      <c r="N101" s="223"/>
      <c r="O101" s="22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38"/>
      <c r="AA101" s="38"/>
      <c r="AB101" s="38"/>
      <c r="AC101" s="38"/>
      <c r="AD101" s="38"/>
      <c r="AE101" s="38"/>
      <c r="AT101" s="17" t="s">
        <v>128</v>
      </c>
      <c r="AU101" s="17" t="s">
        <v>82</v>
      </c>
    </row>
    <row r="102" spans="1:47" s="2" customFormat="1" ht="12">
      <c r="A102" s="38"/>
      <c r="B102" s="39"/>
      <c r="C102" s="40"/>
      <c r="D102" s="225" t="s">
        <v>130</v>
      </c>
      <c r="E102" s="40"/>
      <c r="F102" s="226" t="s">
        <v>185</v>
      </c>
      <c r="G102" s="40"/>
      <c r="H102" s="40"/>
      <c r="I102" s="222"/>
      <c r="J102" s="222"/>
      <c r="K102" s="40"/>
      <c r="L102" s="40"/>
      <c r="M102" s="44"/>
      <c r="N102" s="223"/>
      <c r="O102" s="22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38"/>
      <c r="AA102" s="38"/>
      <c r="AB102" s="38"/>
      <c r="AC102" s="38"/>
      <c r="AD102" s="38"/>
      <c r="AE102" s="38"/>
      <c r="AT102" s="17" t="s">
        <v>130</v>
      </c>
      <c r="AU102" s="17" t="s">
        <v>82</v>
      </c>
    </row>
    <row r="103" spans="1:51" s="13" customFormat="1" ht="12">
      <c r="A103" s="13"/>
      <c r="B103" s="227"/>
      <c r="C103" s="228"/>
      <c r="D103" s="220" t="s">
        <v>132</v>
      </c>
      <c r="E103" s="229" t="s">
        <v>20</v>
      </c>
      <c r="F103" s="230" t="s">
        <v>257</v>
      </c>
      <c r="G103" s="228"/>
      <c r="H103" s="231">
        <v>0.008</v>
      </c>
      <c r="I103" s="232"/>
      <c r="J103" s="232"/>
      <c r="K103" s="228"/>
      <c r="L103" s="228"/>
      <c r="M103" s="233"/>
      <c r="N103" s="234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6"/>
      <c r="Z103" s="13"/>
      <c r="AA103" s="13"/>
      <c r="AB103" s="13"/>
      <c r="AC103" s="13"/>
      <c r="AD103" s="13"/>
      <c r="AE103" s="13"/>
      <c r="AT103" s="237" t="s">
        <v>132</v>
      </c>
      <c r="AU103" s="237" t="s">
        <v>82</v>
      </c>
      <c r="AV103" s="13" t="s">
        <v>82</v>
      </c>
      <c r="AW103" s="13" t="s">
        <v>5</v>
      </c>
      <c r="AX103" s="13" t="s">
        <v>80</v>
      </c>
      <c r="AY103" s="237" t="s">
        <v>119</v>
      </c>
    </row>
    <row r="104" spans="1:65" s="2" customFormat="1" ht="19.8" customHeight="1">
      <c r="A104" s="38"/>
      <c r="B104" s="39"/>
      <c r="C104" s="206" t="s">
        <v>203</v>
      </c>
      <c r="D104" s="206" t="s">
        <v>121</v>
      </c>
      <c r="E104" s="207" t="s">
        <v>223</v>
      </c>
      <c r="F104" s="208" t="s">
        <v>224</v>
      </c>
      <c r="G104" s="209" t="s">
        <v>124</v>
      </c>
      <c r="H104" s="210">
        <v>0.008</v>
      </c>
      <c r="I104" s="211"/>
      <c r="J104" s="211"/>
      <c r="K104" s="212">
        <f>ROUND(P104*H104,2)</f>
        <v>0</v>
      </c>
      <c r="L104" s="208" t="s">
        <v>20</v>
      </c>
      <c r="M104" s="44"/>
      <c r="N104" s="213" t="s">
        <v>20</v>
      </c>
      <c r="O104" s="214" t="s">
        <v>42</v>
      </c>
      <c r="P104" s="215">
        <f>I104+J104</f>
        <v>0</v>
      </c>
      <c r="Q104" s="215">
        <f>ROUND(I104*H104,2)</f>
        <v>0</v>
      </c>
      <c r="R104" s="215">
        <f>ROUND(J104*H104,2)</f>
        <v>0</v>
      </c>
      <c r="S104" s="84"/>
      <c r="T104" s="216">
        <f>S104*H104</f>
        <v>0</v>
      </c>
      <c r="U104" s="216">
        <v>0</v>
      </c>
      <c r="V104" s="216">
        <f>U104*H104</f>
        <v>0</v>
      </c>
      <c r="W104" s="216">
        <v>0</v>
      </c>
      <c r="X104" s="216">
        <f>W104*H104</f>
        <v>0</v>
      </c>
      <c r="Y104" s="217" t="s">
        <v>20</v>
      </c>
      <c r="Z104" s="38"/>
      <c r="AA104" s="38"/>
      <c r="AB104" s="38"/>
      <c r="AC104" s="38"/>
      <c r="AD104" s="38"/>
      <c r="AE104" s="38"/>
      <c r="AR104" s="218" t="s">
        <v>126</v>
      </c>
      <c r="AT104" s="218" t="s">
        <v>121</v>
      </c>
      <c r="AU104" s="218" t="s">
        <v>82</v>
      </c>
      <c r="AY104" s="17" t="s">
        <v>119</v>
      </c>
      <c r="BE104" s="219">
        <f>IF(O104="základní",K104,0)</f>
        <v>0</v>
      </c>
      <c r="BF104" s="219">
        <f>IF(O104="snížená",K104,0)</f>
        <v>0</v>
      </c>
      <c r="BG104" s="219">
        <f>IF(O104="zákl. přenesená",K104,0)</f>
        <v>0</v>
      </c>
      <c r="BH104" s="219">
        <f>IF(O104="sníž. přenesená",K104,0)</f>
        <v>0</v>
      </c>
      <c r="BI104" s="219">
        <f>IF(O104="nulová",K104,0)</f>
        <v>0</v>
      </c>
      <c r="BJ104" s="17" t="s">
        <v>80</v>
      </c>
      <c r="BK104" s="219">
        <f>ROUND(P104*H104,2)</f>
        <v>0</v>
      </c>
      <c r="BL104" s="17" t="s">
        <v>126</v>
      </c>
      <c r="BM104" s="218" t="s">
        <v>258</v>
      </c>
    </row>
    <row r="105" spans="1:47" s="2" customFormat="1" ht="12">
      <c r="A105" s="38"/>
      <c r="B105" s="39"/>
      <c r="C105" s="40"/>
      <c r="D105" s="220" t="s">
        <v>128</v>
      </c>
      <c r="E105" s="40"/>
      <c r="F105" s="221" t="s">
        <v>259</v>
      </c>
      <c r="G105" s="40"/>
      <c r="H105" s="40"/>
      <c r="I105" s="222"/>
      <c r="J105" s="222"/>
      <c r="K105" s="40"/>
      <c r="L105" s="40"/>
      <c r="M105" s="44"/>
      <c r="N105" s="223"/>
      <c r="O105" s="224"/>
      <c r="P105" s="84"/>
      <c r="Q105" s="84"/>
      <c r="R105" s="84"/>
      <c r="S105" s="84"/>
      <c r="T105" s="84"/>
      <c r="U105" s="84"/>
      <c r="V105" s="84"/>
      <c r="W105" s="84"/>
      <c r="X105" s="84"/>
      <c r="Y105" s="85"/>
      <c r="Z105" s="38"/>
      <c r="AA105" s="38"/>
      <c r="AB105" s="38"/>
      <c r="AC105" s="38"/>
      <c r="AD105" s="38"/>
      <c r="AE105" s="38"/>
      <c r="AT105" s="17" t="s">
        <v>128</v>
      </c>
      <c r="AU105" s="17" t="s">
        <v>82</v>
      </c>
    </row>
    <row r="106" spans="1:51" s="13" customFormat="1" ht="12">
      <c r="A106" s="13"/>
      <c r="B106" s="227"/>
      <c r="C106" s="228"/>
      <c r="D106" s="220" t="s">
        <v>132</v>
      </c>
      <c r="E106" s="229" t="s">
        <v>20</v>
      </c>
      <c r="F106" s="230" t="s">
        <v>257</v>
      </c>
      <c r="G106" s="228"/>
      <c r="H106" s="231">
        <v>0.008</v>
      </c>
      <c r="I106" s="232"/>
      <c r="J106" s="232"/>
      <c r="K106" s="228"/>
      <c r="L106" s="228"/>
      <c r="M106" s="233"/>
      <c r="N106" s="234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6"/>
      <c r="Z106" s="13"/>
      <c r="AA106" s="13"/>
      <c r="AB106" s="13"/>
      <c r="AC106" s="13"/>
      <c r="AD106" s="13"/>
      <c r="AE106" s="13"/>
      <c r="AT106" s="237" t="s">
        <v>132</v>
      </c>
      <c r="AU106" s="237" t="s">
        <v>82</v>
      </c>
      <c r="AV106" s="13" t="s">
        <v>82</v>
      </c>
      <c r="AW106" s="13" t="s">
        <v>5</v>
      </c>
      <c r="AX106" s="13" t="s">
        <v>80</v>
      </c>
      <c r="AY106" s="237" t="s">
        <v>119</v>
      </c>
    </row>
    <row r="107" spans="1:63" s="12" customFormat="1" ht="22.8" customHeight="1">
      <c r="A107" s="12"/>
      <c r="B107" s="189"/>
      <c r="C107" s="190"/>
      <c r="D107" s="191" t="s">
        <v>72</v>
      </c>
      <c r="E107" s="204" t="s">
        <v>140</v>
      </c>
      <c r="F107" s="204" t="s">
        <v>260</v>
      </c>
      <c r="G107" s="190"/>
      <c r="H107" s="190"/>
      <c r="I107" s="193"/>
      <c r="J107" s="193"/>
      <c r="K107" s="205">
        <f>BK107</f>
        <v>0</v>
      </c>
      <c r="L107" s="190"/>
      <c r="M107" s="195"/>
      <c r="N107" s="196"/>
      <c r="O107" s="197"/>
      <c r="P107" s="197"/>
      <c r="Q107" s="198">
        <f>SUM(Q108:Q111)</f>
        <v>0</v>
      </c>
      <c r="R107" s="198">
        <f>SUM(R108:R111)</f>
        <v>0</v>
      </c>
      <c r="S107" s="197"/>
      <c r="T107" s="199">
        <f>SUM(T108:T111)</f>
        <v>0</v>
      </c>
      <c r="U107" s="197"/>
      <c r="V107" s="199">
        <f>SUM(V108:V111)</f>
        <v>0.19312369999999998</v>
      </c>
      <c r="W107" s="197"/>
      <c r="X107" s="199">
        <f>SUM(X108:X111)</f>
        <v>0</v>
      </c>
      <c r="Y107" s="200"/>
      <c r="Z107" s="12"/>
      <c r="AA107" s="12"/>
      <c r="AB107" s="12"/>
      <c r="AC107" s="12"/>
      <c r="AD107" s="12"/>
      <c r="AE107" s="12"/>
      <c r="AR107" s="201" t="s">
        <v>80</v>
      </c>
      <c r="AT107" s="202" t="s">
        <v>72</v>
      </c>
      <c r="AU107" s="202" t="s">
        <v>80</v>
      </c>
      <c r="AY107" s="201" t="s">
        <v>119</v>
      </c>
      <c r="BK107" s="203">
        <f>SUM(BK108:BK111)</f>
        <v>0</v>
      </c>
    </row>
    <row r="108" spans="1:65" s="2" customFormat="1" ht="22.2" customHeight="1">
      <c r="A108" s="38"/>
      <c r="B108" s="39"/>
      <c r="C108" s="206" t="s">
        <v>186</v>
      </c>
      <c r="D108" s="206" t="s">
        <v>121</v>
      </c>
      <c r="E108" s="207" t="s">
        <v>261</v>
      </c>
      <c r="F108" s="208" t="s">
        <v>262</v>
      </c>
      <c r="G108" s="209" t="s">
        <v>162</v>
      </c>
      <c r="H108" s="210">
        <v>0.77</v>
      </c>
      <c r="I108" s="211"/>
      <c r="J108" s="211"/>
      <c r="K108" s="212">
        <f>ROUND(P108*H108,2)</f>
        <v>0</v>
      </c>
      <c r="L108" s="208" t="s">
        <v>125</v>
      </c>
      <c r="M108" s="44"/>
      <c r="N108" s="213" t="s">
        <v>20</v>
      </c>
      <c r="O108" s="214" t="s">
        <v>42</v>
      </c>
      <c r="P108" s="215">
        <f>I108+J108</f>
        <v>0</v>
      </c>
      <c r="Q108" s="215">
        <f>ROUND(I108*H108,2)</f>
        <v>0</v>
      </c>
      <c r="R108" s="215">
        <f>ROUND(J108*H108,2)</f>
        <v>0</v>
      </c>
      <c r="S108" s="84"/>
      <c r="T108" s="216">
        <f>S108*H108</f>
        <v>0</v>
      </c>
      <c r="U108" s="216">
        <v>0.25081</v>
      </c>
      <c r="V108" s="216">
        <f>U108*H108</f>
        <v>0.19312369999999998</v>
      </c>
      <c r="W108" s="216">
        <v>0</v>
      </c>
      <c r="X108" s="216">
        <f>W108*H108</f>
        <v>0</v>
      </c>
      <c r="Y108" s="217" t="s">
        <v>20</v>
      </c>
      <c r="Z108" s="38"/>
      <c r="AA108" s="38"/>
      <c r="AB108" s="38"/>
      <c r="AC108" s="38"/>
      <c r="AD108" s="38"/>
      <c r="AE108" s="38"/>
      <c r="AR108" s="218" t="s">
        <v>126</v>
      </c>
      <c r="AT108" s="218" t="s">
        <v>121</v>
      </c>
      <c r="AU108" s="218" t="s">
        <v>82</v>
      </c>
      <c r="AY108" s="17" t="s">
        <v>119</v>
      </c>
      <c r="BE108" s="219">
        <f>IF(O108="základní",K108,0)</f>
        <v>0</v>
      </c>
      <c r="BF108" s="219">
        <f>IF(O108="snížená",K108,0)</f>
        <v>0</v>
      </c>
      <c r="BG108" s="219">
        <f>IF(O108="zákl. přenesená",K108,0)</f>
        <v>0</v>
      </c>
      <c r="BH108" s="219">
        <f>IF(O108="sníž. přenesená",K108,0)</f>
        <v>0</v>
      </c>
      <c r="BI108" s="219">
        <f>IF(O108="nulová",K108,0)</f>
        <v>0</v>
      </c>
      <c r="BJ108" s="17" t="s">
        <v>80</v>
      </c>
      <c r="BK108" s="219">
        <f>ROUND(P108*H108,2)</f>
        <v>0</v>
      </c>
      <c r="BL108" s="17" t="s">
        <v>126</v>
      </c>
      <c r="BM108" s="218" t="s">
        <v>263</v>
      </c>
    </row>
    <row r="109" spans="1:47" s="2" customFormat="1" ht="12">
      <c r="A109" s="38"/>
      <c r="B109" s="39"/>
      <c r="C109" s="40"/>
      <c r="D109" s="220" t="s">
        <v>128</v>
      </c>
      <c r="E109" s="40"/>
      <c r="F109" s="221" t="s">
        <v>264</v>
      </c>
      <c r="G109" s="40"/>
      <c r="H109" s="40"/>
      <c r="I109" s="222"/>
      <c r="J109" s="222"/>
      <c r="K109" s="40"/>
      <c r="L109" s="40"/>
      <c r="M109" s="44"/>
      <c r="N109" s="223"/>
      <c r="O109" s="224"/>
      <c r="P109" s="84"/>
      <c r="Q109" s="84"/>
      <c r="R109" s="84"/>
      <c r="S109" s="84"/>
      <c r="T109" s="84"/>
      <c r="U109" s="84"/>
      <c r="V109" s="84"/>
      <c r="W109" s="84"/>
      <c r="X109" s="84"/>
      <c r="Y109" s="85"/>
      <c r="Z109" s="38"/>
      <c r="AA109" s="38"/>
      <c r="AB109" s="38"/>
      <c r="AC109" s="38"/>
      <c r="AD109" s="38"/>
      <c r="AE109" s="38"/>
      <c r="AT109" s="17" t="s">
        <v>128</v>
      </c>
      <c r="AU109" s="17" t="s">
        <v>82</v>
      </c>
    </row>
    <row r="110" spans="1:47" s="2" customFormat="1" ht="12">
      <c r="A110" s="38"/>
      <c r="B110" s="39"/>
      <c r="C110" s="40"/>
      <c r="D110" s="225" t="s">
        <v>130</v>
      </c>
      <c r="E110" s="40"/>
      <c r="F110" s="226" t="s">
        <v>265</v>
      </c>
      <c r="G110" s="40"/>
      <c r="H110" s="40"/>
      <c r="I110" s="222"/>
      <c r="J110" s="222"/>
      <c r="K110" s="40"/>
      <c r="L110" s="40"/>
      <c r="M110" s="44"/>
      <c r="N110" s="223"/>
      <c r="O110" s="224"/>
      <c r="P110" s="84"/>
      <c r="Q110" s="84"/>
      <c r="R110" s="84"/>
      <c r="S110" s="84"/>
      <c r="T110" s="84"/>
      <c r="U110" s="84"/>
      <c r="V110" s="84"/>
      <c r="W110" s="84"/>
      <c r="X110" s="84"/>
      <c r="Y110" s="85"/>
      <c r="Z110" s="38"/>
      <c r="AA110" s="38"/>
      <c r="AB110" s="38"/>
      <c r="AC110" s="38"/>
      <c r="AD110" s="38"/>
      <c r="AE110" s="38"/>
      <c r="AT110" s="17" t="s">
        <v>130</v>
      </c>
      <c r="AU110" s="17" t="s">
        <v>82</v>
      </c>
    </row>
    <row r="111" spans="1:51" s="13" customFormat="1" ht="12">
      <c r="A111" s="13"/>
      <c r="B111" s="227"/>
      <c r="C111" s="228"/>
      <c r="D111" s="220" t="s">
        <v>132</v>
      </c>
      <c r="E111" s="229" t="s">
        <v>20</v>
      </c>
      <c r="F111" s="230" t="s">
        <v>266</v>
      </c>
      <c r="G111" s="228"/>
      <c r="H111" s="231">
        <v>0.77</v>
      </c>
      <c r="I111" s="232"/>
      <c r="J111" s="232"/>
      <c r="K111" s="228"/>
      <c r="L111" s="228"/>
      <c r="M111" s="233"/>
      <c r="N111" s="234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6"/>
      <c r="Z111" s="13"/>
      <c r="AA111" s="13"/>
      <c r="AB111" s="13"/>
      <c r="AC111" s="13"/>
      <c r="AD111" s="13"/>
      <c r="AE111" s="13"/>
      <c r="AT111" s="237" t="s">
        <v>132</v>
      </c>
      <c r="AU111" s="237" t="s">
        <v>82</v>
      </c>
      <c r="AV111" s="13" t="s">
        <v>82</v>
      </c>
      <c r="AW111" s="13" t="s">
        <v>5</v>
      </c>
      <c r="AX111" s="13" t="s">
        <v>80</v>
      </c>
      <c r="AY111" s="237" t="s">
        <v>119</v>
      </c>
    </row>
    <row r="112" spans="1:63" s="12" customFormat="1" ht="22.8" customHeight="1">
      <c r="A112" s="12"/>
      <c r="B112" s="189"/>
      <c r="C112" s="190"/>
      <c r="D112" s="191" t="s">
        <v>72</v>
      </c>
      <c r="E112" s="204" t="s">
        <v>159</v>
      </c>
      <c r="F112" s="204" t="s">
        <v>267</v>
      </c>
      <c r="G112" s="190"/>
      <c r="H112" s="190"/>
      <c r="I112" s="193"/>
      <c r="J112" s="193"/>
      <c r="K112" s="205">
        <f>BK112</f>
        <v>0</v>
      </c>
      <c r="L112" s="190"/>
      <c r="M112" s="195"/>
      <c r="N112" s="196"/>
      <c r="O112" s="197"/>
      <c r="P112" s="197"/>
      <c r="Q112" s="198">
        <f>SUM(Q113:Q116)</f>
        <v>0</v>
      </c>
      <c r="R112" s="198">
        <f>SUM(R113:R116)</f>
        <v>0</v>
      </c>
      <c r="S112" s="197"/>
      <c r="T112" s="199">
        <f>SUM(T113:T116)</f>
        <v>0</v>
      </c>
      <c r="U112" s="197"/>
      <c r="V112" s="199">
        <f>SUM(V113:V116)</f>
        <v>0</v>
      </c>
      <c r="W112" s="197"/>
      <c r="X112" s="199">
        <f>SUM(X113:X116)</f>
        <v>0</v>
      </c>
      <c r="Y112" s="200"/>
      <c r="Z112" s="12"/>
      <c r="AA112" s="12"/>
      <c r="AB112" s="12"/>
      <c r="AC112" s="12"/>
      <c r="AD112" s="12"/>
      <c r="AE112" s="12"/>
      <c r="AR112" s="201" t="s">
        <v>80</v>
      </c>
      <c r="AT112" s="202" t="s">
        <v>72</v>
      </c>
      <c r="AU112" s="202" t="s">
        <v>80</v>
      </c>
      <c r="AY112" s="201" t="s">
        <v>119</v>
      </c>
      <c r="BK112" s="203">
        <f>SUM(BK113:BK116)</f>
        <v>0</v>
      </c>
    </row>
    <row r="113" spans="1:65" s="2" customFormat="1" ht="22.2" customHeight="1">
      <c r="A113" s="38"/>
      <c r="B113" s="39"/>
      <c r="C113" s="206" t="s">
        <v>268</v>
      </c>
      <c r="D113" s="206" t="s">
        <v>121</v>
      </c>
      <c r="E113" s="207" t="s">
        <v>269</v>
      </c>
      <c r="F113" s="208" t="s">
        <v>270</v>
      </c>
      <c r="G113" s="209" t="s">
        <v>143</v>
      </c>
      <c r="H113" s="210">
        <v>0.919</v>
      </c>
      <c r="I113" s="211"/>
      <c r="J113" s="211"/>
      <c r="K113" s="212">
        <f>ROUND(P113*H113,2)</f>
        <v>0</v>
      </c>
      <c r="L113" s="208" t="s">
        <v>125</v>
      </c>
      <c r="M113" s="44"/>
      <c r="N113" s="213" t="s">
        <v>20</v>
      </c>
      <c r="O113" s="214" t="s">
        <v>42</v>
      </c>
      <c r="P113" s="215">
        <f>I113+J113</f>
        <v>0</v>
      </c>
      <c r="Q113" s="215">
        <f>ROUND(I113*H113,2)</f>
        <v>0</v>
      </c>
      <c r="R113" s="215">
        <f>ROUND(J113*H113,2)</f>
        <v>0</v>
      </c>
      <c r="S113" s="84"/>
      <c r="T113" s="216">
        <f>S113*H113</f>
        <v>0</v>
      </c>
      <c r="U113" s="216">
        <v>0</v>
      </c>
      <c r="V113" s="216">
        <f>U113*H113</f>
        <v>0</v>
      </c>
      <c r="W113" s="216">
        <v>0</v>
      </c>
      <c r="X113" s="216">
        <f>W113*H113</f>
        <v>0</v>
      </c>
      <c r="Y113" s="217" t="s">
        <v>20</v>
      </c>
      <c r="Z113" s="38"/>
      <c r="AA113" s="38"/>
      <c r="AB113" s="38"/>
      <c r="AC113" s="38"/>
      <c r="AD113" s="38"/>
      <c r="AE113" s="38"/>
      <c r="AR113" s="218" t="s">
        <v>126</v>
      </c>
      <c r="AT113" s="218" t="s">
        <v>121</v>
      </c>
      <c r="AU113" s="218" t="s">
        <v>82</v>
      </c>
      <c r="AY113" s="17" t="s">
        <v>119</v>
      </c>
      <c r="BE113" s="219">
        <f>IF(O113="základní",K113,0)</f>
        <v>0</v>
      </c>
      <c r="BF113" s="219">
        <f>IF(O113="snížená",K113,0)</f>
        <v>0</v>
      </c>
      <c r="BG113" s="219">
        <f>IF(O113="zákl. přenesená",K113,0)</f>
        <v>0</v>
      </c>
      <c r="BH113" s="219">
        <f>IF(O113="sníž. přenesená",K113,0)</f>
        <v>0</v>
      </c>
      <c r="BI113" s="219">
        <f>IF(O113="nulová",K113,0)</f>
        <v>0</v>
      </c>
      <c r="BJ113" s="17" t="s">
        <v>80</v>
      </c>
      <c r="BK113" s="219">
        <f>ROUND(P113*H113,2)</f>
        <v>0</v>
      </c>
      <c r="BL113" s="17" t="s">
        <v>126</v>
      </c>
      <c r="BM113" s="218" t="s">
        <v>271</v>
      </c>
    </row>
    <row r="114" spans="1:47" s="2" customFormat="1" ht="12">
      <c r="A114" s="38"/>
      <c r="B114" s="39"/>
      <c r="C114" s="40"/>
      <c r="D114" s="220" t="s">
        <v>128</v>
      </c>
      <c r="E114" s="40"/>
      <c r="F114" s="221" t="s">
        <v>270</v>
      </c>
      <c r="G114" s="40"/>
      <c r="H114" s="40"/>
      <c r="I114" s="222"/>
      <c r="J114" s="222"/>
      <c r="K114" s="40"/>
      <c r="L114" s="40"/>
      <c r="M114" s="44"/>
      <c r="N114" s="223"/>
      <c r="O114" s="22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38"/>
      <c r="AA114" s="38"/>
      <c r="AB114" s="38"/>
      <c r="AC114" s="38"/>
      <c r="AD114" s="38"/>
      <c r="AE114" s="38"/>
      <c r="AT114" s="17" t="s">
        <v>128</v>
      </c>
      <c r="AU114" s="17" t="s">
        <v>82</v>
      </c>
    </row>
    <row r="115" spans="1:47" s="2" customFormat="1" ht="12">
      <c r="A115" s="38"/>
      <c r="B115" s="39"/>
      <c r="C115" s="40"/>
      <c r="D115" s="225" t="s">
        <v>130</v>
      </c>
      <c r="E115" s="40"/>
      <c r="F115" s="226" t="s">
        <v>272</v>
      </c>
      <c r="G115" s="40"/>
      <c r="H115" s="40"/>
      <c r="I115" s="222"/>
      <c r="J115" s="222"/>
      <c r="K115" s="40"/>
      <c r="L115" s="40"/>
      <c r="M115" s="44"/>
      <c r="N115" s="223"/>
      <c r="O115" s="22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38"/>
      <c r="AA115" s="38"/>
      <c r="AB115" s="38"/>
      <c r="AC115" s="38"/>
      <c r="AD115" s="38"/>
      <c r="AE115" s="38"/>
      <c r="AT115" s="17" t="s">
        <v>130</v>
      </c>
      <c r="AU115" s="17" t="s">
        <v>82</v>
      </c>
    </row>
    <row r="116" spans="1:51" s="13" customFormat="1" ht="12">
      <c r="A116" s="13"/>
      <c r="B116" s="227"/>
      <c r="C116" s="228"/>
      <c r="D116" s="220" t="s">
        <v>132</v>
      </c>
      <c r="E116" s="229" t="s">
        <v>20</v>
      </c>
      <c r="F116" s="230" t="s">
        <v>273</v>
      </c>
      <c r="G116" s="228"/>
      <c r="H116" s="231">
        <v>0.919</v>
      </c>
      <c r="I116" s="232"/>
      <c r="J116" s="232"/>
      <c r="K116" s="228"/>
      <c r="L116" s="228"/>
      <c r="M116" s="233"/>
      <c r="N116" s="234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6"/>
      <c r="Z116" s="13"/>
      <c r="AA116" s="13"/>
      <c r="AB116" s="13"/>
      <c r="AC116" s="13"/>
      <c r="AD116" s="13"/>
      <c r="AE116" s="13"/>
      <c r="AT116" s="237" t="s">
        <v>132</v>
      </c>
      <c r="AU116" s="237" t="s">
        <v>82</v>
      </c>
      <c r="AV116" s="13" t="s">
        <v>82</v>
      </c>
      <c r="AW116" s="13" t="s">
        <v>5</v>
      </c>
      <c r="AX116" s="13" t="s">
        <v>80</v>
      </c>
      <c r="AY116" s="237" t="s">
        <v>119</v>
      </c>
    </row>
    <row r="117" spans="1:63" s="12" customFormat="1" ht="22.8" customHeight="1">
      <c r="A117" s="12"/>
      <c r="B117" s="189"/>
      <c r="C117" s="190"/>
      <c r="D117" s="191" t="s">
        <v>72</v>
      </c>
      <c r="E117" s="204" t="s">
        <v>174</v>
      </c>
      <c r="F117" s="204" t="s">
        <v>274</v>
      </c>
      <c r="G117" s="190"/>
      <c r="H117" s="190"/>
      <c r="I117" s="193"/>
      <c r="J117" s="193"/>
      <c r="K117" s="205">
        <f>BK117</f>
        <v>0</v>
      </c>
      <c r="L117" s="190"/>
      <c r="M117" s="195"/>
      <c r="N117" s="196"/>
      <c r="O117" s="197"/>
      <c r="P117" s="197"/>
      <c r="Q117" s="198">
        <f>SUM(Q118:Q120)</f>
        <v>0</v>
      </c>
      <c r="R117" s="198">
        <f>SUM(R118:R120)</f>
        <v>0</v>
      </c>
      <c r="S117" s="197"/>
      <c r="T117" s="199">
        <f>SUM(T118:T120)</f>
        <v>0</v>
      </c>
      <c r="U117" s="197"/>
      <c r="V117" s="199">
        <f>SUM(V118:V120)</f>
        <v>0</v>
      </c>
      <c r="W117" s="197"/>
      <c r="X117" s="199">
        <f>SUM(X118:X120)</f>
        <v>0</v>
      </c>
      <c r="Y117" s="200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72</v>
      </c>
      <c r="AU117" s="202" t="s">
        <v>80</v>
      </c>
      <c r="AY117" s="201" t="s">
        <v>119</v>
      </c>
      <c r="BK117" s="203">
        <f>SUM(BK118:BK120)</f>
        <v>0</v>
      </c>
    </row>
    <row r="118" spans="1:65" s="2" customFormat="1" ht="22.2" customHeight="1">
      <c r="A118" s="38"/>
      <c r="B118" s="39"/>
      <c r="C118" s="206" t="s">
        <v>153</v>
      </c>
      <c r="D118" s="206" t="s">
        <v>121</v>
      </c>
      <c r="E118" s="207" t="s">
        <v>275</v>
      </c>
      <c r="F118" s="208" t="s">
        <v>276</v>
      </c>
      <c r="G118" s="209" t="s">
        <v>162</v>
      </c>
      <c r="H118" s="210">
        <v>0.1</v>
      </c>
      <c r="I118" s="211"/>
      <c r="J118" s="211"/>
      <c r="K118" s="212">
        <f>ROUND(P118*H118,2)</f>
        <v>0</v>
      </c>
      <c r="L118" s="208" t="s">
        <v>125</v>
      </c>
      <c r="M118" s="44"/>
      <c r="N118" s="213" t="s">
        <v>20</v>
      </c>
      <c r="O118" s="214" t="s">
        <v>42</v>
      </c>
      <c r="P118" s="215">
        <f>I118+J118</f>
        <v>0</v>
      </c>
      <c r="Q118" s="215">
        <f>ROUND(I118*H118,2)</f>
        <v>0</v>
      </c>
      <c r="R118" s="215">
        <f>ROUND(J118*H118,2)</f>
        <v>0</v>
      </c>
      <c r="S118" s="84"/>
      <c r="T118" s="216">
        <f>S118*H118</f>
        <v>0</v>
      </c>
      <c r="U118" s="216">
        <v>0</v>
      </c>
      <c r="V118" s="216">
        <f>U118*H118</f>
        <v>0</v>
      </c>
      <c r="W118" s="216">
        <v>0</v>
      </c>
      <c r="X118" s="216">
        <f>W118*H118</f>
        <v>0</v>
      </c>
      <c r="Y118" s="217" t="s">
        <v>20</v>
      </c>
      <c r="Z118" s="38"/>
      <c r="AA118" s="38"/>
      <c r="AB118" s="38"/>
      <c r="AC118" s="38"/>
      <c r="AD118" s="38"/>
      <c r="AE118" s="38"/>
      <c r="AR118" s="218" t="s">
        <v>126</v>
      </c>
      <c r="AT118" s="218" t="s">
        <v>121</v>
      </c>
      <c r="AU118" s="218" t="s">
        <v>82</v>
      </c>
      <c r="AY118" s="17" t="s">
        <v>119</v>
      </c>
      <c r="BE118" s="219">
        <f>IF(O118="základní",K118,0)</f>
        <v>0</v>
      </c>
      <c r="BF118" s="219">
        <f>IF(O118="snížená",K118,0)</f>
        <v>0</v>
      </c>
      <c r="BG118" s="219">
        <f>IF(O118="zákl. přenesená",K118,0)</f>
        <v>0</v>
      </c>
      <c r="BH118" s="219">
        <f>IF(O118="sníž. přenesená",K118,0)</f>
        <v>0</v>
      </c>
      <c r="BI118" s="219">
        <f>IF(O118="nulová",K118,0)</f>
        <v>0</v>
      </c>
      <c r="BJ118" s="17" t="s">
        <v>80</v>
      </c>
      <c r="BK118" s="219">
        <f>ROUND(P118*H118,2)</f>
        <v>0</v>
      </c>
      <c r="BL118" s="17" t="s">
        <v>126</v>
      </c>
      <c r="BM118" s="218" t="s">
        <v>277</v>
      </c>
    </row>
    <row r="119" spans="1:47" s="2" customFormat="1" ht="12">
      <c r="A119" s="38"/>
      <c r="B119" s="39"/>
      <c r="C119" s="40"/>
      <c r="D119" s="220" t="s">
        <v>128</v>
      </c>
      <c r="E119" s="40"/>
      <c r="F119" s="221" t="s">
        <v>278</v>
      </c>
      <c r="G119" s="40"/>
      <c r="H119" s="40"/>
      <c r="I119" s="222"/>
      <c r="J119" s="222"/>
      <c r="K119" s="40"/>
      <c r="L119" s="40"/>
      <c r="M119" s="44"/>
      <c r="N119" s="223"/>
      <c r="O119" s="22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38"/>
      <c r="AA119" s="38"/>
      <c r="AB119" s="38"/>
      <c r="AC119" s="38"/>
      <c r="AD119" s="38"/>
      <c r="AE119" s="38"/>
      <c r="AT119" s="17" t="s">
        <v>128</v>
      </c>
      <c r="AU119" s="17" t="s">
        <v>82</v>
      </c>
    </row>
    <row r="120" spans="1:47" s="2" customFormat="1" ht="12">
      <c r="A120" s="38"/>
      <c r="B120" s="39"/>
      <c r="C120" s="40"/>
      <c r="D120" s="225" t="s">
        <v>130</v>
      </c>
      <c r="E120" s="40"/>
      <c r="F120" s="226" t="s">
        <v>279</v>
      </c>
      <c r="G120" s="40"/>
      <c r="H120" s="40"/>
      <c r="I120" s="222"/>
      <c r="J120" s="222"/>
      <c r="K120" s="40"/>
      <c r="L120" s="40"/>
      <c r="M120" s="44"/>
      <c r="N120" s="223"/>
      <c r="O120" s="224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38"/>
      <c r="AA120" s="38"/>
      <c r="AB120" s="38"/>
      <c r="AC120" s="38"/>
      <c r="AD120" s="38"/>
      <c r="AE120" s="38"/>
      <c r="AT120" s="17" t="s">
        <v>130</v>
      </c>
      <c r="AU120" s="17" t="s">
        <v>82</v>
      </c>
    </row>
    <row r="121" spans="1:63" s="12" customFormat="1" ht="22.8" customHeight="1">
      <c r="A121" s="12"/>
      <c r="B121" s="189"/>
      <c r="C121" s="190"/>
      <c r="D121" s="191" t="s">
        <v>72</v>
      </c>
      <c r="E121" s="204" t="s">
        <v>280</v>
      </c>
      <c r="F121" s="204" t="s">
        <v>281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SUM(Q122:Q124)</f>
        <v>0</v>
      </c>
      <c r="R121" s="198">
        <f>SUM(R122:R124)</f>
        <v>0</v>
      </c>
      <c r="S121" s="197"/>
      <c r="T121" s="199">
        <f>SUM(T122:T124)</f>
        <v>0</v>
      </c>
      <c r="U121" s="197"/>
      <c r="V121" s="199">
        <f>SUM(V122:V124)</f>
        <v>0</v>
      </c>
      <c r="W121" s="197"/>
      <c r="X121" s="199">
        <f>SUM(X122:X124)</f>
        <v>0</v>
      </c>
      <c r="Y121" s="200"/>
      <c r="Z121" s="12"/>
      <c r="AA121" s="12"/>
      <c r="AB121" s="12"/>
      <c r="AC121" s="12"/>
      <c r="AD121" s="12"/>
      <c r="AE121" s="12"/>
      <c r="AR121" s="201" t="s">
        <v>80</v>
      </c>
      <c r="AT121" s="202" t="s">
        <v>72</v>
      </c>
      <c r="AU121" s="202" t="s">
        <v>80</v>
      </c>
      <c r="AY121" s="201" t="s">
        <v>119</v>
      </c>
      <c r="BK121" s="203">
        <f>SUM(BK122:BK124)</f>
        <v>0</v>
      </c>
    </row>
    <row r="122" spans="1:65" s="2" customFormat="1" ht="22.2" customHeight="1">
      <c r="A122" s="38"/>
      <c r="B122" s="39"/>
      <c r="C122" s="206" t="s">
        <v>180</v>
      </c>
      <c r="D122" s="206" t="s">
        <v>121</v>
      </c>
      <c r="E122" s="207" t="s">
        <v>282</v>
      </c>
      <c r="F122" s="208" t="s">
        <v>283</v>
      </c>
      <c r="G122" s="209" t="s">
        <v>284</v>
      </c>
      <c r="H122" s="210">
        <v>2.042</v>
      </c>
      <c r="I122" s="211"/>
      <c r="J122" s="211"/>
      <c r="K122" s="212">
        <f>ROUND(P122*H122,2)</f>
        <v>0</v>
      </c>
      <c r="L122" s="208" t="s">
        <v>125</v>
      </c>
      <c r="M122" s="44"/>
      <c r="N122" s="213" t="s">
        <v>20</v>
      </c>
      <c r="O122" s="214" t="s">
        <v>42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84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6">
        <f>W122*H122</f>
        <v>0</v>
      </c>
      <c r="Y122" s="217" t="s">
        <v>20</v>
      </c>
      <c r="Z122" s="38"/>
      <c r="AA122" s="38"/>
      <c r="AB122" s="38"/>
      <c r="AC122" s="38"/>
      <c r="AD122" s="38"/>
      <c r="AE122" s="38"/>
      <c r="AR122" s="218" t="s">
        <v>126</v>
      </c>
      <c r="AT122" s="218" t="s">
        <v>121</v>
      </c>
      <c r="AU122" s="218" t="s">
        <v>82</v>
      </c>
      <c r="AY122" s="17" t="s">
        <v>119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7" t="s">
        <v>80</v>
      </c>
      <c r="BK122" s="219">
        <f>ROUND(P122*H122,2)</f>
        <v>0</v>
      </c>
      <c r="BL122" s="17" t="s">
        <v>126</v>
      </c>
      <c r="BM122" s="218" t="s">
        <v>285</v>
      </c>
    </row>
    <row r="123" spans="1:47" s="2" customFormat="1" ht="12">
      <c r="A123" s="38"/>
      <c r="B123" s="39"/>
      <c r="C123" s="40"/>
      <c r="D123" s="220" t="s">
        <v>128</v>
      </c>
      <c r="E123" s="40"/>
      <c r="F123" s="221" t="s">
        <v>286</v>
      </c>
      <c r="G123" s="40"/>
      <c r="H123" s="40"/>
      <c r="I123" s="222"/>
      <c r="J123" s="222"/>
      <c r="K123" s="40"/>
      <c r="L123" s="40"/>
      <c r="M123" s="44"/>
      <c r="N123" s="223"/>
      <c r="O123" s="22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38"/>
      <c r="AA123" s="38"/>
      <c r="AB123" s="38"/>
      <c r="AC123" s="38"/>
      <c r="AD123" s="38"/>
      <c r="AE123" s="38"/>
      <c r="AT123" s="17" t="s">
        <v>128</v>
      </c>
      <c r="AU123" s="17" t="s">
        <v>82</v>
      </c>
    </row>
    <row r="124" spans="1:47" s="2" customFormat="1" ht="12">
      <c r="A124" s="38"/>
      <c r="B124" s="39"/>
      <c r="C124" s="40"/>
      <c r="D124" s="225" t="s">
        <v>130</v>
      </c>
      <c r="E124" s="40"/>
      <c r="F124" s="226" t="s">
        <v>287</v>
      </c>
      <c r="G124" s="40"/>
      <c r="H124" s="40"/>
      <c r="I124" s="222"/>
      <c r="J124" s="222"/>
      <c r="K124" s="40"/>
      <c r="L124" s="40"/>
      <c r="M124" s="44"/>
      <c r="N124" s="249"/>
      <c r="O124" s="250"/>
      <c r="P124" s="251"/>
      <c r="Q124" s="251"/>
      <c r="R124" s="251"/>
      <c r="S124" s="251"/>
      <c r="T124" s="251"/>
      <c r="U124" s="251"/>
      <c r="V124" s="251"/>
      <c r="W124" s="251"/>
      <c r="X124" s="251"/>
      <c r="Y124" s="252"/>
      <c r="Z124" s="38"/>
      <c r="AA124" s="38"/>
      <c r="AB124" s="38"/>
      <c r="AC124" s="38"/>
      <c r="AD124" s="38"/>
      <c r="AE124" s="38"/>
      <c r="AT124" s="17" t="s">
        <v>130</v>
      </c>
      <c r="AU124" s="17" t="s">
        <v>82</v>
      </c>
    </row>
    <row r="125" spans="1:31" s="2" customFormat="1" ht="6.95" customHeight="1">
      <c r="A125" s="38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44"/>
      <c r="N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86:L124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hyperlinks>
    <hyperlink ref="F98" r:id="rId1" display="https://podminky.urs.cz/item/CS_URS_2022_02/111103312"/>
    <hyperlink ref="F102" r:id="rId2" display="https://podminky.urs.cz/item/CS_URS_2022_02/185803106"/>
    <hyperlink ref="F110" r:id="rId3" display="https://podminky.urs.cz/item/CS_URS_2022_02/320101111"/>
    <hyperlink ref="F115" r:id="rId4" display="https://podminky.urs.cz/item/CS_URS_2022_02/628195001"/>
    <hyperlink ref="F120" r:id="rId5" display="https://podminky.urs.cz/item/CS_URS_2022_02/899623151"/>
    <hyperlink ref="F124" r:id="rId6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288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289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290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291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292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293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294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295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296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297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298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79</v>
      </c>
      <c r="F18" s="274" t="s">
        <v>299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300</v>
      </c>
      <c r="F19" s="274" t="s">
        <v>301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302</v>
      </c>
      <c r="F20" s="274" t="s">
        <v>303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304</v>
      </c>
      <c r="F21" s="274" t="s">
        <v>305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306</v>
      </c>
      <c r="F22" s="274" t="s">
        <v>307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308</v>
      </c>
      <c r="F23" s="274" t="s">
        <v>309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310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311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312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313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314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315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316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317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318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100</v>
      </c>
      <c r="F36" s="274"/>
      <c r="G36" s="274" t="s">
        <v>319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320</v>
      </c>
      <c r="F37" s="274"/>
      <c r="G37" s="274" t="s">
        <v>321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52</v>
      </c>
      <c r="F38" s="274"/>
      <c r="G38" s="274" t="s">
        <v>322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53</v>
      </c>
      <c r="F39" s="274"/>
      <c r="G39" s="274" t="s">
        <v>323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101</v>
      </c>
      <c r="F40" s="274"/>
      <c r="G40" s="274" t="s">
        <v>324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102</v>
      </c>
      <c r="F41" s="274"/>
      <c r="G41" s="274" t="s">
        <v>325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326</v>
      </c>
      <c r="F42" s="274"/>
      <c r="G42" s="274" t="s">
        <v>327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328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329</v>
      </c>
      <c r="F44" s="274"/>
      <c r="G44" s="274" t="s">
        <v>330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105</v>
      </c>
      <c r="F45" s="274"/>
      <c r="G45" s="274" t="s">
        <v>331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332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333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334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335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336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337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338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339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340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341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342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343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344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345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346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347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348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349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350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351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352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353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354</v>
      </c>
      <c r="D76" s="292"/>
      <c r="E76" s="292"/>
      <c r="F76" s="292" t="s">
        <v>355</v>
      </c>
      <c r="G76" s="293"/>
      <c r="H76" s="292" t="s">
        <v>53</v>
      </c>
      <c r="I76" s="292" t="s">
        <v>56</v>
      </c>
      <c r="J76" s="292" t="s">
        <v>356</v>
      </c>
      <c r="K76" s="291"/>
    </row>
    <row r="77" spans="2:11" s="1" customFormat="1" ht="17.25" customHeight="1">
      <c r="B77" s="289"/>
      <c r="C77" s="294" t="s">
        <v>357</v>
      </c>
      <c r="D77" s="294"/>
      <c r="E77" s="294"/>
      <c r="F77" s="295" t="s">
        <v>358</v>
      </c>
      <c r="G77" s="296"/>
      <c r="H77" s="294"/>
      <c r="I77" s="294"/>
      <c r="J77" s="294" t="s">
        <v>359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52</v>
      </c>
      <c r="D79" s="299"/>
      <c r="E79" s="299"/>
      <c r="F79" s="300" t="s">
        <v>360</v>
      </c>
      <c r="G79" s="301"/>
      <c r="H79" s="277" t="s">
        <v>361</v>
      </c>
      <c r="I79" s="277" t="s">
        <v>362</v>
      </c>
      <c r="J79" s="277">
        <v>20</v>
      </c>
      <c r="K79" s="291"/>
    </row>
    <row r="80" spans="2:11" s="1" customFormat="1" ht="15" customHeight="1">
      <c r="B80" s="289"/>
      <c r="C80" s="277" t="s">
        <v>363</v>
      </c>
      <c r="D80" s="277"/>
      <c r="E80" s="277"/>
      <c r="F80" s="300" t="s">
        <v>360</v>
      </c>
      <c r="G80" s="301"/>
      <c r="H80" s="277" t="s">
        <v>364</v>
      </c>
      <c r="I80" s="277" t="s">
        <v>362</v>
      </c>
      <c r="J80" s="277">
        <v>120</v>
      </c>
      <c r="K80" s="291"/>
    </row>
    <row r="81" spans="2:11" s="1" customFormat="1" ht="15" customHeight="1">
      <c r="B81" s="302"/>
      <c r="C81" s="277" t="s">
        <v>365</v>
      </c>
      <c r="D81" s="277"/>
      <c r="E81" s="277"/>
      <c r="F81" s="300" t="s">
        <v>366</v>
      </c>
      <c r="G81" s="301"/>
      <c r="H81" s="277" t="s">
        <v>367</v>
      </c>
      <c r="I81" s="277" t="s">
        <v>362</v>
      </c>
      <c r="J81" s="277">
        <v>50</v>
      </c>
      <c r="K81" s="291"/>
    </row>
    <row r="82" spans="2:11" s="1" customFormat="1" ht="15" customHeight="1">
      <c r="B82" s="302"/>
      <c r="C82" s="277" t="s">
        <v>368</v>
      </c>
      <c r="D82" s="277"/>
      <c r="E82" s="277"/>
      <c r="F82" s="300" t="s">
        <v>360</v>
      </c>
      <c r="G82" s="301"/>
      <c r="H82" s="277" t="s">
        <v>369</v>
      </c>
      <c r="I82" s="277" t="s">
        <v>370</v>
      </c>
      <c r="J82" s="277"/>
      <c r="K82" s="291"/>
    </row>
    <row r="83" spans="2:11" s="1" customFormat="1" ht="15" customHeight="1">
      <c r="B83" s="302"/>
      <c r="C83" s="303" t="s">
        <v>371</v>
      </c>
      <c r="D83" s="303"/>
      <c r="E83" s="303"/>
      <c r="F83" s="304" t="s">
        <v>366</v>
      </c>
      <c r="G83" s="303"/>
      <c r="H83" s="303" t="s">
        <v>372</v>
      </c>
      <c r="I83" s="303" t="s">
        <v>362</v>
      </c>
      <c r="J83" s="303">
        <v>15</v>
      </c>
      <c r="K83" s="291"/>
    </row>
    <row r="84" spans="2:11" s="1" customFormat="1" ht="15" customHeight="1">
      <c r="B84" s="302"/>
      <c r="C84" s="303" t="s">
        <v>373</v>
      </c>
      <c r="D84" s="303"/>
      <c r="E84" s="303"/>
      <c r="F84" s="304" t="s">
        <v>366</v>
      </c>
      <c r="G84" s="303"/>
      <c r="H84" s="303" t="s">
        <v>374</v>
      </c>
      <c r="I84" s="303" t="s">
        <v>362</v>
      </c>
      <c r="J84" s="303">
        <v>15</v>
      </c>
      <c r="K84" s="291"/>
    </row>
    <row r="85" spans="2:11" s="1" customFormat="1" ht="15" customHeight="1">
      <c r="B85" s="302"/>
      <c r="C85" s="303" t="s">
        <v>375</v>
      </c>
      <c r="D85" s="303"/>
      <c r="E85" s="303"/>
      <c r="F85" s="304" t="s">
        <v>366</v>
      </c>
      <c r="G85" s="303"/>
      <c r="H85" s="303" t="s">
        <v>376</v>
      </c>
      <c r="I85" s="303" t="s">
        <v>362</v>
      </c>
      <c r="J85" s="303">
        <v>20</v>
      </c>
      <c r="K85" s="291"/>
    </row>
    <row r="86" spans="2:11" s="1" customFormat="1" ht="15" customHeight="1">
      <c r="B86" s="302"/>
      <c r="C86" s="303" t="s">
        <v>377</v>
      </c>
      <c r="D86" s="303"/>
      <c r="E86" s="303"/>
      <c r="F86" s="304" t="s">
        <v>366</v>
      </c>
      <c r="G86" s="303"/>
      <c r="H86" s="303" t="s">
        <v>378</v>
      </c>
      <c r="I86" s="303" t="s">
        <v>362</v>
      </c>
      <c r="J86" s="303">
        <v>20</v>
      </c>
      <c r="K86" s="291"/>
    </row>
    <row r="87" spans="2:11" s="1" customFormat="1" ht="15" customHeight="1">
      <c r="B87" s="302"/>
      <c r="C87" s="277" t="s">
        <v>379</v>
      </c>
      <c r="D87" s="277"/>
      <c r="E87" s="277"/>
      <c r="F87" s="300" t="s">
        <v>366</v>
      </c>
      <c r="G87" s="301"/>
      <c r="H87" s="277" t="s">
        <v>380</v>
      </c>
      <c r="I87" s="277" t="s">
        <v>362</v>
      </c>
      <c r="J87" s="277">
        <v>50</v>
      </c>
      <c r="K87" s="291"/>
    </row>
    <row r="88" spans="2:11" s="1" customFormat="1" ht="15" customHeight="1">
      <c r="B88" s="302"/>
      <c r="C88" s="277" t="s">
        <v>381</v>
      </c>
      <c r="D88" s="277"/>
      <c r="E88" s="277"/>
      <c r="F88" s="300" t="s">
        <v>366</v>
      </c>
      <c r="G88" s="301"/>
      <c r="H88" s="277" t="s">
        <v>382</v>
      </c>
      <c r="I88" s="277" t="s">
        <v>362</v>
      </c>
      <c r="J88" s="277">
        <v>20</v>
      </c>
      <c r="K88" s="291"/>
    </row>
    <row r="89" spans="2:11" s="1" customFormat="1" ht="15" customHeight="1">
      <c r="B89" s="302"/>
      <c r="C89" s="277" t="s">
        <v>383</v>
      </c>
      <c r="D89" s="277"/>
      <c r="E89" s="277"/>
      <c r="F89" s="300" t="s">
        <v>366</v>
      </c>
      <c r="G89" s="301"/>
      <c r="H89" s="277" t="s">
        <v>384</v>
      </c>
      <c r="I89" s="277" t="s">
        <v>362</v>
      </c>
      <c r="J89" s="277">
        <v>20</v>
      </c>
      <c r="K89" s="291"/>
    </row>
    <row r="90" spans="2:11" s="1" customFormat="1" ht="15" customHeight="1">
      <c r="B90" s="302"/>
      <c r="C90" s="277" t="s">
        <v>385</v>
      </c>
      <c r="D90" s="277"/>
      <c r="E90" s="277"/>
      <c r="F90" s="300" t="s">
        <v>366</v>
      </c>
      <c r="G90" s="301"/>
      <c r="H90" s="277" t="s">
        <v>386</v>
      </c>
      <c r="I90" s="277" t="s">
        <v>362</v>
      </c>
      <c r="J90" s="277">
        <v>50</v>
      </c>
      <c r="K90" s="291"/>
    </row>
    <row r="91" spans="2:11" s="1" customFormat="1" ht="15" customHeight="1">
      <c r="B91" s="302"/>
      <c r="C91" s="277" t="s">
        <v>387</v>
      </c>
      <c r="D91" s="277"/>
      <c r="E91" s="277"/>
      <c r="F91" s="300" t="s">
        <v>366</v>
      </c>
      <c r="G91" s="301"/>
      <c r="H91" s="277" t="s">
        <v>387</v>
      </c>
      <c r="I91" s="277" t="s">
        <v>362</v>
      </c>
      <c r="J91" s="277">
        <v>50</v>
      </c>
      <c r="K91" s="291"/>
    </row>
    <row r="92" spans="2:11" s="1" customFormat="1" ht="15" customHeight="1">
      <c r="B92" s="302"/>
      <c r="C92" s="277" t="s">
        <v>388</v>
      </c>
      <c r="D92" s="277"/>
      <c r="E92" s="277"/>
      <c r="F92" s="300" t="s">
        <v>366</v>
      </c>
      <c r="G92" s="301"/>
      <c r="H92" s="277" t="s">
        <v>389</v>
      </c>
      <c r="I92" s="277" t="s">
        <v>362</v>
      </c>
      <c r="J92" s="277">
        <v>255</v>
      </c>
      <c r="K92" s="291"/>
    </row>
    <row r="93" spans="2:11" s="1" customFormat="1" ht="15" customHeight="1">
      <c r="B93" s="302"/>
      <c r="C93" s="277" t="s">
        <v>390</v>
      </c>
      <c r="D93" s="277"/>
      <c r="E93" s="277"/>
      <c r="F93" s="300" t="s">
        <v>360</v>
      </c>
      <c r="G93" s="301"/>
      <c r="H93" s="277" t="s">
        <v>391</v>
      </c>
      <c r="I93" s="277" t="s">
        <v>392</v>
      </c>
      <c r="J93" s="277"/>
      <c r="K93" s="291"/>
    </row>
    <row r="94" spans="2:11" s="1" customFormat="1" ht="15" customHeight="1">
      <c r="B94" s="302"/>
      <c r="C94" s="277" t="s">
        <v>393</v>
      </c>
      <c r="D94" s="277"/>
      <c r="E94" s="277"/>
      <c r="F94" s="300" t="s">
        <v>360</v>
      </c>
      <c r="G94" s="301"/>
      <c r="H94" s="277" t="s">
        <v>394</v>
      </c>
      <c r="I94" s="277" t="s">
        <v>395</v>
      </c>
      <c r="J94" s="277"/>
      <c r="K94" s="291"/>
    </row>
    <row r="95" spans="2:11" s="1" customFormat="1" ht="15" customHeight="1">
      <c r="B95" s="302"/>
      <c r="C95" s="277" t="s">
        <v>396</v>
      </c>
      <c r="D95" s="277"/>
      <c r="E95" s="277"/>
      <c r="F95" s="300" t="s">
        <v>360</v>
      </c>
      <c r="G95" s="301"/>
      <c r="H95" s="277" t="s">
        <v>396</v>
      </c>
      <c r="I95" s="277" t="s">
        <v>395</v>
      </c>
      <c r="J95" s="277"/>
      <c r="K95" s="291"/>
    </row>
    <row r="96" spans="2:11" s="1" customFormat="1" ht="15" customHeight="1">
      <c r="B96" s="302"/>
      <c r="C96" s="277" t="s">
        <v>37</v>
      </c>
      <c r="D96" s="277"/>
      <c r="E96" s="277"/>
      <c r="F96" s="300" t="s">
        <v>360</v>
      </c>
      <c r="G96" s="301"/>
      <c r="H96" s="277" t="s">
        <v>397</v>
      </c>
      <c r="I96" s="277" t="s">
        <v>395</v>
      </c>
      <c r="J96" s="277"/>
      <c r="K96" s="291"/>
    </row>
    <row r="97" spans="2:11" s="1" customFormat="1" ht="15" customHeight="1">
      <c r="B97" s="302"/>
      <c r="C97" s="277" t="s">
        <v>47</v>
      </c>
      <c r="D97" s="277"/>
      <c r="E97" s="277"/>
      <c r="F97" s="300" t="s">
        <v>360</v>
      </c>
      <c r="G97" s="301"/>
      <c r="H97" s="277" t="s">
        <v>398</v>
      </c>
      <c r="I97" s="277" t="s">
        <v>395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399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354</v>
      </c>
      <c r="D103" s="292"/>
      <c r="E103" s="292"/>
      <c r="F103" s="292" t="s">
        <v>355</v>
      </c>
      <c r="G103" s="293"/>
      <c r="H103" s="292" t="s">
        <v>53</v>
      </c>
      <c r="I103" s="292" t="s">
        <v>56</v>
      </c>
      <c r="J103" s="292" t="s">
        <v>356</v>
      </c>
      <c r="K103" s="291"/>
    </row>
    <row r="104" spans="2:11" s="1" customFormat="1" ht="17.25" customHeight="1">
      <c r="B104" s="289"/>
      <c r="C104" s="294" t="s">
        <v>357</v>
      </c>
      <c r="D104" s="294"/>
      <c r="E104" s="294"/>
      <c r="F104" s="295" t="s">
        <v>358</v>
      </c>
      <c r="G104" s="296"/>
      <c r="H104" s="294"/>
      <c r="I104" s="294"/>
      <c r="J104" s="294" t="s">
        <v>359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52</v>
      </c>
      <c r="D106" s="299"/>
      <c r="E106" s="299"/>
      <c r="F106" s="300" t="s">
        <v>360</v>
      </c>
      <c r="G106" s="277"/>
      <c r="H106" s="277" t="s">
        <v>400</v>
      </c>
      <c r="I106" s="277" t="s">
        <v>362</v>
      </c>
      <c r="J106" s="277">
        <v>20</v>
      </c>
      <c r="K106" s="291"/>
    </row>
    <row r="107" spans="2:11" s="1" customFormat="1" ht="15" customHeight="1">
      <c r="B107" s="289"/>
      <c r="C107" s="277" t="s">
        <v>363</v>
      </c>
      <c r="D107" s="277"/>
      <c r="E107" s="277"/>
      <c r="F107" s="300" t="s">
        <v>360</v>
      </c>
      <c r="G107" s="277"/>
      <c r="H107" s="277" t="s">
        <v>400</v>
      </c>
      <c r="I107" s="277" t="s">
        <v>362</v>
      </c>
      <c r="J107" s="277">
        <v>120</v>
      </c>
      <c r="K107" s="291"/>
    </row>
    <row r="108" spans="2:11" s="1" customFormat="1" ht="15" customHeight="1">
      <c r="B108" s="302"/>
      <c r="C108" s="277" t="s">
        <v>365</v>
      </c>
      <c r="D108" s="277"/>
      <c r="E108" s="277"/>
      <c r="F108" s="300" t="s">
        <v>366</v>
      </c>
      <c r="G108" s="277"/>
      <c r="H108" s="277" t="s">
        <v>400</v>
      </c>
      <c r="I108" s="277" t="s">
        <v>362</v>
      </c>
      <c r="J108" s="277">
        <v>50</v>
      </c>
      <c r="K108" s="291"/>
    </row>
    <row r="109" spans="2:11" s="1" customFormat="1" ht="15" customHeight="1">
      <c r="B109" s="302"/>
      <c r="C109" s="277" t="s">
        <v>368</v>
      </c>
      <c r="D109" s="277"/>
      <c r="E109" s="277"/>
      <c r="F109" s="300" t="s">
        <v>360</v>
      </c>
      <c r="G109" s="277"/>
      <c r="H109" s="277" t="s">
        <v>400</v>
      </c>
      <c r="I109" s="277" t="s">
        <v>370</v>
      </c>
      <c r="J109" s="277"/>
      <c r="K109" s="291"/>
    </row>
    <row r="110" spans="2:11" s="1" customFormat="1" ht="15" customHeight="1">
      <c r="B110" s="302"/>
      <c r="C110" s="277" t="s">
        <v>379</v>
      </c>
      <c r="D110" s="277"/>
      <c r="E110" s="277"/>
      <c r="F110" s="300" t="s">
        <v>366</v>
      </c>
      <c r="G110" s="277"/>
      <c r="H110" s="277" t="s">
        <v>400</v>
      </c>
      <c r="I110" s="277" t="s">
        <v>362</v>
      </c>
      <c r="J110" s="277">
        <v>50</v>
      </c>
      <c r="K110" s="291"/>
    </row>
    <row r="111" spans="2:11" s="1" customFormat="1" ht="15" customHeight="1">
      <c r="B111" s="302"/>
      <c r="C111" s="277" t="s">
        <v>387</v>
      </c>
      <c r="D111" s="277"/>
      <c r="E111" s="277"/>
      <c r="F111" s="300" t="s">
        <v>366</v>
      </c>
      <c r="G111" s="277"/>
      <c r="H111" s="277" t="s">
        <v>400</v>
      </c>
      <c r="I111" s="277" t="s">
        <v>362</v>
      </c>
      <c r="J111" s="277">
        <v>50</v>
      </c>
      <c r="K111" s="291"/>
    </row>
    <row r="112" spans="2:11" s="1" customFormat="1" ht="15" customHeight="1">
      <c r="B112" s="302"/>
      <c r="C112" s="277" t="s">
        <v>385</v>
      </c>
      <c r="D112" s="277"/>
      <c r="E112" s="277"/>
      <c r="F112" s="300" t="s">
        <v>366</v>
      </c>
      <c r="G112" s="277"/>
      <c r="H112" s="277" t="s">
        <v>400</v>
      </c>
      <c r="I112" s="277" t="s">
        <v>362</v>
      </c>
      <c r="J112" s="277">
        <v>50</v>
      </c>
      <c r="K112" s="291"/>
    </row>
    <row r="113" spans="2:11" s="1" customFormat="1" ht="15" customHeight="1">
      <c r="B113" s="302"/>
      <c r="C113" s="277" t="s">
        <v>52</v>
      </c>
      <c r="D113" s="277"/>
      <c r="E113" s="277"/>
      <c r="F113" s="300" t="s">
        <v>360</v>
      </c>
      <c r="G113" s="277"/>
      <c r="H113" s="277" t="s">
        <v>401</v>
      </c>
      <c r="I113" s="277" t="s">
        <v>362</v>
      </c>
      <c r="J113" s="277">
        <v>20</v>
      </c>
      <c r="K113" s="291"/>
    </row>
    <row r="114" spans="2:11" s="1" customFormat="1" ht="15" customHeight="1">
      <c r="B114" s="302"/>
      <c r="C114" s="277" t="s">
        <v>402</v>
      </c>
      <c r="D114" s="277"/>
      <c r="E114" s="277"/>
      <c r="F114" s="300" t="s">
        <v>360</v>
      </c>
      <c r="G114" s="277"/>
      <c r="H114" s="277" t="s">
        <v>403</v>
      </c>
      <c r="I114" s="277" t="s">
        <v>362</v>
      </c>
      <c r="J114" s="277">
        <v>120</v>
      </c>
      <c r="K114" s="291"/>
    </row>
    <row r="115" spans="2:11" s="1" customFormat="1" ht="15" customHeight="1">
      <c r="B115" s="302"/>
      <c r="C115" s="277" t="s">
        <v>37</v>
      </c>
      <c r="D115" s="277"/>
      <c r="E115" s="277"/>
      <c r="F115" s="300" t="s">
        <v>360</v>
      </c>
      <c r="G115" s="277"/>
      <c r="H115" s="277" t="s">
        <v>404</v>
      </c>
      <c r="I115" s="277" t="s">
        <v>395</v>
      </c>
      <c r="J115" s="277"/>
      <c r="K115" s="291"/>
    </row>
    <row r="116" spans="2:11" s="1" customFormat="1" ht="15" customHeight="1">
      <c r="B116" s="302"/>
      <c r="C116" s="277" t="s">
        <v>47</v>
      </c>
      <c r="D116" s="277"/>
      <c r="E116" s="277"/>
      <c r="F116" s="300" t="s">
        <v>360</v>
      </c>
      <c r="G116" s="277"/>
      <c r="H116" s="277" t="s">
        <v>405</v>
      </c>
      <c r="I116" s="277" t="s">
        <v>395</v>
      </c>
      <c r="J116" s="277"/>
      <c r="K116" s="291"/>
    </row>
    <row r="117" spans="2:11" s="1" customFormat="1" ht="15" customHeight="1">
      <c r="B117" s="302"/>
      <c r="C117" s="277" t="s">
        <v>56</v>
      </c>
      <c r="D117" s="277"/>
      <c r="E117" s="277"/>
      <c r="F117" s="300" t="s">
        <v>360</v>
      </c>
      <c r="G117" s="277"/>
      <c r="H117" s="277" t="s">
        <v>406</v>
      </c>
      <c r="I117" s="277" t="s">
        <v>407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408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354</v>
      </c>
      <c r="D123" s="292"/>
      <c r="E123" s="292"/>
      <c r="F123" s="292" t="s">
        <v>355</v>
      </c>
      <c r="G123" s="293"/>
      <c r="H123" s="292" t="s">
        <v>53</v>
      </c>
      <c r="I123" s="292" t="s">
        <v>56</v>
      </c>
      <c r="J123" s="292" t="s">
        <v>356</v>
      </c>
      <c r="K123" s="321"/>
    </row>
    <row r="124" spans="2:11" s="1" customFormat="1" ht="17.25" customHeight="1">
      <c r="B124" s="320"/>
      <c r="C124" s="294" t="s">
        <v>357</v>
      </c>
      <c r="D124" s="294"/>
      <c r="E124" s="294"/>
      <c r="F124" s="295" t="s">
        <v>358</v>
      </c>
      <c r="G124" s="296"/>
      <c r="H124" s="294"/>
      <c r="I124" s="294"/>
      <c r="J124" s="294" t="s">
        <v>359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363</v>
      </c>
      <c r="D126" s="299"/>
      <c r="E126" s="299"/>
      <c r="F126" s="300" t="s">
        <v>360</v>
      </c>
      <c r="G126" s="277"/>
      <c r="H126" s="277" t="s">
        <v>400</v>
      </c>
      <c r="I126" s="277" t="s">
        <v>362</v>
      </c>
      <c r="J126" s="277">
        <v>120</v>
      </c>
      <c r="K126" s="325"/>
    </row>
    <row r="127" spans="2:11" s="1" customFormat="1" ht="15" customHeight="1">
      <c r="B127" s="322"/>
      <c r="C127" s="277" t="s">
        <v>409</v>
      </c>
      <c r="D127" s="277"/>
      <c r="E127" s="277"/>
      <c r="F127" s="300" t="s">
        <v>360</v>
      </c>
      <c r="G127" s="277"/>
      <c r="H127" s="277" t="s">
        <v>410</v>
      </c>
      <c r="I127" s="277" t="s">
        <v>362</v>
      </c>
      <c r="J127" s="277" t="s">
        <v>411</v>
      </c>
      <c r="K127" s="325"/>
    </row>
    <row r="128" spans="2:11" s="1" customFormat="1" ht="15" customHeight="1">
      <c r="B128" s="322"/>
      <c r="C128" s="277" t="s">
        <v>308</v>
      </c>
      <c r="D128" s="277"/>
      <c r="E128" s="277"/>
      <c r="F128" s="300" t="s">
        <v>360</v>
      </c>
      <c r="G128" s="277"/>
      <c r="H128" s="277" t="s">
        <v>412</v>
      </c>
      <c r="I128" s="277" t="s">
        <v>362</v>
      </c>
      <c r="J128" s="277" t="s">
        <v>411</v>
      </c>
      <c r="K128" s="325"/>
    </row>
    <row r="129" spans="2:11" s="1" customFormat="1" ht="15" customHeight="1">
      <c r="B129" s="322"/>
      <c r="C129" s="277" t="s">
        <v>371</v>
      </c>
      <c r="D129" s="277"/>
      <c r="E129" s="277"/>
      <c r="F129" s="300" t="s">
        <v>366</v>
      </c>
      <c r="G129" s="277"/>
      <c r="H129" s="277" t="s">
        <v>372</v>
      </c>
      <c r="I129" s="277" t="s">
        <v>362</v>
      </c>
      <c r="J129" s="277">
        <v>15</v>
      </c>
      <c r="K129" s="325"/>
    </row>
    <row r="130" spans="2:11" s="1" customFormat="1" ht="15" customHeight="1">
      <c r="B130" s="322"/>
      <c r="C130" s="303" t="s">
        <v>373</v>
      </c>
      <c r="D130" s="303"/>
      <c r="E130" s="303"/>
      <c r="F130" s="304" t="s">
        <v>366</v>
      </c>
      <c r="G130" s="303"/>
      <c r="H130" s="303" t="s">
        <v>374</v>
      </c>
      <c r="I130" s="303" t="s">
        <v>362</v>
      </c>
      <c r="J130" s="303">
        <v>15</v>
      </c>
      <c r="K130" s="325"/>
    </row>
    <row r="131" spans="2:11" s="1" customFormat="1" ht="15" customHeight="1">
      <c r="B131" s="322"/>
      <c r="C131" s="303" t="s">
        <v>375</v>
      </c>
      <c r="D131" s="303"/>
      <c r="E131" s="303"/>
      <c r="F131" s="304" t="s">
        <v>366</v>
      </c>
      <c r="G131" s="303"/>
      <c r="H131" s="303" t="s">
        <v>376</v>
      </c>
      <c r="I131" s="303" t="s">
        <v>362</v>
      </c>
      <c r="J131" s="303">
        <v>20</v>
      </c>
      <c r="K131" s="325"/>
    </row>
    <row r="132" spans="2:11" s="1" customFormat="1" ht="15" customHeight="1">
      <c r="B132" s="322"/>
      <c r="C132" s="303" t="s">
        <v>377</v>
      </c>
      <c r="D132" s="303"/>
      <c r="E132" s="303"/>
      <c r="F132" s="304" t="s">
        <v>366</v>
      </c>
      <c r="G132" s="303"/>
      <c r="H132" s="303" t="s">
        <v>378</v>
      </c>
      <c r="I132" s="303" t="s">
        <v>362</v>
      </c>
      <c r="J132" s="303">
        <v>20</v>
      </c>
      <c r="K132" s="325"/>
    </row>
    <row r="133" spans="2:11" s="1" customFormat="1" ht="15" customHeight="1">
      <c r="B133" s="322"/>
      <c r="C133" s="277" t="s">
        <v>365</v>
      </c>
      <c r="D133" s="277"/>
      <c r="E133" s="277"/>
      <c r="F133" s="300" t="s">
        <v>366</v>
      </c>
      <c r="G133" s="277"/>
      <c r="H133" s="277" t="s">
        <v>400</v>
      </c>
      <c r="I133" s="277" t="s">
        <v>362</v>
      </c>
      <c r="J133" s="277">
        <v>50</v>
      </c>
      <c r="K133" s="325"/>
    </row>
    <row r="134" spans="2:11" s="1" customFormat="1" ht="15" customHeight="1">
      <c r="B134" s="322"/>
      <c r="C134" s="277" t="s">
        <v>379</v>
      </c>
      <c r="D134" s="277"/>
      <c r="E134" s="277"/>
      <c r="F134" s="300" t="s">
        <v>366</v>
      </c>
      <c r="G134" s="277"/>
      <c r="H134" s="277" t="s">
        <v>400</v>
      </c>
      <c r="I134" s="277" t="s">
        <v>362</v>
      </c>
      <c r="J134" s="277">
        <v>50</v>
      </c>
      <c r="K134" s="325"/>
    </row>
    <row r="135" spans="2:11" s="1" customFormat="1" ht="15" customHeight="1">
      <c r="B135" s="322"/>
      <c r="C135" s="277" t="s">
        <v>385</v>
      </c>
      <c r="D135" s="277"/>
      <c r="E135" s="277"/>
      <c r="F135" s="300" t="s">
        <v>366</v>
      </c>
      <c r="G135" s="277"/>
      <c r="H135" s="277" t="s">
        <v>400</v>
      </c>
      <c r="I135" s="277" t="s">
        <v>362</v>
      </c>
      <c r="J135" s="277">
        <v>50</v>
      </c>
      <c r="K135" s="325"/>
    </row>
    <row r="136" spans="2:11" s="1" customFormat="1" ht="15" customHeight="1">
      <c r="B136" s="322"/>
      <c r="C136" s="277" t="s">
        <v>387</v>
      </c>
      <c r="D136" s="277"/>
      <c r="E136" s="277"/>
      <c r="F136" s="300" t="s">
        <v>366</v>
      </c>
      <c r="G136" s="277"/>
      <c r="H136" s="277" t="s">
        <v>400</v>
      </c>
      <c r="I136" s="277" t="s">
        <v>362</v>
      </c>
      <c r="J136" s="277">
        <v>50</v>
      </c>
      <c r="K136" s="325"/>
    </row>
    <row r="137" spans="2:11" s="1" customFormat="1" ht="15" customHeight="1">
      <c r="B137" s="322"/>
      <c r="C137" s="277" t="s">
        <v>388</v>
      </c>
      <c r="D137" s="277"/>
      <c r="E137" s="277"/>
      <c r="F137" s="300" t="s">
        <v>366</v>
      </c>
      <c r="G137" s="277"/>
      <c r="H137" s="277" t="s">
        <v>413</v>
      </c>
      <c r="I137" s="277" t="s">
        <v>362</v>
      </c>
      <c r="J137" s="277">
        <v>255</v>
      </c>
      <c r="K137" s="325"/>
    </row>
    <row r="138" spans="2:11" s="1" customFormat="1" ht="15" customHeight="1">
      <c r="B138" s="322"/>
      <c r="C138" s="277" t="s">
        <v>390</v>
      </c>
      <c r="D138" s="277"/>
      <c r="E138" s="277"/>
      <c r="F138" s="300" t="s">
        <v>360</v>
      </c>
      <c r="G138" s="277"/>
      <c r="H138" s="277" t="s">
        <v>414</v>
      </c>
      <c r="I138" s="277" t="s">
        <v>392</v>
      </c>
      <c r="J138" s="277"/>
      <c r="K138" s="325"/>
    </row>
    <row r="139" spans="2:11" s="1" customFormat="1" ht="15" customHeight="1">
      <c r="B139" s="322"/>
      <c r="C139" s="277" t="s">
        <v>393</v>
      </c>
      <c r="D139" s="277"/>
      <c r="E139" s="277"/>
      <c r="F139" s="300" t="s">
        <v>360</v>
      </c>
      <c r="G139" s="277"/>
      <c r="H139" s="277" t="s">
        <v>415</v>
      </c>
      <c r="I139" s="277" t="s">
        <v>395</v>
      </c>
      <c r="J139" s="277"/>
      <c r="K139" s="325"/>
    </row>
    <row r="140" spans="2:11" s="1" customFormat="1" ht="15" customHeight="1">
      <c r="B140" s="322"/>
      <c r="C140" s="277" t="s">
        <v>396</v>
      </c>
      <c r="D140" s="277"/>
      <c r="E140" s="277"/>
      <c r="F140" s="300" t="s">
        <v>360</v>
      </c>
      <c r="G140" s="277"/>
      <c r="H140" s="277" t="s">
        <v>396</v>
      </c>
      <c r="I140" s="277" t="s">
        <v>395</v>
      </c>
      <c r="J140" s="277"/>
      <c r="K140" s="325"/>
    </row>
    <row r="141" spans="2:11" s="1" customFormat="1" ht="15" customHeight="1">
      <c r="B141" s="322"/>
      <c r="C141" s="277" t="s">
        <v>37</v>
      </c>
      <c r="D141" s="277"/>
      <c r="E141" s="277"/>
      <c r="F141" s="300" t="s">
        <v>360</v>
      </c>
      <c r="G141" s="277"/>
      <c r="H141" s="277" t="s">
        <v>416</v>
      </c>
      <c r="I141" s="277" t="s">
        <v>395</v>
      </c>
      <c r="J141" s="277"/>
      <c r="K141" s="325"/>
    </row>
    <row r="142" spans="2:11" s="1" customFormat="1" ht="15" customHeight="1">
      <c r="B142" s="322"/>
      <c r="C142" s="277" t="s">
        <v>417</v>
      </c>
      <c r="D142" s="277"/>
      <c r="E142" s="277"/>
      <c r="F142" s="300" t="s">
        <v>360</v>
      </c>
      <c r="G142" s="277"/>
      <c r="H142" s="277" t="s">
        <v>418</v>
      </c>
      <c r="I142" s="277" t="s">
        <v>395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419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354</v>
      </c>
      <c r="D148" s="292"/>
      <c r="E148" s="292"/>
      <c r="F148" s="292" t="s">
        <v>355</v>
      </c>
      <c r="G148" s="293"/>
      <c r="H148" s="292" t="s">
        <v>53</v>
      </c>
      <c r="I148" s="292" t="s">
        <v>56</v>
      </c>
      <c r="J148" s="292" t="s">
        <v>356</v>
      </c>
      <c r="K148" s="291"/>
    </row>
    <row r="149" spans="2:11" s="1" customFormat="1" ht="17.25" customHeight="1">
      <c r="B149" s="289"/>
      <c r="C149" s="294" t="s">
        <v>357</v>
      </c>
      <c r="D149" s="294"/>
      <c r="E149" s="294"/>
      <c r="F149" s="295" t="s">
        <v>358</v>
      </c>
      <c r="G149" s="296"/>
      <c r="H149" s="294"/>
      <c r="I149" s="294"/>
      <c r="J149" s="294" t="s">
        <v>359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363</v>
      </c>
      <c r="D151" s="277"/>
      <c r="E151" s="277"/>
      <c r="F151" s="330" t="s">
        <v>360</v>
      </c>
      <c r="G151" s="277"/>
      <c r="H151" s="329" t="s">
        <v>400</v>
      </c>
      <c r="I151" s="329" t="s">
        <v>362</v>
      </c>
      <c r="J151" s="329">
        <v>120</v>
      </c>
      <c r="K151" s="325"/>
    </row>
    <row r="152" spans="2:11" s="1" customFormat="1" ht="15" customHeight="1">
      <c r="B152" s="302"/>
      <c r="C152" s="329" t="s">
        <v>409</v>
      </c>
      <c r="D152" s="277"/>
      <c r="E152" s="277"/>
      <c r="F152" s="330" t="s">
        <v>360</v>
      </c>
      <c r="G152" s="277"/>
      <c r="H152" s="329" t="s">
        <v>420</v>
      </c>
      <c r="I152" s="329" t="s">
        <v>362</v>
      </c>
      <c r="J152" s="329" t="s">
        <v>411</v>
      </c>
      <c r="K152" s="325"/>
    </row>
    <row r="153" spans="2:11" s="1" customFormat="1" ht="15" customHeight="1">
      <c r="B153" s="302"/>
      <c r="C153" s="329" t="s">
        <v>308</v>
      </c>
      <c r="D153" s="277"/>
      <c r="E153" s="277"/>
      <c r="F153" s="330" t="s">
        <v>360</v>
      </c>
      <c r="G153" s="277"/>
      <c r="H153" s="329" t="s">
        <v>421</v>
      </c>
      <c r="I153" s="329" t="s">
        <v>362</v>
      </c>
      <c r="J153" s="329" t="s">
        <v>411</v>
      </c>
      <c r="K153" s="325"/>
    </row>
    <row r="154" spans="2:11" s="1" customFormat="1" ht="15" customHeight="1">
      <c r="B154" s="302"/>
      <c r="C154" s="329" t="s">
        <v>365</v>
      </c>
      <c r="D154" s="277"/>
      <c r="E154" s="277"/>
      <c r="F154" s="330" t="s">
        <v>366</v>
      </c>
      <c r="G154" s="277"/>
      <c r="H154" s="329" t="s">
        <v>400</v>
      </c>
      <c r="I154" s="329" t="s">
        <v>362</v>
      </c>
      <c r="J154" s="329">
        <v>50</v>
      </c>
      <c r="K154" s="325"/>
    </row>
    <row r="155" spans="2:11" s="1" customFormat="1" ht="15" customHeight="1">
      <c r="B155" s="302"/>
      <c r="C155" s="329" t="s">
        <v>368</v>
      </c>
      <c r="D155" s="277"/>
      <c r="E155" s="277"/>
      <c r="F155" s="330" t="s">
        <v>360</v>
      </c>
      <c r="G155" s="277"/>
      <c r="H155" s="329" t="s">
        <v>400</v>
      </c>
      <c r="I155" s="329" t="s">
        <v>370</v>
      </c>
      <c r="J155" s="329"/>
      <c r="K155" s="325"/>
    </row>
    <row r="156" spans="2:11" s="1" customFormat="1" ht="15" customHeight="1">
      <c r="B156" s="302"/>
      <c r="C156" s="329" t="s">
        <v>379</v>
      </c>
      <c r="D156" s="277"/>
      <c r="E156" s="277"/>
      <c r="F156" s="330" t="s">
        <v>366</v>
      </c>
      <c r="G156" s="277"/>
      <c r="H156" s="329" t="s">
        <v>400</v>
      </c>
      <c r="I156" s="329" t="s">
        <v>362</v>
      </c>
      <c r="J156" s="329">
        <v>50</v>
      </c>
      <c r="K156" s="325"/>
    </row>
    <row r="157" spans="2:11" s="1" customFormat="1" ht="15" customHeight="1">
      <c r="B157" s="302"/>
      <c r="C157" s="329" t="s">
        <v>387</v>
      </c>
      <c r="D157" s="277"/>
      <c r="E157" s="277"/>
      <c r="F157" s="330" t="s">
        <v>366</v>
      </c>
      <c r="G157" s="277"/>
      <c r="H157" s="329" t="s">
        <v>400</v>
      </c>
      <c r="I157" s="329" t="s">
        <v>362</v>
      </c>
      <c r="J157" s="329">
        <v>50</v>
      </c>
      <c r="K157" s="325"/>
    </row>
    <row r="158" spans="2:11" s="1" customFormat="1" ht="15" customHeight="1">
      <c r="B158" s="302"/>
      <c r="C158" s="329" t="s">
        <v>385</v>
      </c>
      <c r="D158" s="277"/>
      <c r="E158" s="277"/>
      <c r="F158" s="330" t="s">
        <v>366</v>
      </c>
      <c r="G158" s="277"/>
      <c r="H158" s="329" t="s">
        <v>400</v>
      </c>
      <c r="I158" s="329" t="s">
        <v>362</v>
      </c>
      <c r="J158" s="329">
        <v>50</v>
      </c>
      <c r="K158" s="325"/>
    </row>
    <row r="159" spans="2:11" s="1" customFormat="1" ht="15" customHeight="1">
      <c r="B159" s="302"/>
      <c r="C159" s="329" t="s">
        <v>92</v>
      </c>
      <c r="D159" s="277"/>
      <c r="E159" s="277"/>
      <c r="F159" s="330" t="s">
        <v>360</v>
      </c>
      <c r="G159" s="277"/>
      <c r="H159" s="329" t="s">
        <v>422</v>
      </c>
      <c r="I159" s="329" t="s">
        <v>362</v>
      </c>
      <c r="J159" s="329" t="s">
        <v>423</v>
      </c>
      <c r="K159" s="325"/>
    </row>
    <row r="160" spans="2:11" s="1" customFormat="1" ht="15" customHeight="1">
      <c r="B160" s="302"/>
      <c r="C160" s="329" t="s">
        <v>424</v>
      </c>
      <c r="D160" s="277"/>
      <c r="E160" s="277"/>
      <c r="F160" s="330" t="s">
        <v>360</v>
      </c>
      <c r="G160" s="277"/>
      <c r="H160" s="329" t="s">
        <v>425</v>
      </c>
      <c r="I160" s="329" t="s">
        <v>395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426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354</v>
      </c>
      <c r="D166" s="292"/>
      <c r="E166" s="292"/>
      <c r="F166" s="292" t="s">
        <v>355</v>
      </c>
      <c r="G166" s="334"/>
      <c r="H166" s="335" t="s">
        <v>53</v>
      </c>
      <c r="I166" s="335" t="s">
        <v>56</v>
      </c>
      <c r="J166" s="292" t="s">
        <v>356</v>
      </c>
      <c r="K166" s="269"/>
    </row>
    <row r="167" spans="2:11" s="1" customFormat="1" ht="17.25" customHeight="1">
      <c r="B167" s="270"/>
      <c r="C167" s="294" t="s">
        <v>357</v>
      </c>
      <c r="D167" s="294"/>
      <c r="E167" s="294"/>
      <c r="F167" s="295" t="s">
        <v>358</v>
      </c>
      <c r="G167" s="336"/>
      <c r="H167" s="337"/>
      <c r="I167" s="337"/>
      <c r="J167" s="294" t="s">
        <v>359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363</v>
      </c>
      <c r="D169" s="277"/>
      <c r="E169" s="277"/>
      <c r="F169" s="300" t="s">
        <v>360</v>
      </c>
      <c r="G169" s="277"/>
      <c r="H169" s="277" t="s">
        <v>400</v>
      </c>
      <c r="I169" s="277" t="s">
        <v>362</v>
      </c>
      <c r="J169" s="277">
        <v>120</v>
      </c>
      <c r="K169" s="325"/>
    </row>
    <row r="170" spans="2:11" s="1" customFormat="1" ht="15" customHeight="1">
      <c r="B170" s="302"/>
      <c r="C170" s="277" t="s">
        <v>409</v>
      </c>
      <c r="D170" s="277"/>
      <c r="E170" s="277"/>
      <c r="F170" s="300" t="s">
        <v>360</v>
      </c>
      <c r="G170" s="277"/>
      <c r="H170" s="277" t="s">
        <v>410</v>
      </c>
      <c r="I170" s="277" t="s">
        <v>362</v>
      </c>
      <c r="J170" s="277" t="s">
        <v>411</v>
      </c>
      <c r="K170" s="325"/>
    </row>
    <row r="171" spans="2:11" s="1" customFormat="1" ht="15" customHeight="1">
      <c r="B171" s="302"/>
      <c r="C171" s="277" t="s">
        <v>308</v>
      </c>
      <c r="D171" s="277"/>
      <c r="E171" s="277"/>
      <c r="F171" s="300" t="s">
        <v>360</v>
      </c>
      <c r="G171" s="277"/>
      <c r="H171" s="277" t="s">
        <v>427</v>
      </c>
      <c r="I171" s="277" t="s">
        <v>362</v>
      </c>
      <c r="J171" s="277" t="s">
        <v>411</v>
      </c>
      <c r="K171" s="325"/>
    </row>
    <row r="172" spans="2:11" s="1" customFormat="1" ht="15" customHeight="1">
      <c r="B172" s="302"/>
      <c r="C172" s="277" t="s">
        <v>365</v>
      </c>
      <c r="D172" s="277"/>
      <c r="E172" s="277"/>
      <c r="F172" s="300" t="s">
        <v>366</v>
      </c>
      <c r="G172" s="277"/>
      <c r="H172" s="277" t="s">
        <v>427</v>
      </c>
      <c r="I172" s="277" t="s">
        <v>362</v>
      </c>
      <c r="J172" s="277">
        <v>50</v>
      </c>
      <c r="K172" s="325"/>
    </row>
    <row r="173" spans="2:11" s="1" customFormat="1" ht="15" customHeight="1">
      <c r="B173" s="302"/>
      <c r="C173" s="277" t="s">
        <v>368</v>
      </c>
      <c r="D173" s="277"/>
      <c r="E173" s="277"/>
      <c r="F173" s="300" t="s">
        <v>360</v>
      </c>
      <c r="G173" s="277"/>
      <c r="H173" s="277" t="s">
        <v>427</v>
      </c>
      <c r="I173" s="277" t="s">
        <v>370</v>
      </c>
      <c r="J173" s="277"/>
      <c r="K173" s="325"/>
    </row>
    <row r="174" spans="2:11" s="1" customFormat="1" ht="15" customHeight="1">
      <c r="B174" s="302"/>
      <c r="C174" s="277" t="s">
        <v>379</v>
      </c>
      <c r="D174" s="277"/>
      <c r="E174" s="277"/>
      <c r="F174" s="300" t="s">
        <v>366</v>
      </c>
      <c r="G174" s="277"/>
      <c r="H174" s="277" t="s">
        <v>427</v>
      </c>
      <c r="I174" s="277" t="s">
        <v>362</v>
      </c>
      <c r="J174" s="277">
        <v>50</v>
      </c>
      <c r="K174" s="325"/>
    </row>
    <row r="175" spans="2:11" s="1" customFormat="1" ht="15" customHeight="1">
      <c r="B175" s="302"/>
      <c r="C175" s="277" t="s">
        <v>387</v>
      </c>
      <c r="D175" s="277"/>
      <c r="E175" s="277"/>
      <c r="F175" s="300" t="s">
        <v>366</v>
      </c>
      <c r="G175" s="277"/>
      <c r="H175" s="277" t="s">
        <v>427</v>
      </c>
      <c r="I175" s="277" t="s">
        <v>362</v>
      </c>
      <c r="J175" s="277">
        <v>50</v>
      </c>
      <c r="K175" s="325"/>
    </row>
    <row r="176" spans="2:11" s="1" customFormat="1" ht="15" customHeight="1">
      <c r="B176" s="302"/>
      <c r="C176" s="277" t="s">
        <v>385</v>
      </c>
      <c r="D176" s="277"/>
      <c r="E176" s="277"/>
      <c r="F176" s="300" t="s">
        <v>366</v>
      </c>
      <c r="G176" s="277"/>
      <c r="H176" s="277" t="s">
        <v>427</v>
      </c>
      <c r="I176" s="277" t="s">
        <v>362</v>
      </c>
      <c r="J176" s="277">
        <v>50</v>
      </c>
      <c r="K176" s="325"/>
    </row>
    <row r="177" spans="2:11" s="1" customFormat="1" ht="15" customHeight="1">
      <c r="B177" s="302"/>
      <c r="C177" s="277" t="s">
        <v>100</v>
      </c>
      <c r="D177" s="277"/>
      <c r="E177" s="277"/>
      <c r="F177" s="300" t="s">
        <v>360</v>
      </c>
      <c r="G177" s="277"/>
      <c r="H177" s="277" t="s">
        <v>428</v>
      </c>
      <c r="I177" s="277" t="s">
        <v>429</v>
      </c>
      <c r="J177" s="277"/>
      <c r="K177" s="325"/>
    </row>
    <row r="178" spans="2:11" s="1" customFormat="1" ht="15" customHeight="1">
      <c r="B178" s="302"/>
      <c r="C178" s="277" t="s">
        <v>56</v>
      </c>
      <c r="D178" s="277"/>
      <c r="E178" s="277"/>
      <c r="F178" s="300" t="s">
        <v>360</v>
      </c>
      <c r="G178" s="277"/>
      <c r="H178" s="277" t="s">
        <v>430</v>
      </c>
      <c r="I178" s="277" t="s">
        <v>431</v>
      </c>
      <c r="J178" s="277">
        <v>1</v>
      </c>
      <c r="K178" s="325"/>
    </row>
    <row r="179" spans="2:11" s="1" customFormat="1" ht="15" customHeight="1">
      <c r="B179" s="302"/>
      <c r="C179" s="277" t="s">
        <v>52</v>
      </c>
      <c r="D179" s="277"/>
      <c r="E179" s="277"/>
      <c r="F179" s="300" t="s">
        <v>360</v>
      </c>
      <c r="G179" s="277"/>
      <c r="H179" s="277" t="s">
        <v>432</v>
      </c>
      <c r="I179" s="277" t="s">
        <v>362</v>
      </c>
      <c r="J179" s="277">
        <v>20</v>
      </c>
      <c r="K179" s="325"/>
    </row>
    <row r="180" spans="2:11" s="1" customFormat="1" ht="15" customHeight="1">
      <c r="B180" s="302"/>
      <c r="C180" s="277" t="s">
        <v>53</v>
      </c>
      <c r="D180" s="277"/>
      <c r="E180" s="277"/>
      <c r="F180" s="300" t="s">
        <v>360</v>
      </c>
      <c r="G180" s="277"/>
      <c r="H180" s="277" t="s">
        <v>433</v>
      </c>
      <c r="I180" s="277" t="s">
        <v>362</v>
      </c>
      <c r="J180" s="277">
        <v>255</v>
      </c>
      <c r="K180" s="325"/>
    </row>
    <row r="181" spans="2:11" s="1" customFormat="1" ht="15" customHeight="1">
      <c r="B181" s="302"/>
      <c r="C181" s="277" t="s">
        <v>101</v>
      </c>
      <c r="D181" s="277"/>
      <c r="E181" s="277"/>
      <c r="F181" s="300" t="s">
        <v>360</v>
      </c>
      <c r="G181" s="277"/>
      <c r="H181" s="277" t="s">
        <v>324</v>
      </c>
      <c r="I181" s="277" t="s">
        <v>362</v>
      </c>
      <c r="J181" s="277">
        <v>10</v>
      </c>
      <c r="K181" s="325"/>
    </row>
    <row r="182" spans="2:11" s="1" customFormat="1" ht="15" customHeight="1">
      <c r="B182" s="302"/>
      <c r="C182" s="277" t="s">
        <v>102</v>
      </c>
      <c r="D182" s="277"/>
      <c r="E182" s="277"/>
      <c r="F182" s="300" t="s">
        <v>360</v>
      </c>
      <c r="G182" s="277"/>
      <c r="H182" s="277" t="s">
        <v>434</v>
      </c>
      <c r="I182" s="277" t="s">
        <v>395</v>
      </c>
      <c r="J182" s="277"/>
      <c r="K182" s="325"/>
    </row>
    <row r="183" spans="2:11" s="1" customFormat="1" ht="15" customHeight="1">
      <c r="B183" s="302"/>
      <c r="C183" s="277" t="s">
        <v>435</v>
      </c>
      <c r="D183" s="277"/>
      <c r="E183" s="277"/>
      <c r="F183" s="300" t="s">
        <v>360</v>
      </c>
      <c r="G183" s="277"/>
      <c r="H183" s="277" t="s">
        <v>436</v>
      </c>
      <c r="I183" s="277" t="s">
        <v>395</v>
      </c>
      <c r="J183" s="277"/>
      <c r="K183" s="325"/>
    </row>
    <row r="184" spans="2:11" s="1" customFormat="1" ht="15" customHeight="1">
      <c r="B184" s="302"/>
      <c r="C184" s="277" t="s">
        <v>424</v>
      </c>
      <c r="D184" s="277"/>
      <c r="E184" s="277"/>
      <c r="F184" s="300" t="s">
        <v>360</v>
      </c>
      <c r="G184" s="277"/>
      <c r="H184" s="277" t="s">
        <v>437</v>
      </c>
      <c r="I184" s="277" t="s">
        <v>395</v>
      </c>
      <c r="J184" s="277"/>
      <c r="K184" s="325"/>
    </row>
    <row r="185" spans="2:11" s="1" customFormat="1" ht="15" customHeight="1">
      <c r="B185" s="302"/>
      <c r="C185" s="277" t="s">
        <v>105</v>
      </c>
      <c r="D185" s="277"/>
      <c r="E185" s="277"/>
      <c r="F185" s="300" t="s">
        <v>366</v>
      </c>
      <c r="G185" s="277"/>
      <c r="H185" s="277" t="s">
        <v>438</v>
      </c>
      <c r="I185" s="277" t="s">
        <v>362</v>
      </c>
      <c r="J185" s="277">
        <v>50</v>
      </c>
      <c r="K185" s="325"/>
    </row>
    <row r="186" spans="2:11" s="1" customFormat="1" ht="15" customHeight="1">
      <c r="B186" s="302"/>
      <c r="C186" s="277" t="s">
        <v>439</v>
      </c>
      <c r="D186" s="277"/>
      <c r="E186" s="277"/>
      <c r="F186" s="300" t="s">
        <v>366</v>
      </c>
      <c r="G186" s="277"/>
      <c r="H186" s="277" t="s">
        <v>440</v>
      </c>
      <c r="I186" s="277" t="s">
        <v>441</v>
      </c>
      <c r="J186" s="277"/>
      <c r="K186" s="325"/>
    </row>
    <row r="187" spans="2:11" s="1" customFormat="1" ht="15" customHeight="1">
      <c r="B187" s="302"/>
      <c r="C187" s="277" t="s">
        <v>442</v>
      </c>
      <c r="D187" s="277"/>
      <c r="E187" s="277"/>
      <c r="F187" s="300" t="s">
        <v>366</v>
      </c>
      <c r="G187" s="277"/>
      <c r="H187" s="277" t="s">
        <v>443</v>
      </c>
      <c r="I187" s="277" t="s">
        <v>441</v>
      </c>
      <c r="J187" s="277"/>
      <c r="K187" s="325"/>
    </row>
    <row r="188" spans="2:11" s="1" customFormat="1" ht="15" customHeight="1">
      <c r="B188" s="302"/>
      <c r="C188" s="277" t="s">
        <v>444</v>
      </c>
      <c r="D188" s="277"/>
      <c r="E188" s="277"/>
      <c r="F188" s="300" t="s">
        <v>366</v>
      </c>
      <c r="G188" s="277"/>
      <c r="H188" s="277" t="s">
        <v>445</v>
      </c>
      <c r="I188" s="277" t="s">
        <v>441</v>
      </c>
      <c r="J188" s="277"/>
      <c r="K188" s="325"/>
    </row>
    <row r="189" spans="2:11" s="1" customFormat="1" ht="15" customHeight="1">
      <c r="B189" s="302"/>
      <c r="C189" s="338" t="s">
        <v>446</v>
      </c>
      <c r="D189" s="277"/>
      <c r="E189" s="277"/>
      <c r="F189" s="300" t="s">
        <v>366</v>
      </c>
      <c r="G189" s="277"/>
      <c r="H189" s="277" t="s">
        <v>447</v>
      </c>
      <c r="I189" s="277" t="s">
        <v>448</v>
      </c>
      <c r="J189" s="339" t="s">
        <v>449</v>
      </c>
      <c r="K189" s="325"/>
    </row>
    <row r="190" spans="2:11" s="1" customFormat="1" ht="15" customHeight="1">
      <c r="B190" s="302"/>
      <c r="C190" s="338" t="s">
        <v>41</v>
      </c>
      <c r="D190" s="277"/>
      <c r="E190" s="277"/>
      <c r="F190" s="300" t="s">
        <v>360</v>
      </c>
      <c r="G190" s="277"/>
      <c r="H190" s="274" t="s">
        <v>450</v>
      </c>
      <c r="I190" s="277" t="s">
        <v>451</v>
      </c>
      <c r="J190" s="277"/>
      <c r="K190" s="325"/>
    </row>
    <row r="191" spans="2:11" s="1" customFormat="1" ht="15" customHeight="1">
      <c r="B191" s="302"/>
      <c r="C191" s="338" t="s">
        <v>452</v>
      </c>
      <c r="D191" s="277"/>
      <c r="E191" s="277"/>
      <c r="F191" s="300" t="s">
        <v>360</v>
      </c>
      <c r="G191" s="277"/>
      <c r="H191" s="277" t="s">
        <v>453</v>
      </c>
      <c r="I191" s="277" t="s">
        <v>395</v>
      </c>
      <c r="J191" s="277"/>
      <c r="K191" s="325"/>
    </row>
    <row r="192" spans="2:11" s="1" customFormat="1" ht="15" customHeight="1">
      <c r="B192" s="302"/>
      <c r="C192" s="338" t="s">
        <v>454</v>
      </c>
      <c r="D192" s="277"/>
      <c r="E192" s="277"/>
      <c r="F192" s="300" t="s">
        <v>360</v>
      </c>
      <c r="G192" s="277"/>
      <c r="H192" s="277" t="s">
        <v>455</v>
      </c>
      <c r="I192" s="277" t="s">
        <v>395</v>
      </c>
      <c r="J192" s="277"/>
      <c r="K192" s="325"/>
    </row>
    <row r="193" spans="2:11" s="1" customFormat="1" ht="15" customHeight="1">
      <c r="B193" s="302"/>
      <c r="C193" s="338" t="s">
        <v>456</v>
      </c>
      <c r="D193" s="277"/>
      <c r="E193" s="277"/>
      <c r="F193" s="300" t="s">
        <v>366</v>
      </c>
      <c r="G193" s="277"/>
      <c r="H193" s="277" t="s">
        <v>457</v>
      </c>
      <c r="I193" s="277" t="s">
        <v>395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2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458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459</v>
      </c>
      <c r="D200" s="341"/>
      <c r="E200" s="341"/>
      <c r="F200" s="341" t="s">
        <v>460</v>
      </c>
      <c r="G200" s="342"/>
      <c r="H200" s="341" t="s">
        <v>461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451</v>
      </c>
      <c r="D202" s="277"/>
      <c r="E202" s="277"/>
      <c r="F202" s="300" t="s">
        <v>42</v>
      </c>
      <c r="G202" s="277"/>
      <c r="H202" s="277" t="s">
        <v>462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43</v>
      </c>
      <c r="G203" s="277"/>
      <c r="H203" s="277" t="s">
        <v>463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46</v>
      </c>
      <c r="G204" s="277"/>
      <c r="H204" s="277" t="s">
        <v>464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44</v>
      </c>
      <c r="G205" s="277"/>
      <c r="H205" s="277" t="s">
        <v>465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45</v>
      </c>
      <c r="G206" s="277"/>
      <c r="H206" s="277" t="s">
        <v>466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407</v>
      </c>
      <c r="D208" s="277"/>
      <c r="E208" s="277"/>
      <c r="F208" s="300" t="s">
        <v>79</v>
      </c>
      <c r="G208" s="277"/>
      <c r="H208" s="277" t="s">
        <v>467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302</v>
      </c>
      <c r="G209" s="277"/>
      <c r="H209" s="277" t="s">
        <v>303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300</v>
      </c>
      <c r="G210" s="277"/>
      <c r="H210" s="277" t="s">
        <v>468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304</v>
      </c>
      <c r="G211" s="338"/>
      <c r="H211" s="329" t="s">
        <v>305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306</v>
      </c>
      <c r="G212" s="338"/>
      <c r="H212" s="329" t="s">
        <v>469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431</v>
      </c>
      <c r="D214" s="277"/>
      <c r="E214" s="277"/>
      <c r="F214" s="300">
        <v>1</v>
      </c>
      <c r="G214" s="338"/>
      <c r="H214" s="329" t="s">
        <v>470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471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472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473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2022-08-03T06:21:34Z</dcterms:created>
  <dcterms:modified xsi:type="dcterms:W3CDTF">2022-08-03T06:21:37Z</dcterms:modified>
  <cp:category/>
  <cp:version/>
  <cp:contentType/>
  <cp:contentStatus/>
</cp:coreProperties>
</file>