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20501 - Lupenice - si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'20220501 - Lupenice - sil...'!$C$120:$K$178</definedName>
    <definedName name="_xlnm.Print_Area" localSheetId="1">'20220501 - Lupenice - sil...'!$C$4:$J$76,'20220501 - Lupenice - sil...'!$C$82:$J$104,'20220501 - Lupenice - sil...'!$C$110:$K$178</definedName>
    <definedName name="_xlnm.Print_Titles" localSheetId="1">'20220501 - Lupenice - sil...'!$120:$120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F115"/>
  <c r="E113"/>
  <c r="F87"/>
  <c r="E85"/>
  <c r="J22"/>
  <c r="E22"/>
  <c r="J90"/>
  <c r="J21"/>
  <c r="J19"/>
  <c r="E19"/>
  <c r="J89"/>
  <c r="J18"/>
  <c r="J16"/>
  <c r="E16"/>
  <c r="F90"/>
  <c r="J15"/>
  <c r="J13"/>
  <c r="E13"/>
  <c r="F117"/>
  <c r="J12"/>
  <c r="J10"/>
  <c r="J87"/>
  <c i="1" r="L90"/>
  <c r="AM90"/>
  <c r="AM89"/>
  <c r="L89"/>
  <c r="AM87"/>
  <c r="L87"/>
  <c r="L85"/>
  <c r="L84"/>
  <c i="2" r="F32"/>
  <c r="BK145"/>
  <c r="BK129"/>
  <c r="J177"/>
  <c r="BK164"/>
  <c r="J154"/>
  <c r="J145"/>
  <c r="BK127"/>
  <c r="BK175"/>
  <c r="BK162"/>
  <c r="BK150"/>
  <c r="J129"/>
  <c r="J127"/>
  <c r="J166"/>
  <c r="BK158"/>
  <c r="BK148"/>
  <c r="BK131"/>
  <c r="BK124"/>
  <c r="J168"/>
  <c r="BK152"/>
  <c r="BK137"/>
  <c r="BK154"/>
  <c r="J171"/>
  <c r="J162"/>
  <c r="J152"/>
  <c r="J137"/>
  <c i="1" r="AS94"/>
  <c i="2" r="BK166"/>
  <c r="BK156"/>
  <c r="BK141"/>
  <c r="J175"/>
  <c r="BK160"/>
  <c r="J150"/>
  <c r="J141"/>
  <c r="BK177"/>
  <c r="J164"/>
  <c r="J158"/>
  <c r="J135"/>
  <c r="J124"/>
  <c r="BK168"/>
  <c r="J156"/>
  <c r="BK135"/>
  <c r="BK171"/>
  <c r="J160"/>
  <c r="J148"/>
  <c r="J131"/>
  <c l="1" r="P123"/>
  <c r="P134"/>
  <c r="BK147"/>
  <c r="J147"/>
  <c r="J100"/>
  <c r="BK174"/>
  <c r="BK173"/>
  <c r="J173"/>
  <c r="J102"/>
  <c r="T123"/>
  <c r="T122"/>
  <c r="T121"/>
  <c r="T134"/>
  <c r="T147"/>
  <c r="P174"/>
  <c r="P173"/>
  <c r="BK134"/>
  <c r="J134"/>
  <c r="J97"/>
  <c r="R147"/>
  <c r="R174"/>
  <c r="R173"/>
  <c r="BK123"/>
  <c r="J123"/>
  <c r="J96"/>
  <c r="R123"/>
  <c r="R122"/>
  <c r="R121"/>
  <c r="R134"/>
  <c r="P147"/>
  <c r="T174"/>
  <c r="T173"/>
  <c r="BK144"/>
  <c r="J144"/>
  <c r="J99"/>
  <c r="BK140"/>
  <c r="J140"/>
  <c r="J98"/>
  <c r="BK170"/>
  <c r="J170"/>
  <c r="J101"/>
  <c r="J117"/>
  <c r="J118"/>
  <c r="BE127"/>
  <c r="BE137"/>
  <c r="F89"/>
  <c r="J115"/>
  <c r="F118"/>
  <c r="BE124"/>
  <c r="BE129"/>
  <c r="BE135"/>
  <c r="BE141"/>
  <c r="BE148"/>
  <c r="BE156"/>
  <c r="BE158"/>
  <c r="BE160"/>
  <c r="BE162"/>
  <c r="BE166"/>
  <c r="BE171"/>
  <c r="BE177"/>
  <c r="BE131"/>
  <c r="BE145"/>
  <c r="BE150"/>
  <c r="BE152"/>
  <c r="BE154"/>
  <c r="BE164"/>
  <c r="BE168"/>
  <c r="BE175"/>
  <c i="1" r="BA95"/>
  <c i="2" r="F33"/>
  <c i="1" r="BB95"/>
  <c r="BB94"/>
  <c r="AX94"/>
  <c r="BA94"/>
  <c r="W30"/>
  <c i="2" r="J32"/>
  <c i="1" r="AW95"/>
  <c i="2" r="F35"/>
  <c i="1" r="BD95"/>
  <c r="BD94"/>
  <c r="W33"/>
  <c i="2" r="F34"/>
  <c i="1" r="BC95"/>
  <c r="BC94"/>
  <c r="W32"/>
  <c i="2" l="1" r="P122"/>
  <c r="P121"/>
  <c i="1" r="AU95"/>
  <c i="2" r="J174"/>
  <c r="J103"/>
  <c r="BK122"/>
  <c r="J122"/>
  <c r="J95"/>
  <c i="1" r="AU94"/>
  <c r="AY94"/>
  <c i="2" r="F31"/>
  <c i="1" r="AZ95"/>
  <c r="AZ94"/>
  <c r="W29"/>
  <c r="AW94"/>
  <c r="AK30"/>
  <c i="2" r="J31"/>
  <c i="1" r="AV95"/>
  <c r="AT95"/>
  <c r="W31"/>
  <c i="2" l="1" r="BK121"/>
  <c r="J121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<sst xmlns="http://schemas.openxmlformats.org/spreadsheetml/2006/main">
  <si>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</si>
  <si>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</si>
  <si>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</si>
  <si>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</si>
  <si>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</si>
  <si>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{3e623e34-c544-4c6a-aa29-80e44ecc5d9e}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</si>
  <si>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</si>
  <si>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</si>
  <si>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</si>
  <si>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</si>
  <si>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</si>
  <si>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</si>
  <si>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</si>
  <si>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</si>
  <si>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20220501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</si>
  <si>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</si>
  <si>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</si>
  <si>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Lupenice - silniční propustek na p.č. 3063 v k.ú. Lupenice</t>
  </si>
  <si>
    <t>KSO:</t>
  </si>
  <si>
    <t>CC-CZ:</t>
  </si>
  <si>
    <t>Místo:</t>
  </si>
  <si>
    <t>Lupenice</t>
  </si>
  <si>
    <t>Datum:</t>
  </si>
  <si>
    <t>3. 5. 2022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</si>
  <si>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</si>
  <si>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</si>
  <si>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</si>
  <si>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</si>
  <si>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</si>
  <si>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</si>
  <si>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</si>
  <si>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</si>
  <si>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</si>
  <si>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</si>
  <si>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</si>
  <si>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</si>
  <si>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</si>
  <si>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</si>
  <si>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</si>
  <si>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</si>
  <si>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</si>
  <si>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</si>
  <si>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</si>
  <si>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</si>
  <si>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</si>
  <si>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</si>
  <si>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</si>
  <si>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</si>
  <si>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</si>
  <si>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</si>
  <si>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</si>
  <si>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</si>
  <si>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</si>
  <si>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</si>
  <si>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</si>
  <si>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</si>
  <si>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</si>
  <si>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</si>
  <si>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</si>
  <si>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</si>
  <si>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</si>
  <si>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</si>
  <si>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</si>
  <si>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</si>
  <si>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</si>
  <si>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</si>
  <si>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</si>
  <si>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</si>
  <si>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</si>
  <si>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</si>
  <si>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</si>
  <si>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</si>
  <si>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</si>
  <si>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</si>
  <si>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</si>
  <si>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</si>
  <si>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</si>
  <si>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</si>
  <si>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</si>
  <si>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</si>
  <si>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</si>
  <si>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</si>
  <si>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</si>
  <si>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</si>
  <si>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</si>
  <si>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</si>
  <si>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</si>
  <si>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</si>
  <si>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</si>
  <si>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</si>
  <si>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</si>
  <si>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</si>
  <si>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</si>
  <si>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</si>
  <si>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</si>
  <si>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</si>
  <si>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</si>
  <si>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</si>
  <si>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</si>
  <si>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</si>
  <si>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</si>
  <si>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</si>
  <si>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</si>
  <si>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</si>
  <si>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</si>
  <si>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</si>
  <si>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</si>
  <si>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</si>
  <si>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</si>
  <si>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</si>
  <si>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</si>
  <si>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</si>
  <si>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</si>
  <si>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</si>
  <si>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</si>
  <si>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122251101</t>
  </si>
  <si>
    <t>Odkopávky a prokopávky nezapažené v hornině třídy těžitelnosti I skupiny 3 objem do 20 m3 strojně</t>
  </si>
  <si>
    <t>m3</t>
  </si>
  <si>
    <t>CS ÚRS 2022 01</t>
  </si>
  <si>
    <t>4</t>
  </si>
  <si>
    <t>630243167</t>
  </si>
  <si>
    <t>PP</t>
  </si>
  <si>
    <t>Odkopávky a prokopávky nezapažené strojně v hornině třídy těžitelnosti I skupiny 3 do 20 m3</t>
  </si>
  <si>
    <t>VV</t>
  </si>
  <si>
    <t>20*1,5*0,5</t>
  </si>
  <si>
    <t>162351103</t>
  </si>
  <si>
    <t>Vodorovné přemístění přes 50 do 500 m výkopku/sypaniny z horniny třídy těžitelnosti I skupiny 1 až 3</t>
  </si>
  <si>
    <t>-417529976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</si>
  <si>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</si>
  <si>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3</t>
  </si>
  <si>
    <t>171251201</t>
  </si>
  <si>
    <t>Uložení sypaniny na skládky nebo meziskládky</t>
  </si>
  <si>
    <t>-1982778442</t>
  </si>
  <si>
    <t>Uložení sypaniny na skládky nebo meziskládky bez hutnění s upravením uložené sypaniny do předepsaného tvaru</t>
  </si>
  <si>
    <t>181152302</t>
  </si>
  <si>
    <t>Úprava pláně pro silnice a dálnice v zářezech se zhutněním</t>
  </si>
  <si>
    <t>m2</t>
  </si>
  <si>
    <t>-437844283</t>
  </si>
  <si>
    <t>Úprava pláně na stavbách silnic a dálnic strojně v zářezech mimo skalních se zhutněním</t>
  </si>
  <si>
    <t>18*1,1</t>
  </si>
  <si>
    <t>Zakládání</t>
  </si>
  <si>
    <t>5</t>
  </si>
  <si>
    <t>291211111</t>
  </si>
  <si>
    <t>Zřízení plochy ze silničních panelů do lože tl 50 mm z kameniva</t>
  </si>
  <si>
    <t>1850005546</t>
  </si>
  <si>
    <t xml:space="preserve">Zřízení zpevněné plochy ze silničních panelů  osazených do lože tl. 50 mm z kameniva</t>
  </si>
  <si>
    <t>6</t>
  </si>
  <si>
    <t>M</t>
  </si>
  <si>
    <t>RDB.0007280.URS</t>
  </si>
  <si>
    <t>panel silniční IDZ 2/490 300x100x15 cm</t>
  </si>
  <si>
    <t>kus</t>
  </si>
  <si>
    <t>8</t>
  </si>
  <si>
    <t>-992743315</t>
  </si>
  <si>
    <t>24,72*0,25 'Přepočtené koeficientem množství</t>
  </si>
  <si>
    <t>Komunikace pozemní</t>
  </si>
  <si>
    <t>7</t>
  </si>
  <si>
    <t>564831011</t>
  </si>
  <si>
    <t>Podklad ze štěrkodrtě ŠD plochy do 100 m2 tl 100 mm</t>
  </si>
  <si>
    <t>-272493686</t>
  </si>
  <si>
    <t>Podklad ze štěrkodrti ŠD s rozprostřením a zhutněním plochy jednotlivě do 100 m2, po zhutnění tl. 100 mm</t>
  </si>
  <si>
    <t>Úpravy povrchů, podlahy a osazování výplní</t>
  </si>
  <si>
    <t>628613611</t>
  </si>
  <si>
    <t>Žárové zinkování ponorem dílů ocelových konstrukcí mostů hmotnosti do 100 kg</t>
  </si>
  <si>
    <t>kg</t>
  </si>
  <si>
    <t>-2072868992</t>
  </si>
  <si>
    <t>Žárové zinkování ponorem dílů ocelových konstrukcí mostů hmotnosti dílců do 100 kg</t>
  </si>
  <si>
    <t>9</t>
  </si>
  <si>
    <t>Ostatní konstrukce a práce, bourání</t>
  </si>
  <si>
    <t>911121111</t>
  </si>
  <si>
    <t>Montáž zábradlí ocelového přichyceného vruty do betonového podkladu</t>
  </si>
  <si>
    <t>m</t>
  </si>
  <si>
    <t>945211153</t>
  </si>
  <si>
    <t xml:space="preserve">Montáž zábradlí ocelového  přichyceného vruty do betonového podkladu</t>
  </si>
  <si>
    <t>10</t>
  </si>
  <si>
    <t>911381212</t>
  </si>
  <si>
    <t>Městská ochranná zábrana betonová průběžná délky 1 m výšky 0,5 m</t>
  </si>
  <si>
    <t>-1052153310</t>
  </si>
  <si>
    <t xml:space="preserve">Městská ochranná zábrana  průběžná délky 1 m, výšky 0,5 m</t>
  </si>
  <si>
    <t>11</t>
  </si>
  <si>
    <t>911381222</t>
  </si>
  <si>
    <t>Městská ochranná zábrana betonová koncová délky 2 m výšky 0,5 m</t>
  </si>
  <si>
    <t>-1990564440</t>
  </si>
  <si>
    <t xml:space="preserve">Městská ochranná zábrana  koncová délky 2 m, výšky 0,5 m</t>
  </si>
  <si>
    <t>12</t>
  </si>
  <si>
    <t>914111111</t>
  </si>
  <si>
    <t>Montáž svislé dopravní značky do velikosti 1 m2 objímkami na sloupek nebo konzolu</t>
  </si>
  <si>
    <t>1813779770</t>
  </si>
  <si>
    <t>Montáž svislé dopravní značky základní velikosti do 1 m2 objímkami na sloupky nebo konzoly</t>
  </si>
  <si>
    <t>13</t>
  </si>
  <si>
    <t>40445600</t>
  </si>
  <si>
    <t>výstražné dopravní značky A1-A30, A33 700mm</t>
  </si>
  <si>
    <t>-769540167</t>
  </si>
  <si>
    <t>14</t>
  </si>
  <si>
    <t>40445620</t>
  </si>
  <si>
    <t>zákazové, příkazové dopravní značky B1-B34, C1-15 700mm</t>
  </si>
  <si>
    <t>456907060</t>
  </si>
  <si>
    <t>914511112</t>
  </si>
  <si>
    <t>Montáž sloupku dopravních značek délky do 3,5 m s betonovým základem a patkou</t>
  </si>
  <si>
    <t>1506525604</t>
  </si>
  <si>
    <t>Montáž sloupku dopravních značek délky do 3,5 m do hliníkové patky</t>
  </si>
  <si>
    <t>16</t>
  </si>
  <si>
    <t>404452250</t>
  </si>
  <si>
    <t>sloupek Zn 60 - 350</t>
  </si>
  <si>
    <t>CS ÚRS 2017 02</t>
  </si>
  <si>
    <t>-1409913346</t>
  </si>
  <si>
    <t>17</t>
  </si>
  <si>
    <t>404452400</t>
  </si>
  <si>
    <t>patka hliníková HP 60</t>
  </si>
  <si>
    <t>-1416413909</t>
  </si>
  <si>
    <t>patka hliníková pro sloupek D 60 mm</t>
  </si>
  <si>
    <t>18</t>
  </si>
  <si>
    <t>404452530</t>
  </si>
  <si>
    <t>víčko plastové na sloupek 60</t>
  </si>
  <si>
    <t>-430182638</t>
  </si>
  <si>
    <t>19</t>
  </si>
  <si>
    <t>404452560</t>
  </si>
  <si>
    <t>upínací svorka na sloupek US 60</t>
  </si>
  <si>
    <t>1614501198</t>
  </si>
  <si>
    <t>upínací svorka na sloupek D 60 mm</t>
  </si>
  <si>
    <t>998</t>
  </si>
  <si>
    <t>Přesun hmot</t>
  </si>
  <si>
    <t>20</t>
  </si>
  <si>
    <t>998225111</t>
  </si>
  <si>
    <t>Přesun hmot pro pozemní komunikace s krytem z kamene, monolitickým betonovým nebo živičným</t>
  </si>
  <si>
    <t>t</t>
  </si>
  <si>
    <t>546556945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</si>
  <si>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</si>
  <si>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</si>
  <si>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</si>
  <si>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767</t>
  </si>
  <si>
    <t>Konstrukce zámečnické</t>
  </si>
  <si>
    <t>429172111</t>
  </si>
  <si>
    <t>Výroba ocelových prvků svařované do 100 kg</t>
  </si>
  <si>
    <t>CS ÚRS 2021 01</t>
  </si>
  <si>
    <t>1762587137</t>
  </si>
  <si>
    <t>Oprava ocelových prvků šroubovaných nebo svařovaných, hmotnosti do 100 kg</t>
  </si>
  <si>
    <t>22</t>
  </si>
  <si>
    <t>55283939</t>
  </si>
  <si>
    <t>trubka ocelová podélně svařovaná konstrukční hladká jakost S235JR 48x3mm</t>
  </si>
  <si>
    <t>-1229880877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</si>
</sst>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20220501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Lupenice - silniční propustek na p.č. 3063 v k.ú. Lupenice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Lupenice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3. 5. 2022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6" t="s">
        <v>77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'20220501 - Lupenice - sil...'!J28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78</v>
      </c>
      <c r="AR95" s="123"/>
      <c r="AS95" s="124">
        <v>0</v>
      </c>
      <c r="AT95" s="125">
        <f>ROUND(SUM(AV95:AW95),2)</f>
        <v>0</v>
      </c>
      <c r="AU95" s="126">
        <f>'20220501 - Lupenice - sil...'!P121</f>
        <v>0</v>
      </c>
      <c r="AV95" s="125">
        <f>'20220501 - Lupenice - sil...'!J31</f>
        <v>0</v>
      </c>
      <c r="AW95" s="125">
        <f>'20220501 - Lupenice - sil...'!J32</f>
        <v>0</v>
      </c>
      <c r="AX95" s="125">
        <f>'20220501 - Lupenice - sil...'!J33</f>
        <v>0</v>
      </c>
      <c r="AY95" s="125">
        <f>'20220501 - Lupenice - sil...'!J34</f>
        <v>0</v>
      </c>
      <c r="AZ95" s="125">
        <f>'20220501 - Lupenice - sil...'!F31</f>
        <v>0</v>
      </c>
      <c r="BA95" s="125">
        <f>'20220501 - Lupenice - sil...'!F32</f>
        <v>0</v>
      </c>
      <c r="BB95" s="125">
        <f>'20220501 - Lupenice - sil...'!F33</f>
        <v>0</v>
      </c>
      <c r="BC95" s="125">
        <f>'20220501 - Lupenice - sil...'!F34</f>
        <v>0</v>
      </c>
      <c r="BD95" s="127">
        <f>'20220501 - Lupenice - sil...'!F35</f>
        <v>0</v>
      </c>
      <c r="BE95" s="7"/>
      <c r="BT95" s="128" t="s">
        <v>79</v>
      </c>
      <c r="BU95" s="128" t="s">
        <v>80</v>
      </c>
      <c r="BV95" s="128" t="s">
        <v>75</v>
      </c>
      <c r="BW95" s="128" t="s">
        <v>5</v>
      </c>
      <c r="BX95" s="128" t="s">
        <v>76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l6GiFgkvmWZmLEFHyYbWWPcxsdQlnz1R++AXZ2gNwQZ2JKu3gXdb0ehbndtvY9zgivMw9eE9rb2165LYGwxVjA==" hashValue="Tuy8vtXuXaH6lJQFcxo7j1dE5y/97fPx8CrwW0g7l5CUM7HgUXO+/coHEWMBF2YjRGyuhYkz7KScg0c/PqcJJ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0501 - Lupenice - si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81</v>
      </c>
    </row>
    <row r="4" s="1" customFormat="1" ht="24.96" customHeight="1">
      <c r="B4" s="18"/>
      <c r="D4" s="131" t="s">
        <v>82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3. 5. 2022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27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28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30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27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32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27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33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34</v>
      </c>
      <c r="E28" s="36"/>
      <c r="F28" s="36"/>
      <c r="G28" s="36"/>
      <c r="H28" s="36"/>
      <c r="I28" s="36"/>
      <c r="J28" s="143">
        <f>ROUND(J121,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36</v>
      </c>
      <c r="G30" s="36"/>
      <c r="H30" s="36"/>
      <c r="I30" s="144" t="s">
        <v>35</v>
      </c>
      <c r="J30" s="144" t="s">
        <v>37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38</v>
      </c>
      <c r="E31" s="133" t="s">
        <v>39</v>
      </c>
      <c r="F31" s="146">
        <f>ROUND((SUM(BE121:BE178)),  2)</f>
        <v>0</v>
      </c>
      <c r="G31" s="36"/>
      <c r="H31" s="36"/>
      <c r="I31" s="147">
        <v>0.20999999999999999</v>
      </c>
      <c r="J31" s="146">
        <f>ROUND(((SUM(BE121:BE178))*I31),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40</v>
      </c>
      <c r="F32" s="146">
        <f>ROUND((SUM(BF121:BF178)),  2)</f>
        <v>0</v>
      </c>
      <c r="G32" s="36"/>
      <c r="H32" s="36"/>
      <c r="I32" s="147">
        <v>0.14999999999999999</v>
      </c>
      <c r="J32" s="146">
        <f>ROUND(((SUM(BF121:BF178))*I32),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41</v>
      </c>
      <c r="F33" s="146">
        <f>ROUND((SUM(BG121:BG178)),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42</v>
      </c>
      <c r="F34" s="146">
        <f>ROUND((SUM(BH121:BH178)),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43</v>
      </c>
      <c r="F35" s="146">
        <f>ROUND((SUM(BI121:BI178)),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44</v>
      </c>
      <c r="E37" s="150"/>
      <c r="F37" s="150"/>
      <c r="G37" s="151" t="s">
        <v>45</v>
      </c>
      <c r="H37" s="152" t="s">
        <v>46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47</v>
      </c>
      <c r="E50" s="156"/>
      <c r="F50" s="156"/>
      <c r="G50" s="155" t="s">
        <v>48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49</v>
      </c>
      <c r="E61" s="158"/>
      <c r="F61" s="159" t="s">
        <v>50</v>
      </c>
      <c r="G61" s="157" t="s">
        <v>49</v>
      </c>
      <c r="H61" s="158"/>
      <c r="I61" s="158"/>
      <c r="J61" s="160" t="s">
        <v>50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51</v>
      </c>
      <c r="E65" s="161"/>
      <c r="F65" s="161"/>
      <c r="G65" s="155" t="s">
        <v>52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49</v>
      </c>
      <c r="E76" s="158"/>
      <c r="F76" s="159" t="s">
        <v>50</v>
      </c>
      <c r="G76" s="157" t="s">
        <v>49</v>
      </c>
      <c r="H76" s="158"/>
      <c r="I76" s="158"/>
      <c r="J76" s="160" t="s">
        <v>50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Lupenice - silniční propustek na p.č. 3063 v k.ú. Lupenice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Lupenice</v>
      </c>
      <c r="G87" s="38"/>
      <c r="H87" s="38"/>
      <c r="I87" s="30" t="s">
        <v>22</v>
      </c>
      <c r="J87" s="77" t="str">
        <f>IF(J10="","",J10)</f>
        <v>3. 5. 2022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30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30" t="s">
        <v>32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84</v>
      </c>
      <c r="D92" s="167"/>
      <c r="E92" s="167"/>
      <c r="F92" s="167"/>
      <c r="G92" s="167"/>
      <c r="H92" s="167"/>
      <c r="I92" s="167"/>
      <c r="J92" s="168" t="s">
        <v>85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86</v>
      </c>
      <c r="D94" s="38"/>
      <c r="E94" s="38"/>
      <c r="F94" s="38"/>
      <c r="G94" s="38"/>
      <c r="H94" s="38"/>
      <c r="I94" s="38"/>
      <c r="J94" s="108">
        <f>J121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87</v>
      </c>
    </row>
    <row r="95" s="9" customFormat="1" ht="24.96" customHeight="1">
      <c r="A95" s="9"/>
      <c r="B95" s="170"/>
      <c r="C95" s="171"/>
      <c r="D95" s="172" t="s">
        <v>88</v>
      </c>
      <c r="E95" s="173"/>
      <c r="F95" s="173"/>
      <c r="G95" s="173"/>
      <c r="H95" s="173"/>
      <c r="I95" s="173"/>
      <c r="J95" s="174">
        <f>J122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89</v>
      </c>
      <c r="E96" s="179"/>
      <c r="F96" s="179"/>
      <c r="G96" s="179"/>
      <c r="H96" s="179"/>
      <c r="I96" s="179"/>
      <c r="J96" s="180">
        <f>J123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90</v>
      </c>
      <c r="E97" s="179"/>
      <c r="F97" s="179"/>
      <c r="G97" s="179"/>
      <c r="H97" s="179"/>
      <c r="I97" s="179"/>
      <c r="J97" s="180">
        <f>J134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91</v>
      </c>
      <c r="E98" s="179"/>
      <c r="F98" s="179"/>
      <c r="G98" s="179"/>
      <c r="H98" s="179"/>
      <c r="I98" s="179"/>
      <c r="J98" s="180">
        <f>J140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92</v>
      </c>
      <c r="E99" s="179"/>
      <c r="F99" s="179"/>
      <c r="G99" s="179"/>
      <c r="H99" s="179"/>
      <c r="I99" s="179"/>
      <c r="J99" s="180">
        <f>J144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93</v>
      </c>
      <c r="E100" s="179"/>
      <c r="F100" s="179"/>
      <c r="G100" s="179"/>
      <c r="H100" s="179"/>
      <c r="I100" s="179"/>
      <c r="J100" s="180">
        <f>J147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94</v>
      </c>
      <c r="E101" s="179"/>
      <c r="F101" s="179"/>
      <c r="G101" s="179"/>
      <c r="H101" s="179"/>
      <c r="I101" s="179"/>
      <c r="J101" s="180">
        <f>J170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0"/>
      <c r="C102" s="171"/>
      <c r="D102" s="172" t="s">
        <v>95</v>
      </c>
      <c r="E102" s="173"/>
      <c r="F102" s="173"/>
      <c r="G102" s="173"/>
      <c r="H102" s="173"/>
      <c r="I102" s="173"/>
      <c r="J102" s="174">
        <f>J173</f>
        <v>0</v>
      </c>
      <c r="K102" s="171"/>
      <c r="L102" s="17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6"/>
      <c r="C103" s="177"/>
      <c r="D103" s="178" t="s">
        <v>96</v>
      </c>
      <c r="E103" s="179"/>
      <c r="F103" s="179"/>
      <c r="G103" s="179"/>
      <c r="H103" s="179"/>
      <c r="I103" s="179"/>
      <c r="J103" s="180">
        <f>J174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97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E7</f>
        <v>Lupenice - silniční propustek na p.č. 3063 v k.ú. Lupenice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F10</f>
        <v>Lupenice</v>
      </c>
      <c r="G115" s="38"/>
      <c r="H115" s="38"/>
      <c r="I115" s="30" t="s">
        <v>22</v>
      </c>
      <c r="J115" s="77" t="str">
        <f>IF(J10="","",J10)</f>
        <v>3. 5. 2022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E13</f>
        <v xml:space="preserve"> </v>
      </c>
      <c r="G117" s="38"/>
      <c r="H117" s="38"/>
      <c r="I117" s="30" t="s">
        <v>30</v>
      </c>
      <c r="J117" s="34" t="str">
        <f>E19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IF(E16="","",E16)</f>
        <v>Vyplň údaj</v>
      </c>
      <c r="G118" s="38"/>
      <c r="H118" s="38"/>
      <c r="I118" s="30" t="s">
        <v>32</v>
      </c>
      <c r="J118" s="34" t="str">
        <f>E22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2"/>
      <c r="B120" s="183"/>
      <c r="C120" s="184" t="s">
        <v>98</v>
      </c>
      <c r="D120" s="185" t="s">
        <v>59</v>
      </c>
      <c r="E120" s="185" t="s">
        <v>55</v>
      </c>
      <c r="F120" s="185" t="s">
        <v>56</v>
      </c>
      <c r="G120" s="185" t="s">
        <v>99</v>
      </c>
      <c r="H120" s="185" t="s">
        <v>100</v>
      </c>
      <c r="I120" s="185" t="s">
        <v>101</v>
      </c>
      <c r="J120" s="185" t="s">
        <v>85</v>
      </c>
      <c r="K120" s="186" t="s">
        <v>102</v>
      </c>
      <c r="L120" s="187"/>
      <c r="M120" s="98" t="s">
        <v>1</v>
      </c>
      <c r="N120" s="99" t="s">
        <v>38</v>
      </c>
      <c r="O120" s="99" t="s">
        <v>103</v>
      </c>
      <c r="P120" s="99" t="s">
        <v>104</v>
      </c>
      <c r="Q120" s="99" t="s">
        <v>105</v>
      </c>
      <c r="R120" s="99" t="s">
        <v>106</v>
      </c>
      <c r="S120" s="99" t="s">
        <v>107</v>
      </c>
      <c r="T120" s="100" t="s">
        <v>108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="2" customFormat="1" ht="22.8" customHeight="1">
      <c r="A121" s="36"/>
      <c r="B121" s="37"/>
      <c r="C121" s="105" t="s">
        <v>109</v>
      </c>
      <c r="D121" s="38"/>
      <c r="E121" s="38"/>
      <c r="F121" s="38"/>
      <c r="G121" s="38"/>
      <c r="H121" s="38"/>
      <c r="I121" s="38"/>
      <c r="J121" s="188">
        <f>BK121</f>
        <v>0</v>
      </c>
      <c r="K121" s="38"/>
      <c r="L121" s="42"/>
      <c r="M121" s="101"/>
      <c r="N121" s="189"/>
      <c r="O121" s="102"/>
      <c r="P121" s="190">
        <f>P122+P173</f>
        <v>0</v>
      </c>
      <c r="Q121" s="102"/>
      <c r="R121" s="190">
        <f>R122+R173</f>
        <v>19.316375000000001</v>
      </c>
      <c r="S121" s="102"/>
      <c r="T121" s="191">
        <f>T122+T173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73</v>
      </c>
      <c r="AU121" s="15" t="s">
        <v>87</v>
      </c>
      <c r="BK121" s="192">
        <f>BK122+BK173</f>
        <v>0</v>
      </c>
    </row>
    <row r="122" s="12" customFormat="1" ht="25.92" customHeight="1">
      <c r="A122" s="12"/>
      <c r="B122" s="193"/>
      <c r="C122" s="194"/>
      <c r="D122" s="195" t="s">
        <v>73</v>
      </c>
      <c r="E122" s="196" t="s">
        <v>110</v>
      </c>
      <c r="F122" s="196" t="s">
        <v>111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P123+P134+P140+P144+P147+P170</f>
        <v>0</v>
      </c>
      <c r="Q122" s="201"/>
      <c r="R122" s="202">
        <f>R123+R134+R140+R144+R147+R170</f>
        <v>19.20993</v>
      </c>
      <c r="S122" s="201"/>
      <c r="T122" s="203">
        <f>T123+T134+T140+T144+T147+T170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79</v>
      </c>
      <c r="AT122" s="205" t="s">
        <v>73</v>
      </c>
      <c r="AU122" s="205" t="s">
        <v>74</v>
      </c>
      <c r="AY122" s="204" t="s">
        <v>112</v>
      </c>
      <c r="BK122" s="206">
        <f>BK123+BK134+BK140+BK144+BK147+BK170</f>
        <v>0</v>
      </c>
    </row>
    <row r="123" s="12" customFormat="1" ht="22.8" customHeight="1">
      <c r="A123" s="12"/>
      <c r="B123" s="193"/>
      <c r="C123" s="194"/>
      <c r="D123" s="195" t="s">
        <v>73</v>
      </c>
      <c r="E123" s="207" t="s">
        <v>79</v>
      </c>
      <c r="F123" s="207" t="s">
        <v>113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SUM(P124:P133)</f>
        <v>0</v>
      </c>
      <c r="Q123" s="201"/>
      <c r="R123" s="202">
        <f>SUM(R124:R133)</f>
        <v>0</v>
      </c>
      <c r="S123" s="201"/>
      <c r="T123" s="203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79</v>
      </c>
      <c r="AT123" s="205" t="s">
        <v>73</v>
      </c>
      <c r="AU123" s="205" t="s">
        <v>79</v>
      </c>
      <c r="AY123" s="204" t="s">
        <v>112</v>
      </c>
      <c r="BK123" s="206">
        <f>SUM(BK124:BK133)</f>
        <v>0</v>
      </c>
    </row>
    <row r="124" s="2" customFormat="1" ht="33" customHeight="1">
      <c r="A124" s="36"/>
      <c r="B124" s="37"/>
      <c r="C124" s="209" t="s">
        <v>79</v>
      </c>
      <c r="D124" s="209" t="s">
        <v>114</v>
      </c>
      <c r="E124" s="210" t="s">
        <v>115</v>
      </c>
      <c r="F124" s="211" t="s">
        <v>116</v>
      </c>
      <c r="G124" s="212" t="s">
        <v>117</v>
      </c>
      <c r="H124" s="213">
        <v>15</v>
      </c>
      <c r="I124" s="214"/>
      <c r="J124" s="215">
        <f>ROUND(I124*H124,2)</f>
        <v>0</v>
      </c>
      <c r="K124" s="211" t="s">
        <v>118</v>
      </c>
      <c r="L124" s="42"/>
      <c r="M124" s="216" t="s">
        <v>1</v>
      </c>
      <c r="N124" s="217" t="s">
        <v>39</v>
      </c>
      <c r="O124" s="89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0" t="s">
        <v>119</v>
      </c>
      <c r="AT124" s="220" t="s">
        <v>114</v>
      </c>
      <c r="AU124" s="220" t="s">
        <v>81</v>
      </c>
      <c r="AY124" s="15" t="s">
        <v>112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5" t="s">
        <v>79</v>
      </c>
      <c r="BK124" s="221">
        <f>ROUND(I124*H124,2)</f>
        <v>0</v>
      </c>
      <c r="BL124" s="15" t="s">
        <v>119</v>
      </c>
      <c r="BM124" s="220" t="s">
        <v>120</v>
      </c>
    </row>
    <row r="125" s="2" customFormat="1">
      <c r="A125" s="36"/>
      <c r="B125" s="37"/>
      <c r="C125" s="38"/>
      <c r="D125" s="222" t="s">
        <v>121</v>
      </c>
      <c r="E125" s="38"/>
      <c r="F125" s="223" t="s">
        <v>122</v>
      </c>
      <c r="G125" s="38"/>
      <c r="H125" s="38"/>
      <c r="I125" s="224"/>
      <c r="J125" s="38"/>
      <c r="K125" s="38"/>
      <c r="L125" s="42"/>
      <c r="M125" s="225"/>
      <c r="N125" s="226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121</v>
      </c>
      <c r="AU125" s="15" t="s">
        <v>81</v>
      </c>
    </row>
    <row r="126" s="13" customFormat="1">
      <c r="A126" s="13"/>
      <c r="B126" s="227"/>
      <c r="C126" s="228"/>
      <c r="D126" s="222" t="s">
        <v>123</v>
      </c>
      <c r="E126" s="229" t="s">
        <v>1</v>
      </c>
      <c r="F126" s="230" t="s">
        <v>124</v>
      </c>
      <c r="G126" s="228"/>
      <c r="H126" s="231">
        <v>15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123</v>
      </c>
      <c r="AU126" s="237" t="s">
        <v>81</v>
      </c>
      <c r="AV126" s="13" t="s">
        <v>81</v>
      </c>
      <c r="AW126" s="13" t="s">
        <v>31</v>
      </c>
      <c r="AX126" s="13" t="s">
        <v>79</v>
      </c>
      <c r="AY126" s="237" t="s">
        <v>112</v>
      </c>
    </row>
    <row r="127" s="2" customFormat="1" ht="37.8" customHeight="1">
      <c r="A127" s="36"/>
      <c r="B127" s="37"/>
      <c r="C127" s="209" t="s">
        <v>81</v>
      </c>
      <c r="D127" s="209" t="s">
        <v>114</v>
      </c>
      <c r="E127" s="210" t="s">
        <v>125</v>
      </c>
      <c r="F127" s="211" t="s">
        <v>126</v>
      </c>
      <c r="G127" s="212" t="s">
        <v>117</v>
      </c>
      <c r="H127" s="213">
        <v>12</v>
      </c>
      <c r="I127" s="214"/>
      <c r="J127" s="215">
        <f>ROUND(I127*H127,2)</f>
        <v>0</v>
      </c>
      <c r="K127" s="211" t="s">
        <v>118</v>
      </c>
      <c r="L127" s="42"/>
      <c r="M127" s="216" t="s">
        <v>1</v>
      </c>
      <c r="N127" s="217" t="s">
        <v>39</v>
      </c>
      <c r="O127" s="89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0" t="s">
        <v>119</v>
      </c>
      <c r="AT127" s="220" t="s">
        <v>114</v>
      </c>
      <c r="AU127" s="220" t="s">
        <v>81</v>
      </c>
      <c r="AY127" s="15" t="s">
        <v>112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5" t="s">
        <v>79</v>
      </c>
      <c r="BK127" s="221">
        <f>ROUND(I127*H127,2)</f>
        <v>0</v>
      </c>
      <c r="BL127" s="15" t="s">
        <v>119</v>
      </c>
      <c r="BM127" s="220" t="s">
        <v>127</v>
      </c>
    </row>
    <row r="128" s="2" customFormat="1">
      <c r="A128" s="36"/>
      <c r="B128" s="37"/>
      <c r="C128" s="38"/>
      <c r="D128" s="222" t="s">
        <v>121</v>
      </c>
      <c r="E128" s="38"/>
      <c r="F128" s="223" t="s">
        <v>128</v>
      </c>
      <c r="G128" s="38"/>
      <c r="H128" s="38"/>
      <c r="I128" s="224"/>
      <c r="J128" s="38"/>
      <c r="K128" s="38"/>
      <c r="L128" s="42"/>
      <c r="M128" s="225"/>
      <c r="N128" s="226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121</v>
      </c>
      <c r="AU128" s="15" t="s">
        <v>81</v>
      </c>
    </row>
    <row r="129" s="2" customFormat="1" ht="16.5" customHeight="1">
      <c r="A129" s="36"/>
      <c r="B129" s="37"/>
      <c r="C129" s="209" t="s">
        <v>129</v>
      </c>
      <c r="D129" s="209" t="s">
        <v>114</v>
      </c>
      <c r="E129" s="210" t="s">
        <v>130</v>
      </c>
      <c r="F129" s="211" t="s">
        <v>131</v>
      </c>
      <c r="G129" s="212" t="s">
        <v>117</v>
      </c>
      <c r="H129" s="213">
        <v>12</v>
      </c>
      <c r="I129" s="214"/>
      <c r="J129" s="215">
        <f>ROUND(I129*H129,2)</f>
        <v>0</v>
      </c>
      <c r="K129" s="211" t="s">
        <v>118</v>
      </c>
      <c r="L129" s="42"/>
      <c r="M129" s="216" t="s">
        <v>1</v>
      </c>
      <c r="N129" s="217" t="s">
        <v>39</v>
      </c>
      <c r="O129" s="89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0" t="s">
        <v>119</v>
      </c>
      <c r="AT129" s="220" t="s">
        <v>114</v>
      </c>
      <c r="AU129" s="220" t="s">
        <v>81</v>
      </c>
      <c r="AY129" s="15" t="s">
        <v>112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5" t="s">
        <v>79</v>
      </c>
      <c r="BK129" s="221">
        <f>ROUND(I129*H129,2)</f>
        <v>0</v>
      </c>
      <c r="BL129" s="15" t="s">
        <v>119</v>
      </c>
      <c r="BM129" s="220" t="s">
        <v>132</v>
      </c>
    </row>
    <row r="130" s="2" customFormat="1">
      <c r="A130" s="36"/>
      <c r="B130" s="37"/>
      <c r="C130" s="38"/>
      <c r="D130" s="222" t="s">
        <v>121</v>
      </c>
      <c r="E130" s="38"/>
      <c r="F130" s="223" t="s">
        <v>133</v>
      </c>
      <c r="G130" s="38"/>
      <c r="H130" s="38"/>
      <c r="I130" s="224"/>
      <c r="J130" s="38"/>
      <c r="K130" s="38"/>
      <c r="L130" s="42"/>
      <c r="M130" s="225"/>
      <c r="N130" s="226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121</v>
      </c>
      <c r="AU130" s="15" t="s">
        <v>81</v>
      </c>
    </row>
    <row r="131" s="2" customFormat="1" ht="24.15" customHeight="1">
      <c r="A131" s="36"/>
      <c r="B131" s="37"/>
      <c r="C131" s="209" t="s">
        <v>119</v>
      </c>
      <c r="D131" s="209" t="s">
        <v>114</v>
      </c>
      <c r="E131" s="210" t="s">
        <v>134</v>
      </c>
      <c r="F131" s="211" t="s">
        <v>135</v>
      </c>
      <c r="G131" s="212" t="s">
        <v>136</v>
      </c>
      <c r="H131" s="213">
        <v>19.800000000000001</v>
      </c>
      <c r="I131" s="214"/>
      <c r="J131" s="215">
        <f>ROUND(I131*H131,2)</f>
        <v>0</v>
      </c>
      <c r="K131" s="211" t="s">
        <v>118</v>
      </c>
      <c r="L131" s="42"/>
      <c r="M131" s="216" t="s">
        <v>1</v>
      </c>
      <c r="N131" s="217" t="s">
        <v>39</v>
      </c>
      <c r="O131" s="89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0" t="s">
        <v>119</v>
      </c>
      <c r="AT131" s="220" t="s">
        <v>114</v>
      </c>
      <c r="AU131" s="220" t="s">
        <v>81</v>
      </c>
      <c r="AY131" s="15" t="s">
        <v>112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5" t="s">
        <v>79</v>
      </c>
      <c r="BK131" s="221">
        <f>ROUND(I131*H131,2)</f>
        <v>0</v>
      </c>
      <c r="BL131" s="15" t="s">
        <v>119</v>
      </c>
      <c r="BM131" s="220" t="s">
        <v>137</v>
      </c>
    </row>
    <row r="132" s="2" customFormat="1">
      <c r="A132" s="36"/>
      <c r="B132" s="37"/>
      <c r="C132" s="38"/>
      <c r="D132" s="222" t="s">
        <v>121</v>
      </c>
      <c r="E132" s="38"/>
      <c r="F132" s="223" t="s">
        <v>138</v>
      </c>
      <c r="G132" s="38"/>
      <c r="H132" s="38"/>
      <c r="I132" s="224"/>
      <c r="J132" s="38"/>
      <c r="K132" s="38"/>
      <c r="L132" s="42"/>
      <c r="M132" s="225"/>
      <c r="N132" s="226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121</v>
      </c>
      <c r="AU132" s="15" t="s">
        <v>81</v>
      </c>
    </row>
    <row r="133" s="13" customFormat="1">
      <c r="A133" s="13"/>
      <c r="B133" s="227"/>
      <c r="C133" s="228"/>
      <c r="D133" s="222" t="s">
        <v>123</v>
      </c>
      <c r="E133" s="229" t="s">
        <v>1</v>
      </c>
      <c r="F133" s="230" t="s">
        <v>139</v>
      </c>
      <c r="G133" s="228"/>
      <c r="H133" s="231">
        <v>19.800000000000001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123</v>
      </c>
      <c r="AU133" s="237" t="s">
        <v>81</v>
      </c>
      <c r="AV133" s="13" t="s">
        <v>81</v>
      </c>
      <c r="AW133" s="13" t="s">
        <v>31</v>
      </c>
      <c r="AX133" s="13" t="s">
        <v>79</v>
      </c>
      <c r="AY133" s="237" t="s">
        <v>112</v>
      </c>
    </row>
    <row r="134" s="12" customFormat="1" ht="22.8" customHeight="1">
      <c r="A134" s="12"/>
      <c r="B134" s="193"/>
      <c r="C134" s="194"/>
      <c r="D134" s="195" t="s">
        <v>73</v>
      </c>
      <c r="E134" s="207" t="s">
        <v>81</v>
      </c>
      <c r="F134" s="207" t="s">
        <v>140</v>
      </c>
      <c r="G134" s="194"/>
      <c r="H134" s="194"/>
      <c r="I134" s="197"/>
      <c r="J134" s="208">
        <f>BK134</f>
        <v>0</v>
      </c>
      <c r="K134" s="194"/>
      <c r="L134" s="199"/>
      <c r="M134" s="200"/>
      <c r="N134" s="201"/>
      <c r="O134" s="201"/>
      <c r="P134" s="202">
        <f>SUM(P135:P139)</f>
        <v>0</v>
      </c>
      <c r="Q134" s="201"/>
      <c r="R134" s="202">
        <f>SUM(R135:R139)</f>
        <v>8.8656000000000006</v>
      </c>
      <c r="S134" s="201"/>
      <c r="T134" s="20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79</v>
      </c>
      <c r="AT134" s="205" t="s">
        <v>73</v>
      </c>
      <c r="AU134" s="205" t="s">
        <v>79</v>
      </c>
      <c r="AY134" s="204" t="s">
        <v>112</v>
      </c>
      <c r="BK134" s="206">
        <f>SUM(BK135:BK139)</f>
        <v>0</v>
      </c>
    </row>
    <row r="135" s="2" customFormat="1" ht="24.15" customHeight="1">
      <c r="A135" s="36"/>
      <c r="B135" s="37"/>
      <c r="C135" s="209" t="s">
        <v>141</v>
      </c>
      <c r="D135" s="209" t="s">
        <v>114</v>
      </c>
      <c r="E135" s="210" t="s">
        <v>142</v>
      </c>
      <c r="F135" s="211" t="s">
        <v>143</v>
      </c>
      <c r="G135" s="212" t="s">
        <v>136</v>
      </c>
      <c r="H135" s="213">
        <v>18</v>
      </c>
      <c r="I135" s="214"/>
      <c r="J135" s="215">
        <f>ROUND(I135*H135,2)</f>
        <v>0</v>
      </c>
      <c r="K135" s="211" t="s">
        <v>118</v>
      </c>
      <c r="L135" s="42"/>
      <c r="M135" s="216" t="s">
        <v>1</v>
      </c>
      <c r="N135" s="217" t="s">
        <v>39</v>
      </c>
      <c r="O135" s="89"/>
      <c r="P135" s="218">
        <f>O135*H135</f>
        <v>0</v>
      </c>
      <c r="Q135" s="218">
        <v>0.108</v>
      </c>
      <c r="R135" s="218">
        <f>Q135*H135</f>
        <v>1.944</v>
      </c>
      <c r="S135" s="218">
        <v>0</v>
      </c>
      <c r="T135" s="21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0" t="s">
        <v>119</v>
      </c>
      <c r="AT135" s="220" t="s">
        <v>114</v>
      </c>
      <c r="AU135" s="220" t="s">
        <v>81</v>
      </c>
      <c r="AY135" s="15" t="s">
        <v>112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5" t="s">
        <v>79</v>
      </c>
      <c r="BK135" s="221">
        <f>ROUND(I135*H135,2)</f>
        <v>0</v>
      </c>
      <c r="BL135" s="15" t="s">
        <v>119</v>
      </c>
      <c r="BM135" s="220" t="s">
        <v>144</v>
      </c>
    </row>
    <row r="136" s="2" customFormat="1">
      <c r="A136" s="36"/>
      <c r="B136" s="37"/>
      <c r="C136" s="38"/>
      <c r="D136" s="222" t="s">
        <v>121</v>
      </c>
      <c r="E136" s="38"/>
      <c r="F136" s="223" t="s">
        <v>145</v>
      </c>
      <c r="G136" s="38"/>
      <c r="H136" s="38"/>
      <c r="I136" s="224"/>
      <c r="J136" s="38"/>
      <c r="K136" s="38"/>
      <c r="L136" s="42"/>
      <c r="M136" s="225"/>
      <c r="N136" s="226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121</v>
      </c>
      <c r="AU136" s="15" t="s">
        <v>81</v>
      </c>
    </row>
    <row r="137" s="2" customFormat="1" ht="24.15" customHeight="1">
      <c r="A137" s="36"/>
      <c r="B137" s="37"/>
      <c r="C137" s="238" t="s">
        <v>146</v>
      </c>
      <c r="D137" s="238" t="s">
        <v>147</v>
      </c>
      <c r="E137" s="239" t="s">
        <v>148</v>
      </c>
      <c r="F137" s="240" t="s">
        <v>149</v>
      </c>
      <c r="G137" s="241" t="s">
        <v>150</v>
      </c>
      <c r="H137" s="242">
        <v>6.1799999999999997</v>
      </c>
      <c r="I137" s="243"/>
      <c r="J137" s="244">
        <f>ROUND(I137*H137,2)</f>
        <v>0</v>
      </c>
      <c r="K137" s="240" t="s">
        <v>1</v>
      </c>
      <c r="L137" s="245"/>
      <c r="M137" s="246" t="s">
        <v>1</v>
      </c>
      <c r="N137" s="247" t="s">
        <v>39</v>
      </c>
      <c r="O137" s="89"/>
      <c r="P137" s="218">
        <f>O137*H137</f>
        <v>0</v>
      </c>
      <c r="Q137" s="218">
        <v>1.1200000000000001</v>
      </c>
      <c r="R137" s="218">
        <f>Q137*H137</f>
        <v>6.9216000000000006</v>
      </c>
      <c r="S137" s="218">
        <v>0</v>
      </c>
      <c r="T137" s="21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151</v>
      </c>
      <c r="AT137" s="220" t="s">
        <v>147</v>
      </c>
      <c r="AU137" s="220" t="s">
        <v>81</v>
      </c>
      <c r="AY137" s="15" t="s">
        <v>112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79</v>
      </c>
      <c r="BK137" s="221">
        <f>ROUND(I137*H137,2)</f>
        <v>0</v>
      </c>
      <c r="BL137" s="15" t="s">
        <v>119</v>
      </c>
      <c r="BM137" s="220" t="s">
        <v>152</v>
      </c>
    </row>
    <row r="138" s="2" customFormat="1">
      <c r="A138" s="36"/>
      <c r="B138" s="37"/>
      <c r="C138" s="38"/>
      <c r="D138" s="222" t="s">
        <v>121</v>
      </c>
      <c r="E138" s="38"/>
      <c r="F138" s="223" t="s">
        <v>149</v>
      </c>
      <c r="G138" s="38"/>
      <c r="H138" s="38"/>
      <c r="I138" s="224"/>
      <c r="J138" s="38"/>
      <c r="K138" s="38"/>
      <c r="L138" s="42"/>
      <c r="M138" s="225"/>
      <c r="N138" s="226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121</v>
      </c>
      <c r="AU138" s="15" t="s">
        <v>81</v>
      </c>
    </row>
    <row r="139" s="13" customFormat="1">
      <c r="A139" s="13"/>
      <c r="B139" s="227"/>
      <c r="C139" s="228"/>
      <c r="D139" s="222" t="s">
        <v>123</v>
      </c>
      <c r="E139" s="228"/>
      <c r="F139" s="230" t="s">
        <v>153</v>
      </c>
      <c r="G139" s="228"/>
      <c r="H139" s="231">
        <v>6.1799999999999997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123</v>
      </c>
      <c r="AU139" s="237" t="s">
        <v>81</v>
      </c>
      <c r="AV139" s="13" t="s">
        <v>81</v>
      </c>
      <c r="AW139" s="13" t="s">
        <v>4</v>
      </c>
      <c r="AX139" s="13" t="s">
        <v>79</v>
      </c>
      <c r="AY139" s="237" t="s">
        <v>112</v>
      </c>
    </row>
    <row r="140" s="12" customFormat="1" ht="22.8" customHeight="1">
      <c r="A140" s="12"/>
      <c r="B140" s="193"/>
      <c r="C140" s="194"/>
      <c r="D140" s="195" t="s">
        <v>73</v>
      </c>
      <c r="E140" s="207" t="s">
        <v>141</v>
      </c>
      <c r="F140" s="207" t="s">
        <v>154</v>
      </c>
      <c r="G140" s="194"/>
      <c r="H140" s="194"/>
      <c r="I140" s="197"/>
      <c r="J140" s="208">
        <f>BK140</f>
        <v>0</v>
      </c>
      <c r="K140" s="194"/>
      <c r="L140" s="199"/>
      <c r="M140" s="200"/>
      <c r="N140" s="201"/>
      <c r="O140" s="201"/>
      <c r="P140" s="202">
        <f>SUM(P141:P143)</f>
        <v>0</v>
      </c>
      <c r="Q140" s="201"/>
      <c r="R140" s="202">
        <f>SUM(R141:R143)</f>
        <v>4.5540000000000003</v>
      </c>
      <c r="S140" s="201"/>
      <c r="T140" s="20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4" t="s">
        <v>79</v>
      </c>
      <c r="AT140" s="205" t="s">
        <v>73</v>
      </c>
      <c r="AU140" s="205" t="s">
        <v>79</v>
      </c>
      <c r="AY140" s="204" t="s">
        <v>112</v>
      </c>
      <c r="BK140" s="206">
        <f>SUM(BK141:BK143)</f>
        <v>0</v>
      </c>
    </row>
    <row r="141" s="2" customFormat="1" ht="21.75" customHeight="1">
      <c r="A141" s="36"/>
      <c r="B141" s="37"/>
      <c r="C141" s="209" t="s">
        <v>155</v>
      </c>
      <c r="D141" s="209" t="s">
        <v>114</v>
      </c>
      <c r="E141" s="210" t="s">
        <v>156</v>
      </c>
      <c r="F141" s="211" t="s">
        <v>157</v>
      </c>
      <c r="G141" s="212" t="s">
        <v>136</v>
      </c>
      <c r="H141" s="213">
        <v>19.800000000000001</v>
      </c>
      <c r="I141" s="214"/>
      <c r="J141" s="215">
        <f>ROUND(I141*H141,2)</f>
        <v>0</v>
      </c>
      <c r="K141" s="211" t="s">
        <v>118</v>
      </c>
      <c r="L141" s="42"/>
      <c r="M141" s="216" t="s">
        <v>1</v>
      </c>
      <c r="N141" s="217" t="s">
        <v>39</v>
      </c>
      <c r="O141" s="89"/>
      <c r="P141" s="218">
        <f>O141*H141</f>
        <v>0</v>
      </c>
      <c r="Q141" s="218">
        <v>0.23000000000000001</v>
      </c>
      <c r="R141" s="218">
        <f>Q141*H141</f>
        <v>4.5540000000000003</v>
      </c>
      <c r="S141" s="218">
        <v>0</v>
      </c>
      <c r="T141" s="21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0" t="s">
        <v>119</v>
      </c>
      <c r="AT141" s="220" t="s">
        <v>114</v>
      </c>
      <c r="AU141" s="220" t="s">
        <v>81</v>
      </c>
      <c r="AY141" s="15" t="s">
        <v>112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5" t="s">
        <v>79</v>
      </c>
      <c r="BK141" s="221">
        <f>ROUND(I141*H141,2)</f>
        <v>0</v>
      </c>
      <c r="BL141" s="15" t="s">
        <v>119</v>
      </c>
      <c r="BM141" s="220" t="s">
        <v>158</v>
      </c>
    </row>
    <row r="142" s="2" customFormat="1">
      <c r="A142" s="36"/>
      <c r="B142" s="37"/>
      <c r="C142" s="38"/>
      <c r="D142" s="222" t="s">
        <v>121</v>
      </c>
      <c r="E142" s="38"/>
      <c r="F142" s="223" t="s">
        <v>159</v>
      </c>
      <c r="G142" s="38"/>
      <c r="H142" s="38"/>
      <c r="I142" s="224"/>
      <c r="J142" s="38"/>
      <c r="K142" s="38"/>
      <c r="L142" s="42"/>
      <c r="M142" s="225"/>
      <c r="N142" s="226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121</v>
      </c>
      <c r="AU142" s="15" t="s">
        <v>81</v>
      </c>
    </row>
    <row r="143" s="13" customFormat="1">
      <c r="A143" s="13"/>
      <c r="B143" s="227"/>
      <c r="C143" s="228"/>
      <c r="D143" s="222" t="s">
        <v>123</v>
      </c>
      <c r="E143" s="229" t="s">
        <v>1</v>
      </c>
      <c r="F143" s="230" t="s">
        <v>139</v>
      </c>
      <c r="G143" s="228"/>
      <c r="H143" s="231">
        <v>19.800000000000001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123</v>
      </c>
      <c r="AU143" s="237" t="s">
        <v>81</v>
      </c>
      <c r="AV143" s="13" t="s">
        <v>81</v>
      </c>
      <c r="AW143" s="13" t="s">
        <v>31</v>
      </c>
      <c r="AX143" s="13" t="s">
        <v>79</v>
      </c>
      <c r="AY143" s="237" t="s">
        <v>112</v>
      </c>
    </row>
    <row r="144" s="12" customFormat="1" ht="22.8" customHeight="1">
      <c r="A144" s="12"/>
      <c r="B144" s="193"/>
      <c r="C144" s="194"/>
      <c r="D144" s="195" t="s">
        <v>73</v>
      </c>
      <c r="E144" s="207" t="s">
        <v>146</v>
      </c>
      <c r="F144" s="207" t="s">
        <v>160</v>
      </c>
      <c r="G144" s="194"/>
      <c r="H144" s="194"/>
      <c r="I144" s="197"/>
      <c r="J144" s="208">
        <f>BK144</f>
        <v>0</v>
      </c>
      <c r="K144" s="194"/>
      <c r="L144" s="199"/>
      <c r="M144" s="200"/>
      <c r="N144" s="201"/>
      <c r="O144" s="201"/>
      <c r="P144" s="202">
        <f>SUM(P145:P146)</f>
        <v>0</v>
      </c>
      <c r="Q144" s="201"/>
      <c r="R144" s="202">
        <f>SUM(R145:R146)</f>
        <v>0.010499999999999999</v>
      </c>
      <c r="S144" s="201"/>
      <c r="T144" s="203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4" t="s">
        <v>79</v>
      </c>
      <c r="AT144" s="205" t="s">
        <v>73</v>
      </c>
      <c r="AU144" s="205" t="s">
        <v>79</v>
      </c>
      <c r="AY144" s="204" t="s">
        <v>112</v>
      </c>
      <c r="BK144" s="206">
        <f>SUM(BK145:BK146)</f>
        <v>0</v>
      </c>
    </row>
    <row r="145" s="2" customFormat="1" ht="24.15" customHeight="1">
      <c r="A145" s="36"/>
      <c r="B145" s="37"/>
      <c r="C145" s="209" t="s">
        <v>151</v>
      </c>
      <c r="D145" s="209" t="s">
        <v>114</v>
      </c>
      <c r="E145" s="210" t="s">
        <v>161</v>
      </c>
      <c r="F145" s="211" t="s">
        <v>162</v>
      </c>
      <c r="G145" s="212" t="s">
        <v>163</v>
      </c>
      <c r="H145" s="213">
        <v>75</v>
      </c>
      <c r="I145" s="214"/>
      <c r="J145" s="215">
        <f>ROUND(I145*H145,2)</f>
        <v>0</v>
      </c>
      <c r="K145" s="211" t="s">
        <v>118</v>
      </c>
      <c r="L145" s="42"/>
      <c r="M145" s="216" t="s">
        <v>1</v>
      </c>
      <c r="N145" s="217" t="s">
        <v>39</v>
      </c>
      <c r="O145" s="89"/>
      <c r="P145" s="218">
        <f>O145*H145</f>
        <v>0</v>
      </c>
      <c r="Q145" s="218">
        <v>0.00013999999999999999</v>
      </c>
      <c r="R145" s="218">
        <f>Q145*H145</f>
        <v>0.010499999999999999</v>
      </c>
      <c r="S145" s="218">
        <v>0</v>
      </c>
      <c r="T145" s="21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0" t="s">
        <v>119</v>
      </c>
      <c r="AT145" s="220" t="s">
        <v>114</v>
      </c>
      <c r="AU145" s="220" t="s">
        <v>81</v>
      </c>
      <c r="AY145" s="15" t="s">
        <v>112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5" t="s">
        <v>79</v>
      </c>
      <c r="BK145" s="221">
        <f>ROUND(I145*H145,2)</f>
        <v>0</v>
      </c>
      <c r="BL145" s="15" t="s">
        <v>119</v>
      </c>
      <c r="BM145" s="220" t="s">
        <v>164</v>
      </c>
    </row>
    <row r="146" s="2" customFormat="1">
      <c r="A146" s="36"/>
      <c r="B146" s="37"/>
      <c r="C146" s="38"/>
      <c r="D146" s="222" t="s">
        <v>121</v>
      </c>
      <c r="E146" s="38"/>
      <c r="F146" s="223" t="s">
        <v>165</v>
      </c>
      <c r="G146" s="38"/>
      <c r="H146" s="38"/>
      <c r="I146" s="224"/>
      <c r="J146" s="38"/>
      <c r="K146" s="38"/>
      <c r="L146" s="42"/>
      <c r="M146" s="225"/>
      <c r="N146" s="226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121</v>
      </c>
      <c r="AU146" s="15" t="s">
        <v>81</v>
      </c>
    </row>
    <row r="147" s="12" customFormat="1" ht="22.8" customHeight="1">
      <c r="A147" s="12"/>
      <c r="B147" s="193"/>
      <c r="C147" s="194"/>
      <c r="D147" s="195" t="s">
        <v>73</v>
      </c>
      <c r="E147" s="207" t="s">
        <v>166</v>
      </c>
      <c r="F147" s="207" t="s">
        <v>167</v>
      </c>
      <c r="G147" s="194"/>
      <c r="H147" s="194"/>
      <c r="I147" s="197"/>
      <c r="J147" s="208">
        <f>BK147</f>
        <v>0</v>
      </c>
      <c r="K147" s="194"/>
      <c r="L147" s="199"/>
      <c r="M147" s="200"/>
      <c r="N147" s="201"/>
      <c r="O147" s="201"/>
      <c r="P147" s="202">
        <f>SUM(P148:P169)</f>
        <v>0</v>
      </c>
      <c r="Q147" s="201"/>
      <c r="R147" s="202">
        <f>SUM(R148:R169)</f>
        <v>5.7798300000000005</v>
      </c>
      <c r="S147" s="201"/>
      <c r="T147" s="203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4" t="s">
        <v>79</v>
      </c>
      <c r="AT147" s="205" t="s">
        <v>73</v>
      </c>
      <c r="AU147" s="205" t="s">
        <v>79</v>
      </c>
      <c r="AY147" s="204" t="s">
        <v>112</v>
      </c>
      <c r="BK147" s="206">
        <f>SUM(BK148:BK169)</f>
        <v>0</v>
      </c>
    </row>
    <row r="148" s="2" customFormat="1" ht="24.15" customHeight="1">
      <c r="A148" s="36"/>
      <c r="B148" s="37"/>
      <c r="C148" s="209" t="s">
        <v>166</v>
      </c>
      <c r="D148" s="209" t="s">
        <v>114</v>
      </c>
      <c r="E148" s="210" t="s">
        <v>168</v>
      </c>
      <c r="F148" s="211" t="s">
        <v>169</v>
      </c>
      <c r="G148" s="212" t="s">
        <v>170</v>
      </c>
      <c r="H148" s="213">
        <v>12</v>
      </c>
      <c r="I148" s="214"/>
      <c r="J148" s="215">
        <f>ROUND(I148*H148,2)</f>
        <v>0</v>
      </c>
      <c r="K148" s="211" t="s">
        <v>118</v>
      </c>
      <c r="L148" s="42"/>
      <c r="M148" s="216" t="s">
        <v>1</v>
      </c>
      <c r="N148" s="217" t="s">
        <v>39</v>
      </c>
      <c r="O148" s="89"/>
      <c r="P148" s="218">
        <f>O148*H148</f>
        <v>0</v>
      </c>
      <c r="Q148" s="218">
        <v>0.00073999999999999999</v>
      </c>
      <c r="R148" s="218">
        <f>Q148*H148</f>
        <v>0.008879999999999999</v>
      </c>
      <c r="S148" s="218">
        <v>0</v>
      </c>
      <c r="T148" s="21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0" t="s">
        <v>119</v>
      </c>
      <c r="AT148" s="220" t="s">
        <v>114</v>
      </c>
      <c r="AU148" s="220" t="s">
        <v>81</v>
      </c>
      <c r="AY148" s="15" t="s">
        <v>112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5" t="s">
        <v>79</v>
      </c>
      <c r="BK148" s="221">
        <f>ROUND(I148*H148,2)</f>
        <v>0</v>
      </c>
      <c r="BL148" s="15" t="s">
        <v>119</v>
      </c>
      <c r="BM148" s="220" t="s">
        <v>171</v>
      </c>
    </row>
    <row r="149" s="2" customFormat="1">
      <c r="A149" s="36"/>
      <c r="B149" s="37"/>
      <c r="C149" s="38"/>
      <c r="D149" s="222" t="s">
        <v>121</v>
      </c>
      <c r="E149" s="38"/>
      <c r="F149" s="223" t="s">
        <v>172</v>
      </c>
      <c r="G149" s="38"/>
      <c r="H149" s="38"/>
      <c r="I149" s="224"/>
      <c r="J149" s="38"/>
      <c r="K149" s="38"/>
      <c r="L149" s="42"/>
      <c r="M149" s="225"/>
      <c r="N149" s="226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121</v>
      </c>
      <c r="AU149" s="15" t="s">
        <v>81</v>
      </c>
    </row>
    <row r="150" s="2" customFormat="1" ht="24.15" customHeight="1">
      <c r="A150" s="36"/>
      <c r="B150" s="37"/>
      <c r="C150" s="209" t="s">
        <v>173</v>
      </c>
      <c r="D150" s="209" t="s">
        <v>114</v>
      </c>
      <c r="E150" s="210" t="s">
        <v>174</v>
      </c>
      <c r="F150" s="211" t="s">
        <v>175</v>
      </c>
      <c r="G150" s="212" t="s">
        <v>170</v>
      </c>
      <c r="H150" s="213">
        <v>18</v>
      </c>
      <c r="I150" s="214"/>
      <c r="J150" s="215">
        <f>ROUND(I150*H150,2)</f>
        <v>0</v>
      </c>
      <c r="K150" s="211" t="s">
        <v>118</v>
      </c>
      <c r="L150" s="42"/>
      <c r="M150" s="216" t="s">
        <v>1</v>
      </c>
      <c r="N150" s="217" t="s">
        <v>39</v>
      </c>
      <c r="O150" s="89"/>
      <c r="P150" s="218">
        <f>O150*H150</f>
        <v>0</v>
      </c>
      <c r="Q150" s="218">
        <v>0.26086999999999999</v>
      </c>
      <c r="R150" s="218">
        <f>Q150*H150</f>
        <v>4.6956600000000002</v>
      </c>
      <c r="S150" s="218">
        <v>0</v>
      </c>
      <c r="T150" s="21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0" t="s">
        <v>119</v>
      </c>
      <c r="AT150" s="220" t="s">
        <v>114</v>
      </c>
      <c r="AU150" s="220" t="s">
        <v>81</v>
      </c>
      <c r="AY150" s="15" t="s">
        <v>112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5" t="s">
        <v>79</v>
      </c>
      <c r="BK150" s="221">
        <f>ROUND(I150*H150,2)</f>
        <v>0</v>
      </c>
      <c r="BL150" s="15" t="s">
        <v>119</v>
      </c>
      <c r="BM150" s="220" t="s">
        <v>176</v>
      </c>
    </row>
    <row r="151" s="2" customFormat="1">
      <c r="A151" s="36"/>
      <c r="B151" s="37"/>
      <c r="C151" s="38"/>
      <c r="D151" s="222" t="s">
        <v>121</v>
      </c>
      <c r="E151" s="38"/>
      <c r="F151" s="223" t="s">
        <v>177</v>
      </c>
      <c r="G151" s="38"/>
      <c r="H151" s="38"/>
      <c r="I151" s="224"/>
      <c r="J151" s="38"/>
      <c r="K151" s="38"/>
      <c r="L151" s="42"/>
      <c r="M151" s="225"/>
      <c r="N151" s="226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121</v>
      </c>
      <c r="AU151" s="15" t="s">
        <v>81</v>
      </c>
    </row>
    <row r="152" s="2" customFormat="1" ht="24.15" customHeight="1">
      <c r="A152" s="36"/>
      <c r="B152" s="37"/>
      <c r="C152" s="209" t="s">
        <v>178</v>
      </c>
      <c r="D152" s="209" t="s">
        <v>114</v>
      </c>
      <c r="E152" s="210" t="s">
        <v>179</v>
      </c>
      <c r="F152" s="211" t="s">
        <v>180</v>
      </c>
      <c r="G152" s="212" t="s">
        <v>170</v>
      </c>
      <c r="H152" s="213">
        <v>2</v>
      </c>
      <c r="I152" s="214"/>
      <c r="J152" s="215">
        <f>ROUND(I152*H152,2)</f>
        <v>0</v>
      </c>
      <c r="K152" s="211" t="s">
        <v>118</v>
      </c>
      <c r="L152" s="42"/>
      <c r="M152" s="216" t="s">
        <v>1</v>
      </c>
      <c r="N152" s="217" t="s">
        <v>39</v>
      </c>
      <c r="O152" s="89"/>
      <c r="P152" s="218">
        <f>O152*H152</f>
        <v>0</v>
      </c>
      <c r="Q152" s="218">
        <v>0.22237000000000001</v>
      </c>
      <c r="R152" s="218">
        <f>Q152*H152</f>
        <v>0.44474000000000002</v>
      </c>
      <c r="S152" s="218">
        <v>0</v>
      </c>
      <c r="T152" s="21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0" t="s">
        <v>119</v>
      </c>
      <c r="AT152" s="220" t="s">
        <v>114</v>
      </c>
      <c r="AU152" s="220" t="s">
        <v>81</v>
      </c>
      <c r="AY152" s="15" t="s">
        <v>112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5" t="s">
        <v>79</v>
      </c>
      <c r="BK152" s="221">
        <f>ROUND(I152*H152,2)</f>
        <v>0</v>
      </c>
      <c r="BL152" s="15" t="s">
        <v>119</v>
      </c>
      <c r="BM152" s="220" t="s">
        <v>181</v>
      </c>
    </row>
    <row r="153" s="2" customFormat="1">
      <c r="A153" s="36"/>
      <c r="B153" s="37"/>
      <c r="C153" s="38"/>
      <c r="D153" s="222" t="s">
        <v>121</v>
      </c>
      <c r="E153" s="38"/>
      <c r="F153" s="223" t="s">
        <v>182</v>
      </c>
      <c r="G153" s="38"/>
      <c r="H153" s="38"/>
      <c r="I153" s="224"/>
      <c r="J153" s="38"/>
      <c r="K153" s="38"/>
      <c r="L153" s="42"/>
      <c r="M153" s="225"/>
      <c r="N153" s="226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121</v>
      </c>
      <c r="AU153" s="15" t="s">
        <v>81</v>
      </c>
    </row>
    <row r="154" s="2" customFormat="1" ht="24.15" customHeight="1">
      <c r="A154" s="36"/>
      <c r="B154" s="37"/>
      <c r="C154" s="209" t="s">
        <v>183</v>
      </c>
      <c r="D154" s="209" t="s">
        <v>114</v>
      </c>
      <c r="E154" s="210" t="s">
        <v>184</v>
      </c>
      <c r="F154" s="211" t="s">
        <v>185</v>
      </c>
      <c r="G154" s="212" t="s">
        <v>150</v>
      </c>
      <c r="H154" s="213">
        <v>5</v>
      </c>
      <c r="I154" s="214"/>
      <c r="J154" s="215">
        <f>ROUND(I154*H154,2)</f>
        <v>0</v>
      </c>
      <c r="K154" s="211" t="s">
        <v>118</v>
      </c>
      <c r="L154" s="42"/>
      <c r="M154" s="216" t="s">
        <v>1</v>
      </c>
      <c r="N154" s="217" t="s">
        <v>39</v>
      </c>
      <c r="O154" s="89"/>
      <c r="P154" s="218">
        <f>O154*H154</f>
        <v>0</v>
      </c>
      <c r="Q154" s="218">
        <v>0.00069999999999999999</v>
      </c>
      <c r="R154" s="218">
        <f>Q154*H154</f>
        <v>0.0035000000000000001</v>
      </c>
      <c r="S154" s="218">
        <v>0</v>
      </c>
      <c r="T154" s="21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0" t="s">
        <v>119</v>
      </c>
      <c r="AT154" s="220" t="s">
        <v>114</v>
      </c>
      <c r="AU154" s="220" t="s">
        <v>81</v>
      </c>
      <c r="AY154" s="15" t="s">
        <v>112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5" t="s">
        <v>79</v>
      </c>
      <c r="BK154" s="221">
        <f>ROUND(I154*H154,2)</f>
        <v>0</v>
      </c>
      <c r="BL154" s="15" t="s">
        <v>119</v>
      </c>
      <c r="BM154" s="220" t="s">
        <v>186</v>
      </c>
    </row>
    <row r="155" s="2" customFormat="1">
      <c r="A155" s="36"/>
      <c r="B155" s="37"/>
      <c r="C155" s="38"/>
      <c r="D155" s="222" t="s">
        <v>121</v>
      </c>
      <c r="E155" s="38"/>
      <c r="F155" s="223" t="s">
        <v>187</v>
      </c>
      <c r="G155" s="38"/>
      <c r="H155" s="38"/>
      <c r="I155" s="224"/>
      <c r="J155" s="38"/>
      <c r="K155" s="38"/>
      <c r="L155" s="42"/>
      <c r="M155" s="225"/>
      <c r="N155" s="226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121</v>
      </c>
      <c r="AU155" s="15" t="s">
        <v>81</v>
      </c>
    </row>
    <row r="156" s="2" customFormat="1" ht="16.5" customHeight="1">
      <c r="A156" s="36"/>
      <c r="B156" s="37"/>
      <c r="C156" s="238" t="s">
        <v>188</v>
      </c>
      <c r="D156" s="238" t="s">
        <v>147</v>
      </c>
      <c r="E156" s="239" t="s">
        <v>189</v>
      </c>
      <c r="F156" s="240" t="s">
        <v>190</v>
      </c>
      <c r="G156" s="241" t="s">
        <v>150</v>
      </c>
      <c r="H156" s="242">
        <v>2</v>
      </c>
      <c r="I156" s="243"/>
      <c r="J156" s="244">
        <f>ROUND(I156*H156,2)</f>
        <v>0</v>
      </c>
      <c r="K156" s="240" t="s">
        <v>118</v>
      </c>
      <c r="L156" s="245"/>
      <c r="M156" s="246" t="s">
        <v>1</v>
      </c>
      <c r="N156" s="247" t="s">
        <v>39</v>
      </c>
      <c r="O156" s="89"/>
      <c r="P156" s="218">
        <f>O156*H156</f>
        <v>0</v>
      </c>
      <c r="Q156" s="218">
        <v>0.0040000000000000001</v>
      </c>
      <c r="R156" s="218">
        <f>Q156*H156</f>
        <v>0.0080000000000000002</v>
      </c>
      <c r="S156" s="218">
        <v>0</v>
      </c>
      <c r="T156" s="21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0" t="s">
        <v>151</v>
      </c>
      <c r="AT156" s="220" t="s">
        <v>147</v>
      </c>
      <c r="AU156" s="220" t="s">
        <v>81</v>
      </c>
      <c r="AY156" s="15" t="s">
        <v>112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5" t="s">
        <v>79</v>
      </c>
      <c r="BK156" s="221">
        <f>ROUND(I156*H156,2)</f>
        <v>0</v>
      </c>
      <c r="BL156" s="15" t="s">
        <v>119</v>
      </c>
      <c r="BM156" s="220" t="s">
        <v>191</v>
      </c>
    </row>
    <row r="157" s="2" customFormat="1">
      <c r="A157" s="36"/>
      <c r="B157" s="37"/>
      <c r="C157" s="38"/>
      <c r="D157" s="222" t="s">
        <v>121</v>
      </c>
      <c r="E157" s="38"/>
      <c r="F157" s="223" t="s">
        <v>190</v>
      </c>
      <c r="G157" s="38"/>
      <c r="H157" s="38"/>
      <c r="I157" s="224"/>
      <c r="J157" s="38"/>
      <c r="K157" s="38"/>
      <c r="L157" s="42"/>
      <c r="M157" s="225"/>
      <c r="N157" s="226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121</v>
      </c>
      <c r="AU157" s="15" t="s">
        <v>81</v>
      </c>
    </row>
    <row r="158" s="2" customFormat="1" ht="24.15" customHeight="1">
      <c r="A158" s="36"/>
      <c r="B158" s="37"/>
      <c r="C158" s="238" t="s">
        <v>192</v>
      </c>
      <c r="D158" s="238" t="s">
        <v>147</v>
      </c>
      <c r="E158" s="239" t="s">
        <v>193</v>
      </c>
      <c r="F158" s="240" t="s">
        <v>194</v>
      </c>
      <c r="G158" s="241" t="s">
        <v>150</v>
      </c>
      <c r="H158" s="242">
        <v>3</v>
      </c>
      <c r="I158" s="243"/>
      <c r="J158" s="244">
        <f>ROUND(I158*H158,2)</f>
        <v>0</v>
      </c>
      <c r="K158" s="240" t="s">
        <v>118</v>
      </c>
      <c r="L158" s="245"/>
      <c r="M158" s="246" t="s">
        <v>1</v>
      </c>
      <c r="N158" s="247" t="s">
        <v>39</v>
      </c>
      <c r="O158" s="89"/>
      <c r="P158" s="218">
        <f>O158*H158</f>
        <v>0</v>
      </c>
      <c r="Q158" s="218">
        <v>0.0025000000000000001</v>
      </c>
      <c r="R158" s="218">
        <f>Q158*H158</f>
        <v>0.0074999999999999997</v>
      </c>
      <c r="S158" s="218">
        <v>0</v>
      </c>
      <c r="T158" s="21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0" t="s">
        <v>151</v>
      </c>
      <c r="AT158" s="220" t="s">
        <v>147</v>
      </c>
      <c r="AU158" s="220" t="s">
        <v>81</v>
      </c>
      <c r="AY158" s="15" t="s">
        <v>112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5" t="s">
        <v>79</v>
      </c>
      <c r="BK158" s="221">
        <f>ROUND(I158*H158,2)</f>
        <v>0</v>
      </c>
      <c r="BL158" s="15" t="s">
        <v>119</v>
      </c>
      <c r="BM158" s="220" t="s">
        <v>195</v>
      </c>
    </row>
    <row r="159" s="2" customFormat="1">
      <c r="A159" s="36"/>
      <c r="B159" s="37"/>
      <c r="C159" s="38"/>
      <c r="D159" s="222" t="s">
        <v>121</v>
      </c>
      <c r="E159" s="38"/>
      <c r="F159" s="223" t="s">
        <v>194</v>
      </c>
      <c r="G159" s="38"/>
      <c r="H159" s="38"/>
      <c r="I159" s="224"/>
      <c r="J159" s="38"/>
      <c r="K159" s="38"/>
      <c r="L159" s="42"/>
      <c r="M159" s="225"/>
      <c r="N159" s="226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121</v>
      </c>
      <c r="AU159" s="15" t="s">
        <v>81</v>
      </c>
    </row>
    <row r="160" s="2" customFormat="1" ht="24.15" customHeight="1">
      <c r="A160" s="36"/>
      <c r="B160" s="37"/>
      <c r="C160" s="209" t="s">
        <v>8</v>
      </c>
      <c r="D160" s="209" t="s">
        <v>114</v>
      </c>
      <c r="E160" s="210" t="s">
        <v>196</v>
      </c>
      <c r="F160" s="211" t="s">
        <v>197</v>
      </c>
      <c r="G160" s="212" t="s">
        <v>150</v>
      </c>
      <c r="H160" s="213">
        <v>5</v>
      </c>
      <c r="I160" s="214"/>
      <c r="J160" s="215">
        <f>ROUND(I160*H160,2)</f>
        <v>0</v>
      </c>
      <c r="K160" s="211" t="s">
        <v>118</v>
      </c>
      <c r="L160" s="42"/>
      <c r="M160" s="216" t="s">
        <v>1</v>
      </c>
      <c r="N160" s="217" t="s">
        <v>39</v>
      </c>
      <c r="O160" s="89"/>
      <c r="P160" s="218">
        <f>O160*H160</f>
        <v>0</v>
      </c>
      <c r="Q160" s="218">
        <v>0.11241</v>
      </c>
      <c r="R160" s="218">
        <f>Q160*H160</f>
        <v>0.56204999999999994</v>
      </c>
      <c r="S160" s="218">
        <v>0</v>
      </c>
      <c r="T160" s="21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0" t="s">
        <v>119</v>
      </c>
      <c r="AT160" s="220" t="s">
        <v>114</v>
      </c>
      <c r="AU160" s="220" t="s">
        <v>81</v>
      </c>
      <c r="AY160" s="15" t="s">
        <v>112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5" t="s">
        <v>79</v>
      </c>
      <c r="BK160" s="221">
        <f>ROUND(I160*H160,2)</f>
        <v>0</v>
      </c>
      <c r="BL160" s="15" t="s">
        <v>119</v>
      </c>
      <c r="BM160" s="220" t="s">
        <v>198</v>
      </c>
    </row>
    <row r="161" s="2" customFormat="1">
      <c r="A161" s="36"/>
      <c r="B161" s="37"/>
      <c r="C161" s="38"/>
      <c r="D161" s="222" t="s">
        <v>121</v>
      </c>
      <c r="E161" s="38"/>
      <c r="F161" s="223" t="s">
        <v>199</v>
      </c>
      <c r="G161" s="38"/>
      <c r="H161" s="38"/>
      <c r="I161" s="224"/>
      <c r="J161" s="38"/>
      <c r="K161" s="38"/>
      <c r="L161" s="42"/>
      <c r="M161" s="225"/>
      <c r="N161" s="226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121</v>
      </c>
      <c r="AU161" s="15" t="s">
        <v>81</v>
      </c>
    </row>
    <row r="162" s="2" customFormat="1" ht="16.5" customHeight="1">
      <c r="A162" s="36"/>
      <c r="B162" s="37"/>
      <c r="C162" s="238" t="s">
        <v>200</v>
      </c>
      <c r="D162" s="238" t="s">
        <v>147</v>
      </c>
      <c r="E162" s="239" t="s">
        <v>201</v>
      </c>
      <c r="F162" s="240" t="s">
        <v>202</v>
      </c>
      <c r="G162" s="241" t="s">
        <v>150</v>
      </c>
      <c r="H162" s="242">
        <v>5</v>
      </c>
      <c r="I162" s="243"/>
      <c r="J162" s="244">
        <f>ROUND(I162*H162,2)</f>
        <v>0</v>
      </c>
      <c r="K162" s="240" t="s">
        <v>203</v>
      </c>
      <c r="L162" s="245"/>
      <c r="M162" s="246" t="s">
        <v>1</v>
      </c>
      <c r="N162" s="247" t="s">
        <v>39</v>
      </c>
      <c r="O162" s="89"/>
      <c r="P162" s="218">
        <f>O162*H162</f>
        <v>0</v>
      </c>
      <c r="Q162" s="218">
        <v>0.0061000000000000004</v>
      </c>
      <c r="R162" s="218">
        <f>Q162*H162</f>
        <v>0.030500000000000003</v>
      </c>
      <c r="S162" s="218">
        <v>0</v>
      </c>
      <c r="T162" s="21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0" t="s">
        <v>151</v>
      </c>
      <c r="AT162" s="220" t="s">
        <v>147</v>
      </c>
      <c r="AU162" s="220" t="s">
        <v>81</v>
      </c>
      <c r="AY162" s="15" t="s">
        <v>112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5" t="s">
        <v>79</v>
      </c>
      <c r="BK162" s="221">
        <f>ROUND(I162*H162,2)</f>
        <v>0</v>
      </c>
      <c r="BL162" s="15" t="s">
        <v>119</v>
      </c>
      <c r="BM162" s="220" t="s">
        <v>204</v>
      </c>
    </row>
    <row r="163" s="2" customFormat="1">
      <c r="A163" s="36"/>
      <c r="B163" s="37"/>
      <c r="C163" s="38"/>
      <c r="D163" s="222" t="s">
        <v>121</v>
      </c>
      <c r="E163" s="38"/>
      <c r="F163" s="223" t="s">
        <v>202</v>
      </c>
      <c r="G163" s="38"/>
      <c r="H163" s="38"/>
      <c r="I163" s="224"/>
      <c r="J163" s="38"/>
      <c r="K163" s="38"/>
      <c r="L163" s="42"/>
      <c r="M163" s="225"/>
      <c r="N163" s="226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121</v>
      </c>
      <c r="AU163" s="15" t="s">
        <v>81</v>
      </c>
    </row>
    <row r="164" s="2" customFormat="1" ht="16.5" customHeight="1">
      <c r="A164" s="36"/>
      <c r="B164" s="37"/>
      <c r="C164" s="238" t="s">
        <v>205</v>
      </c>
      <c r="D164" s="238" t="s">
        <v>147</v>
      </c>
      <c r="E164" s="239" t="s">
        <v>206</v>
      </c>
      <c r="F164" s="240" t="s">
        <v>207</v>
      </c>
      <c r="G164" s="241" t="s">
        <v>150</v>
      </c>
      <c r="H164" s="242">
        <v>5</v>
      </c>
      <c r="I164" s="243"/>
      <c r="J164" s="244">
        <f>ROUND(I164*H164,2)</f>
        <v>0</v>
      </c>
      <c r="K164" s="240" t="s">
        <v>203</v>
      </c>
      <c r="L164" s="245"/>
      <c r="M164" s="246" t="s">
        <v>1</v>
      </c>
      <c r="N164" s="247" t="s">
        <v>39</v>
      </c>
      <c r="O164" s="89"/>
      <c r="P164" s="218">
        <f>O164*H164</f>
        <v>0</v>
      </c>
      <c r="Q164" s="218">
        <v>0.0030000000000000001</v>
      </c>
      <c r="R164" s="218">
        <f>Q164*H164</f>
        <v>0.014999999999999999</v>
      </c>
      <c r="S164" s="218">
        <v>0</v>
      </c>
      <c r="T164" s="21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0" t="s">
        <v>151</v>
      </c>
      <c r="AT164" s="220" t="s">
        <v>147</v>
      </c>
      <c r="AU164" s="220" t="s">
        <v>81</v>
      </c>
      <c r="AY164" s="15" t="s">
        <v>112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5" t="s">
        <v>79</v>
      </c>
      <c r="BK164" s="221">
        <f>ROUND(I164*H164,2)</f>
        <v>0</v>
      </c>
      <c r="BL164" s="15" t="s">
        <v>119</v>
      </c>
      <c r="BM164" s="220" t="s">
        <v>208</v>
      </c>
    </row>
    <row r="165" s="2" customFormat="1">
      <c r="A165" s="36"/>
      <c r="B165" s="37"/>
      <c r="C165" s="38"/>
      <c r="D165" s="222" t="s">
        <v>121</v>
      </c>
      <c r="E165" s="38"/>
      <c r="F165" s="223" t="s">
        <v>209</v>
      </c>
      <c r="G165" s="38"/>
      <c r="H165" s="38"/>
      <c r="I165" s="224"/>
      <c r="J165" s="38"/>
      <c r="K165" s="38"/>
      <c r="L165" s="42"/>
      <c r="M165" s="225"/>
      <c r="N165" s="226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121</v>
      </c>
      <c r="AU165" s="15" t="s">
        <v>81</v>
      </c>
    </row>
    <row r="166" s="2" customFormat="1" ht="16.5" customHeight="1">
      <c r="A166" s="36"/>
      <c r="B166" s="37"/>
      <c r="C166" s="238" t="s">
        <v>210</v>
      </c>
      <c r="D166" s="238" t="s">
        <v>147</v>
      </c>
      <c r="E166" s="239" t="s">
        <v>211</v>
      </c>
      <c r="F166" s="240" t="s">
        <v>212</v>
      </c>
      <c r="G166" s="241" t="s">
        <v>150</v>
      </c>
      <c r="H166" s="242">
        <v>5</v>
      </c>
      <c r="I166" s="243"/>
      <c r="J166" s="244">
        <f>ROUND(I166*H166,2)</f>
        <v>0</v>
      </c>
      <c r="K166" s="240" t="s">
        <v>203</v>
      </c>
      <c r="L166" s="245"/>
      <c r="M166" s="246" t="s">
        <v>1</v>
      </c>
      <c r="N166" s="247" t="s">
        <v>39</v>
      </c>
      <c r="O166" s="89"/>
      <c r="P166" s="218">
        <f>O166*H166</f>
        <v>0</v>
      </c>
      <c r="Q166" s="218">
        <v>0.00010000000000000001</v>
      </c>
      <c r="R166" s="218">
        <f>Q166*H166</f>
        <v>0.00050000000000000001</v>
      </c>
      <c r="S166" s="218">
        <v>0</v>
      </c>
      <c r="T166" s="21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0" t="s">
        <v>151</v>
      </c>
      <c r="AT166" s="220" t="s">
        <v>147</v>
      </c>
      <c r="AU166" s="220" t="s">
        <v>81</v>
      </c>
      <c r="AY166" s="15" t="s">
        <v>112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5" t="s">
        <v>79</v>
      </c>
      <c r="BK166" s="221">
        <f>ROUND(I166*H166,2)</f>
        <v>0</v>
      </c>
      <c r="BL166" s="15" t="s">
        <v>119</v>
      </c>
      <c r="BM166" s="220" t="s">
        <v>213</v>
      </c>
    </row>
    <row r="167" s="2" customFormat="1">
      <c r="A167" s="36"/>
      <c r="B167" s="37"/>
      <c r="C167" s="38"/>
      <c r="D167" s="222" t="s">
        <v>121</v>
      </c>
      <c r="E167" s="38"/>
      <c r="F167" s="223" t="s">
        <v>212</v>
      </c>
      <c r="G167" s="38"/>
      <c r="H167" s="38"/>
      <c r="I167" s="224"/>
      <c r="J167" s="38"/>
      <c r="K167" s="38"/>
      <c r="L167" s="42"/>
      <c r="M167" s="225"/>
      <c r="N167" s="226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121</v>
      </c>
      <c r="AU167" s="15" t="s">
        <v>81</v>
      </c>
    </row>
    <row r="168" s="2" customFormat="1" ht="16.5" customHeight="1">
      <c r="A168" s="36"/>
      <c r="B168" s="37"/>
      <c r="C168" s="238" t="s">
        <v>214</v>
      </c>
      <c r="D168" s="238" t="s">
        <v>147</v>
      </c>
      <c r="E168" s="239" t="s">
        <v>215</v>
      </c>
      <c r="F168" s="240" t="s">
        <v>216</v>
      </c>
      <c r="G168" s="241" t="s">
        <v>150</v>
      </c>
      <c r="H168" s="242">
        <v>10</v>
      </c>
      <c r="I168" s="243"/>
      <c r="J168" s="244">
        <f>ROUND(I168*H168,2)</f>
        <v>0</v>
      </c>
      <c r="K168" s="240" t="s">
        <v>203</v>
      </c>
      <c r="L168" s="245"/>
      <c r="M168" s="246" t="s">
        <v>1</v>
      </c>
      <c r="N168" s="247" t="s">
        <v>39</v>
      </c>
      <c r="O168" s="89"/>
      <c r="P168" s="218">
        <f>O168*H168</f>
        <v>0</v>
      </c>
      <c r="Q168" s="218">
        <v>0.00035</v>
      </c>
      <c r="R168" s="218">
        <f>Q168*H168</f>
        <v>0.0035000000000000001</v>
      </c>
      <c r="S168" s="218">
        <v>0</v>
      </c>
      <c r="T168" s="21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0" t="s">
        <v>151</v>
      </c>
      <c r="AT168" s="220" t="s">
        <v>147</v>
      </c>
      <c r="AU168" s="220" t="s">
        <v>81</v>
      </c>
      <c r="AY168" s="15" t="s">
        <v>112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5" t="s">
        <v>79</v>
      </c>
      <c r="BK168" s="221">
        <f>ROUND(I168*H168,2)</f>
        <v>0</v>
      </c>
      <c r="BL168" s="15" t="s">
        <v>119</v>
      </c>
      <c r="BM168" s="220" t="s">
        <v>217</v>
      </c>
    </row>
    <row r="169" s="2" customFormat="1">
      <c r="A169" s="36"/>
      <c r="B169" s="37"/>
      <c r="C169" s="38"/>
      <c r="D169" s="222" t="s">
        <v>121</v>
      </c>
      <c r="E169" s="38"/>
      <c r="F169" s="223" t="s">
        <v>218</v>
      </c>
      <c r="G169" s="38"/>
      <c r="H169" s="38"/>
      <c r="I169" s="224"/>
      <c r="J169" s="38"/>
      <c r="K169" s="38"/>
      <c r="L169" s="42"/>
      <c r="M169" s="225"/>
      <c r="N169" s="226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121</v>
      </c>
      <c r="AU169" s="15" t="s">
        <v>81</v>
      </c>
    </row>
    <row r="170" s="12" customFormat="1" ht="22.8" customHeight="1">
      <c r="A170" s="12"/>
      <c r="B170" s="193"/>
      <c r="C170" s="194"/>
      <c r="D170" s="195" t="s">
        <v>73</v>
      </c>
      <c r="E170" s="207" t="s">
        <v>219</v>
      </c>
      <c r="F170" s="207" t="s">
        <v>220</v>
      </c>
      <c r="G170" s="194"/>
      <c r="H170" s="194"/>
      <c r="I170" s="197"/>
      <c r="J170" s="208">
        <f>BK170</f>
        <v>0</v>
      </c>
      <c r="K170" s="194"/>
      <c r="L170" s="199"/>
      <c r="M170" s="200"/>
      <c r="N170" s="201"/>
      <c r="O170" s="201"/>
      <c r="P170" s="202">
        <f>SUM(P171:P172)</f>
        <v>0</v>
      </c>
      <c r="Q170" s="201"/>
      <c r="R170" s="202">
        <f>SUM(R171:R172)</f>
        <v>0</v>
      </c>
      <c r="S170" s="201"/>
      <c r="T170" s="203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4" t="s">
        <v>79</v>
      </c>
      <c r="AT170" s="205" t="s">
        <v>73</v>
      </c>
      <c r="AU170" s="205" t="s">
        <v>79</v>
      </c>
      <c r="AY170" s="204" t="s">
        <v>112</v>
      </c>
      <c r="BK170" s="206">
        <f>SUM(BK171:BK172)</f>
        <v>0</v>
      </c>
    </row>
    <row r="171" s="2" customFormat="1" ht="33" customHeight="1">
      <c r="A171" s="36"/>
      <c r="B171" s="37"/>
      <c r="C171" s="209" t="s">
        <v>221</v>
      </c>
      <c r="D171" s="209" t="s">
        <v>114</v>
      </c>
      <c r="E171" s="210" t="s">
        <v>222</v>
      </c>
      <c r="F171" s="211" t="s">
        <v>223</v>
      </c>
      <c r="G171" s="212" t="s">
        <v>224</v>
      </c>
      <c r="H171" s="213">
        <v>19.315999999999999</v>
      </c>
      <c r="I171" s="214"/>
      <c r="J171" s="215">
        <f>ROUND(I171*H171,2)</f>
        <v>0</v>
      </c>
      <c r="K171" s="211" t="s">
        <v>118</v>
      </c>
      <c r="L171" s="42"/>
      <c r="M171" s="216" t="s">
        <v>1</v>
      </c>
      <c r="N171" s="217" t="s">
        <v>39</v>
      </c>
      <c r="O171" s="89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0" t="s">
        <v>119</v>
      </c>
      <c r="AT171" s="220" t="s">
        <v>114</v>
      </c>
      <c r="AU171" s="220" t="s">
        <v>81</v>
      </c>
      <c r="AY171" s="15" t="s">
        <v>112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5" t="s">
        <v>79</v>
      </c>
      <c r="BK171" s="221">
        <f>ROUND(I171*H171,2)</f>
        <v>0</v>
      </c>
      <c r="BL171" s="15" t="s">
        <v>119</v>
      </c>
      <c r="BM171" s="220" t="s">
        <v>225</v>
      </c>
    </row>
    <row r="172" s="2" customFormat="1">
      <c r="A172" s="36"/>
      <c r="B172" s="37"/>
      <c r="C172" s="38"/>
      <c r="D172" s="222" t="s">
        <v>121</v>
      </c>
      <c r="E172" s="38"/>
      <c r="F172" s="223" t="s">
        <v>226</v>
      </c>
      <c r="G172" s="38"/>
      <c r="H172" s="38"/>
      <c r="I172" s="224"/>
      <c r="J172" s="38"/>
      <c r="K172" s="38"/>
      <c r="L172" s="42"/>
      <c r="M172" s="225"/>
      <c r="N172" s="226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121</v>
      </c>
      <c r="AU172" s="15" t="s">
        <v>81</v>
      </c>
    </row>
    <row r="173" s="12" customFormat="1" ht="25.92" customHeight="1">
      <c r="A173" s="12"/>
      <c r="B173" s="193"/>
      <c r="C173" s="194"/>
      <c r="D173" s="195" t="s">
        <v>73</v>
      </c>
      <c r="E173" s="196" t="s">
        <v>227</v>
      </c>
      <c r="F173" s="196" t="s">
        <v>228</v>
      </c>
      <c r="G173" s="194"/>
      <c r="H173" s="194"/>
      <c r="I173" s="197"/>
      <c r="J173" s="198">
        <f>BK173</f>
        <v>0</v>
      </c>
      <c r="K173" s="194"/>
      <c r="L173" s="199"/>
      <c r="M173" s="200"/>
      <c r="N173" s="201"/>
      <c r="O173" s="201"/>
      <c r="P173" s="202">
        <f>P174</f>
        <v>0</v>
      </c>
      <c r="Q173" s="201"/>
      <c r="R173" s="202">
        <f>R174</f>
        <v>0.106445</v>
      </c>
      <c r="S173" s="201"/>
      <c r="T173" s="203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4" t="s">
        <v>81</v>
      </c>
      <c r="AT173" s="205" t="s">
        <v>73</v>
      </c>
      <c r="AU173" s="205" t="s">
        <v>74</v>
      </c>
      <c r="AY173" s="204" t="s">
        <v>112</v>
      </c>
      <c r="BK173" s="206">
        <f>BK174</f>
        <v>0</v>
      </c>
    </row>
    <row r="174" s="12" customFormat="1" ht="22.8" customHeight="1">
      <c r="A174" s="12"/>
      <c r="B174" s="193"/>
      <c r="C174" s="194"/>
      <c r="D174" s="195" t="s">
        <v>73</v>
      </c>
      <c r="E174" s="207" t="s">
        <v>229</v>
      </c>
      <c r="F174" s="207" t="s">
        <v>230</v>
      </c>
      <c r="G174" s="194"/>
      <c r="H174" s="194"/>
      <c r="I174" s="197"/>
      <c r="J174" s="208">
        <f>BK174</f>
        <v>0</v>
      </c>
      <c r="K174" s="194"/>
      <c r="L174" s="199"/>
      <c r="M174" s="200"/>
      <c r="N174" s="201"/>
      <c r="O174" s="201"/>
      <c r="P174" s="202">
        <f>SUM(P175:P178)</f>
        <v>0</v>
      </c>
      <c r="Q174" s="201"/>
      <c r="R174" s="202">
        <f>SUM(R175:R178)</f>
        <v>0.106445</v>
      </c>
      <c r="S174" s="201"/>
      <c r="T174" s="203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4" t="s">
        <v>81</v>
      </c>
      <c r="AT174" s="205" t="s">
        <v>73</v>
      </c>
      <c r="AU174" s="205" t="s">
        <v>79</v>
      </c>
      <c r="AY174" s="204" t="s">
        <v>112</v>
      </c>
      <c r="BK174" s="206">
        <f>SUM(BK175:BK178)</f>
        <v>0</v>
      </c>
    </row>
    <row r="175" s="2" customFormat="1" ht="16.5" customHeight="1">
      <c r="A175" s="36"/>
      <c r="B175" s="37"/>
      <c r="C175" s="209" t="s">
        <v>7</v>
      </c>
      <c r="D175" s="209" t="s">
        <v>114</v>
      </c>
      <c r="E175" s="210" t="s">
        <v>231</v>
      </c>
      <c r="F175" s="211" t="s">
        <v>232</v>
      </c>
      <c r="G175" s="212" t="s">
        <v>163</v>
      </c>
      <c r="H175" s="213">
        <v>75</v>
      </c>
      <c r="I175" s="214"/>
      <c r="J175" s="215">
        <f>ROUND(I175*H175,2)</f>
        <v>0</v>
      </c>
      <c r="K175" s="211" t="s">
        <v>233</v>
      </c>
      <c r="L175" s="42"/>
      <c r="M175" s="216" t="s">
        <v>1</v>
      </c>
      <c r="N175" s="217" t="s">
        <v>39</v>
      </c>
      <c r="O175" s="89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0" t="s">
        <v>119</v>
      </c>
      <c r="AT175" s="220" t="s">
        <v>114</v>
      </c>
      <c r="AU175" s="220" t="s">
        <v>81</v>
      </c>
      <c r="AY175" s="15" t="s">
        <v>112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5" t="s">
        <v>79</v>
      </c>
      <c r="BK175" s="221">
        <f>ROUND(I175*H175,2)</f>
        <v>0</v>
      </c>
      <c r="BL175" s="15" t="s">
        <v>119</v>
      </c>
      <c r="BM175" s="220" t="s">
        <v>234</v>
      </c>
    </row>
    <row r="176" s="2" customFormat="1">
      <c r="A176" s="36"/>
      <c r="B176" s="37"/>
      <c r="C176" s="38"/>
      <c r="D176" s="222" t="s">
        <v>121</v>
      </c>
      <c r="E176" s="38"/>
      <c r="F176" s="223" t="s">
        <v>235</v>
      </c>
      <c r="G176" s="38"/>
      <c r="H176" s="38"/>
      <c r="I176" s="224"/>
      <c r="J176" s="38"/>
      <c r="K176" s="38"/>
      <c r="L176" s="42"/>
      <c r="M176" s="225"/>
      <c r="N176" s="226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121</v>
      </c>
      <c r="AU176" s="15" t="s">
        <v>81</v>
      </c>
    </row>
    <row r="177" s="2" customFormat="1" ht="24.15" customHeight="1">
      <c r="A177" s="36"/>
      <c r="B177" s="37"/>
      <c r="C177" s="238" t="s">
        <v>236</v>
      </c>
      <c r="D177" s="238" t="s">
        <v>147</v>
      </c>
      <c r="E177" s="239" t="s">
        <v>237</v>
      </c>
      <c r="F177" s="240" t="s">
        <v>238</v>
      </c>
      <c r="G177" s="241" t="s">
        <v>170</v>
      </c>
      <c r="H177" s="242">
        <v>30.5</v>
      </c>
      <c r="I177" s="243"/>
      <c r="J177" s="244">
        <f>ROUND(I177*H177,2)</f>
        <v>0</v>
      </c>
      <c r="K177" s="240" t="s">
        <v>233</v>
      </c>
      <c r="L177" s="245"/>
      <c r="M177" s="246" t="s">
        <v>1</v>
      </c>
      <c r="N177" s="247" t="s">
        <v>39</v>
      </c>
      <c r="O177" s="89"/>
      <c r="P177" s="218">
        <f>O177*H177</f>
        <v>0</v>
      </c>
      <c r="Q177" s="218">
        <v>0.00349</v>
      </c>
      <c r="R177" s="218">
        <f>Q177*H177</f>
        <v>0.106445</v>
      </c>
      <c r="S177" s="218">
        <v>0</v>
      </c>
      <c r="T177" s="21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0" t="s">
        <v>151</v>
      </c>
      <c r="AT177" s="220" t="s">
        <v>147</v>
      </c>
      <c r="AU177" s="220" t="s">
        <v>81</v>
      </c>
      <c r="AY177" s="15" t="s">
        <v>112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5" t="s">
        <v>79</v>
      </c>
      <c r="BK177" s="221">
        <f>ROUND(I177*H177,2)</f>
        <v>0</v>
      </c>
      <c r="BL177" s="15" t="s">
        <v>119</v>
      </c>
      <c r="BM177" s="220" t="s">
        <v>239</v>
      </c>
    </row>
    <row r="178" s="2" customFormat="1">
      <c r="A178" s="36"/>
      <c r="B178" s="37"/>
      <c r="C178" s="38"/>
      <c r="D178" s="222" t="s">
        <v>121</v>
      </c>
      <c r="E178" s="38"/>
      <c r="F178" s="223" t="s">
        <v>238</v>
      </c>
      <c r="G178" s="38"/>
      <c r="H178" s="38"/>
      <c r="I178" s="224"/>
      <c r="J178" s="38"/>
      <c r="K178" s="38"/>
      <c r="L178" s="42"/>
      <c r="M178" s="248"/>
      <c r="N178" s="249"/>
      <c r="O178" s="250"/>
      <c r="P178" s="250"/>
      <c r="Q178" s="250"/>
      <c r="R178" s="250"/>
      <c r="S178" s="250"/>
      <c r="T178" s="251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121</v>
      </c>
      <c r="AU178" s="15" t="s">
        <v>81</v>
      </c>
    </row>
    <row r="179" s="2" customFormat="1" ht="6.96" customHeight="1">
      <c r="A179" s="36"/>
      <c r="B179" s="64"/>
      <c r="C179" s="65"/>
      <c r="D179" s="65"/>
      <c r="E179" s="65"/>
      <c r="F179" s="65"/>
      <c r="G179" s="65"/>
      <c r="H179" s="65"/>
      <c r="I179" s="65"/>
      <c r="J179" s="65"/>
      <c r="K179" s="65"/>
      <c r="L179" s="42"/>
      <c r="M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</sheetData>
  <sheetProtection sheet="1" autoFilter="0" formatColumns="0" formatRows="0" objects="1" scenarios="1" spinCount="100000" saltValue="klWsE2cuLZImefcdb+6A3DkJQsXST9GhkkAbI7qUXXTiX+7vllMKmo4C59/mWp0Zw4M3p2Jt2TNLuLZk8smAIg==" hashValue="T0upozZu/YlwseaT6sG58Mf07ABZlJDIyxL275zGXHg32TyuoCEHldijEiMrSDiIW1XID7zt/y+OISvI1KCIRA==" algorithmName="SHA-512" password="CC35"/>
  <autoFilter ref="C120:K178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2022-05-03T12:16:55Z</dcterms:created>
  <dcterms:modified xsi:type="dcterms:W3CDTF">2022-05-03T12:16:57Z</dcterms:modified>
</cp:coreProperties>
</file>