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a ostat..." sheetId="2" r:id="rId2"/>
    <sheet name="SO 101 - Hlavní polní ces..." sheetId="3" r:id="rId3"/>
    <sheet name="SO 000 - Vedlejší a ostat..._01" sheetId="4" r:id="rId4"/>
    <sheet name="SO 001 - Příprava území -..." sheetId="5" r:id="rId5"/>
    <sheet name="SO 102 - Hlavní polní ces..." sheetId="6" r:id="rId6"/>
    <sheet name="SO 000 - Vedlejší a ostat..._02" sheetId="7" r:id="rId7"/>
    <sheet name="SO 801.1 - Vegetační úpra..." sheetId="8" r:id="rId8"/>
    <sheet name="SO 801.2 - Záchytný příko..." sheetId="9" r:id="rId9"/>
    <sheet name="SO 801.3 - Následná péče ..." sheetId="10" r:id="rId10"/>
    <sheet name="SO 801.4 - Následná péče ..." sheetId="11" r:id="rId11"/>
    <sheet name="SO 801.5 - Následná péče ..." sheetId="12" r:id="rId12"/>
    <sheet name="SO 000 - Vedlejší a ostat..._03" sheetId="13" r:id="rId13"/>
    <sheet name="SO 802 - Vegetační úpravy..." sheetId="14" r:id="rId14"/>
    <sheet name="SO 802.1 - Následná péče ..." sheetId="15" r:id="rId15"/>
    <sheet name="SO 802.2 - Následná péče ..." sheetId="16" r:id="rId16"/>
    <sheet name="SO 802.3 - Následná péče ..." sheetId="17" r:id="rId17"/>
    <sheet name="SO 000 - Vedlejší a ostat..._04" sheetId="18" r:id="rId18"/>
    <sheet name="SO 803 - Vegetační úpravy..." sheetId="19" r:id="rId19"/>
    <sheet name="SO 803.1 - Následná péče ..." sheetId="20" r:id="rId20"/>
    <sheet name="SO 803.2 - Následná péče ..." sheetId="21" r:id="rId21"/>
    <sheet name="SO 803.3 - Následná péče ..." sheetId="22" r:id="rId22"/>
    <sheet name="Seznam figur" sheetId="23" r:id="rId23"/>
  </sheets>
  <definedNames>
    <definedName name="_xlnm.Print_Area" localSheetId="0">'Rekapitulace stavby'!$D$4:$AO$76,'Rekapitulace stavby'!$C$82:$AQ$121</definedName>
    <definedName name="_xlnm._FilterDatabase" localSheetId="1" hidden="1">'SO 000 - Vedlejší a ostat...'!$C$121:$K$149</definedName>
    <definedName name="_xlnm.Print_Area" localSheetId="1">'SO 000 - Vedlejší a ostat...'!$C$4:$J$76,'SO 000 - Vedlejší a ostat...'!$C$82:$J$101,'SO 000 - Vedlejší a ostat...'!$C$107:$K$149</definedName>
    <definedName name="_xlnm._FilterDatabase" localSheetId="2" hidden="1">'SO 101 - Hlavní polní ces...'!$C$128:$K$339</definedName>
    <definedName name="_xlnm.Print_Area" localSheetId="2">'SO 101 - Hlavní polní ces...'!$C$4:$J$76,'SO 101 - Hlavní polní ces...'!$C$82:$J$108,'SO 101 - Hlavní polní ces...'!$C$114:$K$339</definedName>
    <definedName name="_xlnm._FilterDatabase" localSheetId="3" hidden="1">'SO 000 - Vedlejší a ostat..._01'!$C$121:$K$149</definedName>
    <definedName name="_xlnm.Print_Area" localSheetId="3">'SO 000 - Vedlejší a ostat..._01'!$C$4:$J$76,'SO 000 - Vedlejší a ostat..._01'!$C$82:$J$101,'SO 000 - Vedlejší a ostat..._01'!$C$107:$K$149</definedName>
    <definedName name="_xlnm._FilterDatabase" localSheetId="4" hidden="1">'SO 001 - Příprava území -...'!$C$121:$K$224</definedName>
    <definedName name="_xlnm.Print_Area" localSheetId="4">'SO 001 - Příprava území -...'!$C$4:$J$76,'SO 001 - Příprava území -...'!$C$82:$J$101,'SO 001 - Příprava území -...'!$C$107:$K$224</definedName>
    <definedName name="_xlnm._FilterDatabase" localSheetId="5" hidden="1">'SO 102 - Hlavní polní ces...'!$C$128:$K$307</definedName>
    <definedName name="_xlnm.Print_Area" localSheetId="5">'SO 102 - Hlavní polní ces...'!$C$4:$J$76,'SO 102 - Hlavní polní ces...'!$C$82:$J$108,'SO 102 - Hlavní polní ces...'!$C$114:$K$307</definedName>
    <definedName name="_xlnm._FilterDatabase" localSheetId="6" hidden="1">'SO 000 - Vedlejší a ostat..._02'!$C$121:$K$142</definedName>
    <definedName name="_xlnm.Print_Area" localSheetId="6">'SO 000 - Vedlejší a ostat..._02'!$C$4:$J$76,'SO 000 - Vedlejší a ostat..._02'!$C$82:$J$101,'SO 000 - Vedlejší a ostat..._02'!$C$107:$K$142</definedName>
    <definedName name="_xlnm._FilterDatabase" localSheetId="7" hidden="1">'SO 801.1 - Vegetační úpra...'!$C$122:$K$249</definedName>
    <definedName name="_xlnm.Print_Area" localSheetId="7">'SO 801.1 - Vegetační úpra...'!$C$4:$J$76,'SO 801.1 - Vegetační úpra...'!$C$82:$J$102,'SO 801.1 - Vegetační úpra...'!$C$108:$K$249</definedName>
    <definedName name="_xlnm._FilterDatabase" localSheetId="8" hidden="1">'SO 801.2 - Záchytný příko...'!$C$126:$K$197</definedName>
    <definedName name="_xlnm.Print_Area" localSheetId="8">'SO 801.2 - Záchytný příko...'!$C$4:$J$76,'SO 801.2 - Záchytný příko...'!$C$82:$J$106,'SO 801.2 - Záchytný příko...'!$C$112:$K$197</definedName>
    <definedName name="_xlnm._FilterDatabase" localSheetId="9" hidden="1">'SO 801.3 - Následná péče ...'!$C$121:$K$147</definedName>
    <definedName name="_xlnm.Print_Area" localSheetId="9">'SO 801.3 - Následná péče ...'!$C$4:$J$76,'SO 801.3 - Následná péče ...'!$C$82:$J$101,'SO 801.3 - Následná péče ...'!$C$107:$K$147</definedName>
    <definedName name="_xlnm._FilterDatabase" localSheetId="10" hidden="1">'SO 801.4 - Následná péče ...'!$C$121:$K$147</definedName>
    <definedName name="_xlnm.Print_Area" localSheetId="10">'SO 801.4 - Následná péče ...'!$C$4:$J$76,'SO 801.4 - Následná péče ...'!$C$82:$J$101,'SO 801.4 - Následná péče ...'!$C$107:$K$147</definedName>
    <definedName name="_xlnm._FilterDatabase" localSheetId="11" hidden="1">'SO 801.5 - Následná péče ...'!$C$121:$K$147</definedName>
    <definedName name="_xlnm.Print_Area" localSheetId="11">'SO 801.5 - Následná péče ...'!$C$4:$J$76,'SO 801.5 - Následná péče ...'!$C$82:$J$101,'SO 801.5 - Následná péče ...'!$C$107:$K$147</definedName>
    <definedName name="_xlnm._FilterDatabase" localSheetId="12" hidden="1">'SO 000 - Vedlejší a ostat..._03'!$C$121:$K$139</definedName>
    <definedName name="_xlnm.Print_Area" localSheetId="12">'SO 000 - Vedlejší a ostat..._03'!$C$4:$J$76,'SO 000 - Vedlejší a ostat..._03'!$C$82:$J$101,'SO 000 - Vedlejší a ostat..._03'!$C$107:$K$139</definedName>
    <definedName name="_xlnm._FilterDatabase" localSheetId="13" hidden="1">'SO 802 - Vegetační úpravy...'!$C$122:$K$280</definedName>
    <definedName name="_xlnm.Print_Area" localSheetId="13">'SO 802 - Vegetační úpravy...'!$C$4:$J$76,'SO 802 - Vegetační úpravy...'!$C$82:$J$102,'SO 802 - Vegetační úpravy...'!$C$108:$K$280</definedName>
    <definedName name="_xlnm._FilterDatabase" localSheetId="14" hidden="1">'SO 802.1 - Následná péče ...'!$C$121:$K$134</definedName>
    <definedName name="_xlnm.Print_Area" localSheetId="14">'SO 802.1 - Následná péče ...'!$C$4:$J$76,'SO 802.1 - Následná péče ...'!$C$82:$J$101,'SO 802.1 - Následná péče ...'!$C$107:$K$134</definedName>
    <definedName name="_xlnm._FilterDatabase" localSheetId="15" hidden="1">'SO 802.2 - Následná péče ...'!$C$121:$K$134</definedName>
    <definedName name="_xlnm.Print_Area" localSheetId="15">'SO 802.2 - Následná péče ...'!$C$4:$J$76,'SO 802.2 - Následná péče ...'!$C$82:$J$101,'SO 802.2 - Následná péče ...'!$C$107:$K$134</definedName>
    <definedName name="_xlnm._FilterDatabase" localSheetId="16" hidden="1">'SO 802.3 - Následná péče ...'!$C$121:$K$134</definedName>
    <definedName name="_xlnm.Print_Area" localSheetId="16">'SO 802.3 - Následná péče ...'!$C$4:$J$76,'SO 802.3 - Následná péče ...'!$C$82:$J$101,'SO 802.3 - Následná péče ...'!$C$107:$K$134</definedName>
    <definedName name="_xlnm._FilterDatabase" localSheetId="17" hidden="1">'SO 000 - Vedlejší a ostat..._04'!$C$121:$K$139</definedName>
    <definedName name="_xlnm.Print_Area" localSheetId="17">'SO 000 - Vedlejší a ostat..._04'!$C$4:$J$76,'SO 000 - Vedlejší a ostat..._04'!$C$82:$J$101,'SO 000 - Vedlejší a ostat..._04'!$C$107:$K$139</definedName>
    <definedName name="_xlnm._FilterDatabase" localSheetId="18" hidden="1">'SO 803 - Vegetační úpravy...'!$C$122:$K$230</definedName>
    <definedName name="_xlnm.Print_Area" localSheetId="18">'SO 803 - Vegetační úpravy...'!$C$4:$J$76,'SO 803 - Vegetační úpravy...'!$C$82:$J$102,'SO 803 - Vegetační úpravy...'!$C$108:$K$230</definedName>
    <definedName name="_xlnm._FilterDatabase" localSheetId="19" hidden="1">'SO 803.1 - Následná péče ...'!$C$121:$K$147</definedName>
    <definedName name="_xlnm.Print_Area" localSheetId="19">'SO 803.1 - Následná péče ...'!$C$4:$J$76,'SO 803.1 - Následná péče ...'!$C$82:$J$101,'SO 803.1 - Následná péče ...'!$C$107:$K$147</definedName>
    <definedName name="_xlnm._FilterDatabase" localSheetId="20" hidden="1">'SO 803.2 - Následná péče ...'!$C$121:$K$147</definedName>
    <definedName name="_xlnm.Print_Area" localSheetId="20">'SO 803.2 - Následná péče ...'!$C$4:$J$76,'SO 803.2 - Následná péče ...'!$C$82:$J$101,'SO 803.2 - Následná péče ...'!$C$107:$K$147</definedName>
    <definedName name="_xlnm._FilterDatabase" localSheetId="21" hidden="1">'SO 803.3 - Následná péče ...'!$C$121:$K$147</definedName>
    <definedName name="_xlnm.Print_Area" localSheetId="21">'SO 803.3 - Následná péče ...'!$C$4:$J$76,'SO 803.3 - Následná péče ...'!$C$82:$J$101,'SO 803.3 - Následná péče ...'!$C$107:$K$147</definedName>
    <definedName name="_xlnm.Print_Area" localSheetId="22">'Seznam figur'!$C$4:$G$719</definedName>
    <definedName name="_xlnm.Print_Titles" localSheetId="0">'Rekapitulace stavby'!$92:$92</definedName>
    <definedName name="_xlnm.Print_Titles" localSheetId="1">'SO 000 - Vedlejší a ostat...'!$121:$121</definedName>
    <definedName name="_xlnm.Print_Titles" localSheetId="2">'SO 101 - Hlavní polní ces...'!$128:$128</definedName>
    <definedName name="_xlnm.Print_Titles" localSheetId="3">'SO 000 - Vedlejší a ostat..._01'!$121:$121</definedName>
    <definedName name="_xlnm.Print_Titles" localSheetId="4">'SO 001 - Příprava území -...'!$121:$121</definedName>
    <definedName name="_xlnm.Print_Titles" localSheetId="5">'SO 102 - Hlavní polní ces...'!$128:$128</definedName>
    <definedName name="_xlnm.Print_Titles" localSheetId="6">'SO 000 - Vedlejší a ostat..._02'!$121:$121</definedName>
    <definedName name="_xlnm.Print_Titles" localSheetId="7">'SO 801.1 - Vegetační úpra...'!$122:$122</definedName>
    <definedName name="_xlnm.Print_Titles" localSheetId="8">'SO 801.2 - Záchytný příko...'!$126:$126</definedName>
    <definedName name="_xlnm.Print_Titles" localSheetId="9">'SO 801.3 - Následná péče ...'!$121:$121</definedName>
    <definedName name="_xlnm.Print_Titles" localSheetId="10">'SO 801.4 - Následná péče ...'!$121:$121</definedName>
    <definedName name="_xlnm.Print_Titles" localSheetId="11">'SO 801.5 - Následná péče ...'!$121:$121</definedName>
    <definedName name="_xlnm.Print_Titles" localSheetId="12">'SO 000 - Vedlejší a ostat..._03'!$121:$121</definedName>
    <definedName name="_xlnm.Print_Titles" localSheetId="13">'SO 802 - Vegetační úpravy...'!$122:$122</definedName>
    <definedName name="_xlnm.Print_Titles" localSheetId="14">'SO 802.1 - Následná péče ...'!$121:$121</definedName>
    <definedName name="_xlnm.Print_Titles" localSheetId="15">'SO 802.2 - Následná péče ...'!$121:$121</definedName>
    <definedName name="_xlnm.Print_Titles" localSheetId="16">'SO 802.3 - Následná péče ...'!$121:$121</definedName>
    <definedName name="_xlnm.Print_Titles" localSheetId="17">'SO 000 - Vedlejší a ostat..._04'!$121:$121</definedName>
    <definedName name="_xlnm.Print_Titles" localSheetId="18">'SO 803 - Vegetační úpravy...'!$122:$122</definedName>
    <definedName name="_xlnm.Print_Titles" localSheetId="19">'SO 803.1 - Následná péče ...'!$121:$121</definedName>
    <definedName name="_xlnm.Print_Titles" localSheetId="20">'SO 803.2 - Následná péče ...'!$121:$121</definedName>
    <definedName name="_xlnm.Print_Titles" localSheetId="21">'SO 803.3 - Následná péče ...'!$121:$121</definedName>
    <definedName name="_xlnm.Print_Titles" localSheetId="22">'Seznam figur'!$9:$9</definedName>
  </definedNames>
  <calcPr fullCalcOnLoad="1"/>
</workbook>
</file>

<file path=xl/sharedStrings.xml><?xml version="1.0" encoding="utf-8"?>
<sst xmlns="http://schemas.openxmlformats.org/spreadsheetml/2006/main" count="16345" uniqueCount="1368">
  <si>
    <t>Export Komplet</t>
  </si>
  <si>
    <t/>
  </si>
  <si>
    <t>2.0</t>
  </si>
  <si>
    <t>ZAMOK</t>
  </si>
  <si>
    <t>False</t>
  </si>
  <si>
    <t>{ed717ba4-a944-4b0b-ae4d-f4768db7e4d3}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</si>
  <si>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</si>
  <si>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</si>
  <si>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</si>
  <si>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</si>
  <si>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</si>
  <si>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</si>
  <si>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</si>
  <si>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</si>
  <si>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180030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</si>
  <si>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</si>
  <si>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</si>
  <si>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společných zařízení obce Holasovice</t>
  </si>
  <si>
    <t>KSO:</t>
  </si>
  <si>
    <t>CC-CZ:</t>
  </si>
  <si>
    <t>Místo:</t>
  </si>
  <si>
    <t>Holasovice</t>
  </si>
  <si>
    <t>Datum:</t>
  </si>
  <si>
    <t>13. 6. 2022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</si>
  <si>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</si>
  <si>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</si>
  <si>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</si>
  <si>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</si>
  <si>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</si>
  <si>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</si>
  <si>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</si>
  <si>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</si>
  <si>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</si>
  <si>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</si>
  <si>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Dopravoprojekt Ostrava a.s.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</si>
  <si>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</si>
  <si>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</si>
  <si>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</si>
  <si>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</si>
  <si>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</si>
  <si>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</si>
  <si>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</si>
  <si>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</si>
  <si>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</si>
  <si>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</si>
  <si>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</si>
  <si>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</si>
  <si>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</si>
  <si>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</si>
  <si>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</si>
  <si>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</si>
  <si>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</si>
  <si>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</si>
  <si>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</si>
  <si>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</si>
  <si>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</si>
  <si>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</si>
  <si>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</si>
  <si>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</si>
  <si>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</si>
  <si>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</si>
  <si>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</si>
  <si>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</si>
  <si>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</si>
  <si>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</si>
  <si>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</si>
  <si>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</si>
  <si>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</si>
  <si>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</si>
  <si>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</si>
  <si>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</si>
  <si>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</si>
  <si>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</si>
  <si>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</si>
  <si>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</si>
  <si>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</si>
  <si>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</si>
  <si>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</si>
  <si>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</si>
  <si>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</si>
  <si>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101</t>
  </si>
  <si>
    <t>Hlavní polní cesty CH4 a CH3</t>
  </si>
  <si>
    <t>STA</t>
  </si>
  <si>
    <t>1</t>
  </si>
  <si>
    <t>{1b9380c3-7d51-43be-9661-52723c889639}</t>
  </si>
  <si>
    <t>2</t>
  </si>
  <si>
    <t>/</t>
  </si>
  <si>
    <t>SO 000</t>
  </si>
  <si>
    <t>Vedlejší a ostatní náklady</t>
  </si>
  <si>
    <t>Soupis</t>
  </si>
  <si>
    <t>{14983ca0-457c-441d-91c4-487a8f6bd576}</t>
  </si>
  <si>
    <t>{00d7211c-488a-48cb-9475-1fad04a79209}</t>
  </si>
  <si>
    <t>SO 102</t>
  </si>
  <si>
    <t>Hlavní polní cesty CH1 a C4</t>
  </si>
  <si>
    <t>{cc22a564-de46-454e-9350-cbb1e2b71b3e}</t>
  </si>
  <si>
    <t>{fee28ff5-0bf8-4ee7-9065-b51f9f4ccab0}</t>
  </si>
  <si>
    <t>SO 001</t>
  </si>
  <si>
    <t>Příprava území - kácení a mýcení</t>
  </si>
  <si>
    <t>{4f394bd8-a4bb-4da9-97d9-44058d1e195b}</t>
  </si>
  <si>
    <t>{8583b3a8-886b-4828-89d0-dea1321d694f}</t>
  </si>
  <si>
    <t>SO 801</t>
  </si>
  <si>
    <t>LBK 5a, TTP 16, ZP1, OH1</t>
  </si>
  <si>
    <t>{06453592-d9ba-493d-96c5-8345f0a778b5}</t>
  </si>
  <si>
    <t>{82b1246e-7801-404f-bc0a-658a49c8236f}</t>
  </si>
  <si>
    <t>SO 801.1</t>
  </si>
  <si>
    <t>Vegetační úpravy - LBK 5a, TTP 16</t>
  </si>
  <si>
    <t>{057211cd-3160-473a-89f8-ae155c4497ac}</t>
  </si>
  <si>
    <t>SO 801.2</t>
  </si>
  <si>
    <t>Záchytný příkop ZP1, ochranná hrázka OH1</t>
  </si>
  <si>
    <t>{9cdf3d54-cc42-45ae-bdef-b7f9f3658188}</t>
  </si>
  <si>
    <t>SO 801.3</t>
  </si>
  <si>
    <t>Následná péče o zeleň - 1. rok</t>
  </si>
  <si>
    <t>{2e0871a6-74eb-4512-8351-6e6ef16c3116}</t>
  </si>
  <si>
    <t>SO 801.4</t>
  </si>
  <si>
    <t>Následná péče o zeleň - 2. rok</t>
  </si>
  <si>
    <t>{7dd4cdee-bf18-473d-b925-2e60e6ba2db9}</t>
  </si>
  <si>
    <t>SO 801.5</t>
  </si>
  <si>
    <t>Následná péče o zeleň - 3. rok</t>
  </si>
  <si>
    <t>{3b8a03cb-3894-432f-8f2e-5b85a5e7cf7c}</t>
  </si>
  <si>
    <t>SO 802</t>
  </si>
  <si>
    <t>Vegetační úpravy - LBC 22, LBK 9, ST 16</t>
  </si>
  <si>
    <t>{0f6d3471-1fb8-47da-a7d8-dcff92d1efca}</t>
  </si>
  <si>
    <t>{859d1584-1fab-4f95-bb74-e2736c4e9d87}</t>
  </si>
  <si>
    <t>{9f4e20d3-3633-4bb6-a699-9febd1994c15}</t>
  </si>
  <si>
    <t>SO 802.1</t>
  </si>
  <si>
    <t>{4202b7ec-827e-43c7-9c03-6c4098409ffd}</t>
  </si>
  <si>
    <t>SO 802.2</t>
  </si>
  <si>
    <t>{e9e542ca-d354-4e17-9d95-5250083cbd13}</t>
  </si>
  <si>
    <t>SO 802.3</t>
  </si>
  <si>
    <t>{3e758d67-632d-4e37-8672-b2e022b43b91}</t>
  </si>
  <si>
    <t>SO 803</t>
  </si>
  <si>
    <t>Vegetační úpravy - ZAPA 1-3 vč. SO 3 a SO 4</t>
  </si>
  <si>
    <t>{a0e33936-5b00-4509-bd16-9b0f7c665804}</t>
  </si>
  <si>
    <t>{e12d07eb-f445-44e4-8074-4298d0ef9503}</t>
  </si>
  <si>
    <t>{f3748e22-8426-4009-8f47-adaed9b1bfdc}</t>
  </si>
  <si>
    <t>SO 803.1</t>
  </si>
  <si>
    <t>{871a054a-90fa-413d-8dbe-587cab2eef83}</t>
  </si>
  <si>
    <t>SO 803.2</t>
  </si>
  <si>
    <t>{0e694eaf-6a8f-4d31-8cce-2a8afc95df8d}</t>
  </si>
  <si>
    <t>SO 803.3</t>
  </si>
  <si>
    <t>{b75dfd98-177b-4dd7-9527-da77fc63ee3e}</t>
  </si>
  <si>
    <t>KRYCÍ LIST SOUPISU PRACÍ</t>
  </si>
  <si>
    <t>Objekt:</t>
  </si>
  <si>
    <t>SO 101 - Hlavní polní cesty CH4 a CH3</t>
  </si>
  <si>
    <t>Soupis:</t>
  </si>
  <si>
    <t>SO 000 - Vedlejší a ostatní náklady</t>
  </si>
  <si>
    <t>Dopravoprojekt Ostrava a. s.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</si>
  <si>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</si>
  <si>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</si>
  <si>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</si>
  <si>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</si>
  <si>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</si>
  <si>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</si>
  <si>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Všeobecné a předběžné položky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</si>
  <si>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</si>
  <si>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</si>
  <si>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</si>
  <si>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</si>
  <si>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</si>
  <si>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</si>
  <si>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</si>
  <si>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</si>
  <si>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</si>
  <si>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</si>
  <si>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</si>
  <si>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</si>
  <si>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</si>
  <si>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</si>
  <si>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</si>
  <si>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</si>
  <si>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</si>
  <si>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</si>
  <si>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Všeobecné a předběžné položky</t>
  </si>
  <si>
    <t>K</t>
  </si>
  <si>
    <t>012103000</t>
  </si>
  <si>
    <t>Geodetické práce před výstavbou</t>
  </si>
  <si>
    <t>soubor</t>
  </si>
  <si>
    <t>CS ÚRS 2022 01</t>
  </si>
  <si>
    <t>1024</t>
  </si>
  <si>
    <t>-53428415</t>
  </si>
  <si>
    <t>PP</t>
  </si>
  <si>
    <t>012203000</t>
  </si>
  <si>
    <t>Geodetické práce při provádění stavby</t>
  </si>
  <si>
    <t>165832480</t>
  </si>
  <si>
    <t>3</t>
  </si>
  <si>
    <t>012303000</t>
  </si>
  <si>
    <t>Geodetické práce po výstavbě</t>
  </si>
  <si>
    <t>-1134905181</t>
  </si>
  <si>
    <t>4</t>
  </si>
  <si>
    <t>13294</t>
  </si>
  <si>
    <t>Dokumentace skutečného vyhotovení stavby</t>
  </si>
  <si>
    <t>Vlastní</t>
  </si>
  <si>
    <t>429783167</t>
  </si>
  <si>
    <t>P</t>
  </si>
  <si>
    <t>Poznámka k položce:
Tištěné paré - 4x
Digitální paré - 2x</t>
  </si>
  <si>
    <t>011144R</t>
  </si>
  <si>
    <t>Odběry vzorku půdy - pedologický monitoring</t>
  </si>
  <si>
    <t>660061139</t>
  </si>
  <si>
    <t>6</t>
  </si>
  <si>
    <t>013294R</t>
  </si>
  <si>
    <t>Zhotovení fotodokumentace, elaborátu, před, v průběhu a po stavbě</t>
  </si>
  <si>
    <t>1877255335</t>
  </si>
  <si>
    <t>7</t>
  </si>
  <si>
    <t>043002R1</t>
  </si>
  <si>
    <t>Zkoušení konstrukcí a prací zkušebnou zhotovitele</t>
  </si>
  <si>
    <t>-1097021444</t>
  </si>
  <si>
    <t>Poznámka k položce:
Dle právních předpisů, ČSN, TP a TKP</t>
  </si>
  <si>
    <t>8</t>
  </si>
  <si>
    <t>043002R2</t>
  </si>
  <si>
    <t>Zkoušení materiálu zkušebnou zhotovitele</t>
  </si>
  <si>
    <t>1030728900</t>
  </si>
  <si>
    <t>9</t>
  </si>
  <si>
    <t>031002R</t>
  </si>
  <si>
    <t>Zařízení staveniště</t>
  </si>
  <si>
    <t>-2110024705</t>
  </si>
  <si>
    <t>Zařízení staveniště: Zřízení prostorů pro skladování materiálů., umístění strojů, sociální a administrativní zázemí, plocha pro odpady, hlídání staveniště během výstavby, zajištění oplocení stavby mobilním oplocením</t>
  </si>
  <si>
    <t>10</t>
  </si>
  <si>
    <t>092002R</t>
  </si>
  <si>
    <t>Náklady na POV včetně dopravního značení</t>
  </si>
  <si>
    <t>244871927</t>
  </si>
  <si>
    <t>11</t>
  </si>
  <si>
    <t>01131400</t>
  </si>
  <si>
    <t>Zajištění archeologického dohledu</t>
  </si>
  <si>
    <t>-601690492</t>
  </si>
  <si>
    <t>AZ</t>
  </si>
  <si>
    <t>1485,472</t>
  </si>
  <si>
    <t>DOPR</t>
  </si>
  <si>
    <t>29,145</t>
  </si>
  <si>
    <t>DOSYP_CHRANICKA</t>
  </si>
  <si>
    <t>2,697</t>
  </si>
  <si>
    <t>DOSYP_KRAJ</t>
  </si>
  <si>
    <t>DRN_DOSYP</t>
  </si>
  <si>
    <t>128,6</t>
  </si>
  <si>
    <t>DRN30</t>
  </si>
  <si>
    <t>6251,828</t>
  </si>
  <si>
    <t>FREZ100</t>
  </si>
  <si>
    <t>87</t>
  </si>
  <si>
    <t>FREZ50</t>
  </si>
  <si>
    <t>OBRUS</t>
  </si>
  <si>
    <t>6088</t>
  </si>
  <si>
    <t>ODKOP</t>
  </si>
  <si>
    <t>2118,624</t>
  </si>
  <si>
    <t>ODVOZ</t>
  </si>
  <si>
    <t>4688,734</t>
  </si>
  <si>
    <t>ORNICE</t>
  </si>
  <si>
    <t>772,886</t>
  </si>
  <si>
    <t>PLAN</t>
  </si>
  <si>
    <t>7427,36</t>
  </si>
  <si>
    <t>RYHA</t>
  </si>
  <si>
    <t>561,75</t>
  </si>
  <si>
    <t>RYHA_CHRANICKA</t>
  </si>
  <si>
    <t>6,4</t>
  </si>
  <si>
    <t>STERK</t>
  </si>
  <si>
    <t>1129</t>
  </si>
  <si>
    <t>GEO1</t>
  </si>
  <si>
    <t>2818,75</t>
  </si>
  <si>
    <t>HSV -  Práce a dodávky HSV</t>
  </si>
  <si>
    <t xml:space="preserve">    1 -  Zemní práce</t>
  </si>
  <si>
    <t xml:space="preserve">    2 -  Zakládání</t>
  </si>
  <si>
    <t xml:space="preserve">    5 -  Komunikace pozemní</t>
  </si>
  <si>
    <t xml:space="preserve">    9 - Ostatní konstrukce a práce, bourání</t>
  </si>
  <si>
    <t xml:space="preserve">    997 -  Přesun sutě</t>
  </si>
  <si>
    <t xml:space="preserve">    998 -  Přesun hmot</t>
  </si>
  <si>
    <t>PSV - Práce a dodávky PSV</t>
  </si>
  <si>
    <t xml:space="preserve">    742 - Elektroinstalace - slaboproud</t>
  </si>
  <si>
    <t>HSV</t>
  </si>
  <si>
    <t xml:space="preserve"> Práce a dodávky HSV</t>
  </si>
  <si>
    <t xml:space="preserve"> Zemní práce</t>
  </si>
  <si>
    <t>113107142</t>
  </si>
  <si>
    <t>Odstranění podkladu živičného tl 100 mm ručně</t>
  </si>
  <si>
    <t>m2</t>
  </si>
  <si>
    <t>-61927417</t>
  </si>
  <si>
    <t>Odstranění podkladů nebo krytů ručně s přemístěním hmot na skládku na vzdálenost do 3 m nebo s naložením na dopravní prostředek živičných, o tl. vrstvy přes 50 do 100 mm</t>
  </si>
  <si>
    <t>VV</t>
  </si>
  <si>
    <t>113107223</t>
  </si>
  <si>
    <t>Odstranění podkladu z kameniva drceného tl 300 mm strojně pl přes 200 m2</t>
  </si>
  <si>
    <t>2052826175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</si>
  <si>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</si>
  <si>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113154113</t>
  </si>
  <si>
    <t>Frézování živičného krytu tl 50 mm pruh š 0,5 m pl do 500 m2 bez překážek v trase</t>
  </si>
  <si>
    <t>-339843700</t>
  </si>
  <si>
    <t>Frézování živičného podkladu nebo krytu  s naložením na dopravní prostředek plochy do 500 m2 bez překážek v trase pruhu šířky do 0,5 m, tloušťky vrstvy 50 mm</t>
  </si>
  <si>
    <t>116951201</t>
  </si>
  <si>
    <t>Úprava zemin vápnem nebo směsnými hydraulickými pojivy</t>
  </si>
  <si>
    <t>m3</t>
  </si>
  <si>
    <t>1629267643</t>
  </si>
  <si>
    <t>Úprava zemin vápnem nebo směsnými hydraulickými pojivy za účelem zlepšení mechanických vlastností a zpracovatelnosti, bez dodávky materiálu u hrubých terénních úprav, násypů a zásypů</t>
  </si>
  <si>
    <t>Poznámka k položce:
Včetně případného přidání kameniva ke zlepšení křivky zrnitosti.</t>
  </si>
  <si>
    <t>"Předpoklad využití stávající zeminy v tl. 0,30 m, 50% plochy vozovky"</t>
  </si>
  <si>
    <t>PLAN*0,3*0,5</t>
  </si>
  <si>
    <t>121151125</t>
  </si>
  <si>
    <t>Sejmutí ornice plochy přes 500 m2 tl vrstvy do 300 mm strojně</t>
  </si>
  <si>
    <t>1155619017</t>
  </si>
  <si>
    <t>Sejmutí ornice strojně při souvislé ploše přes 500 m2, tl. vrstvy přes 250 do 300 mm</t>
  </si>
  <si>
    <t>"Sejmutí ornice v tl. 300 mm"</t>
  </si>
  <si>
    <t>6235+14*1,202</t>
  </si>
  <si>
    <t>122151101</t>
  </si>
  <si>
    <t>Odkopávky a prokopávky nezapažené v hornině třídy těžitelnosti I, skupiny 1 a 2 objem do 20 m3 strojně</t>
  </si>
  <si>
    <t>-136442839</t>
  </si>
  <si>
    <t>Odkopávky a prokopávky nezapažené strojně v hornině třídy těžitelnosti I skupiny 1 a 2 do 20 m3</t>
  </si>
  <si>
    <t>6088*0,29*1,2</t>
  </si>
  <si>
    <t>132151101</t>
  </si>
  <si>
    <t>Hloubení rýh nezapažených  š do 800 mm v hornině třídy těžitelnosti I, skupiny 1 a 2 objem do 20 m3 strojně</t>
  </si>
  <si>
    <t>1960280620</t>
  </si>
  <si>
    <t>Hloubení nezapažených rýh šířky do 800 mm strojně s urovnáním dna do předepsaného profilu a spádu v hornině třídy těžitelnosti I skupiny 1 a 2 do 20 m3</t>
  </si>
  <si>
    <t>32*0,5*0,4</t>
  </si>
  <si>
    <t>1605*0,5*(1,0-0,3)</t>
  </si>
  <si>
    <t>Součet</t>
  </si>
  <si>
    <t>162751117R</t>
  </si>
  <si>
    <t>Vodorovné přemístění výkopku/sypaniny z horniny třídy těžitelnosti I, skupiny 1 až 3</t>
  </si>
  <si>
    <t>-640843813</t>
  </si>
  <si>
    <t>Vodorovné přemístění výkopku nebo sypaniny po suchu na obvyklém dopravním prostředku, bez naložení výkopku, avšak se složením bez rozhrnutí z horniny třídy těžitelnosti I skupiny 1 až 3</t>
  </si>
  <si>
    <t>Poznámka k položce:
Odvoz na skládku dle dispozic zhotovitele.</t>
  </si>
  <si>
    <t>ODKOP+RYHA+(STERK*0,3)-DRN_DOSYP-DOSYP_KRAJ+DRN30*0,3-ORNICE*0,1</t>
  </si>
  <si>
    <t>171151111</t>
  </si>
  <si>
    <t>Uložení sypaniny z hornin nesoudržných sypkých do násypů zhutněných strojně</t>
  </si>
  <si>
    <t>970360826</t>
  </si>
  <si>
    <t>Uložení sypanin do násypů strojně s rozprostřením sypaniny ve vrstvách a s hrubým urovnáním zhutněných z hornin nesoudržných sypkých</t>
  </si>
  <si>
    <t>"Dosypávka rýhy chrániček"</t>
  </si>
  <si>
    <t>RYHA_CHRANICKA-(3,141*0,05*0,05*64+64*0,1*0,5)</t>
  </si>
  <si>
    <t>"Dosypávky krajnic"</t>
  </si>
  <si>
    <t>1605*0,07</t>
  </si>
  <si>
    <t>171152111</t>
  </si>
  <si>
    <t>Uložení sypaniny z hornin nesoudržných a sypkých do násypů zhutněných v aktivní zóně silnic a dálnic</t>
  </si>
  <si>
    <t>1941431466</t>
  </si>
  <si>
    <t>Uložení sypaniny do zhutněných násypů pro silnice, dálnice a letiště s rozprostřením sypaniny ve vrstvách, s hrubým urovnáním a uzavřením povrchu násypu z hornin nesoudržných sypkých v aktivní zóně</t>
  </si>
  <si>
    <t>"Tloušťka 0,20 m"</t>
  </si>
  <si>
    <t>PLAN*0,2</t>
  </si>
  <si>
    <t>M</t>
  </si>
  <si>
    <t>.58344155099R</t>
  </si>
  <si>
    <t>zemina vhodná dle ČSN 73 6133</t>
  </si>
  <si>
    <t>t</t>
  </si>
  <si>
    <t>-956048965</t>
  </si>
  <si>
    <t>AZ*2,6</t>
  </si>
  <si>
    <t>"obj.hmot.2,6t/m3"</t>
  </si>
  <si>
    <t>12</t>
  </si>
  <si>
    <t>171201201</t>
  </si>
  <si>
    <t>Uložení sypaniny na skládky nebo meziskládky</t>
  </si>
  <si>
    <t>1605826570</t>
  </si>
  <si>
    <t>Uložení sypaniny na skládky nebo meziskládky bez hutnění s upravením uložené sypaniny do předepsaného tvaru</t>
  </si>
  <si>
    <t>13</t>
  </si>
  <si>
    <t>171201221</t>
  </si>
  <si>
    <t>Poplatek za uložení na skládce (skládkovné) zeminy a kamení kód odpadu 17 05 04</t>
  </si>
  <si>
    <t>766491417</t>
  </si>
  <si>
    <t>Poplatek za uložení stavebního odpadu na skládce (skládkovné) zeminy a kamení zatříděného do Katalogu odpadů pod kódem 17 05 04</t>
  </si>
  <si>
    <t>"Obj. hm. 2.0 t/m3"</t>
  </si>
  <si>
    <t>ODVOZ*2,0</t>
  </si>
  <si>
    <t>14</t>
  </si>
  <si>
    <t>171251101</t>
  </si>
  <si>
    <t>Uložení sypaniny do násypů nezhutněných strojně</t>
  </si>
  <si>
    <t>1204878981</t>
  </si>
  <si>
    <t>Uložení sypanin do násypů strojně s rozprostřením sypaniny ve vrstvách a s hrubým urovnáním nezhutněných jakékoliv třídy těžitelnosti</t>
  </si>
  <si>
    <t>643*0,20</t>
  </si>
  <si>
    <t>181351103</t>
  </si>
  <si>
    <t>Rozprostření ornice tl vrstvy do 200 mm pl do 500 m2 v rovině nebo ve svahu do 1:5 strojně</t>
  </si>
  <si>
    <t>1465447714</t>
  </si>
  <si>
    <t>Rozprostření a urovnání ornice v rovině nebo ve svahu sklonu do 1:5 strojně při souvislé ploše přes 100 do 500 m2, tl. vrstvy do 200 mm</t>
  </si>
  <si>
    <t>643*1,202</t>
  </si>
  <si>
    <t>16</t>
  </si>
  <si>
    <t>181451121</t>
  </si>
  <si>
    <t>Založení lučního trávníku výsevem plochy přes 1000 m2 v rovině a ve svahu do 1:5</t>
  </si>
  <si>
    <t>1864202742</t>
  </si>
  <si>
    <t>Založení trávníku na půdě předem připravené plochy přes 1000 m2 výsevem včetně utažení lučního v rovině nebo na svahu do 1:5</t>
  </si>
  <si>
    <t>17</t>
  </si>
  <si>
    <t>00572470</t>
  </si>
  <si>
    <t>osivo směs travní univerzál</t>
  </si>
  <si>
    <t>kg</t>
  </si>
  <si>
    <t>-336158696</t>
  </si>
  <si>
    <t>"cca 30g/m2"</t>
  </si>
  <si>
    <t>ORNICE*0,03</t>
  </si>
  <si>
    <t>18</t>
  </si>
  <si>
    <t>181951111</t>
  </si>
  <si>
    <t>Úprava pláně v hornině třídy těžitelnosti I, skupiny 1 až 3 bez zhutnění strojně</t>
  </si>
  <si>
    <t>-1261899659</t>
  </si>
  <si>
    <t>Úprava pláně vyrovnáním výškových rozdílů strojně v hornině třídy těžitelnosti I, skupiny 1 až 3 bez zhutnění</t>
  </si>
  <si>
    <t>PLAN*1,333</t>
  </si>
  <si>
    <t>19</t>
  </si>
  <si>
    <t>182201101</t>
  </si>
  <si>
    <t>Svahování násypů strojně</t>
  </si>
  <si>
    <t>-2005106454</t>
  </si>
  <si>
    <t>Svahování trvalých svahů do projektovaných profilů strojně s potřebným přemístěním výkopku při svahování násypů v jakékoliv hornině</t>
  </si>
  <si>
    <t xml:space="preserve"> Zakládání</t>
  </si>
  <si>
    <t>20</t>
  </si>
  <si>
    <t>211531111R</t>
  </si>
  <si>
    <t>Výplň odvodňovacích žeber nebo trativodů kamenivem hrubým drceným frakce 16 až 32 mm</t>
  </si>
  <si>
    <t>-1711176477</t>
  </si>
  <si>
    <t>Výplň kamenivem do rýh odvodňovacích žeber nebo trativodů  bez zhutnění, s úpravou povrchu výplně kamenivem hrubým drceným frakce 16 až 32 mm</t>
  </si>
  <si>
    <t>RYHA/0,7*1+DOSYP_CHRANICKA+20*1*0,5</t>
  </si>
  <si>
    <t>211971122</t>
  </si>
  <si>
    <t>Zřízení opláštění žeber nebo trativodů geotextilií v rýze nebo zářezu přes 1:2 š přes 2,5 m</t>
  </si>
  <si>
    <t>-1249183890</t>
  </si>
  <si>
    <t>Zřízení opláštění výplně z geotextilie odvodňovacích žeber nebo trativodů  v rýze nebo zářezu se stěnami svislými nebo šikmými o sklonu přes 1:2 při rozvinuté šířce opláštění přes 2,5 m</t>
  </si>
  <si>
    <t>(RYHA/0,5/1,0)*(1,0+1,0+0,50)+20*1,0*0,5</t>
  </si>
  <si>
    <t>22</t>
  </si>
  <si>
    <t>MTM.69366052R</t>
  </si>
  <si>
    <t>textilie 210g/m2 do š 8,8m</t>
  </si>
  <si>
    <t>-1329505144</t>
  </si>
  <si>
    <t>23</t>
  </si>
  <si>
    <t>213141112</t>
  </si>
  <si>
    <t>Zřízení vrstvy z geotextilie v rovině nebo ve sklonu do 1:5 š do 6 m</t>
  </si>
  <si>
    <t>-510129320</t>
  </si>
  <si>
    <t>Zřízení vrstvy z geotextilie  filtrační, separační, odvodňovací, ochranné, výztužné nebo protierozní v rovině nebo ve sklonu do 1:5, šířky přes 3 do 6 m</t>
  </si>
  <si>
    <t>GEO2</t>
  </si>
  <si>
    <t>1,50*PLAN*1,33</t>
  </si>
  <si>
    <t>24</t>
  </si>
  <si>
    <t>JTA.0013476.URSR</t>
  </si>
  <si>
    <t>geotextilie netkaná  M/B, 200g/m2, šíře 300cm</t>
  </si>
  <si>
    <t>647280025</t>
  </si>
  <si>
    <t xml:space="preserve"> Komunikace pozemní</t>
  </si>
  <si>
    <t>25</t>
  </si>
  <si>
    <t>564752111</t>
  </si>
  <si>
    <t>Podklad z vibrovaného štěrku VŠ tl 150 mm</t>
  </si>
  <si>
    <t>-242103873</t>
  </si>
  <si>
    <t>Podklad nebo kryt z vibrovaného štěrku VŠ  s rozprostřením, vlhčením a zhutněním, po zhutnění tl. 150 mm</t>
  </si>
  <si>
    <t>OBRUS*1,18</t>
  </si>
  <si>
    <t>26</t>
  </si>
  <si>
    <t>564762111</t>
  </si>
  <si>
    <t>Podklad z vibrovaného štěrku VŠ tl 200 mm</t>
  </si>
  <si>
    <t>-1558403662</t>
  </si>
  <si>
    <t>Podklad nebo kryt z vibrovaného štěrku VŠ  s rozprostřením, vlhčením a zhutněním, po zhutnění tl. 200 mm</t>
  </si>
  <si>
    <t>"Obrusná vrstva pro hospodářské sjezdy - 6 ks (5x5 m)"</t>
  </si>
  <si>
    <t>5*5*6</t>
  </si>
  <si>
    <t>27</t>
  </si>
  <si>
    <t>564851111</t>
  </si>
  <si>
    <t>Podklad ze štěrkodrtě ŠD tl 150 mm</t>
  </si>
  <si>
    <t>-471867817</t>
  </si>
  <si>
    <t>Podklad ze štěrkodrti ŠD  s rozprostřením a zhutněním, po zhutnění tl. 150 mm</t>
  </si>
  <si>
    <t>"Podkladní vrstva pro hospodářské sjezdy - 6 ks (5x5 m)"</t>
  </si>
  <si>
    <t>5*5*6*1,22</t>
  </si>
  <si>
    <t>OBRUS*1,22</t>
  </si>
  <si>
    <t>28</t>
  </si>
  <si>
    <t>565135121</t>
  </si>
  <si>
    <t>Asfaltový beton vrstva podkladní ACP 16 (obalované kamenivo OKS) tl 50 mm š přes 3 m</t>
  </si>
  <si>
    <t>-1289696048</t>
  </si>
  <si>
    <t>Asfaltový beton vrstva podkladní ACP 16 (obalované kamenivo střednězrnné - OKS)  s rozprostřením a zhutněním v pruhu šířky přes 3 m, po zhutnění tl. 50 mm</t>
  </si>
  <si>
    <t>OBRUS*1,026+FREZ100-45</t>
  </si>
  <si>
    <t>29</t>
  </si>
  <si>
    <t>569931132</t>
  </si>
  <si>
    <t>Zpevnění krajnic asfaltovým recyklátem tl 100 mm</t>
  </si>
  <si>
    <t>-1217843054</t>
  </si>
  <si>
    <t>Zpevnění krajnic nebo komunikací pro pěší  s rozprostřením a zhutněním, po zhutnění asfaltovým recyklátem tl. 100 mm</t>
  </si>
  <si>
    <t>1605*0,5</t>
  </si>
  <si>
    <t>30</t>
  </si>
  <si>
    <t>573111112</t>
  </si>
  <si>
    <t>Postřik živičný infiltrační s posypem z asfaltu množství 1 kg/m2</t>
  </si>
  <si>
    <t>-922949664</t>
  </si>
  <si>
    <t>Postřik infiltrační PI z asfaltu silničního s posypem kamenivem, v množství 1,00 kg/m2</t>
  </si>
  <si>
    <t>OBRUS*1,026+FREZ100</t>
  </si>
  <si>
    <t>31</t>
  </si>
  <si>
    <t>573211109</t>
  </si>
  <si>
    <t>Postřik živičný spojovací z asfaltu v množství 0,50 kg/m2</t>
  </si>
  <si>
    <t>626805527</t>
  </si>
  <si>
    <t>Postřik spojovací PS bez posypu kamenivem z asfaltu silničního, v množství 0,50 kg/m2</t>
  </si>
  <si>
    <t>OBRUS+FREZ50</t>
  </si>
  <si>
    <t>32</t>
  </si>
  <si>
    <t>577134121</t>
  </si>
  <si>
    <t>Asfaltový beton vrstva obrusná ACO 11 (ABS) tř. I tl 40 mm š přes 3 m z nemodifikovaného asfaltu</t>
  </si>
  <si>
    <t>1042272576</t>
  </si>
  <si>
    <t>Asfaltový beton vrstva obrusná ACO 11 (ABS)  s rozprostřením a se zhutněním z nemodifikovaného asfaltu v pruhu šířky přes 3 m tř. I, po zhutnění tl. 40 mm</t>
  </si>
  <si>
    <t>-45</t>
  </si>
  <si>
    <t>33</t>
  </si>
  <si>
    <t>584121109</t>
  </si>
  <si>
    <t>Osazení silničních dílců z ŽB do lože z kameniva těženého tl 40 mm plochy do 50 m2</t>
  </si>
  <si>
    <t>1293706456</t>
  </si>
  <si>
    <t>Osazení silničních dílců ze železového betonu  s podkladem z kameniva těženého do tl. 40 mm jakéhokoliv druhu a velikosti, na plochu jednotlivě přes 15 do 50 m2</t>
  </si>
  <si>
    <t>3,0*1,0*15</t>
  </si>
  <si>
    <t>34</t>
  </si>
  <si>
    <t>59381009</t>
  </si>
  <si>
    <t>panel silniční 3,00x1,00x0,15m</t>
  </si>
  <si>
    <t>kus</t>
  </si>
  <si>
    <t>593658565</t>
  </si>
  <si>
    <t>45</t>
  </si>
  <si>
    <t>45*0,278 'Přepočtené koeficientem množství</t>
  </si>
  <si>
    <t>35</t>
  </si>
  <si>
    <t>594511111</t>
  </si>
  <si>
    <t>Dlažba z lomového kamene s provedením lože z betonu</t>
  </si>
  <si>
    <t>179933360</t>
  </si>
  <si>
    <t>Dlažba nebo přídlažba z lomového kamene lomařsky upraveného rigolového  v ploše vodorovné nebo ve sklonu tl. do 250 mm, bez vyplnění spár, s provedením lože tl. 50 mm z betonu</t>
  </si>
  <si>
    <t>36*1,21</t>
  </si>
  <si>
    <t>Ostatní konstrukce a práce, bourání</t>
  </si>
  <si>
    <t>36</t>
  </si>
  <si>
    <t>912211111</t>
  </si>
  <si>
    <t>Montáž směrového sloupku silničního plastového prosté uložení bez betonového základu</t>
  </si>
  <si>
    <t>1238115850</t>
  </si>
  <si>
    <t>Montáž směrového sloupku  plastového s odrazkou prostým uložením bez betonového základu silničního</t>
  </si>
  <si>
    <t>37</t>
  </si>
  <si>
    <t>40445158</t>
  </si>
  <si>
    <t>sloupek směrový silniční plastový 1,2m</t>
  </si>
  <si>
    <t>-1715502098</t>
  </si>
  <si>
    <t>38</t>
  </si>
  <si>
    <t>914111111</t>
  </si>
  <si>
    <t>Montáž svislé dopravní značky do velikosti 1 m2 objímkami na sloupek nebo konzolu</t>
  </si>
  <si>
    <t>-417387295</t>
  </si>
  <si>
    <t>Montáž svislé dopravní značky základní  velikosti do 1 m2 objímkami na sloupky nebo konzoly</t>
  </si>
  <si>
    <t>39</t>
  </si>
  <si>
    <t>40444052</t>
  </si>
  <si>
    <t>značka dopravní svislá STOP FeZn NK P6 700mm</t>
  </si>
  <si>
    <t>-2112850536</t>
  </si>
  <si>
    <t>"P6"</t>
  </si>
  <si>
    <t>40</t>
  </si>
  <si>
    <t>40445650</t>
  </si>
  <si>
    <t>dodatkové tabulky E7, E12, E13 500x300mm</t>
  </si>
  <si>
    <t>-765933008</t>
  </si>
  <si>
    <t>41</t>
  </si>
  <si>
    <t>40445636</t>
  </si>
  <si>
    <t>informativní značky směrové IS12-IS14, IS15b 1000x500mm</t>
  </si>
  <si>
    <t>1735365037</t>
  </si>
  <si>
    <t>42</t>
  </si>
  <si>
    <t>40444101</t>
  </si>
  <si>
    <t>značka dopravní svislá zákazová B FeZn JAC 500mm</t>
  </si>
  <si>
    <t>-1959481248</t>
  </si>
  <si>
    <t>43</t>
  </si>
  <si>
    <t>914511111</t>
  </si>
  <si>
    <t>Montáž sloupku dopravních značek délky do 3,5 m s betonovým základem</t>
  </si>
  <si>
    <t>-2081965600</t>
  </si>
  <si>
    <t>Montáž sloupku dopravních značek  délky do 3,5 m do betonového základu</t>
  </si>
  <si>
    <t>44</t>
  </si>
  <si>
    <t>40445225</t>
  </si>
  <si>
    <t>sloupek Zn pro dopravní značku D 60mm v 350mm</t>
  </si>
  <si>
    <t>544230534</t>
  </si>
  <si>
    <t>915221111</t>
  </si>
  <si>
    <t>Vodorovné dopravní značení vodící čáry souvislé š 250 mm bílý plast</t>
  </si>
  <si>
    <t>m</t>
  </si>
  <si>
    <t>2087752635</t>
  </si>
  <si>
    <t>Vodorovné dopravní značení stříkaným plastem  vodící čára bílá šířky 250 mm souvislá základní</t>
  </si>
  <si>
    <t>46</t>
  </si>
  <si>
    <t>919731123</t>
  </si>
  <si>
    <t>Zarovnání styčné plochy podkladu nebo krytu živičného tl do 200 mm</t>
  </si>
  <si>
    <t>-842949957</t>
  </si>
  <si>
    <t>Zarovnání styčné plochy podkladu nebo krytu podél vybourané části komunikace nebo zpevněné plochy  živičné tl. přes 100 do 200 mm</t>
  </si>
  <si>
    <t>52</t>
  </si>
  <si>
    <t>47</t>
  </si>
  <si>
    <t>919732211</t>
  </si>
  <si>
    <t>Styčná spára napojení nového živičného povrchu na stávající za tepla š 15 mm hl 25 mm s prořezáním</t>
  </si>
  <si>
    <t>-2136160190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</si>
  <si>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</si>
  <si>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48</t>
  </si>
  <si>
    <t>919735112</t>
  </si>
  <si>
    <t>Řezání stávajícího živičného krytu hl do 100 mm</t>
  </si>
  <si>
    <t>994766190</t>
  </si>
  <si>
    <t>Řezání stávajícího živičného krytu nebo podkladu  hloubky přes 50 do 100 mm</t>
  </si>
  <si>
    <t>49</t>
  </si>
  <si>
    <t>935113112.1</t>
  </si>
  <si>
    <t>Osazení odvodňovacího polymerbetonového žlabu s krycím roštem šířky přes 200 mm</t>
  </si>
  <si>
    <t>423919418</t>
  </si>
  <si>
    <t>Osazení odvodňovacího žlabu s krycím roštem  polymerbetonového šířky přes 200 mm</t>
  </si>
  <si>
    <t>50</t>
  </si>
  <si>
    <t>59227099R</t>
  </si>
  <si>
    <t>žlab odvodňovací polymerbetonový 2000x400 mm</t>
  </si>
  <si>
    <t>-1215619049</t>
  </si>
  <si>
    <t>51</t>
  </si>
  <si>
    <t>961051111</t>
  </si>
  <si>
    <t>Bourání mostních základů z ŽB</t>
  </si>
  <si>
    <t>-640184406</t>
  </si>
  <si>
    <t>Bourání mostních konstrukcí základů ze železového betonu</t>
  </si>
  <si>
    <t>"Bourání čel propustku"</t>
  </si>
  <si>
    <t>2*1,0*0,7</t>
  </si>
  <si>
    <t>966008113</t>
  </si>
  <si>
    <t>Bourání trubního propustku do DN 800</t>
  </si>
  <si>
    <t>1906134688</t>
  </si>
  <si>
    <t>Bourání trubního propustku  s odklizením a uložením vybouraného materiálu na skládku na vzdálenost do 3 m nebo s naložením na dopravní prostředek z trub DN přes 500 do 800 mm</t>
  </si>
  <si>
    <t>997</t>
  </si>
  <si>
    <t xml:space="preserve"> Přesun sutě</t>
  </si>
  <si>
    <t>53</t>
  </si>
  <si>
    <t>997221551</t>
  </si>
  <si>
    <t>Vodorovná doprava suti ze sypkých materiálů do 1 km</t>
  </si>
  <si>
    <t>-408764912</t>
  </si>
  <si>
    <t>Vodorovná doprava suti  bez naložení, ale se složením a s hrubým urovnáním ze sypkých materiálů, na vzdálenost do 1 km</t>
  </si>
  <si>
    <t>"Suť vzniklá frézováním asfaltobetonových vrstev konstrukce stávajících vozovek"</t>
  </si>
  <si>
    <t>10,005+19,140</t>
  </si>
  <si>
    <t>54</t>
  </si>
  <si>
    <t>997221559</t>
  </si>
  <si>
    <t>Příplatek ZKD 1 km u vodorovné dopravy suti ze sypkých materiálů</t>
  </si>
  <si>
    <t>2030739355</t>
  </si>
  <si>
    <t>Vodorovná doprava suti  bez naložení, ale se složením a s hrubým urovnáním Příplatek k ceně za každý další i započatý 1 km přes 1 km</t>
  </si>
  <si>
    <t>29,145*10 'Přepočtené koeficientem množství</t>
  </si>
  <si>
    <t>55</t>
  </si>
  <si>
    <t>997221611</t>
  </si>
  <si>
    <t>Nakládání suti na dopravní prostředky pro vodorovnou dopravu</t>
  </si>
  <si>
    <t>-943578196</t>
  </si>
  <si>
    <t>Nakládání na dopravní prostředky  pro vodorovnou dopravu suti</t>
  </si>
  <si>
    <t>56</t>
  </si>
  <si>
    <t>997221657</t>
  </si>
  <si>
    <t>Poplatek za uložení na skládce (skládkovné) zeminy a kamení obsahující nebezpečné látky kód odpadu 17 05 03</t>
  </si>
  <si>
    <t>CS ÚRS 2021 01</t>
  </si>
  <si>
    <t>1349820625</t>
  </si>
  <si>
    <t>Poplatek za uložení stavebního odpadu na skládce (skládkovné) zeminy a kamení s obsahem nebezpečných látek zatříděného do Katalogu odpadů pod kódem 17 05 03</t>
  </si>
  <si>
    <t>998</t>
  </si>
  <si>
    <t xml:space="preserve"> Přesun hmot</t>
  </si>
  <si>
    <t>57</t>
  </si>
  <si>
    <t>998225111</t>
  </si>
  <si>
    <t>Přesun hmot pro pozemní komunikace s krytem z kamene, monolitickým betonovým nebo živičným</t>
  </si>
  <si>
    <t>-1249844411</t>
  </si>
  <si>
    <t>Přesun hmot pro komunikace s krytem z kameniva, monolitickým betonovým nebo živičným  dopravní vzdálenost do 200 m jakékoliv délky objektu</t>
  </si>
  <si>
    <t>58</t>
  </si>
  <si>
    <t>998225194</t>
  </si>
  <si>
    <t>Příplatek k přesunu hmot pro pozemní komunikace s krytem z kamene, živičným, betonovým do 5000 m</t>
  </si>
  <si>
    <t>-1087785173</t>
  </si>
  <si>
    <t>Přesun hmot pro komunikace s krytem z kameniva, monolitickým betonovým nebo živičným  Příplatek k ceně za zvětšený přesun přes vymezenou největší dopravní vzdálenost do 5000 m</t>
  </si>
  <si>
    <t>6104,31*5 'Přepočtené koeficientem množství</t>
  </si>
  <si>
    <t>PSV</t>
  </si>
  <si>
    <t>Práce a dodávky PSV</t>
  </si>
  <si>
    <t>742</t>
  </si>
  <si>
    <t>Elektroinstalace - slaboproud</t>
  </si>
  <si>
    <t>59</t>
  </si>
  <si>
    <t>742110003</t>
  </si>
  <si>
    <t>Montáž trubek pro slaboproud plastových ohebných uložených volně na příchytky</t>
  </si>
  <si>
    <t>-147116708</t>
  </si>
  <si>
    <t>Montáž trubek elektroinstalačních plastových ohebných uložených volně na příchytky</t>
  </si>
  <si>
    <t>32*2</t>
  </si>
  <si>
    <t>60</t>
  </si>
  <si>
    <t>34571358</t>
  </si>
  <si>
    <t>trubka elektroinstalační ohebná dvouplášťová korugovaná (chránička) D 136/160mm, HDPE+LDPE</t>
  </si>
  <si>
    <t>-1662703677</t>
  </si>
  <si>
    <t>64*1,05 'Přepočtené koeficientem množství</t>
  </si>
  <si>
    <t>61</t>
  </si>
  <si>
    <t>34571361</t>
  </si>
  <si>
    <t>trubka elektroinstalační HDPE tuhá dvouplášťová korugovaná D 41/50mm</t>
  </si>
  <si>
    <t>-799824872</t>
  </si>
  <si>
    <t>SO 102 - Hlavní polní cesty CH1 a C4</t>
  </si>
  <si>
    <t>-2042479727</t>
  </si>
  <si>
    <t>511311600</t>
  </si>
  <si>
    <t>-886196019</t>
  </si>
  <si>
    <t>-2100738401</t>
  </si>
  <si>
    <t>504979445</t>
  </si>
  <si>
    <t>-1501513518</t>
  </si>
  <si>
    <t>-104884234</t>
  </si>
  <si>
    <t>2080656337</t>
  </si>
  <si>
    <t>1496023233</t>
  </si>
  <si>
    <t>426981335</t>
  </si>
  <si>
    <t>91749631</t>
  </si>
  <si>
    <t>SO 001 - Příprava území - kácení a mýcení</t>
  </si>
  <si>
    <t>111251102</t>
  </si>
  <si>
    <t>Odstranění křovin a stromů průměru kmene do 100 mm i s kořeny sklonu terénu do 1:5 z celkové plochy přes 100 do 500 m2 strojně</t>
  </si>
  <si>
    <t>465476918</t>
  </si>
  <si>
    <t>Odstranění křovin a stromů s odstraněním kořenů strojně průměru kmene do 100 mm v rovině nebo ve svahu sklonu terénu do 1:5, při celkové ploše přes 100 do 500 m2</t>
  </si>
  <si>
    <t>112101101</t>
  </si>
  <si>
    <t>Odstranění stromů listnatých průměru kmene do 300 mm</t>
  </si>
  <si>
    <t>1330098214</t>
  </si>
  <si>
    <t>Odstranění stromů s odřezáním kmene a s odvětvením listnatých, průměru kmene přes 100 do 300 mm</t>
  </si>
  <si>
    <t>112101102</t>
  </si>
  <si>
    <t>Odstranění stromů listnatých průměru kmene do 500 mm</t>
  </si>
  <si>
    <t>26840115</t>
  </si>
  <si>
    <t>Odstranění stromů s odřezáním kmene a s odvětvením listnatých, průměru kmene přes 300 do 500 mm</t>
  </si>
  <si>
    <t>112101103</t>
  </si>
  <si>
    <t>Odstranění stromů listnatých průměru kmene do 700 mm</t>
  </si>
  <si>
    <t>1160005990</t>
  </si>
  <si>
    <t>Odstranění stromů s odřezáním kmene a s odvětvením listnatých, průměru kmene přes 500 do 700 mm</t>
  </si>
  <si>
    <t>112101104</t>
  </si>
  <si>
    <t>Odstranění stromů listnatých průměru kmene do 900 mm</t>
  </si>
  <si>
    <t>-979475310</t>
  </si>
  <si>
    <t>Odstranění stromů s odřezáním kmene a s odvětvením listnatých, průměru kmene přes 700 do 900 mm</t>
  </si>
  <si>
    <t>112101106</t>
  </si>
  <si>
    <t>Odstranění stromů listnatých průměru kmene do 1300 mm</t>
  </si>
  <si>
    <t>-928528315</t>
  </si>
  <si>
    <t>Odstranění stromů s odřezáním kmene a s odvětvením listnatých, průměru kmene přes 1100 do 1300 mm</t>
  </si>
  <si>
    <t>112155315</t>
  </si>
  <si>
    <t>Štěpkování keřového porostu hustého s naložením</t>
  </si>
  <si>
    <t>-1239799991</t>
  </si>
  <si>
    <t>Štěpkování s naložením na dopravní prostředek a odvozem do 20 km keřového porostu hustého</t>
  </si>
  <si>
    <t>112201101</t>
  </si>
  <si>
    <t>Odstranění pařezů D do 300 mm</t>
  </si>
  <si>
    <t>1704856140</t>
  </si>
  <si>
    <t>Odstranění pařezů strojně s jejich vykopáním, vytrháním nebo odstřelením průměru přes 100 do 300 mm</t>
  </si>
  <si>
    <t>112251102</t>
  </si>
  <si>
    <t>Odstranění pařezů D do 500 mm</t>
  </si>
  <si>
    <t>268709262</t>
  </si>
  <si>
    <t>Odstranění pařezů strojně s jejich vykopáním, vytrháním nebo odstřelením průměru přes 300 do 500 mm</t>
  </si>
  <si>
    <t>112251103</t>
  </si>
  <si>
    <t>Odstranění pařezů D do 700 mm</t>
  </si>
  <si>
    <t>1854829253</t>
  </si>
  <si>
    <t>Odstranění pařezů strojně s jejich vykopáním, vytrháním nebo odstřelením průměru přes 500 do 700 mm</t>
  </si>
  <si>
    <t>112251104</t>
  </si>
  <si>
    <t>Odstranění pařezů D do 900 mm</t>
  </si>
  <si>
    <t>267567009</t>
  </si>
  <si>
    <t>Odstranění pařezů strojně s jejich vykopáním, vytrháním nebo odstřelením průměru přes 700 do 900 mm</t>
  </si>
  <si>
    <t>112251107</t>
  </si>
  <si>
    <t>Odstranění pařezů D do 1300 mm</t>
  </si>
  <si>
    <t>1069849851</t>
  </si>
  <si>
    <t>Odstranění pařezů strojně s jejich vykopáním, vytrháním nebo odstřelením průměru přes 1100 do 1300 mm</t>
  </si>
  <si>
    <t>162201401R</t>
  </si>
  <si>
    <t>Vodorovné přemístění větví stromů listnatých D kmene do 300 mm</t>
  </si>
  <si>
    <t>1702163839</t>
  </si>
  <si>
    <t>Vodorovné přemístění větví, kmenů nebo pařezů s naložením, složením a dopravou větví stromů listnatých, průměru kmene přes 100 do 300 mm</t>
  </si>
  <si>
    <t>162201402R</t>
  </si>
  <si>
    <t>Vodorovné přemístění větví stromů listnatých D kmene do 500 mm</t>
  </si>
  <si>
    <t>-2087295801</t>
  </si>
  <si>
    <t>Vodorovné přemístění větví, kmenů nebo pařezů s naložením, složením a dopravou větví stromů listnatých, průměru kmene přes 300 do 500 mm</t>
  </si>
  <si>
    <t>162201403R</t>
  </si>
  <si>
    <t>Vodorovné přemístění větví stromů listnatých D kmene do 700 mm</t>
  </si>
  <si>
    <t>1155659866</t>
  </si>
  <si>
    <t>Vodorovné přemístění větví, kmenů nebo pařezů s naložením, složením a dopravou větví stromů listnatých, průměru kmene přes 500 do 700 mm</t>
  </si>
  <si>
    <t>162201404R</t>
  </si>
  <si>
    <t>Vodorovné přemístění větví stromů listnatých D kmene do 900 mm</t>
  </si>
  <si>
    <t>1692403357</t>
  </si>
  <si>
    <t>Vodorovné přemístění větví, kmenů nebo pařezů s naložením, složením a dopravou větví stromů listnatých, průměru kmene přes 700 do 900 mm</t>
  </si>
  <si>
    <t>162201411R</t>
  </si>
  <si>
    <t>Vodorovné přemístění kmenů stromů listnatých D kmene do 300 mm</t>
  </si>
  <si>
    <t>1582804888</t>
  </si>
  <si>
    <t>Vodorovné přemístění větví, kmenů nebo pařezů s naložením, složením a dopravou kmenů stromů listnatých, průměru přes 100 do 300 mm</t>
  </si>
  <si>
    <t>162201412R</t>
  </si>
  <si>
    <t>Vodorovné přemístění kmenů stromů listnatých D kmene do 500 mm</t>
  </si>
  <si>
    <t>-1988235836</t>
  </si>
  <si>
    <t>Vodorovné přemístění větví, kmenů nebo pařezů s naložením, složením a dopravou  kmenů stromů listnatých, průměru přes 300 do 500 mm</t>
  </si>
  <si>
    <t>162201413R</t>
  </si>
  <si>
    <t>Vodorovné přemístění kmenů stromů listnatých D kmene do 700 mm</t>
  </si>
  <si>
    <t>-1669331963</t>
  </si>
  <si>
    <t>Vodorovné přemístění větví, kmenů nebo pařezů s naložením, složením a dopravou  kmenů stromů listnatých, průměru přes 500 do 700 mm</t>
  </si>
  <si>
    <t>162201414R</t>
  </si>
  <si>
    <t>Vodorovné přemístění kmenů stromů listnatých D kmene do 900 mm</t>
  </si>
  <si>
    <t>917451715</t>
  </si>
  <si>
    <t>Vodorovné přemístění větví, kmenů nebo pařezů s naložením, složením a dopravou kmenů stromů listnatých, průměru přes 700 do 900 mm</t>
  </si>
  <si>
    <t>162201421R</t>
  </si>
  <si>
    <t>Vodorovné přemístění pařezů D do 300 mm</t>
  </si>
  <si>
    <t>-170545473</t>
  </si>
  <si>
    <t>Vodorovné přemístění větví, kmenů nebo pařezů s naložením, složením a dopravou pařezů kmenů, průměru přes 100 do 300 mm</t>
  </si>
  <si>
    <t>162201422R</t>
  </si>
  <si>
    <t>Vodorovné přemístění pařezů D do 500 mm</t>
  </si>
  <si>
    <t>-2049722847</t>
  </si>
  <si>
    <t>Vodorovné přemístění větví, kmenů nebo pařezů s naložením, složením a dopravou pařezů kmenů, průměru přes 300 do 500 mm</t>
  </si>
  <si>
    <t>162201423R</t>
  </si>
  <si>
    <t>Vodorovné přemístění pařezů D do 700 mm</t>
  </si>
  <si>
    <t>2146654682</t>
  </si>
  <si>
    <t>Vodorovné přemístění větví, kmenů nebo pařezů s naložením, složením a dopravou pařezů kmenů, průměru přes 500 do 700 mm</t>
  </si>
  <si>
    <t>162201424R</t>
  </si>
  <si>
    <t>Vodorovné přemístění pařezů D do 900 mm</t>
  </si>
  <si>
    <t>943615703</t>
  </si>
  <si>
    <t>Vodorovné přemístění větví, kmenů nebo pařezů s naložením, složením a dopravou pařezů kmenů, průměru přes 700 do 900 mm</t>
  </si>
  <si>
    <t>162201501R</t>
  </si>
  <si>
    <t>Vodorovné přemístění větví stromů listnatých D kmene do 1300 mm</t>
  </si>
  <si>
    <t>-657025543</t>
  </si>
  <si>
    <t>Vodorovné přemístění větví, kmenů nebo pařezů s naložením, složením a dopravou větví stromů listnatých, průměru kmene přes 1100 do 1300 mm</t>
  </si>
  <si>
    <t>162201511R</t>
  </si>
  <si>
    <t>Vodorovné přemístění kmenů stromů listnatých D kmene do 1300 mm</t>
  </si>
  <si>
    <t>-1246002697</t>
  </si>
  <si>
    <t>Vodorovné přemístění větví, kmenů nebo pařezů s naložením, složením a dopravou kmenů stromů listnatých, průměru přes 1100 do 1300 mm</t>
  </si>
  <si>
    <t>162201521R</t>
  </si>
  <si>
    <t>Vodorovné přemístění pařezů D do 1300 mm</t>
  </si>
  <si>
    <t>-2027863329</t>
  </si>
  <si>
    <t>Vodorovné přemístění větví, kmenů nebo pařezů s naložením, složením a dopravou pařezů kmenů, průměru přes 1100 do 1300 mm</t>
  </si>
  <si>
    <t>162301501R</t>
  </si>
  <si>
    <t>Vodorovné přemístění křovin D kmene do 100 mm</t>
  </si>
  <si>
    <t>370529282</t>
  </si>
  <si>
    <t>Vodorovné přemístění smýcených křovin do průměru kmene 100 mm</t>
  </si>
  <si>
    <t>1768,512</t>
  </si>
  <si>
    <t>230,045</t>
  </si>
  <si>
    <t>1,208</t>
  </si>
  <si>
    <t>905,106</t>
  </si>
  <si>
    <t>10762</t>
  </si>
  <si>
    <t>674</t>
  </si>
  <si>
    <t>711</t>
  </si>
  <si>
    <t>7248</t>
  </si>
  <si>
    <t>2309,16</t>
  </si>
  <si>
    <t>4525,53</t>
  </si>
  <si>
    <t>8842,56</t>
  </si>
  <si>
    <t>219,1</t>
  </si>
  <si>
    <t>1,7</t>
  </si>
  <si>
    <t>1921</t>
  </si>
  <si>
    <t>4707,776</t>
  </si>
  <si>
    <t>1115,5</t>
  </si>
  <si>
    <t>-668691193</t>
  </si>
  <si>
    <t>(FREZ50-637)/2+637</t>
  </si>
  <si>
    <t>-1463194659</t>
  </si>
  <si>
    <t>1369929006</t>
  </si>
  <si>
    <t>20+21+19+14+637</t>
  </si>
  <si>
    <t>-1580639274</t>
  </si>
  <si>
    <t>1261844973</t>
  </si>
  <si>
    <t>-1113564440</t>
  </si>
  <si>
    <t>((6965-637)*0,29+637*0,14)*1,2</t>
  </si>
  <si>
    <t>-1202527449</t>
  </si>
  <si>
    <t>8,5*0,5*0,4</t>
  </si>
  <si>
    <t>626*0,5*(1,0-0,3)</t>
  </si>
  <si>
    <t>1908777886</t>
  </si>
  <si>
    <t xml:space="preserve">Vodorovné přemístění výkopku nebo sypaniny po suchu na obvyklém dopravním prostředku, bez naložení výkopku, avšak se složením bez rozhrnutí z horniny třídy těžitelnosti I skupiny 1 až 3 </t>
  </si>
  <si>
    <t>"Odkopaná zemina využitá v rámci SO 801.2"</t>
  </si>
  <si>
    <t>-535,45*0,5</t>
  </si>
  <si>
    <t>118105373</t>
  </si>
  <si>
    <t>RYHA_CHRANICKA-(3,141*0,05*0,05*8,5+8,5*0,1*0,5)</t>
  </si>
  <si>
    <t>626*0,0511+(2005-626)*0,1203*2</t>
  </si>
  <si>
    <t>-1782277876</t>
  </si>
  <si>
    <t>1243735099</t>
  </si>
  <si>
    <t>-800998354</t>
  </si>
  <si>
    <t>-2093427919</t>
  </si>
  <si>
    <t>-1466969447</t>
  </si>
  <si>
    <t>4525,53*0,2</t>
  </si>
  <si>
    <t>-1518265846</t>
  </si>
  <si>
    <t>3765*1,202</t>
  </si>
  <si>
    <t>464798278</t>
  </si>
  <si>
    <t>1788862921</t>
  </si>
  <si>
    <t>-136985770</t>
  </si>
  <si>
    <t>1436920513</t>
  </si>
  <si>
    <t>-1765459245</t>
  </si>
  <si>
    <t>RYHA/0,7*1+DOSYP_CHRANICKA</t>
  </si>
  <si>
    <t>44391999</t>
  </si>
  <si>
    <t>(RYHA/0,5/1,0)*(1,0+1,0+0,50)+20</t>
  </si>
  <si>
    <t>-1528963487</t>
  </si>
  <si>
    <t>212752412</t>
  </si>
  <si>
    <t>Trativod z drenážních trubek korugovaných PE-HD SN 8 perforace 220° včetně lože otevřený výkop DN 150 pro liniové stavby</t>
  </si>
  <si>
    <t>-1898481466</t>
  </si>
  <si>
    <t>Trativody z drenážních trubek pro liniové stavby a komunikace se zřízením štěrkového lože pod trubky a s jejich obsypem v otevřeném výkopu trubka korugovaná sendvičová PE-HD SN 8 perforace 220° DN 150</t>
  </si>
  <si>
    <t>764632953</t>
  </si>
  <si>
    <t>1,5*PLAN*1,33</t>
  </si>
  <si>
    <t>-1295844407</t>
  </si>
  <si>
    <t>1127038866</t>
  </si>
  <si>
    <t>-60090815</t>
  </si>
  <si>
    <t>"Obrusná vrstva pro hospodářské sjezdy - 6 ks (5x5 m) + sjezd S1"</t>
  </si>
  <si>
    <t>5*5*6+29</t>
  </si>
  <si>
    <t>-170954697</t>
  </si>
  <si>
    <t>"Podkladní vrstva pro hospodářské sjezdy - 6 ks (5x5 m) + sjezd S1 "</t>
  </si>
  <si>
    <t>(6*5*5+29)*1,22</t>
  </si>
  <si>
    <t>-1764084886</t>
  </si>
  <si>
    <t>OBRUS*1,026+FREZ100-637</t>
  </si>
  <si>
    <t>838671485</t>
  </si>
  <si>
    <t>1694,57</t>
  </si>
  <si>
    <t>833563897</t>
  </si>
  <si>
    <t>1649274657</t>
  </si>
  <si>
    <t>OBRUS+FREZ50-637</t>
  </si>
  <si>
    <t>-1199413162</t>
  </si>
  <si>
    <t>FREZ50-637</t>
  </si>
  <si>
    <t>488691467</t>
  </si>
  <si>
    <t>39*1,21</t>
  </si>
  <si>
    <t>-1205131725</t>
  </si>
  <si>
    <t>1307276387</t>
  </si>
  <si>
    <t>-1150123553</t>
  </si>
  <si>
    <t>935113112</t>
  </si>
  <si>
    <t>-1526557603</t>
  </si>
  <si>
    <t>6+6</t>
  </si>
  <si>
    <t>59227007R1</t>
  </si>
  <si>
    <t>560505486</t>
  </si>
  <si>
    <t>59227007R2</t>
  </si>
  <si>
    <t>žlab odvodňovací polymerbetonový 1000 x 530/630  mm včetně přechodových dílců</t>
  </si>
  <si>
    <t>-67510585</t>
  </si>
  <si>
    <t>-228251194</t>
  </si>
  <si>
    <t>-410894241</t>
  </si>
  <si>
    <t>6,5</t>
  </si>
  <si>
    <t>1386355590</t>
  </si>
  <si>
    <t>148,28+81,765</t>
  </si>
  <si>
    <t>385653475</t>
  </si>
  <si>
    <t>230,045*10 'Přepočtené koeficientem množství</t>
  </si>
  <si>
    <t>338272307</t>
  </si>
  <si>
    <t>-1279164158</t>
  </si>
  <si>
    <t>-993888461</t>
  </si>
  <si>
    <t>-368508024</t>
  </si>
  <si>
    <t>6338,16*5 'Přepočtené koeficientem množství</t>
  </si>
  <si>
    <t>-1880397779</t>
  </si>
  <si>
    <t>482833283</t>
  </si>
  <si>
    <t>17*1,05 'Přepočtené koeficientem množství</t>
  </si>
  <si>
    <t>SO 801 - LBK 5a, TTP 16, ZP1, OH1</t>
  </si>
  <si>
    <t>-385487133</t>
  </si>
  <si>
    <t>Poznámka k položce:
Na plochách objektů OH1 a ZP1.</t>
  </si>
  <si>
    <t>-1559264409</t>
  </si>
  <si>
    <t>577686722</t>
  </si>
  <si>
    <t>1884364859</t>
  </si>
  <si>
    <t>224025635</t>
  </si>
  <si>
    <t xml:space="preserve">Dokumentace skutečného vyhotovení stavby
</t>
  </si>
  <si>
    <t>-792239002</t>
  </si>
  <si>
    <t>-1180689763</t>
  </si>
  <si>
    <t xml:space="preserve">Zařízení staveniště: Zřízení prostorů pro skladování materiálů., umístění strojů, sociální a administrativní zázemí, plocha pro odpady, hlídání staveniště během výstavby, zajištění oplocení stavby mobilním oplocením   </t>
  </si>
  <si>
    <t>-520055662</t>
  </si>
  <si>
    <t>TRAV</t>
  </si>
  <si>
    <t>45694</t>
  </si>
  <si>
    <t>DL</t>
  </si>
  <si>
    <t>71</t>
  </si>
  <si>
    <t>DZ</t>
  </si>
  <si>
    <t>BL</t>
  </si>
  <si>
    <t>HO</t>
  </si>
  <si>
    <t>LM</t>
  </si>
  <si>
    <t>63</t>
  </si>
  <si>
    <t>JK</t>
  </si>
  <si>
    <t>62</t>
  </si>
  <si>
    <t>JP</t>
  </si>
  <si>
    <t>JD</t>
  </si>
  <si>
    <t>SO 801.1 - Vegetační úpravy - LBK 5a, TTP 16</t>
  </si>
  <si>
    <t>JL</t>
  </si>
  <si>
    <t>JAD</t>
  </si>
  <si>
    <t>HRO</t>
  </si>
  <si>
    <t>JB</t>
  </si>
  <si>
    <t>BOL</t>
  </si>
  <si>
    <t>SAD</t>
  </si>
  <si>
    <t>552</t>
  </si>
  <si>
    <t>KER</t>
  </si>
  <si>
    <t>1499</t>
  </si>
  <si>
    <t>HSV - Práce a dodávky HSV</t>
  </si>
  <si>
    <t xml:space="preserve">    1 - Zemní práce</t>
  </si>
  <si>
    <t xml:space="preserve">    998 - Přesun hmot</t>
  </si>
  <si>
    <t>Práce a dodávky HSV</t>
  </si>
  <si>
    <t>Zemní práce</t>
  </si>
  <si>
    <t>301628367</t>
  </si>
  <si>
    <t>00572472</t>
  </si>
  <si>
    <t>osivo směs travní krajinná-rovinná</t>
  </si>
  <si>
    <t>284241674</t>
  </si>
  <si>
    <t>45694*0,02 'Přepočtené koeficientem množství</t>
  </si>
  <si>
    <t>183101114</t>
  </si>
  <si>
    <t>Hloubení jamek bez výměny půdy zeminy tř 1 až 4 obj přes 0,05 do 0,125 m3 v rovině a svahu do 1:5</t>
  </si>
  <si>
    <t>-6216229</t>
  </si>
  <si>
    <t>Hloubení jamek pro vysazování rostlin v zemině tř.1 až 4 bez výměny půdy  v rovině nebo na svahu do 1:5, objemu přes 0,05 do 0,125 m3</t>
  </si>
  <si>
    <t>"jamka 0,5x0,5x0,5"</t>
  </si>
  <si>
    <t>"pro zásyp jamky bude použita kombinace substrátu, stávající ornice a zeminy"</t>
  </si>
  <si>
    <t>"včetně případného odvozu a uložení skládku přebytečné zeminy"</t>
  </si>
  <si>
    <t>10321100</t>
  </si>
  <si>
    <t>zahradní substrát pro výsadbu VL</t>
  </si>
  <si>
    <t>1144891707</t>
  </si>
  <si>
    <t>"doplnění substrátu 10%"</t>
  </si>
  <si>
    <t>KER*0,5*0,5*0,4*0,1</t>
  </si>
  <si>
    <t>10391100R</t>
  </si>
  <si>
    <t>kůra mulčovací VL</t>
  </si>
  <si>
    <t>-1879996250</t>
  </si>
  <si>
    <t>"Tloušťka mulče 10 cm při šířce jamky 50 x 50 cm"</t>
  </si>
  <si>
    <t>KER*0,5*0,5*0,1</t>
  </si>
  <si>
    <t>183101115</t>
  </si>
  <si>
    <t>Hloubení jamek bez výměny půdy zeminy tř 1 až 4 obj přes 0,125 do 0,4 m3 v rovině a svahu do 1:5</t>
  </si>
  <si>
    <t>1767324815</t>
  </si>
  <si>
    <t>Hloubení jamek pro vysazování rostlin v zemině tř.1 až 4 bez výměny půdy  v rovině nebo na svahu do 1:5, objemu přes 0,125 do 0,40 m3</t>
  </si>
  <si>
    <t>"jamka 0,75x0,75x0,5"</t>
  </si>
  <si>
    <t>-892933956</t>
  </si>
  <si>
    <t>SAD*0,75*0,75*0,4*0,1</t>
  </si>
  <si>
    <t>1893936107</t>
  </si>
  <si>
    <t>SAD*0,75*0,75*0,1</t>
  </si>
  <si>
    <t>183403113</t>
  </si>
  <si>
    <t>Obdělání půdy frézováním v rovině a svahu do 1:5</t>
  </si>
  <si>
    <t>-1962162759</t>
  </si>
  <si>
    <t>Obdělání půdy  frézováním v rovině nebo na svahu do 1:5</t>
  </si>
  <si>
    <t>TRAV*2</t>
  </si>
  <si>
    <t>183403151</t>
  </si>
  <si>
    <t>Obdělání půdy smykováním v rovině a svahu do 1:5</t>
  </si>
  <si>
    <t>113745603</t>
  </si>
  <si>
    <t>Obdělání půdy  smykováním v rovině nebo na svahu do 1:5</t>
  </si>
  <si>
    <t>183403152</t>
  </si>
  <si>
    <t>Obdělání půdy vláčením v rovině a svahu do 1:5</t>
  </si>
  <si>
    <t>-341379444</t>
  </si>
  <si>
    <t>Obdělání půdy  vláčením v rovině nebo na svahu do 1:5</t>
  </si>
  <si>
    <t>183404111</t>
  </si>
  <si>
    <t>Hubení plevele plošným postřikem ploch do 5 ha</t>
  </si>
  <si>
    <t>ha</t>
  </si>
  <si>
    <t>-1624159912</t>
  </si>
  <si>
    <t>Hubení plevele chemickými prostředky  plošným postřikem, na ploše jednotlivě do 5 ha</t>
  </si>
  <si>
    <t>4,5694</t>
  </si>
  <si>
    <t>25234001</t>
  </si>
  <si>
    <t>herbicid totální systémový neselektivní</t>
  </si>
  <si>
    <t>litr</t>
  </si>
  <si>
    <t>2012902600</t>
  </si>
  <si>
    <t>4,569*30 'Přepočtené koeficientem množství</t>
  </si>
  <si>
    <t>184102211R</t>
  </si>
  <si>
    <t>Výsadba keře do jamky se zalitím v rovině a svahu do 1:5</t>
  </si>
  <si>
    <t>350229662</t>
  </si>
  <si>
    <t>Výsadba keře bez balu do předem vyhloubené jamky se zalitím  v rovině nebo na svahu do 1:5 výšky do 1 m v terénu</t>
  </si>
  <si>
    <t>""velikost a druh křovin viz TZ"</t>
  </si>
  <si>
    <t>"včetně zásypu zeminou a mulčování viz. pol. 183101114"</t>
  </si>
  <si>
    <t>02652025R</t>
  </si>
  <si>
    <t>vhodný keř výšky min. 60 cm</t>
  </si>
  <si>
    <t>480856936</t>
  </si>
  <si>
    <t>184201111R</t>
  </si>
  <si>
    <t>Výsadba stromu do jamky v rovině a svahu do 1:5</t>
  </si>
  <si>
    <t>-1793168676</t>
  </si>
  <si>
    <t>Výsadba stromů bez balu do předem vyhloubené jamky se zalitím  v rovině nebo na svahu do 1:5, při výšce kmene do 1,8 m</t>
  </si>
  <si>
    <t>"včetně nákladů na montáž kůlu a spojovací materiál - viz. poznámky k souboru cen"</t>
  </si>
  <si>
    <t>"včetně zásypu zeminou a mulčování viz. pol. 183101115"</t>
  </si>
  <si>
    <t>"velikost stromů viz TZ"</t>
  </si>
  <si>
    <t>DL+DZ+BL+HO+LM+JK+JP+JD+JL+JAD+HRO+JB+BOL</t>
  </si>
  <si>
    <t>026R1</t>
  </si>
  <si>
    <t>dub letní</t>
  </si>
  <si>
    <t>1876408952</t>
  </si>
  <si>
    <t>026R2</t>
  </si>
  <si>
    <t>dub zimní</t>
  </si>
  <si>
    <t>1076523010</t>
  </si>
  <si>
    <t>026R3</t>
  </si>
  <si>
    <t>buk lesní</t>
  </si>
  <si>
    <t>146433500</t>
  </si>
  <si>
    <t>026R4</t>
  </si>
  <si>
    <t>habr obecný</t>
  </si>
  <si>
    <t>1024572631</t>
  </si>
  <si>
    <t>026R5</t>
  </si>
  <si>
    <t>lípa malolistá</t>
  </si>
  <si>
    <t>-1746679744</t>
  </si>
  <si>
    <t>026R6</t>
  </si>
  <si>
    <t>javor klen</t>
  </si>
  <si>
    <t>-2076786731</t>
  </si>
  <si>
    <t>026R7</t>
  </si>
  <si>
    <t>jeřáb ptačí</t>
  </si>
  <si>
    <t>1334414597</t>
  </si>
  <si>
    <t>026R8</t>
  </si>
  <si>
    <t>jilm drsný</t>
  </si>
  <si>
    <t>1046228941</t>
  </si>
  <si>
    <t>026R9</t>
  </si>
  <si>
    <t>jabloň lesní</t>
  </si>
  <si>
    <t>1761897270</t>
  </si>
  <si>
    <t>026R10</t>
  </si>
  <si>
    <t>jabloň domácí</t>
  </si>
  <si>
    <t>-1770655218</t>
  </si>
  <si>
    <t>026R11</t>
  </si>
  <si>
    <t>hrušeň obecná</t>
  </si>
  <si>
    <t>-1242679043</t>
  </si>
  <si>
    <t>026R12</t>
  </si>
  <si>
    <t>jedle bělokorá</t>
  </si>
  <si>
    <t>1296411603</t>
  </si>
  <si>
    <t>026R13</t>
  </si>
  <si>
    <t>borovice lesní</t>
  </si>
  <si>
    <t>131595715</t>
  </si>
  <si>
    <t>184501121</t>
  </si>
  <si>
    <t>Zhotovení obalu z juty v jedné vrstvě v rovině a svahu do 1:5</t>
  </si>
  <si>
    <t>192368288</t>
  </si>
  <si>
    <t>Zhotovení obalu kmene a spodních částí větví stromu z juty  v jedné vrstvě v rovině nebo na svahu do 1:5</t>
  </si>
  <si>
    <t>184801121</t>
  </si>
  <si>
    <t>Ošetřování vysazených dřevin soliterních v rovině a svahu do 1:5</t>
  </si>
  <si>
    <t>14804292</t>
  </si>
  <si>
    <t>Ošetření vysazených dřevin  solitérních v rovině nebo na svahu do 1:5</t>
  </si>
  <si>
    <t>(SAD+KER)*3</t>
  </si>
  <si>
    <t>185802113</t>
  </si>
  <si>
    <t>Hnojení půdy umělým hnojivem na široko v rovině a svahu do 1:5</t>
  </si>
  <si>
    <t>2079935756</t>
  </si>
  <si>
    <t>Hnojení půdy nebo trávníku  v rovině nebo na svahu do 1:5 umělým hnojivem na široko</t>
  </si>
  <si>
    <t>"0,02 kg/m2"</t>
  </si>
  <si>
    <t>TRAV*0,02*0,001</t>
  </si>
  <si>
    <t>25191155</t>
  </si>
  <si>
    <t>hnojivo průmyslové</t>
  </si>
  <si>
    <t>-1298015808</t>
  </si>
  <si>
    <t>0,914*0,03 'Přepočtené koeficientem množství</t>
  </si>
  <si>
    <t>185802114</t>
  </si>
  <si>
    <t>Hnojení půdy umělým hnojivem k jednotlivým rostlinám v rovině a svahu do 1:5</t>
  </si>
  <si>
    <t>-2144715996</t>
  </si>
  <si>
    <t>Hnojení půdy nebo trávníku  v rovině nebo na svahu do 1:5 umělým hnojivem s rozdělením k jednotlivým rostlinám</t>
  </si>
  <si>
    <t>0,0003*KER+0,0004*SAD</t>
  </si>
  <si>
    <t>976286350</t>
  </si>
  <si>
    <t>0,671*0,03 'Přepočtené koeficientem množství</t>
  </si>
  <si>
    <t>Přesun hmot</t>
  </si>
  <si>
    <t>998231311</t>
  </si>
  <si>
    <t>Přesun hmot pro sadovnické a krajinářské úpravy vodorovně do 5000 m</t>
  </si>
  <si>
    <t>-1485906402</t>
  </si>
  <si>
    <t>Přesun hmot pro sadovnické a krajinářské úpravy - strojně dopravní vzdálenost do 5000 m</t>
  </si>
  <si>
    <t>606</t>
  </si>
  <si>
    <t>NASYP</t>
  </si>
  <si>
    <t>535,45</t>
  </si>
  <si>
    <t>131,75</t>
  </si>
  <si>
    <t>RYHA_TRATIVOD</t>
  </si>
  <si>
    <t>0,84</t>
  </si>
  <si>
    <t>638,064</t>
  </si>
  <si>
    <t>UV</t>
  </si>
  <si>
    <t>2,7</t>
  </si>
  <si>
    <t>SO 801.2 - Záchytný příkop ZP1, ochranná hrázka OH1</t>
  </si>
  <si>
    <t xml:space="preserve">    2 - Zakládání</t>
  </si>
  <si>
    <t xml:space="preserve">    8 - Trubní vedení</t>
  </si>
  <si>
    <t xml:space="preserve">    722 - Zdravotechnika - vnitřní vodovod</t>
  </si>
  <si>
    <t>622306420</t>
  </si>
  <si>
    <t>516+90</t>
  </si>
  <si>
    <t>1010753718</t>
  </si>
  <si>
    <t>2,50*20+0,75*109</t>
  </si>
  <si>
    <t>131151100</t>
  </si>
  <si>
    <t>Hloubení jam nezapažených v hornině třídy těžitelnosti I, skupiny 1 a 2 objem do 20 m3 strojně</t>
  </si>
  <si>
    <t>1255697647</t>
  </si>
  <si>
    <t>Hloubení nezapažených jam a zářezů strojně s urovnáním dna do předepsaného profilu a spádu v hornině třídy těžitelnosti I skupiny 1 a 2 do 20 m3</t>
  </si>
  <si>
    <t>"Jáma pro horskou vpusť"</t>
  </si>
  <si>
    <t>1,5*1,5*1,2</t>
  </si>
  <si>
    <t>-1169184558</t>
  </si>
  <si>
    <t>"Rýha pro trativod"</t>
  </si>
  <si>
    <t>1,5*0,8*0,7</t>
  </si>
  <si>
    <t>2140097715</t>
  </si>
  <si>
    <t>DRN30*0,3-TRAV*0,1</t>
  </si>
  <si>
    <t>171151111R</t>
  </si>
  <si>
    <t>1573947586</t>
  </si>
  <si>
    <t>Uložení sypanin do násypů strojně s rozprostřením sypaniny ve vrstvách a s hrubým urovnáním, zhutnění</t>
  </si>
  <si>
    <t>109*1,3+408*1,3/1,7+0,75*109</t>
  </si>
  <si>
    <t>58344229R</t>
  </si>
  <si>
    <t>Materiál vhodný do násypu hráze</t>
  </si>
  <si>
    <t>837217952</t>
  </si>
  <si>
    <t>"Objemová hmotnost 2,0 t/m3"</t>
  </si>
  <si>
    <t>"Materiál vhodný do násypu v rámci SO 801.2"</t>
  </si>
  <si>
    <t>(-ODKOP-UV-RYHA_TRATIVOD)*2,0</t>
  </si>
  <si>
    <t>"Celkové množství materiálu potřebného k vybudování násypu"</t>
  </si>
  <si>
    <t>NASYP*2,0</t>
  </si>
  <si>
    <t>175111101</t>
  </si>
  <si>
    <t>Obsypání potrubí ručně sypaninou bez prohození, uloženou do 3 m</t>
  </si>
  <si>
    <t>1488852262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</si>
  <si>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</si>
  <si>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1,5*(0,8-0,3)*(1,0-0,15)-1,5*(3,141*0,3*0,3/4)</t>
  </si>
  <si>
    <t>58343872</t>
  </si>
  <si>
    <t>kamenivo drcené hrubé frakce 8/16</t>
  </si>
  <si>
    <t>-2006048190</t>
  </si>
  <si>
    <t>0,531*2 'Přepočtené koeficientem množství</t>
  </si>
  <si>
    <t>181351113</t>
  </si>
  <si>
    <t>Rozprostření ornice tl vrstvy do 200 mm pl přes 500 m2 v rovině nebo ve svahu do 1:5 strojně</t>
  </si>
  <si>
    <t>-1877792013</t>
  </si>
  <si>
    <t>Rozprostření a urovnání ornice v rovině nebo ve svahu sklonu do 1:5 strojně při souvislé ploše přes 500 m2, tl. vrstvy do 200 mm</t>
  </si>
  <si>
    <t>408*1,053+109+80*1,118+10</t>
  </si>
  <si>
    <t>-1105049012</t>
  </si>
  <si>
    <t>81837613</t>
  </si>
  <si>
    <t>-572560308</t>
  </si>
  <si>
    <t>408</t>
  </si>
  <si>
    <t>Zakládání</t>
  </si>
  <si>
    <t>212752425R</t>
  </si>
  <si>
    <t>Trativod z drenážních trubek korugovaných PE-HD SN 8 včetně lože otevřený výkop DN 300 pro liniové stavby</t>
  </si>
  <si>
    <t>165450039</t>
  </si>
  <si>
    <t>Trativody z drenážních trubek pro liniové stavby a komunikace se zřízením štěrkového lože pod trubky a s jejich obsypem v otevřeném výkopu trubka korugovaná sendvičová PE-HD SN 8 DN 300</t>
  </si>
  <si>
    <t>1,5</t>
  </si>
  <si>
    <t>Trubní vedení</t>
  </si>
  <si>
    <t>895931111R</t>
  </si>
  <si>
    <t>Vpusti kanalizačních horské z betonu prostého C12/15 velikosti 1500/1500/1500 mm</t>
  </si>
  <si>
    <t>-712252333</t>
  </si>
  <si>
    <t>55242320R</t>
  </si>
  <si>
    <t>mříž vtoková litinová plochá 1200x1200 mm</t>
  </si>
  <si>
    <t>-1982509508</t>
  </si>
  <si>
    <t>998254011</t>
  </si>
  <si>
    <t>Přesun hmot pro studny a jímání vody</t>
  </si>
  <si>
    <t>-1671349433</t>
  </si>
  <si>
    <t>Přesun hmot pro studny a jímání vody  z betonu prostého, železového nebo montované z dílců jakéhokoliv rozsahu do 50 m</t>
  </si>
  <si>
    <t>2,61488</t>
  </si>
  <si>
    <t>722</t>
  </si>
  <si>
    <t>Zdravotechnika - vnitřní vodovod</t>
  </si>
  <si>
    <t>722131955R</t>
  </si>
  <si>
    <t>Navrtávka stávajícího trubního vedení</t>
  </si>
  <si>
    <t>-1432518514</t>
  </si>
  <si>
    <t>"Navrtávka melioračního hlavníku pro napojení drenáže PE DN 300"</t>
  </si>
  <si>
    <t>SO 801.3 - Následná péče o zeleň - 1. rok</t>
  </si>
  <si>
    <t>111103203</t>
  </si>
  <si>
    <t>Kosení ve vegetačním období travního porostu hustého</t>
  </si>
  <si>
    <t>1642104097</t>
  </si>
  <si>
    <t>Kosení travin a vodních rostlin ve vegetačním období travního porostu hustého</t>
  </si>
  <si>
    <t>TRAV/10000*5</t>
  </si>
  <si>
    <t>-1462070551</t>
  </si>
  <si>
    <t>-941348703</t>
  </si>
  <si>
    <t>1418243581</t>
  </si>
  <si>
    <t xml:space="preserve">Poznámka k položce:
V cenách jsou započteny i náklady na odplevelení s nakypřením nebo vypletí, odstranění poškozených částí dřeviny s případným složením odpadu na hromady, naložením na dopravní prostředek a odvozem do 20 km a s jeho složením.
</t>
  </si>
  <si>
    <t>(1499+552)</t>
  </si>
  <si>
    <t>184911111</t>
  </si>
  <si>
    <t>Znovuuvázání dřeviny ke kůlům</t>
  </si>
  <si>
    <t>-2032507672</t>
  </si>
  <si>
    <t>Znovuuvázání dřeviny jedním úvazkem ke stávajícímu kůlu</t>
  </si>
  <si>
    <t>185803111</t>
  </si>
  <si>
    <t>Ošetření trávníku shrabáním v rovině a svahu do 1:5</t>
  </si>
  <si>
    <t>1897474816</t>
  </si>
  <si>
    <t>Ošetření trávníku  jednorázové v rovině nebo na svahu do 1:5</t>
  </si>
  <si>
    <t xml:space="preserve">Poznámka k položce:
V cenách jsou započteny i náklady na pokosení se shrabáním, naložením shrabu na dopravní prostředek s odvezením do vzdálenosti 20 km a vyložením shrabu.
</t>
  </si>
  <si>
    <t>185804311</t>
  </si>
  <si>
    <t>Zalití rostlin vodou plocha do 20 m2</t>
  </si>
  <si>
    <t>1398311394</t>
  </si>
  <si>
    <t>Zalití rostlin vodou plochy záhonů jednotlivě do 20 m2</t>
  </si>
  <si>
    <t>(1499*0,005+552*0,02)*5</t>
  </si>
  <si>
    <t>SO 801.4 - Následná péče o zeleň - 2. rok</t>
  </si>
  <si>
    <t>-2053945197</t>
  </si>
  <si>
    <t>255027445</t>
  </si>
  <si>
    <t>-729594354</t>
  </si>
  <si>
    <t>-462903123</t>
  </si>
  <si>
    <t xml:space="preserve">Poznámka k položce:
V cenách jsou započteny i náklady na odplevelení s nakypřením nebo vypletí, odstranění poškozených částí dřeviny s případným složením odpadu na hromady, naložením na dopravní prostředek a odvozem do 20 km a s jeho složením.
</t>
  </si>
  <si>
    <t>2001103451</t>
  </si>
  <si>
    <t>-1261924264</t>
  </si>
  <si>
    <t>Poznámka k položce:
V cenách jsou započteny i náklady na pokosení se shrabáním, naložením shrabu na dopravní prostředek s odvezením do vzdálenosti 20 km a vyložením shrabu.</t>
  </si>
  <si>
    <t>-1770379968</t>
  </si>
  <si>
    <t>SO 801.5 - Následná péče o zeleň - 3. rok</t>
  </si>
  <si>
    <t>1239150691</t>
  </si>
  <si>
    <t>941721324</t>
  </si>
  <si>
    <t>396851465</t>
  </si>
  <si>
    <t>505628438</t>
  </si>
  <si>
    <t>Poznámka k položce:
V cenách jsou započteny i náklady na odplevelení s nakypřením nebo vypletí, odstranění poškozených částí dřeviny s případným složením odpadu na hromady, naložením na dopravní prostředek a odvozem do 20 km a s jeho složením.</t>
  </si>
  <si>
    <t>-1725107409</t>
  </si>
  <si>
    <t>292647447</t>
  </si>
  <si>
    <t>-1533882121</t>
  </si>
  <si>
    <t>SO 802 - Vegetační úpravy - LBC 22, LBK 9, ST 16</t>
  </si>
  <si>
    <t>1379840116</t>
  </si>
  <si>
    <t>-1762925415</t>
  </si>
  <si>
    <t>2064506579</t>
  </si>
  <si>
    <t>798049198</t>
  </si>
  <si>
    <t>1654084070</t>
  </si>
  <si>
    <t>-600664634</t>
  </si>
  <si>
    <t>-2130083226</t>
  </si>
  <si>
    <t>SAD1</t>
  </si>
  <si>
    <t>196</t>
  </si>
  <si>
    <t>DL2</t>
  </si>
  <si>
    <t>HO2</t>
  </si>
  <si>
    <t>LM2</t>
  </si>
  <si>
    <t>DZ3</t>
  </si>
  <si>
    <t>BL3</t>
  </si>
  <si>
    <t>70</t>
  </si>
  <si>
    <t>JK3</t>
  </si>
  <si>
    <t>JP3</t>
  </si>
  <si>
    <t>JD3</t>
  </si>
  <si>
    <t>JL3</t>
  </si>
  <si>
    <t>JAD3</t>
  </si>
  <si>
    <t>HRO3</t>
  </si>
  <si>
    <t>JB3</t>
  </si>
  <si>
    <t>BOL3</t>
  </si>
  <si>
    <t>SAD2</t>
  </si>
  <si>
    <t>DL3</t>
  </si>
  <si>
    <t>HO3</t>
  </si>
  <si>
    <t>LM3</t>
  </si>
  <si>
    <t>SAD3</t>
  </si>
  <si>
    <t>201</t>
  </si>
  <si>
    <t>734</t>
  </si>
  <si>
    <t>1848945672</t>
  </si>
  <si>
    <t>1789725896</t>
  </si>
  <si>
    <t>-1704901172</t>
  </si>
  <si>
    <t>176614699</t>
  </si>
  <si>
    <t>SAD1+SAD2+SAD3</t>
  </si>
  <si>
    <t>883779070</t>
  </si>
  <si>
    <t>(SAD1+SAD2+SAD3)*0,75*0,75*0,4*0,1</t>
  </si>
  <si>
    <t>-1183193768</t>
  </si>
  <si>
    <t>(SAD1+SAD2+SAD3)*0,75*0,75*0,1</t>
  </si>
  <si>
    <t>1317182332</t>
  </si>
  <si>
    <t>"velikost a druh křovin viz TZ"</t>
  </si>
  <si>
    <t>-242410534</t>
  </si>
  <si>
    <t>184201111R3</t>
  </si>
  <si>
    <t>Výsadba stromu do jamky v rovině a svahu do 1:5 - LBC22</t>
  </si>
  <si>
    <t>1069341907</t>
  </si>
  <si>
    <t>Výsadba stromů bez balu do předem vyhloubené jamky se zalitím  v rovině nebo na svahu do 1:5, při výšce kmene do 1,8 m - LBC22</t>
  </si>
  <si>
    <t>DL3+DZ3+BL3+HO3+LM3+JK3+JP3+JD3+JL3+JAD3+HRO3+JB3+BOL3</t>
  </si>
  <si>
    <t>1989177187</t>
  </si>
  <si>
    <t>-1670023031</t>
  </si>
  <si>
    <t>-1135567735</t>
  </si>
  <si>
    <t>737644445</t>
  </si>
  <si>
    <t>-932980670</t>
  </si>
  <si>
    <t>785528117</t>
  </si>
  <si>
    <t>-1980082902</t>
  </si>
  <si>
    <t>1997743988</t>
  </si>
  <si>
    <t>372907689</t>
  </si>
  <si>
    <t>338480094</t>
  </si>
  <si>
    <t>460854702</t>
  </si>
  <si>
    <t>578611508</t>
  </si>
  <si>
    <t>-1744753408</t>
  </si>
  <si>
    <t>184201111R2</t>
  </si>
  <si>
    <t>Výsadba stromu do jamky v rovině a svahu do 1:5 - ST16</t>
  </si>
  <si>
    <t>277810283</t>
  </si>
  <si>
    <t>Výsadba stromů bez balu do předem vyhloubené jamky se zalitím  v rovině nebo na svahu do 1:5, při výšce kmene do 1,8 m - ST16</t>
  </si>
  <si>
    <t>DL2+HO2+LM2</t>
  </si>
  <si>
    <t>-1362295314</t>
  </si>
  <si>
    <t>-1929393135</t>
  </si>
  <si>
    <t>445472375</t>
  </si>
  <si>
    <t>184201111R1</t>
  </si>
  <si>
    <t>Výsadba stromu do jamky v rovině a svahu do 1:5 - LBK9</t>
  </si>
  <si>
    <t>1903243906</t>
  </si>
  <si>
    <t>Výsadba stromů bez balu do předem vyhloubené jamky se zalitím  v rovině nebo na svahu do 1:5, při výšce kmene do 1,8 m - LBK9</t>
  </si>
  <si>
    <t>1098731897</t>
  </si>
  <si>
    <t>-73192339</t>
  </si>
  <si>
    <t>-1367588767</t>
  </si>
  <si>
    <t>625705987</t>
  </si>
  <si>
    <t>906633868</t>
  </si>
  <si>
    <t>898395791</t>
  </si>
  <si>
    <t>-2110456940</t>
  </si>
  <si>
    <t>-653888255</t>
  </si>
  <si>
    <t>-1249362272</t>
  </si>
  <si>
    <t>515515080</t>
  </si>
  <si>
    <t>1300009467</t>
  </si>
  <si>
    <t>140756035</t>
  </si>
  <si>
    <t>87608072</t>
  </si>
  <si>
    <t>671693756</t>
  </si>
  <si>
    <t>1750138325</t>
  </si>
  <si>
    <t>(KER+SAD1+SAD2+SAD3)*3</t>
  </si>
  <si>
    <t>144048303</t>
  </si>
  <si>
    <t>0,0003*KER+0,0004*(SAD1+SAD2+SAD3)</t>
  </si>
  <si>
    <t>1644150192</t>
  </si>
  <si>
    <t>0,39*0,03 'Přepočtené koeficientem množství</t>
  </si>
  <si>
    <t>121042169</t>
  </si>
  <si>
    <t>SO 802.1 - Následná péče o zeleň - 1. rok</t>
  </si>
  <si>
    <t>435919344</t>
  </si>
  <si>
    <t>734+425</t>
  </si>
  <si>
    <t>758629614</t>
  </si>
  <si>
    <t>425</t>
  </si>
  <si>
    <t>1514382931</t>
  </si>
  <si>
    <t>(734*0,005+425*0,02)*5</t>
  </si>
  <si>
    <t>SO 802.2 - Následná péče o zeleň - 2. rok</t>
  </si>
  <si>
    <t>-1060562885</t>
  </si>
  <si>
    <t>208997245</t>
  </si>
  <si>
    <t>-1815374685</t>
  </si>
  <si>
    <t>SO 802.3 - Následná péče o zeleň - 3. rok</t>
  </si>
  <si>
    <t>983861776</t>
  </si>
  <si>
    <t>-815180811</t>
  </si>
  <si>
    <t>-147640922</t>
  </si>
  <si>
    <t>SO 803 - Vegetační úpravy - ZAPA 1-3 vč. SO 3 a SO 4</t>
  </si>
  <si>
    <t>373185929</t>
  </si>
  <si>
    <t>-341763823</t>
  </si>
  <si>
    <t>-848852356</t>
  </si>
  <si>
    <t>013254R</t>
  </si>
  <si>
    <t>Dokumentace skutečného vyhotovení stavby včetně zaměření</t>
  </si>
  <si>
    <t>647335396</t>
  </si>
  <si>
    <t>-205674766</t>
  </si>
  <si>
    <t>-633743363</t>
  </si>
  <si>
    <t>-2130346509</t>
  </si>
  <si>
    <t>38332</t>
  </si>
  <si>
    <t>JZ</t>
  </si>
  <si>
    <t>TP</t>
  </si>
  <si>
    <t>BB</t>
  </si>
  <si>
    <t>219</t>
  </si>
  <si>
    <t>126815719</t>
  </si>
  <si>
    <t>-906808954</t>
  </si>
  <si>
    <t>38332*0,02 'Přepočtené koeficientem množství</t>
  </si>
  <si>
    <t>393249202</t>
  </si>
  <si>
    <t>699324345</t>
  </si>
  <si>
    <t>1538246637</t>
  </si>
  <si>
    <t>177895749</t>
  </si>
  <si>
    <t>-1002009850</t>
  </si>
  <si>
    <t>-1309600071</t>
  </si>
  <si>
    <t>1356120445</t>
  </si>
  <si>
    <t>1394352614</t>
  </si>
  <si>
    <t>-1002688892</t>
  </si>
  <si>
    <t>2103652365</t>
  </si>
  <si>
    <t>TRAV/10000</t>
  </si>
  <si>
    <t>2131196933</t>
  </si>
  <si>
    <t>3,833*30 'Přepočtené koeficientem množství</t>
  </si>
  <si>
    <t>-1559361121</t>
  </si>
  <si>
    <t>-458239240</t>
  </si>
  <si>
    <t>1503355753</t>
  </si>
  <si>
    <t>DL+DZ+LM+JK+JZ+TP+BB</t>
  </si>
  <si>
    <t>-670354160</t>
  </si>
  <si>
    <t>-2079033477</t>
  </si>
  <si>
    <t>-575708929</t>
  </si>
  <si>
    <t>595642904</t>
  </si>
  <si>
    <t>026R14</t>
  </si>
  <si>
    <t>jasan ztepilý</t>
  </si>
  <si>
    <t>-866046102</t>
  </si>
  <si>
    <t>026R15</t>
  </si>
  <si>
    <t>třešeň ptačí</t>
  </si>
  <si>
    <t>1667891292</t>
  </si>
  <si>
    <t>026R16</t>
  </si>
  <si>
    <t>bříza bělokorá</t>
  </si>
  <si>
    <t>620736559</t>
  </si>
  <si>
    <t>-801324955</t>
  </si>
  <si>
    <t>-404956119</t>
  </si>
  <si>
    <t>(KER+SAD)*3</t>
  </si>
  <si>
    <t>-1927967657</t>
  </si>
  <si>
    <t>-1025580541</t>
  </si>
  <si>
    <t>0,767*0,03 'Přepočtené koeficientem množství</t>
  </si>
  <si>
    <t>-579450067</t>
  </si>
  <si>
    <t>-701317851</t>
  </si>
  <si>
    <t>0,075*0,03 'Přepočtené koeficientem množství</t>
  </si>
  <si>
    <t>-180365647</t>
  </si>
  <si>
    <t>SO 803.1 - Následná péče o zeleň - 1. rok</t>
  </si>
  <si>
    <t>343611249</t>
  </si>
  <si>
    <t>38332/10000*5</t>
  </si>
  <si>
    <t>-674549418</t>
  </si>
  <si>
    <t>38332/10000</t>
  </si>
  <si>
    <t>-1323914995</t>
  </si>
  <si>
    <t>1460583707</t>
  </si>
  <si>
    <t>219+23</t>
  </si>
  <si>
    <t>1038761618</t>
  </si>
  <si>
    <t>555721662</t>
  </si>
  <si>
    <t>1397900850</t>
  </si>
  <si>
    <t>(219*0,005+23*0,02)*5</t>
  </si>
  <si>
    <t>SO 803.2 - Následná péče o zeleň - 2. rok</t>
  </si>
  <si>
    <t>273484020</t>
  </si>
  <si>
    <t>-1256793467</t>
  </si>
  <si>
    <t>-9747712</t>
  </si>
  <si>
    <t>173866599</t>
  </si>
  <si>
    <t>-328506911</t>
  </si>
  <si>
    <t>1746687181</t>
  </si>
  <si>
    <t>729144234</t>
  </si>
  <si>
    <t>SO 803.3 - Následná péče o zeleň - 3. rok</t>
  </si>
  <si>
    <t>-63944767</t>
  </si>
  <si>
    <t>-1697418414</t>
  </si>
  <si>
    <t>-1732274926</t>
  </si>
  <si>
    <t>925267493</t>
  </si>
  <si>
    <t>-234069140</t>
  </si>
  <si>
    <t>-789922715</t>
  </si>
  <si>
    <t>1514443369</t>
  </si>
  <si>
    <t>SEZNAM FIGUR</t>
  </si>
  <si>
    <t>Výměra</t>
  </si>
  <si>
    <t xml:space="preserve"> SO 101</t>
  </si>
  <si>
    <t>Tloušťka 0,20 m"</t>
  </si>
  <si>
    <t>"Suť vzniklá frézováním asfaltobetonových vrstev konstrukce stávajících vozovek</t>
  </si>
  <si>
    <t xml:space="preserve"> SO 101/ SO 101</t>
  </si>
  <si>
    <t>Použití figury:</t>
  </si>
  <si>
    <t>OBRUS_NEZP</t>
  </si>
  <si>
    <t xml:space="preserve"> SO 102/ SO 102</t>
  </si>
  <si>
    <t>PLAN_1</t>
  </si>
  <si>
    <t xml:space="preserve"> SO 801/ SO 801.1</t>
  </si>
  <si>
    <t xml:space="preserve"> SO 801/ SO 801.2</t>
  </si>
  <si>
    <t xml:space="preserve"> SO 801/ SO 801.3</t>
  </si>
  <si>
    <t xml:space="preserve"> SO 801/ SO 801.4</t>
  </si>
  <si>
    <t xml:space="preserve"> SO 801/ SO 801.5</t>
  </si>
  <si>
    <t xml:space="preserve"> SO 802/ SO 802</t>
  </si>
  <si>
    <t xml:space="preserve"> SO 803/ SO 803</t>
  </si>
  <si>
    <t xml:space="preserve"> SO 803/ SO 803.1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</si>
</sst>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180030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Realizace společných zařízení obce Holasovice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Holasovice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13. 6. 2022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Státní pozemkový úřad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Dopravoprojekt Ostrava a.s.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ROUND(AG95+AG98+AG102+AG109+AG115,2)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ROUND(AS95+AS98+AS102+AS109+AS115,2)</f>
        <v>0</v>
      </c>
      <c r="AT94" s="114">
        <f>ROUND(SUM(AV94:AW94),2)</f>
        <v>0</v>
      </c>
      <c r="AU94" s="115">
        <f>ROUND(AU95+AU98+AU102+AU109+AU115,5)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ROUND(AZ95+AZ98+AZ102+AZ109+AZ115,2)</f>
        <v>0</v>
      </c>
      <c r="BA94" s="114">
        <f>ROUND(BA95+BA98+BA102+BA109+BA115,2)</f>
        <v>0</v>
      </c>
      <c r="BB94" s="114">
        <f>ROUND(BB95+BB98+BB102+BB109+BB115,2)</f>
        <v>0</v>
      </c>
      <c r="BC94" s="114">
        <f>ROUND(BC95+BC98+BC102+BC109+BC115,2)</f>
        <v>0</v>
      </c>
      <c r="BD94" s="116">
        <f>ROUND(BD95+BD98+BD102+BD109+BD115,2)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75</v>
      </c>
      <c r="BT95" s="131" t="s">
        <v>83</v>
      </c>
      <c r="BU95" s="131" t="s">
        <v>77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0" s="4" customFormat="1" ht="16.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000 - Vedlejší a ostat...'!J32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'SO 000 - Vedlejší a ostat...'!P122</f>
        <v>0</v>
      </c>
      <c r="AV96" s="138">
        <f>'SO 000 - Vedlejší a ostat...'!J35</f>
        <v>0</v>
      </c>
      <c r="AW96" s="138">
        <f>'SO 000 - Vedlejší a ostat...'!J36</f>
        <v>0</v>
      </c>
      <c r="AX96" s="138">
        <f>'SO 000 - Vedlejší a ostat...'!J37</f>
        <v>0</v>
      </c>
      <c r="AY96" s="138">
        <f>'SO 000 - Vedlejší a ostat...'!J38</f>
        <v>0</v>
      </c>
      <c r="AZ96" s="138">
        <f>'SO 000 - Vedlejší a ostat...'!F35</f>
        <v>0</v>
      </c>
      <c r="BA96" s="138">
        <f>'SO 000 - Vedlejší a ostat...'!F36</f>
        <v>0</v>
      </c>
      <c r="BB96" s="138">
        <f>'SO 000 - Vedlejší a ostat...'!F37</f>
        <v>0</v>
      </c>
      <c r="BC96" s="138">
        <f>'SO 000 - Vedlejší a ostat...'!F38</f>
        <v>0</v>
      </c>
      <c r="BD96" s="140">
        <f>'SO 000 - Vedlejší a ostat...'!F39</f>
        <v>0</v>
      </c>
      <c r="BE96" s="4"/>
      <c r="BT96" s="141" t="s">
        <v>85</v>
      </c>
      <c r="BV96" s="141" t="s">
        <v>78</v>
      </c>
      <c r="BW96" s="141" t="s">
        <v>90</v>
      </c>
      <c r="BX96" s="141" t="s">
        <v>84</v>
      </c>
      <c r="CL96" s="141" t="s">
        <v>1</v>
      </c>
    </row>
    <row r="97" spans="1:90" s="4" customFormat="1" ht="16.5" customHeight="1">
      <c r="A97" s="132" t="s">
        <v>86</v>
      </c>
      <c r="B97" s="70"/>
      <c r="C97" s="133"/>
      <c r="D97" s="133"/>
      <c r="E97" s="134" t="s">
        <v>80</v>
      </c>
      <c r="F97" s="134"/>
      <c r="G97" s="134"/>
      <c r="H97" s="134"/>
      <c r="I97" s="134"/>
      <c r="J97" s="133"/>
      <c r="K97" s="134" t="s">
        <v>81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101 - Hlavní polní ces...'!J32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'SO 101 - Hlavní polní ces...'!P129</f>
        <v>0</v>
      </c>
      <c r="AV97" s="138">
        <f>'SO 101 - Hlavní polní ces...'!J35</f>
        <v>0</v>
      </c>
      <c r="AW97" s="138">
        <f>'SO 101 - Hlavní polní ces...'!J36</f>
        <v>0</v>
      </c>
      <c r="AX97" s="138">
        <f>'SO 101 - Hlavní polní ces...'!J37</f>
        <v>0</v>
      </c>
      <c r="AY97" s="138">
        <f>'SO 101 - Hlavní polní ces...'!J38</f>
        <v>0</v>
      </c>
      <c r="AZ97" s="138">
        <f>'SO 101 - Hlavní polní ces...'!F35</f>
        <v>0</v>
      </c>
      <c r="BA97" s="138">
        <f>'SO 101 - Hlavní polní ces...'!F36</f>
        <v>0</v>
      </c>
      <c r="BB97" s="138">
        <f>'SO 101 - Hlavní polní ces...'!F37</f>
        <v>0</v>
      </c>
      <c r="BC97" s="138">
        <f>'SO 101 - Hlavní polní ces...'!F38</f>
        <v>0</v>
      </c>
      <c r="BD97" s="140">
        <f>'SO 101 - Hlavní polní ces...'!F39</f>
        <v>0</v>
      </c>
      <c r="BE97" s="4"/>
      <c r="BT97" s="141" t="s">
        <v>85</v>
      </c>
      <c r="BV97" s="141" t="s">
        <v>78</v>
      </c>
      <c r="BW97" s="141" t="s">
        <v>91</v>
      </c>
      <c r="BX97" s="141" t="s">
        <v>84</v>
      </c>
      <c r="CL97" s="141" t="s">
        <v>1</v>
      </c>
    </row>
    <row r="98" spans="1:91" s="7" customFormat="1" ht="16.5" customHeight="1">
      <c r="A98" s="7"/>
      <c r="B98" s="119"/>
      <c r="C98" s="120"/>
      <c r="D98" s="121" t="s">
        <v>92</v>
      </c>
      <c r="E98" s="121"/>
      <c r="F98" s="121"/>
      <c r="G98" s="121"/>
      <c r="H98" s="121"/>
      <c r="I98" s="122"/>
      <c r="J98" s="121" t="s">
        <v>93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ROUND(SUM(AG99:AG101),2)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82</v>
      </c>
      <c r="AR98" s="126"/>
      <c r="AS98" s="127">
        <f>ROUND(SUM(AS99:AS101),2)</f>
        <v>0</v>
      </c>
      <c r="AT98" s="128">
        <f>ROUND(SUM(AV98:AW98),2)</f>
        <v>0</v>
      </c>
      <c r="AU98" s="129">
        <f>ROUND(SUM(AU99:AU101),5)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ROUND(SUM(AZ99:AZ101),2)</f>
        <v>0</v>
      </c>
      <c r="BA98" s="128">
        <f>ROUND(SUM(BA99:BA101),2)</f>
        <v>0</v>
      </c>
      <c r="BB98" s="128">
        <f>ROUND(SUM(BB99:BB101),2)</f>
        <v>0</v>
      </c>
      <c r="BC98" s="128">
        <f>ROUND(SUM(BC99:BC101),2)</f>
        <v>0</v>
      </c>
      <c r="BD98" s="130">
        <f>ROUND(SUM(BD99:BD101),2)</f>
        <v>0</v>
      </c>
      <c r="BE98" s="7"/>
      <c r="BS98" s="131" t="s">
        <v>75</v>
      </c>
      <c r="BT98" s="131" t="s">
        <v>83</v>
      </c>
      <c r="BU98" s="131" t="s">
        <v>77</v>
      </c>
      <c r="BV98" s="131" t="s">
        <v>78</v>
      </c>
      <c r="BW98" s="131" t="s">
        <v>94</v>
      </c>
      <c r="BX98" s="131" t="s">
        <v>5</v>
      </c>
      <c r="CL98" s="131" t="s">
        <v>1</v>
      </c>
      <c r="CM98" s="131" t="s">
        <v>85</v>
      </c>
    </row>
    <row r="99" spans="1:90" s="4" customFormat="1" ht="16.5" customHeight="1">
      <c r="A99" s="132" t="s">
        <v>86</v>
      </c>
      <c r="B99" s="70"/>
      <c r="C99" s="133"/>
      <c r="D99" s="133"/>
      <c r="E99" s="134" t="s">
        <v>87</v>
      </c>
      <c r="F99" s="134"/>
      <c r="G99" s="134"/>
      <c r="H99" s="134"/>
      <c r="I99" s="134"/>
      <c r="J99" s="133"/>
      <c r="K99" s="134" t="s">
        <v>88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000 - Vedlejší a ostat..._01'!J32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89</v>
      </c>
      <c r="AR99" s="72"/>
      <c r="AS99" s="137">
        <v>0</v>
      </c>
      <c r="AT99" s="138">
        <f>ROUND(SUM(AV99:AW99),2)</f>
        <v>0</v>
      </c>
      <c r="AU99" s="139">
        <f>'SO 000 - Vedlejší a ostat..._01'!P122</f>
        <v>0</v>
      </c>
      <c r="AV99" s="138">
        <f>'SO 000 - Vedlejší a ostat..._01'!J35</f>
        <v>0</v>
      </c>
      <c r="AW99" s="138">
        <f>'SO 000 - Vedlejší a ostat..._01'!J36</f>
        <v>0</v>
      </c>
      <c r="AX99" s="138">
        <f>'SO 000 - Vedlejší a ostat..._01'!J37</f>
        <v>0</v>
      </c>
      <c r="AY99" s="138">
        <f>'SO 000 - Vedlejší a ostat..._01'!J38</f>
        <v>0</v>
      </c>
      <c r="AZ99" s="138">
        <f>'SO 000 - Vedlejší a ostat..._01'!F35</f>
        <v>0</v>
      </c>
      <c r="BA99" s="138">
        <f>'SO 000 - Vedlejší a ostat..._01'!F36</f>
        <v>0</v>
      </c>
      <c r="BB99" s="138">
        <f>'SO 000 - Vedlejší a ostat..._01'!F37</f>
        <v>0</v>
      </c>
      <c r="BC99" s="138">
        <f>'SO 000 - Vedlejší a ostat..._01'!F38</f>
        <v>0</v>
      </c>
      <c r="BD99" s="140">
        <f>'SO 000 - Vedlejší a ostat..._01'!F39</f>
        <v>0</v>
      </c>
      <c r="BE99" s="4"/>
      <c r="BT99" s="141" t="s">
        <v>85</v>
      </c>
      <c r="BV99" s="141" t="s">
        <v>78</v>
      </c>
      <c r="BW99" s="141" t="s">
        <v>95</v>
      </c>
      <c r="BX99" s="141" t="s">
        <v>94</v>
      </c>
      <c r="CL99" s="141" t="s">
        <v>1</v>
      </c>
    </row>
    <row r="100" spans="1:90" s="4" customFormat="1" ht="16.5" customHeight="1">
      <c r="A100" s="132" t="s">
        <v>86</v>
      </c>
      <c r="B100" s="70"/>
      <c r="C100" s="133"/>
      <c r="D100" s="133"/>
      <c r="E100" s="134" t="s">
        <v>96</v>
      </c>
      <c r="F100" s="134"/>
      <c r="G100" s="134"/>
      <c r="H100" s="134"/>
      <c r="I100" s="134"/>
      <c r="J100" s="133"/>
      <c r="K100" s="134" t="s">
        <v>97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001 - Příprava území -...'!J32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89</v>
      </c>
      <c r="AR100" s="72"/>
      <c r="AS100" s="137">
        <v>0</v>
      </c>
      <c r="AT100" s="138">
        <f>ROUND(SUM(AV100:AW100),2)</f>
        <v>0</v>
      </c>
      <c r="AU100" s="139">
        <f>'SO 001 - Příprava území -...'!P122</f>
        <v>0</v>
      </c>
      <c r="AV100" s="138">
        <f>'SO 001 - Příprava území -...'!J35</f>
        <v>0</v>
      </c>
      <c r="AW100" s="138">
        <f>'SO 001 - Příprava území -...'!J36</f>
        <v>0</v>
      </c>
      <c r="AX100" s="138">
        <f>'SO 001 - Příprava území -...'!J37</f>
        <v>0</v>
      </c>
      <c r="AY100" s="138">
        <f>'SO 001 - Příprava území -...'!J38</f>
        <v>0</v>
      </c>
      <c r="AZ100" s="138">
        <f>'SO 001 - Příprava území -...'!F35</f>
        <v>0</v>
      </c>
      <c r="BA100" s="138">
        <f>'SO 001 - Příprava území -...'!F36</f>
        <v>0</v>
      </c>
      <c r="BB100" s="138">
        <f>'SO 001 - Příprava území -...'!F37</f>
        <v>0</v>
      </c>
      <c r="BC100" s="138">
        <f>'SO 001 - Příprava území -...'!F38</f>
        <v>0</v>
      </c>
      <c r="BD100" s="140">
        <f>'SO 001 - Příprava území -...'!F39</f>
        <v>0</v>
      </c>
      <c r="BE100" s="4"/>
      <c r="BT100" s="141" t="s">
        <v>85</v>
      </c>
      <c r="BV100" s="141" t="s">
        <v>78</v>
      </c>
      <c r="BW100" s="141" t="s">
        <v>98</v>
      </c>
      <c r="BX100" s="141" t="s">
        <v>94</v>
      </c>
      <c r="CL100" s="141" t="s">
        <v>1</v>
      </c>
    </row>
    <row r="101" spans="1:90" s="4" customFormat="1" ht="16.5" customHeight="1">
      <c r="A101" s="132" t="s">
        <v>86</v>
      </c>
      <c r="B101" s="70"/>
      <c r="C101" s="133"/>
      <c r="D101" s="133"/>
      <c r="E101" s="134" t="s">
        <v>92</v>
      </c>
      <c r="F101" s="134"/>
      <c r="G101" s="134"/>
      <c r="H101" s="134"/>
      <c r="I101" s="134"/>
      <c r="J101" s="133"/>
      <c r="K101" s="134" t="s">
        <v>93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102 - Hlavní polní ces...'!J32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89</v>
      </c>
      <c r="AR101" s="72"/>
      <c r="AS101" s="137">
        <v>0</v>
      </c>
      <c r="AT101" s="138">
        <f>ROUND(SUM(AV101:AW101),2)</f>
        <v>0</v>
      </c>
      <c r="AU101" s="139">
        <f>'SO 102 - Hlavní polní ces...'!P129</f>
        <v>0</v>
      </c>
      <c r="AV101" s="138">
        <f>'SO 102 - Hlavní polní ces...'!J35</f>
        <v>0</v>
      </c>
      <c r="AW101" s="138">
        <f>'SO 102 - Hlavní polní ces...'!J36</f>
        <v>0</v>
      </c>
      <c r="AX101" s="138">
        <f>'SO 102 - Hlavní polní ces...'!J37</f>
        <v>0</v>
      </c>
      <c r="AY101" s="138">
        <f>'SO 102 - Hlavní polní ces...'!J38</f>
        <v>0</v>
      </c>
      <c r="AZ101" s="138">
        <f>'SO 102 - Hlavní polní ces...'!F35</f>
        <v>0</v>
      </c>
      <c r="BA101" s="138">
        <f>'SO 102 - Hlavní polní ces...'!F36</f>
        <v>0</v>
      </c>
      <c r="BB101" s="138">
        <f>'SO 102 - Hlavní polní ces...'!F37</f>
        <v>0</v>
      </c>
      <c r="BC101" s="138">
        <f>'SO 102 - Hlavní polní ces...'!F38</f>
        <v>0</v>
      </c>
      <c r="BD101" s="140">
        <f>'SO 102 - Hlavní polní ces...'!F39</f>
        <v>0</v>
      </c>
      <c r="BE101" s="4"/>
      <c r="BT101" s="141" t="s">
        <v>85</v>
      </c>
      <c r="BV101" s="141" t="s">
        <v>78</v>
      </c>
      <c r="BW101" s="141" t="s">
        <v>99</v>
      </c>
      <c r="BX101" s="141" t="s">
        <v>94</v>
      </c>
      <c r="CL101" s="141" t="s">
        <v>1</v>
      </c>
    </row>
    <row r="102" spans="1:91" s="7" customFormat="1" ht="16.5" customHeight="1">
      <c r="A102" s="7"/>
      <c r="B102" s="119"/>
      <c r="C102" s="120"/>
      <c r="D102" s="121" t="s">
        <v>100</v>
      </c>
      <c r="E102" s="121"/>
      <c r="F102" s="121"/>
      <c r="G102" s="121"/>
      <c r="H102" s="121"/>
      <c r="I102" s="122"/>
      <c r="J102" s="121" t="s">
        <v>101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ROUND(SUM(AG103:AG108),2)</f>
        <v>0</v>
      </c>
      <c r="AH102" s="122"/>
      <c r="AI102" s="122"/>
      <c r="AJ102" s="122"/>
      <c r="AK102" s="122"/>
      <c r="AL102" s="122"/>
      <c r="AM102" s="122"/>
      <c r="AN102" s="124">
        <f>SUM(AG102,AT102)</f>
        <v>0</v>
      </c>
      <c r="AO102" s="122"/>
      <c r="AP102" s="122"/>
      <c r="AQ102" s="125" t="s">
        <v>82</v>
      </c>
      <c r="AR102" s="126"/>
      <c r="AS102" s="127">
        <f>ROUND(SUM(AS103:AS108),2)</f>
        <v>0</v>
      </c>
      <c r="AT102" s="128">
        <f>ROUND(SUM(AV102:AW102),2)</f>
        <v>0</v>
      </c>
      <c r="AU102" s="129">
        <f>ROUND(SUM(AU103:AU108),5)</f>
        <v>0</v>
      </c>
      <c r="AV102" s="128">
        <f>ROUND(AZ102*L29,2)</f>
        <v>0</v>
      </c>
      <c r="AW102" s="128">
        <f>ROUND(BA102*L30,2)</f>
        <v>0</v>
      </c>
      <c r="AX102" s="128">
        <f>ROUND(BB102*L29,2)</f>
        <v>0</v>
      </c>
      <c r="AY102" s="128">
        <f>ROUND(BC102*L30,2)</f>
        <v>0</v>
      </c>
      <c r="AZ102" s="128">
        <f>ROUND(SUM(AZ103:AZ108),2)</f>
        <v>0</v>
      </c>
      <c r="BA102" s="128">
        <f>ROUND(SUM(BA103:BA108),2)</f>
        <v>0</v>
      </c>
      <c r="BB102" s="128">
        <f>ROUND(SUM(BB103:BB108),2)</f>
        <v>0</v>
      </c>
      <c r="BC102" s="128">
        <f>ROUND(SUM(BC103:BC108),2)</f>
        <v>0</v>
      </c>
      <c r="BD102" s="130">
        <f>ROUND(SUM(BD103:BD108),2)</f>
        <v>0</v>
      </c>
      <c r="BE102" s="7"/>
      <c r="BS102" s="131" t="s">
        <v>75</v>
      </c>
      <c r="BT102" s="131" t="s">
        <v>83</v>
      </c>
      <c r="BU102" s="131" t="s">
        <v>77</v>
      </c>
      <c r="BV102" s="131" t="s">
        <v>78</v>
      </c>
      <c r="BW102" s="131" t="s">
        <v>102</v>
      </c>
      <c r="BX102" s="131" t="s">
        <v>5</v>
      </c>
      <c r="CL102" s="131" t="s">
        <v>1</v>
      </c>
      <c r="CM102" s="131" t="s">
        <v>85</v>
      </c>
    </row>
    <row r="103" spans="1:90" s="4" customFormat="1" ht="16.5" customHeight="1">
      <c r="A103" s="132" t="s">
        <v>86</v>
      </c>
      <c r="B103" s="70"/>
      <c r="C103" s="133"/>
      <c r="D103" s="133"/>
      <c r="E103" s="134" t="s">
        <v>87</v>
      </c>
      <c r="F103" s="134"/>
      <c r="G103" s="134"/>
      <c r="H103" s="134"/>
      <c r="I103" s="134"/>
      <c r="J103" s="133"/>
      <c r="K103" s="134" t="s">
        <v>88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'SO 000 - Vedlejší a ostat..._02'!J32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89</v>
      </c>
      <c r="AR103" s="72"/>
      <c r="AS103" s="137">
        <v>0</v>
      </c>
      <c r="AT103" s="138">
        <f>ROUND(SUM(AV103:AW103),2)</f>
        <v>0</v>
      </c>
      <c r="AU103" s="139">
        <f>'SO 000 - Vedlejší a ostat..._02'!P122</f>
        <v>0</v>
      </c>
      <c r="AV103" s="138">
        <f>'SO 000 - Vedlejší a ostat..._02'!J35</f>
        <v>0</v>
      </c>
      <c r="AW103" s="138">
        <f>'SO 000 - Vedlejší a ostat..._02'!J36</f>
        <v>0</v>
      </c>
      <c r="AX103" s="138">
        <f>'SO 000 - Vedlejší a ostat..._02'!J37</f>
        <v>0</v>
      </c>
      <c r="AY103" s="138">
        <f>'SO 000 - Vedlejší a ostat..._02'!J38</f>
        <v>0</v>
      </c>
      <c r="AZ103" s="138">
        <f>'SO 000 - Vedlejší a ostat..._02'!F35</f>
        <v>0</v>
      </c>
      <c r="BA103" s="138">
        <f>'SO 000 - Vedlejší a ostat..._02'!F36</f>
        <v>0</v>
      </c>
      <c r="BB103" s="138">
        <f>'SO 000 - Vedlejší a ostat..._02'!F37</f>
        <v>0</v>
      </c>
      <c r="BC103" s="138">
        <f>'SO 000 - Vedlejší a ostat..._02'!F38</f>
        <v>0</v>
      </c>
      <c r="BD103" s="140">
        <f>'SO 000 - Vedlejší a ostat..._02'!F39</f>
        <v>0</v>
      </c>
      <c r="BE103" s="4"/>
      <c r="BT103" s="141" t="s">
        <v>85</v>
      </c>
      <c r="BV103" s="141" t="s">
        <v>78</v>
      </c>
      <c r="BW103" s="141" t="s">
        <v>103</v>
      </c>
      <c r="BX103" s="141" t="s">
        <v>102</v>
      </c>
      <c r="CL103" s="141" t="s">
        <v>1</v>
      </c>
    </row>
    <row r="104" spans="1:90" s="4" customFormat="1" ht="23.25" customHeight="1">
      <c r="A104" s="132" t="s">
        <v>86</v>
      </c>
      <c r="B104" s="70"/>
      <c r="C104" s="133"/>
      <c r="D104" s="133"/>
      <c r="E104" s="134" t="s">
        <v>104</v>
      </c>
      <c r="F104" s="134"/>
      <c r="G104" s="134"/>
      <c r="H104" s="134"/>
      <c r="I104" s="134"/>
      <c r="J104" s="133"/>
      <c r="K104" s="134" t="s">
        <v>105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801.1 - Vegetační úpra...'!J32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89</v>
      </c>
      <c r="AR104" s="72"/>
      <c r="AS104" s="137">
        <v>0</v>
      </c>
      <c r="AT104" s="138">
        <f>ROUND(SUM(AV104:AW104),2)</f>
        <v>0</v>
      </c>
      <c r="AU104" s="139">
        <f>'SO 801.1 - Vegetační úpra...'!P123</f>
        <v>0</v>
      </c>
      <c r="AV104" s="138">
        <f>'SO 801.1 - Vegetační úpra...'!J35</f>
        <v>0</v>
      </c>
      <c r="AW104" s="138">
        <f>'SO 801.1 - Vegetační úpra...'!J36</f>
        <v>0</v>
      </c>
      <c r="AX104" s="138">
        <f>'SO 801.1 - Vegetační úpra...'!J37</f>
        <v>0</v>
      </c>
      <c r="AY104" s="138">
        <f>'SO 801.1 - Vegetační úpra...'!J38</f>
        <v>0</v>
      </c>
      <c r="AZ104" s="138">
        <f>'SO 801.1 - Vegetační úpra...'!F35</f>
        <v>0</v>
      </c>
      <c r="BA104" s="138">
        <f>'SO 801.1 - Vegetační úpra...'!F36</f>
        <v>0</v>
      </c>
      <c r="BB104" s="138">
        <f>'SO 801.1 - Vegetační úpra...'!F37</f>
        <v>0</v>
      </c>
      <c r="BC104" s="138">
        <f>'SO 801.1 - Vegetační úpra...'!F38</f>
        <v>0</v>
      </c>
      <c r="BD104" s="140">
        <f>'SO 801.1 - Vegetační úpra...'!F39</f>
        <v>0</v>
      </c>
      <c r="BE104" s="4"/>
      <c r="BT104" s="141" t="s">
        <v>85</v>
      </c>
      <c r="BV104" s="141" t="s">
        <v>78</v>
      </c>
      <c r="BW104" s="141" t="s">
        <v>106</v>
      </c>
      <c r="BX104" s="141" t="s">
        <v>102</v>
      </c>
      <c r="CL104" s="141" t="s">
        <v>1</v>
      </c>
    </row>
    <row r="105" spans="1:90" s="4" customFormat="1" ht="23.25" customHeight="1">
      <c r="A105" s="132" t="s">
        <v>86</v>
      </c>
      <c r="B105" s="70"/>
      <c r="C105" s="133"/>
      <c r="D105" s="133"/>
      <c r="E105" s="134" t="s">
        <v>107</v>
      </c>
      <c r="F105" s="134"/>
      <c r="G105" s="134"/>
      <c r="H105" s="134"/>
      <c r="I105" s="134"/>
      <c r="J105" s="133"/>
      <c r="K105" s="134" t="s">
        <v>108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 801.2 - Záchytný příko...'!J32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89</v>
      </c>
      <c r="AR105" s="72"/>
      <c r="AS105" s="137">
        <v>0</v>
      </c>
      <c r="AT105" s="138">
        <f>ROUND(SUM(AV105:AW105),2)</f>
        <v>0</v>
      </c>
      <c r="AU105" s="139">
        <f>'SO 801.2 - Záchytný příko...'!P127</f>
        <v>0</v>
      </c>
      <c r="AV105" s="138">
        <f>'SO 801.2 - Záchytný příko...'!J35</f>
        <v>0</v>
      </c>
      <c r="AW105" s="138">
        <f>'SO 801.2 - Záchytný příko...'!J36</f>
        <v>0</v>
      </c>
      <c r="AX105" s="138">
        <f>'SO 801.2 - Záchytný příko...'!J37</f>
        <v>0</v>
      </c>
      <c r="AY105" s="138">
        <f>'SO 801.2 - Záchytný příko...'!J38</f>
        <v>0</v>
      </c>
      <c r="AZ105" s="138">
        <f>'SO 801.2 - Záchytný příko...'!F35</f>
        <v>0</v>
      </c>
      <c r="BA105" s="138">
        <f>'SO 801.2 - Záchytný příko...'!F36</f>
        <v>0</v>
      </c>
      <c r="BB105" s="138">
        <f>'SO 801.2 - Záchytný příko...'!F37</f>
        <v>0</v>
      </c>
      <c r="BC105" s="138">
        <f>'SO 801.2 - Záchytný příko...'!F38</f>
        <v>0</v>
      </c>
      <c r="BD105" s="140">
        <f>'SO 801.2 - Záchytný příko...'!F39</f>
        <v>0</v>
      </c>
      <c r="BE105" s="4"/>
      <c r="BT105" s="141" t="s">
        <v>85</v>
      </c>
      <c r="BV105" s="141" t="s">
        <v>78</v>
      </c>
      <c r="BW105" s="141" t="s">
        <v>109</v>
      </c>
      <c r="BX105" s="141" t="s">
        <v>102</v>
      </c>
      <c r="CL105" s="141" t="s">
        <v>1</v>
      </c>
    </row>
    <row r="106" spans="1:90" s="4" customFormat="1" ht="23.25" customHeight="1">
      <c r="A106" s="132" t="s">
        <v>86</v>
      </c>
      <c r="B106" s="70"/>
      <c r="C106" s="133"/>
      <c r="D106" s="133"/>
      <c r="E106" s="134" t="s">
        <v>110</v>
      </c>
      <c r="F106" s="134"/>
      <c r="G106" s="134"/>
      <c r="H106" s="134"/>
      <c r="I106" s="134"/>
      <c r="J106" s="133"/>
      <c r="K106" s="134" t="s">
        <v>111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801.3 - Následná péče 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89</v>
      </c>
      <c r="AR106" s="72"/>
      <c r="AS106" s="137">
        <v>0</v>
      </c>
      <c r="AT106" s="138">
        <f>ROUND(SUM(AV106:AW106),2)</f>
        <v>0</v>
      </c>
      <c r="AU106" s="139">
        <f>'SO 801.3 - Následná péče ...'!P122</f>
        <v>0</v>
      </c>
      <c r="AV106" s="138">
        <f>'SO 801.3 - Následná péče ...'!J35</f>
        <v>0</v>
      </c>
      <c r="AW106" s="138">
        <f>'SO 801.3 - Následná péče ...'!J36</f>
        <v>0</v>
      </c>
      <c r="AX106" s="138">
        <f>'SO 801.3 - Následná péče ...'!J37</f>
        <v>0</v>
      </c>
      <c r="AY106" s="138">
        <f>'SO 801.3 - Následná péče ...'!J38</f>
        <v>0</v>
      </c>
      <c r="AZ106" s="138">
        <f>'SO 801.3 - Následná péče ...'!F35</f>
        <v>0</v>
      </c>
      <c r="BA106" s="138">
        <f>'SO 801.3 - Následná péče ...'!F36</f>
        <v>0</v>
      </c>
      <c r="BB106" s="138">
        <f>'SO 801.3 - Následná péče ...'!F37</f>
        <v>0</v>
      </c>
      <c r="BC106" s="138">
        <f>'SO 801.3 - Následná péče ...'!F38</f>
        <v>0</v>
      </c>
      <c r="BD106" s="140">
        <f>'SO 801.3 - Následná péče ...'!F39</f>
        <v>0</v>
      </c>
      <c r="BE106" s="4"/>
      <c r="BT106" s="141" t="s">
        <v>85</v>
      </c>
      <c r="BV106" s="141" t="s">
        <v>78</v>
      </c>
      <c r="BW106" s="141" t="s">
        <v>112</v>
      </c>
      <c r="BX106" s="141" t="s">
        <v>102</v>
      </c>
      <c r="CL106" s="141" t="s">
        <v>1</v>
      </c>
    </row>
    <row r="107" spans="1:90" s="4" customFormat="1" ht="23.25" customHeight="1">
      <c r="A107" s="132" t="s">
        <v>86</v>
      </c>
      <c r="B107" s="70"/>
      <c r="C107" s="133"/>
      <c r="D107" s="133"/>
      <c r="E107" s="134" t="s">
        <v>113</v>
      </c>
      <c r="F107" s="134"/>
      <c r="G107" s="134"/>
      <c r="H107" s="134"/>
      <c r="I107" s="134"/>
      <c r="J107" s="133"/>
      <c r="K107" s="134" t="s">
        <v>114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 801.4 - Následná péče ...'!J32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89</v>
      </c>
      <c r="AR107" s="72"/>
      <c r="AS107" s="137">
        <v>0</v>
      </c>
      <c r="AT107" s="138">
        <f>ROUND(SUM(AV107:AW107),2)</f>
        <v>0</v>
      </c>
      <c r="AU107" s="139">
        <f>'SO 801.4 - Následná péče ...'!P122</f>
        <v>0</v>
      </c>
      <c r="AV107" s="138">
        <f>'SO 801.4 - Následná péče ...'!J35</f>
        <v>0</v>
      </c>
      <c r="AW107" s="138">
        <f>'SO 801.4 - Následná péče ...'!J36</f>
        <v>0</v>
      </c>
      <c r="AX107" s="138">
        <f>'SO 801.4 - Následná péče ...'!J37</f>
        <v>0</v>
      </c>
      <c r="AY107" s="138">
        <f>'SO 801.4 - Následná péče ...'!J38</f>
        <v>0</v>
      </c>
      <c r="AZ107" s="138">
        <f>'SO 801.4 - Následná péče ...'!F35</f>
        <v>0</v>
      </c>
      <c r="BA107" s="138">
        <f>'SO 801.4 - Následná péče ...'!F36</f>
        <v>0</v>
      </c>
      <c r="BB107" s="138">
        <f>'SO 801.4 - Následná péče ...'!F37</f>
        <v>0</v>
      </c>
      <c r="BC107" s="138">
        <f>'SO 801.4 - Následná péče ...'!F38</f>
        <v>0</v>
      </c>
      <c r="BD107" s="140">
        <f>'SO 801.4 - Následná péče ...'!F39</f>
        <v>0</v>
      </c>
      <c r="BE107" s="4"/>
      <c r="BT107" s="141" t="s">
        <v>85</v>
      </c>
      <c r="BV107" s="141" t="s">
        <v>78</v>
      </c>
      <c r="BW107" s="141" t="s">
        <v>115</v>
      </c>
      <c r="BX107" s="141" t="s">
        <v>102</v>
      </c>
      <c r="CL107" s="141" t="s">
        <v>1</v>
      </c>
    </row>
    <row r="108" spans="1:90" s="4" customFormat="1" ht="23.25" customHeight="1">
      <c r="A108" s="132" t="s">
        <v>86</v>
      </c>
      <c r="B108" s="70"/>
      <c r="C108" s="133"/>
      <c r="D108" s="133"/>
      <c r="E108" s="134" t="s">
        <v>116</v>
      </c>
      <c r="F108" s="134"/>
      <c r="G108" s="134"/>
      <c r="H108" s="134"/>
      <c r="I108" s="134"/>
      <c r="J108" s="133"/>
      <c r="K108" s="134" t="s">
        <v>117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'SO 801.5 - Následná péče ...'!J32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89</v>
      </c>
      <c r="AR108" s="72"/>
      <c r="AS108" s="137">
        <v>0</v>
      </c>
      <c r="AT108" s="138">
        <f>ROUND(SUM(AV108:AW108),2)</f>
        <v>0</v>
      </c>
      <c r="AU108" s="139">
        <f>'SO 801.5 - Následná péče ...'!P122</f>
        <v>0</v>
      </c>
      <c r="AV108" s="138">
        <f>'SO 801.5 - Následná péče ...'!J35</f>
        <v>0</v>
      </c>
      <c r="AW108" s="138">
        <f>'SO 801.5 - Následná péče ...'!J36</f>
        <v>0</v>
      </c>
      <c r="AX108" s="138">
        <f>'SO 801.5 - Následná péče ...'!J37</f>
        <v>0</v>
      </c>
      <c r="AY108" s="138">
        <f>'SO 801.5 - Následná péče ...'!J38</f>
        <v>0</v>
      </c>
      <c r="AZ108" s="138">
        <f>'SO 801.5 - Následná péče ...'!F35</f>
        <v>0</v>
      </c>
      <c r="BA108" s="138">
        <f>'SO 801.5 - Následná péče ...'!F36</f>
        <v>0</v>
      </c>
      <c r="BB108" s="138">
        <f>'SO 801.5 - Následná péče ...'!F37</f>
        <v>0</v>
      </c>
      <c r="BC108" s="138">
        <f>'SO 801.5 - Následná péče ...'!F38</f>
        <v>0</v>
      </c>
      <c r="BD108" s="140">
        <f>'SO 801.5 - Následná péče ...'!F39</f>
        <v>0</v>
      </c>
      <c r="BE108" s="4"/>
      <c r="BT108" s="141" t="s">
        <v>85</v>
      </c>
      <c r="BV108" s="141" t="s">
        <v>78</v>
      </c>
      <c r="BW108" s="141" t="s">
        <v>118</v>
      </c>
      <c r="BX108" s="141" t="s">
        <v>102</v>
      </c>
      <c r="CL108" s="141" t="s">
        <v>1</v>
      </c>
    </row>
    <row r="109" spans="1:91" s="7" customFormat="1" ht="24.75" customHeight="1">
      <c r="A109" s="7"/>
      <c r="B109" s="119"/>
      <c r="C109" s="120"/>
      <c r="D109" s="121" t="s">
        <v>119</v>
      </c>
      <c r="E109" s="121"/>
      <c r="F109" s="121"/>
      <c r="G109" s="121"/>
      <c r="H109" s="121"/>
      <c r="I109" s="122"/>
      <c r="J109" s="121" t="s">
        <v>120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3">
        <f>ROUND(SUM(AG110:AG114),2)</f>
        <v>0</v>
      </c>
      <c r="AH109" s="122"/>
      <c r="AI109" s="122"/>
      <c r="AJ109" s="122"/>
      <c r="AK109" s="122"/>
      <c r="AL109" s="122"/>
      <c r="AM109" s="122"/>
      <c r="AN109" s="124">
        <f>SUM(AG109,AT109)</f>
        <v>0</v>
      </c>
      <c r="AO109" s="122"/>
      <c r="AP109" s="122"/>
      <c r="AQ109" s="125" t="s">
        <v>82</v>
      </c>
      <c r="AR109" s="126"/>
      <c r="AS109" s="127">
        <f>ROUND(SUM(AS110:AS114),2)</f>
        <v>0</v>
      </c>
      <c r="AT109" s="128">
        <f>ROUND(SUM(AV109:AW109),2)</f>
        <v>0</v>
      </c>
      <c r="AU109" s="129">
        <f>ROUND(SUM(AU110:AU114),5)</f>
        <v>0</v>
      </c>
      <c r="AV109" s="128">
        <f>ROUND(AZ109*L29,2)</f>
        <v>0</v>
      </c>
      <c r="AW109" s="128">
        <f>ROUND(BA109*L30,2)</f>
        <v>0</v>
      </c>
      <c r="AX109" s="128">
        <f>ROUND(BB109*L29,2)</f>
        <v>0</v>
      </c>
      <c r="AY109" s="128">
        <f>ROUND(BC109*L30,2)</f>
        <v>0</v>
      </c>
      <c r="AZ109" s="128">
        <f>ROUND(SUM(AZ110:AZ114),2)</f>
        <v>0</v>
      </c>
      <c r="BA109" s="128">
        <f>ROUND(SUM(BA110:BA114),2)</f>
        <v>0</v>
      </c>
      <c r="BB109" s="128">
        <f>ROUND(SUM(BB110:BB114),2)</f>
        <v>0</v>
      </c>
      <c r="BC109" s="128">
        <f>ROUND(SUM(BC110:BC114),2)</f>
        <v>0</v>
      </c>
      <c r="BD109" s="130">
        <f>ROUND(SUM(BD110:BD114),2)</f>
        <v>0</v>
      </c>
      <c r="BE109" s="7"/>
      <c r="BS109" s="131" t="s">
        <v>75</v>
      </c>
      <c r="BT109" s="131" t="s">
        <v>83</v>
      </c>
      <c r="BU109" s="131" t="s">
        <v>77</v>
      </c>
      <c r="BV109" s="131" t="s">
        <v>78</v>
      </c>
      <c r="BW109" s="131" t="s">
        <v>121</v>
      </c>
      <c r="BX109" s="131" t="s">
        <v>5</v>
      </c>
      <c r="CL109" s="131" t="s">
        <v>1</v>
      </c>
      <c r="CM109" s="131" t="s">
        <v>85</v>
      </c>
    </row>
    <row r="110" spans="1:90" s="4" customFormat="1" ht="16.5" customHeight="1">
      <c r="A110" s="132" t="s">
        <v>86</v>
      </c>
      <c r="B110" s="70"/>
      <c r="C110" s="133"/>
      <c r="D110" s="133"/>
      <c r="E110" s="134" t="s">
        <v>87</v>
      </c>
      <c r="F110" s="134"/>
      <c r="G110" s="134"/>
      <c r="H110" s="134"/>
      <c r="I110" s="134"/>
      <c r="J110" s="133"/>
      <c r="K110" s="134" t="s">
        <v>88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'SO 000 - Vedlejší a ostat..._03'!J32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89</v>
      </c>
      <c r="AR110" s="72"/>
      <c r="AS110" s="137">
        <v>0</v>
      </c>
      <c r="AT110" s="138">
        <f>ROUND(SUM(AV110:AW110),2)</f>
        <v>0</v>
      </c>
      <c r="AU110" s="139">
        <f>'SO 000 - Vedlejší a ostat..._03'!P122</f>
        <v>0</v>
      </c>
      <c r="AV110" s="138">
        <f>'SO 000 - Vedlejší a ostat..._03'!J35</f>
        <v>0</v>
      </c>
      <c r="AW110" s="138">
        <f>'SO 000 - Vedlejší a ostat..._03'!J36</f>
        <v>0</v>
      </c>
      <c r="AX110" s="138">
        <f>'SO 000 - Vedlejší a ostat..._03'!J37</f>
        <v>0</v>
      </c>
      <c r="AY110" s="138">
        <f>'SO 000 - Vedlejší a ostat..._03'!J38</f>
        <v>0</v>
      </c>
      <c r="AZ110" s="138">
        <f>'SO 000 - Vedlejší a ostat..._03'!F35</f>
        <v>0</v>
      </c>
      <c r="BA110" s="138">
        <f>'SO 000 - Vedlejší a ostat..._03'!F36</f>
        <v>0</v>
      </c>
      <c r="BB110" s="138">
        <f>'SO 000 - Vedlejší a ostat..._03'!F37</f>
        <v>0</v>
      </c>
      <c r="BC110" s="138">
        <f>'SO 000 - Vedlejší a ostat..._03'!F38</f>
        <v>0</v>
      </c>
      <c r="BD110" s="140">
        <f>'SO 000 - Vedlejší a ostat..._03'!F39</f>
        <v>0</v>
      </c>
      <c r="BE110" s="4"/>
      <c r="BT110" s="141" t="s">
        <v>85</v>
      </c>
      <c r="BV110" s="141" t="s">
        <v>78</v>
      </c>
      <c r="BW110" s="141" t="s">
        <v>122</v>
      </c>
      <c r="BX110" s="141" t="s">
        <v>121</v>
      </c>
      <c r="CL110" s="141" t="s">
        <v>1</v>
      </c>
    </row>
    <row r="111" spans="1:90" s="4" customFormat="1" ht="23.25" customHeight="1">
      <c r="A111" s="132" t="s">
        <v>86</v>
      </c>
      <c r="B111" s="70"/>
      <c r="C111" s="133"/>
      <c r="D111" s="133"/>
      <c r="E111" s="134" t="s">
        <v>119</v>
      </c>
      <c r="F111" s="134"/>
      <c r="G111" s="134"/>
      <c r="H111" s="134"/>
      <c r="I111" s="134"/>
      <c r="J111" s="133"/>
      <c r="K111" s="134" t="s">
        <v>120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5">
        <f>'SO 802 - Vegetační úpravy...'!J32</f>
        <v>0</v>
      </c>
      <c r="AH111" s="133"/>
      <c r="AI111" s="133"/>
      <c r="AJ111" s="133"/>
      <c r="AK111" s="133"/>
      <c r="AL111" s="133"/>
      <c r="AM111" s="133"/>
      <c r="AN111" s="135">
        <f>SUM(AG111,AT111)</f>
        <v>0</v>
      </c>
      <c r="AO111" s="133"/>
      <c r="AP111" s="133"/>
      <c r="AQ111" s="136" t="s">
        <v>89</v>
      </c>
      <c r="AR111" s="72"/>
      <c r="AS111" s="137">
        <v>0</v>
      </c>
      <c r="AT111" s="138">
        <f>ROUND(SUM(AV111:AW111),2)</f>
        <v>0</v>
      </c>
      <c r="AU111" s="139">
        <f>'SO 802 - Vegetační úpravy...'!P123</f>
        <v>0</v>
      </c>
      <c r="AV111" s="138">
        <f>'SO 802 - Vegetační úpravy...'!J35</f>
        <v>0</v>
      </c>
      <c r="AW111" s="138">
        <f>'SO 802 - Vegetační úpravy...'!J36</f>
        <v>0</v>
      </c>
      <c r="AX111" s="138">
        <f>'SO 802 - Vegetační úpravy...'!J37</f>
        <v>0</v>
      </c>
      <c r="AY111" s="138">
        <f>'SO 802 - Vegetační úpravy...'!J38</f>
        <v>0</v>
      </c>
      <c r="AZ111" s="138">
        <f>'SO 802 - Vegetační úpravy...'!F35</f>
        <v>0</v>
      </c>
      <c r="BA111" s="138">
        <f>'SO 802 - Vegetační úpravy...'!F36</f>
        <v>0</v>
      </c>
      <c r="BB111" s="138">
        <f>'SO 802 - Vegetační úpravy...'!F37</f>
        <v>0</v>
      </c>
      <c r="BC111" s="138">
        <f>'SO 802 - Vegetační úpravy...'!F38</f>
        <v>0</v>
      </c>
      <c r="BD111" s="140">
        <f>'SO 802 - Vegetační úpravy...'!F39</f>
        <v>0</v>
      </c>
      <c r="BE111" s="4"/>
      <c r="BT111" s="141" t="s">
        <v>85</v>
      </c>
      <c r="BV111" s="141" t="s">
        <v>78</v>
      </c>
      <c r="BW111" s="141" t="s">
        <v>123</v>
      </c>
      <c r="BX111" s="141" t="s">
        <v>121</v>
      </c>
      <c r="CL111" s="141" t="s">
        <v>1</v>
      </c>
    </row>
    <row r="112" spans="1:90" s="4" customFormat="1" ht="23.25" customHeight="1">
      <c r="A112" s="132" t="s">
        <v>86</v>
      </c>
      <c r="B112" s="70"/>
      <c r="C112" s="133"/>
      <c r="D112" s="133"/>
      <c r="E112" s="134" t="s">
        <v>124</v>
      </c>
      <c r="F112" s="134"/>
      <c r="G112" s="134"/>
      <c r="H112" s="134"/>
      <c r="I112" s="134"/>
      <c r="J112" s="133"/>
      <c r="K112" s="134" t="s">
        <v>111</v>
      </c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>
        <f>'SO 802.1 - Následná péče ...'!J32</f>
        <v>0</v>
      </c>
      <c r="AH112" s="133"/>
      <c r="AI112" s="133"/>
      <c r="AJ112" s="133"/>
      <c r="AK112" s="133"/>
      <c r="AL112" s="133"/>
      <c r="AM112" s="133"/>
      <c r="AN112" s="135">
        <f>SUM(AG112,AT112)</f>
        <v>0</v>
      </c>
      <c r="AO112" s="133"/>
      <c r="AP112" s="133"/>
      <c r="AQ112" s="136" t="s">
        <v>89</v>
      </c>
      <c r="AR112" s="72"/>
      <c r="AS112" s="137">
        <v>0</v>
      </c>
      <c r="AT112" s="138">
        <f>ROUND(SUM(AV112:AW112),2)</f>
        <v>0</v>
      </c>
      <c r="AU112" s="139">
        <f>'SO 802.1 - Následná péče ...'!P122</f>
        <v>0</v>
      </c>
      <c r="AV112" s="138">
        <f>'SO 802.1 - Následná péče ...'!J35</f>
        <v>0</v>
      </c>
      <c r="AW112" s="138">
        <f>'SO 802.1 - Následná péče ...'!J36</f>
        <v>0</v>
      </c>
      <c r="AX112" s="138">
        <f>'SO 802.1 - Následná péče ...'!J37</f>
        <v>0</v>
      </c>
      <c r="AY112" s="138">
        <f>'SO 802.1 - Následná péče ...'!J38</f>
        <v>0</v>
      </c>
      <c r="AZ112" s="138">
        <f>'SO 802.1 - Následná péče ...'!F35</f>
        <v>0</v>
      </c>
      <c r="BA112" s="138">
        <f>'SO 802.1 - Následná péče ...'!F36</f>
        <v>0</v>
      </c>
      <c r="BB112" s="138">
        <f>'SO 802.1 - Následná péče ...'!F37</f>
        <v>0</v>
      </c>
      <c r="BC112" s="138">
        <f>'SO 802.1 - Následná péče ...'!F38</f>
        <v>0</v>
      </c>
      <c r="BD112" s="140">
        <f>'SO 802.1 - Následná péče ...'!F39</f>
        <v>0</v>
      </c>
      <c r="BE112" s="4"/>
      <c r="BT112" s="141" t="s">
        <v>85</v>
      </c>
      <c r="BV112" s="141" t="s">
        <v>78</v>
      </c>
      <c r="BW112" s="141" t="s">
        <v>125</v>
      </c>
      <c r="BX112" s="141" t="s">
        <v>121</v>
      </c>
      <c r="CL112" s="141" t="s">
        <v>1</v>
      </c>
    </row>
    <row r="113" spans="1:90" s="4" customFormat="1" ht="23.25" customHeight="1">
      <c r="A113" s="132" t="s">
        <v>86</v>
      </c>
      <c r="B113" s="70"/>
      <c r="C113" s="133"/>
      <c r="D113" s="133"/>
      <c r="E113" s="134" t="s">
        <v>126</v>
      </c>
      <c r="F113" s="134"/>
      <c r="G113" s="134"/>
      <c r="H113" s="134"/>
      <c r="I113" s="134"/>
      <c r="J113" s="133"/>
      <c r="K113" s="134" t="s">
        <v>114</v>
      </c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5">
        <f>'SO 802.2 - Následná péče ...'!J32</f>
        <v>0</v>
      </c>
      <c r="AH113" s="133"/>
      <c r="AI113" s="133"/>
      <c r="AJ113" s="133"/>
      <c r="AK113" s="133"/>
      <c r="AL113" s="133"/>
      <c r="AM113" s="133"/>
      <c r="AN113" s="135">
        <f>SUM(AG113,AT113)</f>
        <v>0</v>
      </c>
      <c r="AO113" s="133"/>
      <c r="AP113" s="133"/>
      <c r="AQ113" s="136" t="s">
        <v>89</v>
      </c>
      <c r="AR113" s="72"/>
      <c r="AS113" s="137">
        <v>0</v>
      </c>
      <c r="AT113" s="138">
        <f>ROUND(SUM(AV113:AW113),2)</f>
        <v>0</v>
      </c>
      <c r="AU113" s="139">
        <f>'SO 802.2 - Následná péče ...'!P122</f>
        <v>0</v>
      </c>
      <c r="AV113" s="138">
        <f>'SO 802.2 - Následná péče ...'!J35</f>
        <v>0</v>
      </c>
      <c r="AW113" s="138">
        <f>'SO 802.2 - Následná péče ...'!J36</f>
        <v>0</v>
      </c>
      <c r="AX113" s="138">
        <f>'SO 802.2 - Následná péče ...'!J37</f>
        <v>0</v>
      </c>
      <c r="AY113" s="138">
        <f>'SO 802.2 - Následná péče ...'!J38</f>
        <v>0</v>
      </c>
      <c r="AZ113" s="138">
        <f>'SO 802.2 - Následná péče ...'!F35</f>
        <v>0</v>
      </c>
      <c r="BA113" s="138">
        <f>'SO 802.2 - Následná péče ...'!F36</f>
        <v>0</v>
      </c>
      <c r="BB113" s="138">
        <f>'SO 802.2 - Následná péče ...'!F37</f>
        <v>0</v>
      </c>
      <c r="BC113" s="138">
        <f>'SO 802.2 - Následná péče ...'!F38</f>
        <v>0</v>
      </c>
      <c r="BD113" s="140">
        <f>'SO 802.2 - Následná péče ...'!F39</f>
        <v>0</v>
      </c>
      <c r="BE113" s="4"/>
      <c r="BT113" s="141" t="s">
        <v>85</v>
      </c>
      <c r="BV113" s="141" t="s">
        <v>78</v>
      </c>
      <c r="BW113" s="141" t="s">
        <v>127</v>
      </c>
      <c r="BX113" s="141" t="s">
        <v>121</v>
      </c>
      <c r="CL113" s="141" t="s">
        <v>1</v>
      </c>
    </row>
    <row r="114" spans="1:90" s="4" customFormat="1" ht="23.25" customHeight="1">
      <c r="A114" s="132" t="s">
        <v>86</v>
      </c>
      <c r="B114" s="70"/>
      <c r="C114" s="133"/>
      <c r="D114" s="133"/>
      <c r="E114" s="134" t="s">
        <v>128</v>
      </c>
      <c r="F114" s="134"/>
      <c r="G114" s="134"/>
      <c r="H114" s="134"/>
      <c r="I114" s="134"/>
      <c r="J114" s="133"/>
      <c r="K114" s="134" t="s">
        <v>117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'SO 802.3 - Následná péče ...'!J32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 t="s">
        <v>89</v>
      </c>
      <c r="AR114" s="72"/>
      <c r="AS114" s="137">
        <v>0</v>
      </c>
      <c r="AT114" s="138">
        <f>ROUND(SUM(AV114:AW114),2)</f>
        <v>0</v>
      </c>
      <c r="AU114" s="139">
        <f>'SO 802.3 - Následná péče ...'!P122</f>
        <v>0</v>
      </c>
      <c r="AV114" s="138">
        <f>'SO 802.3 - Následná péče ...'!J35</f>
        <v>0</v>
      </c>
      <c r="AW114" s="138">
        <f>'SO 802.3 - Následná péče ...'!J36</f>
        <v>0</v>
      </c>
      <c r="AX114" s="138">
        <f>'SO 802.3 - Následná péče ...'!J37</f>
        <v>0</v>
      </c>
      <c r="AY114" s="138">
        <f>'SO 802.3 - Následná péče ...'!J38</f>
        <v>0</v>
      </c>
      <c r="AZ114" s="138">
        <f>'SO 802.3 - Následná péče ...'!F35</f>
        <v>0</v>
      </c>
      <c r="BA114" s="138">
        <f>'SO 802.3 - Následná péče ...'!F36</f>
        <v>0</v>
      </c>
      <c r="BB114" s="138">
        <f>'SO 802.3 - Následná péče ...'!F37</f>
        <v>0</v>
      </c>
      <c r="BC114" s="138">
        <f>'SO 802.3 - Následná péče ...'!F38</f>
        <v>0</v>
      </c>
      <c r="BD114" s="140">
        <f>'SO 802.3 - Následná péče ...'!F39</f>
        <v>0</v>
      </c>
      <c r="BE114" s="4"/>
      <c r="BT114" s="141" t="s">
        <v>85</v>
      </c>
      <c r="BV114" s="141" t="s">
        <v>78</v>
      </c>
      <c r="BW114" s="141" t="s">
        <v>129</v>
      </c>
      <c r="BX114" s="141" t="s">
        <v>121</v>
      </c>
      <c r="CL114" s="141" t="s">
        <v>1</v>
      </c>
    </row>
    <row r="115" spans="1:91" s="7" customFormat="1" ht="24.75" customHeight="1">
      <c r="A115" s="7"/>
      <c r="B115" s="119"/>
      <c r="C115" s="120"/>
      <c r="D115" s="121" t="s">
        <v>130</v>
      </c>
      <c r="E115" s="121"/>
      <c r="F115" s="121"/>
      <c r="G115" s="121"/>
      <c r="H115" s="121"/>
      <c r="I115" s="122"/>
      <c r="J115" s="121" t="s">
        <v>131</v>
      </c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3">
        <f>ROUND(SUM(AG116:AG120),2)</f>
        <v>0</v>
      </c>
      <c r="AH115" s="122"/>
      <c r="AI115" s="122"/>
      <c r="AJ115" s="122"/>
      <c r="AK115" s="122"/>
      <c r="AL115" s="122"/>
      <c r="AM115" s="122"/>
      <c r="AN115" s="124">
        <f>SUM(AG115,AT115)</f>
        <v>0</v>
      </c>
      <c r="AO115" s="122"/>
      <c r="AP115" s="122"/>
      <c r="AQ115" s="125" t="s">
        <v>82</v>
      </c>
      <c r="AR115" s="126"/>
      <c r="AS115" s="127">
        <f>ROUND(SUM(AS116:AS120),2)</f>
        <v>0</v>
      </c>
      <c r="AT115" s="128">
        <f>ROUND(SUM(AV115:AW115),2)</f>
        <v>0</v>
      </c>
      <c r="AU115" s="129">
        <f>ROUND(SUM(AU116:AU120),5)</f>
        <v>0</v>
      </c>
      <c r="AV115" s="128">
        <f>ROUND(AZ115*L29,2)</f>
        <v>0</v>
      </c>
      <c r="AW115" s="128">
        <f>ROUND(BA115*L30,2)</f>
        <v>0</v>
      </c>
      <c r="AX115" s="128">
        <f>ROUND(BB115*L29,2)</f>
        <v>0</v>
      </c>
      <c r="AY115" s="128">
        <f>ROUND(BC115*L30,2)</f>
        <v>0</v>
      </c>
      <c r="AZ115" s="128">
        <f>ROUND(SUM(AZ116:AZ120),2)</f>
        <v>0</v>
      </c>
      <c r="BA115" s="128">
        <f>ROUND(SUM(BA116:BA120),2)</f>
        <v>0</v>
      </c>
      <c r="BB115" s="128">
        <f>ROUND(SUM(BB116:BB120),2)</f>
        <v>0</v>
      </c>
      <c r="BC115" s="128">
        <f>ROUND(SUM(BC116:BC120),2)</f>
        <v>0</v>
      </c>
      <c r="BD115" s="130">
        <f>ROUND(SUM(BD116:BD120),2)</f>
        <v>0</v>
      </c>
      <c r="BE115" s="7"/>
      <c r="BS115" s="131" t="s">
        <v>75</v>
      </c>
      <c r="BT115" s="131" t="s">
        <v>83</v>
      </c>
      <c r="BU115" s="131" t="s">
        <v>77</v>
      </c>
      <c r="BV115" s="131" t="s">
        <v>78</v>
      </c>
      <c r="BW115" s="131" t="s">
        <v>132</v>
      </c>
      <c r="BX115" s="131" t="s">
        <v>5</v>
      </c>
      <c r="CL115" s="131" t="s">
        <v>1</v>
      </c>
      <c r="CM115" s="131" t="s">
        <v>85</v>
      </c>
    </row>
    <row r="116" spans="1:90" s="4" customFormat="1" ht="16.5" customHeight="1">
      <c r="A116" s="132" t="s">
        <v>86</v>
      </c>
      <c r="B116" s="70"/>
      <c r="C116" s="133"/>
      <c r="D116" s="133"/>
      <c r="E116" s="134" t="s">
        <v>87</v>
      </c>
      <c r="F116" s="134"/>
      <c r="G116" s="134"/>
      <c r="H116" s="134"/>
      <c r="I116" s="134"/>
      <c r="J116" s="133"/>
      <c r="K116" s="134" t="s">
        <v>88</v>
      </c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5">
        <f>'SO 000 - Vedlejší a ostat..._04'!J32</f>
        <v>0</v>
      </c>
      <c r="AH116" s="133"/>
      <c r="AI116" s="133"/>
      <c r="AJ116" s="133"/>
      <c r="AK116" s="133"/>
      <c r="AL116" s="133"/>
      <c r="AM116" s="133"/>
      <c r="AN116" s="135">
        <f>SUM(AG116,AT116)</f>
        <v>0</v>
      </c>
      <c r="AO116" s="133"/>
      <c r="AP116" s="133"/>
      <c r="AQ116" s="136" t="s">
        <v>89</v>
      </c>
      <c r="AR116" s="72"/>
      <c r="AS116" s="137">
        <v>0</v>
      </c>
      <c r="AT116" s="138">
        <f>ROUND(SUM(AV116:AW116),2)</f>
        <v>0</v>
      </c>
      <c r="AU116" s="139">
        <f>'SO 000 - Vedlejší a ostat..._04'!P122</f>
        <v>0</v>
      </c>
      <c r="AV116" s="138">
        <f>'SO 000 - Vedlejší a ostat..._04'!J35</f>
        <v>0</v>
      </c>
      <c r="AW116" s="138">
        <f>'SO 000 - Vedlejší a ostat..._04'!J36</f>
        <v>0</v>
      </c>
      <c r="AX116" s="138">
        <f>'SO 000 - Vedlejší a ostat..._04'!J37</f>
        <v>0</v>
      </c>
      <c r="AY116" s="138">
        <f>'SO 000 - Vedlejší a ostat..._04'!J38</f>
        <v>0</v>
      </c>
      <c r="AZ116" s="138">
        <f>'SO 000 - Vedlejší a ostat..._04'!F35</f>
        <v>0</v>
      </c>
      <c r="BA116" s="138">
        <f>'SO 000 - Vedlejší a ostat..._04'!F36</f>
        <v>0</v>
      </c>
      <c r="BB116" s="138">
        <f>'SO 000 - Vedlejší a ostat..._04'!F37</f>
        <v>0</v>
      </c>
      <c r="BC116" s="138">
        <f>'SO 000 - Vedlejší a ostat..._04'!F38</f>
        <v>0</v>
      </c>
      <c r="BD116" s="140">
        <f>'SO 000 - Vedlejší a ostat..._04'!F39</f>
        <v>0</v>
      </c>
      <c r="BE116" s="4"/>
      <c r="BT116" s="141" t="s">
        <v>85</v>
      </c>
      <c r="BV116" s="141" t="s">
        <v>78</v>
      </c>
      <c r="BW116" s="141" t="s">
        <v>133</v>
      </c>
      <c r="BX116" s="141" t="s">
        <v>132</v>
      </c>
      <c r="CL116" s="141" t="s">
        <v>1</v>
      </c>
    </row>
    <row r="117" spans="1:90" s="4" customFormat="1" ht="23.25" customHeight="1">
      <c r="A117" s="132" t="s">
        <v>86</v>
      </c>
      <c r="B117" s="70"/>
      <c r="C117" s="133"/>
      <c r="D117" s="133"/>
      <c r="E117" s="134" t="s">
        <v>130</v>
      </c>
      <c r="F117" s="134"/>
      <c r="G117" s="134"/>
      <c r="H117" s="134"/>
      <c r="I117" s="134"/>
      <c r="J117" s="133"/>
      <c r="K117" s="134" t="s">
        <v>131</v>
      </c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5">
        <f>'SO 803 - Vegetační úpravy...'!J32</f>
        <v>0</v>
      </c>
      <c r="AH117" s="133"/>
      <c r="AI117" s="133"/>
      <c r="AJ117" s="133"/>
      <c r="AK117" s="133"/>
      <c r="AL117" s="133"/>
      <c r="AM117" s="133"/>
      <c r="AN117" s="135">
        <f>SUM(AG117,AT117)</f>
        <v>0</v>
      </c>
      <c r="AO117" s="133"/>
      <c r="AP117" s="133"/>
      <c r="AQ117" s="136" t="s">
        <v>89</v>
      </c>
      <c r="AR117" s="72"/>
      <c r="AS117" s="137">
        <v>0</v>
      </c>
      <c r="AT117" s="138">
        <f>ROUND(SUM(AV117:AW117),2)</f>
        <v>0</v>
      </c>
      <c r="AU117" s="139">
        <f>'SO 803 - Vegetační úpravy...'!P123</f>
        <v>0</v>
      </c>
      <c r="AV117" s="138">
        <f>'SO 803 - Vegetační úpravy...'!J35</f>
        <v>0</v>
      </c>
      <c r="AW117" s="138">
        <f>'SO 803 - Vegetační úpravy...'!J36</f>
        <v>0</v>
      </c>
      <c r="AX117" s="138">
        <f>'SO 803 - Vegetační úpravy...'!J37</f>
        <v>0</v>
      </c>
      <c r="AY117" s="138">
        <f>'SO 803 - Vegetační úpravy...'!J38</f>
        <v>0</v>
      </c>
      <c r="AZ117" s="138">
        <f>'SO 803 - Vegetační úpravy...'!F35</f>
        <v>0</v>
      </c>
      <c r="BA117" s="138">
        <f>'SO 803 - Vegetační úpravy...'!F36</f>
        <v>0</v>
      </c>
      <c r="BB117" s="138">
        <f>'SO 803 - Vegetační úpravy...'!F37</f>
        <v>0</v>
      </c>
      <c r="BC117" s="138">
        <f>'SO 803 - Vegetační úpravy...'!F38</f>
        <v>0</v>
      </c>
      <c r="BD117" s="140">
        <f>'SO 803 - Vegetační úpravy...'!F39</f>
        <v>0</v>
      </c>
      <c r="BE117" s="4"/>
      <c r="BT117" s="141" t="s">
        <v>85</v>
      </c>
      <c r="BV117" s="141" t="s">
        <v>78</v>
      </c>
      <c r="BW117" s="141" t="s">
        <v>134</v>
      </c>
      <c r="BX117" s="141" t="s">
        <v>132</v>
      </c>
      <c r="CL117" s="141" t="s">
        <v>1</v>
      </c>
    </row>
    <row r="118" spans="1:90" s="4" customFormat="1" ht="23.25" customHeight="1">
      <c r="A118" s="132" t="s">
        <v>86</v>
      </c>
      <c r="B118" s="70"/>
      <c r="C118" s="133"/>
      <c r="D118" s="133"/>
      <c r="E118" s="134" t="s">
        <v>135</v>
      </c>
      <c r="F118" s="134"/>
      <c r="G118" s="134"/>
      <c r="H118" s="134"/>
      <c r="I118" s="134"/>
      <c r="J118" s="133"/>
      <c r="K118" s="134" t="s">
        <v>111</v>
      </c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5">
        <f>'SO 803.1 - Následná péče ...'!J32</f>
        <v>0</v>
      </c>
      <c r="AH118" s="133"/>
      <c r="AI118" s="133"/>
      <c r="AJ118" s="133"/>
      <c r="AK118" s="133"/>
      <c r="AL118" s="133"/>
      <c r="AM118" s="133"/>
      <c r="AN118" s="135">
        <f>SUM(AG118,AT118)</f>
        <v>0</v>
      </c>
      <c r="AO118" s="133"/>
      <c r="AP118" s="133"/>
      <c r="AQ118" s="136" t="s">
        <v>89</v>
      </c>
      <c r="AR118" s="72"/>
      <c r="AS118" s="137">
        <v>0</v>
      </c>
      <c r="AT118" s="138">
        <f>ROUND(SUM(AV118:AW118),2)</f>
        <v>0</v>
      </c>
      <c r="AU118" s="139">
        <f>'SO 803.1 - Následná péče ...'!P122</f>
        <v>0</v>
      </c>
      <c r="AV118" s="138">
        <f>'SO 803.1 - Následná péče ...'!J35</f>
        <v>0</v>
      </c>
      <c r="AW118" s="138">
        <f>'SO 803.1 - Následná péče ...'!J36</f>
        <v>0</v>
      </c>
      <c r="AX118" s="138">
        <f>'SO 803.1 - Následná péče ...'!J37</f>
        <v>0</v>
      </c>
      <c r="AY118" s="138">
        <f>'SO 803.1 - Následná péče ...'!J38</f>
        <v>0</v>
      </c>
      <c r="AZ118" s="138">
        <f>'SO 803.1 - Následná péče ...'!F35</f>
        <v>0</v>
      </c>
      <c r="BA118" s="138">
        <f>'SO 803.1 - Následná péče ...'!F36</f>
        <v>0</v>
      </c>
      <c r="BB118" s="138">
        <f>'SO 803.1 - Následná péče ...'!F37</f>
        <v>0</v>
      </c>
      <c r="BC118" s="138">
        <f>'SO 803.1 - Následná péče ...'!F38</f>
        <v>0</v>
      </c>
      <c r="BD118" s="140">
        <f>'SO 803.1 - Následná péče ...'!F39</f>
        <v>0</v>
      </c>
      <c r="BE118" s="4"/>
      <c r="BT118" s="141" t="s">
        <v>85</v>
      </c>
      <c r="BV118" s="141" t="s">
        <v>78</v>
      </c>
      <c r="BW118" s="141" t="s">
        <v>136</v>
      </c>
      <c r="BX118" s="141" t="s">
        <v>132</v>
      </c>
      <c r="CL118" s="141" t="s">
        <v>1</v>
      </c>
    </row>
    <row r="119" spans="1:90" s="4" customFormat="1" ht="23.25" customHeight="1">
      <c r="A119" s="132" t="s">
        <v>86</v>
      </c>
      <c r="B119" s="70"/>
      <c r="C119" s="133"/>
      <c r="D119" s="133"/>
      <c r="E119" s="134" t="s">
        <v>137</v>
      </c>
      <c r="F119" s="134"/>
      <c r="G119" s="134"/>
      <c r="H119" s="134"/>
      <c r="I119" s="134"/>
      <c r="J119" s="133"/>
      <c r="K119" s="134" t="s">
        <v>114</v>
      </c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5">
        <f>'SO 803.2 - Následná péče ...'!J32</f>
        <v>0</v>
      </c>
      <c r="AH119" s="133"/>
      <c r="AI119" s="133"/>
      <c r="AJ119" s="133"/>
      <c r="AK119" s="133"/>
      <c r="AL119" s="133"/>
      <c r="AM119" s="133"/>
      <c r="AN119" s="135">
        <f>SUM(AG119,AT119)</f>
        <v>0</v>
      </c>
      <c r="AO119" s="133"/>
      <c r="AP119" s="133"/>
      <c r="AQ119" s="136" t="s">
        <v>89</v>
      </c>
      <c r="AR119" s="72"/>
      <c r="AS119" s="137">
        <v>0</v>
      </c>
      <c r="AT119" s="138">
        <f>ROUND(SUM(AV119:AW119),2)</f>
        <v>0</v>
      </c>
      <c r="AU119" s="139">
        <f>'SO 803.2 - Následná péče ...'!P122</f>
        <v>0</v>
      </c>
      <c r="AV119" s="138">
        <f>'SO 803.2 - Následná péče ...'!J35</f>
        <v>0</v>
      </c>
      <c r="AW119" s="138">
        <f>'SO 803.2 - Následná péče ...'!J36</f>
        <v>0</v>
      </c>
      <c r="AX119" s="138">
        <f>'SO 803.2 - Následná péče ...'!J37</f>
        <v>0</v>
      </c>
      <c r="AY119" s="138">
        <f>'SO 803.2 - Následná péče ...'!J38</f>
        <v>0</v>
      </c>
      <c r="AZ119" s="138">
        <f>'SO 803.2 - Následná péče ...'!F35</f>
        <v>0</v>
      </c>
      <c r="BA119" s="138">
        <f>'SO 803.2 - Následná péče ...'!F36</f>
        <v>0</v>
      </c>
      <c r="BB119" s="138">
        <f>'SO 803.2 - Následná péče ...'!F37</f>
        <v>0</v>
      </c>
      <c r="BC119" s="138">
        <f>'SO 803.2 - Následná péče ...'!F38</f>
        <v>0</v>
      </c>
      <c r="BD119" s="140">
        <f>'SO 803.2 - Následná péče ...'!F39</f>
        <v>0</v>
      </c>
      <c r="BE119" s="4"/>
      <c r="BT119" s="141" t="s">
        <v>85</v>
      </c>
      <c r="BV119" s="141" t="s">
        <v>78</v>
      </c>
      <c r="BW119" s="141" t="s">
        <v>138</v>
      </c>
      <c r="BX119" s="141" t="s">
        <v>132</v>
      </c>
      <c r="CL119" s="141" t="s">
        <v>1</v>
      </c>
    </row>
    <row r="120" spans="1:90" s="4" customFormat="1" ht="23.25" customHeight="1">
      <c r="A120" s="132" t="s">
        <v>86</v>
      </c>
      <c r="B120" s="70"/>
      <c r="C120" s="133"/>
      <c r="D120" s="133"/>
      <c r="E120" s="134" t="s">
        <v>139</v>
      </c>
      <c r="F120" s="134"/>
      <c r="G120" s="134"/>
      <c r="H120" s="134"/>
      <c r="I120" s="134"/>
      <c r="J120" s="133"/>
      <c r="K120" s="134" t="s">
        <v>117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5">
        <f>'SO 803.3 - Následná péče ...'!J32</f>
        <v>0</v>
      </c>
      <c r="AH120" s="133"/>
      <c r="AI120" s="133"/>
      <c r="AJ120" s="133"/>
      <c r="AK120" s="133"/>
      <c r="AL120" s="133"/>
      <c r="AM120" s="133"/>
      <c r="AN120" s="135">
        <f>SUM(AG120,AT120)</f>
        <v>0</v>
      </c>
      <c r="AO120" s="133"/>
      <c r="AP120" s="133"/>
      <c r="AQ120" s="136" t="s">
        <v>89</v>
      </c>
      <c r="AR120" s="72"/>
      <c r="AS120" s="142">
        <v>0</v>
      </c>
      <c r="AT120" s="143">
        <f>ROUND(SUM(AV120:AW120),2)</f>
        <v>0</v>
      </c>
      <c r="AU120" s="144">
        <f>'SO 803.3 - Následná péče ...'!P122</f>
        <v>0</v>
      </c>
      <c r="AV120" s="143">
        <f>'SO 803.3 - Následná péče ...'!J35</f>
        <v>0</v>
      </c>
      <c r="AW120" s="143">
        <f>'SO 803.3 - Následná péče ...'!J36</f>
        <v>0</v>
      </c>
      <c r="AX120" s="143">
        <f>'SO 803.3 - Následná péče ...'!J37</f>
        <v>0</v>
      </c>
      <c r="AY120" s="143">
        <f>'SO 803.3 - Následná péče ...'!J38</f>
        <v>0</v>
      </c>
      <c r="AZ120" s="143">
        <f>'SO 803.3 - Následná péče ...'!F35</f>
        <v>0</v>
      </c>
      <c r="BA120" s="143">
        <f>'SO 803.3 - Následná péče ...'!F36</f>
        <v>0</v>
      </c>
      <c r="BB120" s="143">
        <f>'SO 803.3 - Následná péče ...'!F37</f>
        <v>0</v>
      </c>
      <c r="BC120" s="143">
        <f>'SO 803.3 - Následná péče ...'!F38</f>
        <v>0</v>
      </c>
      <c r="BD120" s="145">
        <f>'SO 803.3 - Následná péče ...'!F39</f>
        <v>0</v>
      </c>
      <c r="BE120" s="4"/>
      <c r="BT120" s="141" t="s">
        <v>85</v>
      </c>
      <c r="BV120" s="141" t="s">
        <v>78</v>
      </c>
      <c r="BW120" s="141" t="s">
        <v>140</v>
      </c>
      <c r="BX120" s="141" t="s">
        <v>132</v>
      </c>
      <c r="CL120" s="141" t="s">
        <v>1</v>
      </c>
    </row>
    <row r="121" spans="1:57" s="2" customFormat="1" ht="30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4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s="2" customFormat="1" ht="6.95" customHeight="1">
      <c r="A122" s="38"/>
      <c r="B122" s="66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44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</sheetData>
  <sheetProtection password="CC35" sheet="1" objects="1" scenarios="1" formatColumns="0" formatRows="0"/>
  <mergeCells count="142">
    <mergeCell ref="K104:AF104"/>
    <mergeCell ref="E104:I104"/>
    <mergeCell ref="E105:I105"/>
    <mergeCell ref="K105:AF105"/>
    <mergeCell ref="K106:AF106"/>
    <mergeCell ref="E106:I106"/>
    <mergeCell ref="K107:AF107"/>
    <mergeCell ref="E107:I107"/>
    <mergeCell ref="K108:AF108"/>
    <mergeCell ref="E108:I108"/>
    <mergeCell ref="D109:H109"/>
    <mergeCell ref="J109:AF109"/>
    <mergeCell ref="K110:AF110"/>
    <mergeCell ref="E110:I110"/>
    <mergeCell ref="K111:AF111"/>
    <mergeCell ref="E111:I111"/>
    <mergeCell ref="K112:AF112"/>
    <mergeCell ref="E112:I112"/>
    <mergeCell ref="K113:AF113"/>
    <mergeCell ref="E113:I113"/>
    <mergeCell ref="K114:AF114"/>
    <mergeCell ref="E114:I114"/>
    <mergeCell ref="J115:AF115"/>
    <mergeCell ref="D115:H115"/>
    <mergeCell ref="K116:AF116"/>
    <mergeCell ref="E116:I116"/>
    <mergeCell ref="K117:AF117"/>
    <mergeCell ref="E117:I117"/>
    <mergeCell ref="K118:AF118"/>
    <mergeCell ref="E118:I118"/>
    <mergeCell ref="E119:I119"/>
    <mergeCell ref="K119:AF119"/>
    <mergeCell ref="E120:I120"/>
    <mergeCell ref="K120:AF120"/>
    <mergeCell ref="AN101:AP101"/>
    <mergeCell ref="AG101:AM101"/>
    <mergeCell ref="AN102:AP102"/>
    <mergeCell ref="AG102:AM102"/>
    <mergeCell ref="AN103:AP103"/>
    <mergeCell ref="AG103:AM103"/>
    <mergeCell ref="AN104:AP104"/>
    <mergeCell ref="AG104:AM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AN118:AP118"/>
    <mergeCell ref="AG118:AM118"/>
    <mergeCell ref="AN119:AP119"/>
    <mergeCell ref="AG119:AM119"/>
    <mergeCell ref="AN120:AP120"/>
    <mergeCell ref="AG120:AM120"/>
    <mergeCell ref="L85:AO85"/>
    <mergeCell ref="I92:AF92"/>
    <mergeCell ref="C92:G92"/>
    <mergeCell ref="J95:AF95"/>
    <mergeCell ref="D95:H95"/>
    <mergeCell ref="K96:AF96"/>
    <mergeCell ref="E96:I96"/>
    <mergeCell ref="K97:AF97"/>
    <mergeCell ref="E97:I97"/>
    <mergeCell ref="J98:AF98"/>
    <mergeCell ref="D98:H98"/>
    <mergeCell ref="K99:AF99"/>
    <mergeCell ref="E99:I99"/>
    <mergeCell ref="E100:I100"/>
    <mergeCell ref="K100:AF100"/>
    <mergeCell ref="K101:AF101"/>
    <mergeCell ref="E101:I101"/>
    <mergeCell ref="J102:AF102"/>
    <mergeCell ref="D102:H102"/>
    <mergeCell ref="E103:I103"/>
    <mergeCell ref="K103:AF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SO 000 - Vedlejší a ostat...'!C2" display="/"/>
    <hyperlink ref="A97" location="'SO 101 - Hlavní polní ces...'!C2" display="/"/>
    <hyperlink ref="A99" location="'SO 000 - Vedlejší a ostat..._01'!C2" display="/"/>
    <hyperlink ref="A100" location="'SO 001 - Příprava území -...'!C2" display="/"/>
    <hyperlink ref="A101" location="'SO 102 - Hlavní polní ces...'!C2" display="/"/>
    <hyperlink ref="A103" location="'SO 000 - Vedlejší a ostat..._02'!C2" display="/"/>
    <hyperlink ref="A104" location="'SO 801.1 - Vegetační úpra...'!C2" display="/"/>
    <hyperlink ref="A105" location="'SO 801.2 - Záchytný příko...'!C2" display="/"/>
    <hyperlink ref="A106" location="'SO 801.3 - Následná péče ...'!C2" display="/"/>
    <hyperlink ref="A107" location="'SO 801.4 - Následná péče ...'!C2" display="/"/>
    <hyperlink ref="A108" location="'SO 801.5 - Následná péče ...'!C2" display="/"/>
    <hyperlink ref="A110" location="'SO 000 - Vedlejší a ostat..._03'!C2" display="/"/>
    <hyperlink ref="A111" location="'SO 802 - Vegetační úpravy...'!C2" display="/"/>
    <hyperlink ref="A112" location="'SO 802.1 - Následná péče ...'!C2" display="/"/>
    <hyperlink ref="A113" location="'SO 802.2 - Následná péče ...'!C2" display="/"/>
    <hyperlink ref="A114" location="'SO 802.3 - Následná péče ...'!C2" display="/"/>
    <hyperlink ref="A116" location="'SO 000 - Vedlejší a ostat..._04'!C2" display="/"/>
    <hyperlink ref="A117" location="'SO 803 - Vegetační úpravy...'!C2" display="/"/>
    <hyperlink ref="A118" location="'SO 803.1 - Následná péče ...'!C2" display="/"/>
    <hyperlink ref="A119" location="'SO 803.2 - Následná péče ...'!C2" display="/"/>
    <hyperlink ref="A120" location="'SO 803.3 - Následná péč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  <c r="AZ2" s="249" t="s">
        <v>859</v>
      </c>
      <c r="BA2" s="249" t="s">
        <v>1</v>
      </c>
      <c r="BB2" s="249" t="s">
        <v>1</v>
      </c>
      <c r="BC2" s="249" t="s">
        <v>860</v>
      </c>
      <c r="BD2" s="249" t="s">
        <v>184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847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1111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ROUND((SUM(BE122:BE147)),2)</f>
        <v>0</v>
      </c>
      <c r="G35" s="38"/>
      <c r="H35" s="38"/>
      <c r="I35" s="164">
        <v>0.21</v>
      </c>
      <c r="J35" s="163">
        <f>ROUND(((SUM(BE122:BE147))*I35),2)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ROUND((SUM(BF122:BF147)),2)</f>
        <v>0</v>
      </c>
      <c r="G36" s="38"/>
      <c r="H36" s="38"/>
      <c r="I36" s="164">
        <v>0.15</v>
      </c>
      <c r="J36" s="163">
        <f>ROUND(((SUM(BF122:BF147))*I36),2)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847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801.3 - Následná péče o zeleň - 1.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847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801.3 - Následná péče o zeleň - 1.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0.14811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0.14811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SUM(P125:P147)</f>
        <v>0</v>
      </c>
      <c r="Q124" s="218"/>
      <c r="R124" s="219">
        <f>SUM(R125:R147)</f>
        <v>0.14811</v>
      </c>
      <c r="S124" s="218"/>
      <c r="T124" s="220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SUM(BK125:BK147)</f>
        <v>0</v>
      </c>
    </row>
    <row r="125" spans="1:65" s="2" customFormat="1" ht="21.75" customHeight="1">
      <c r="A125" s="38"/>
      <c r="B125" s="39"/>
      <c r="C125" s="226" t="s">
        <v>83</v>
      </c>
      <c r="D125" s="226" t="s">
        <v>173</v>
      </c>
      <c r="E125" s="227" t="s">
        <v>1112</v>
      </c>
      <c r="F125" s="228" t="s">
        <v>1113</v>
      </c>
      <c r="G125" s="229" t="s">
        <v>933</v>
      </c>
      <c r="H125" s="230">
        <v>22.847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1114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1115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273</v>
      </c>
      <c r="E127" s="252" t="s">
        <v>1</v>
      </c>
      <c r="F127" s="253" t="s">
        <v>1116</v>
      </c>
      <c r="G127" s="251"/>
      <c r="H127" s="254">
        <v>22.847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273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1.75" customHeight="1">
      <c r="A128" s="38"/>
      <c r="B128" s="39"/>
      <c r="C128" s="226" t="s">
        <v>85</v>
      </c>
      <c r="D128" s="226" t="s">
        <v>173</v>
      </c>
      <c r="E128" s="227" t="s">
        <v>931</v>
      </c>
      <c r="F128" s="228" t="s">
        <v>932</v>
      </c>
      <c r="G128" s="229" t="s">
        <v>933</v>
      </c>
      <c r="H128" s="230">
        <v>4.569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188</v>
      </c>
      <c r="BM128" s="237" t="s">
        <v>1117</v>
      </c>
    </row>
    <row r="129" spans="1:47" s="2" customFormat="1" ht="12">
      <c r="A129" s="38"/>
      <c r="B129" s="39"/>
      <c r="C129" s="40"/>
      <c r="D129" s="239" t="s">
        <v>180</v>
      </c>
      <c r="E129" s="40"/>
      <c r="F129" s="240" t="s">
        <v>935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180</v>
      </c>
      <c r="AU129" s="17" t="s">
        <v>85</v>
      </c>
    </row>
    <row r="130" spans="1:51" s="13" customFormat="1" ht="12">
      <c r="A130" s="13"/>
      <c r="B130" s="250"/>
      <c r="C130" s="251"/>
      <c r="D130" s="239" t="s">
        <v>273</v>
      </c>
      <c r="E130" s="252" t="s">
        <v>1</v>
      </c>
      <c r="F130" s="253" t="s">
        <v>936</v>
      </c>
      <c r="G130" s="251"/>
      <c r="H130" s="254">
        <v>4.569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273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16.5" customHeight="1">
      <c r="A131" s="38"/>
      <c r="B131" s="39"/>
      <c r="C131" s="282" t="s">
        <v>184</v>
      </c>
      <c r="D131" s="282" t="s">
        <v>328</v>
      </c>
      <c r="E131" s="283" t="s">
        <v>937</v>
      </c>
      <c r="F131" s="284" t="s">
        <v>938</v>
      </c>
      <c r="G131" s="285" t="s">
        <v>939</v>
      </c>
      <c r="H131" s="286">
        <v>137.07</v>
      </c>
      <c r="I131" s="287"/>
      <c r="J131" s="288">
        <f>ROUND(I131*H131,2)</f>
        <v>0</v>
      </c>
      <c r="K131" s="284" t="s">
        <v>177</v>
      </c>
      <c r="L131" s="289"/>
      <c r="M131" s="290" t="s">
        <v>1</v>
      </c>
      <c r="N131" s="291" t="s">
        <v>41</v>
      </c>
      <c r="O131" s="91"/>
      <c r="P131" s="235">
        <f>O131*H131</f>
        <v>0</v>
      </c>
      <c r="Q131" s="235">
        <v>0.001</v>
      </c>
      <c r="R131" s="235">
        <f>Q131*H131</f>
        <v>0.13707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207</v>
      </c>
      <c r="AT131" s="237" t="s">
        <v>328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188</v>
      </c>
      <c r="BM131" s="237" t="s">
        <v>1118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938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273</v>
      </c>
      <c r="E133" s="251"/>
      <c r="F133" s="253" t="s">
        <v>941</v>
      </c>
      <c r="G133" s="251"/>
      <c r="H133" s="254">
        <v>137.07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273</v>
      </c>
      <c r="AU133" s="260" t="s">
        <v>85</v>
      </c>
      <c r="AV133" s="13" t="s">
        <v>85</v>
      </c>
      <c r="AW133" s="13" t="s">
        <v>4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188</v>
      </c>
      <c r="D134" s="226" t="s">
        <v>173</v>
      </c>
      <c r="E134" s="227" t="s">
        <v>1002</v>
      </c>
      <c r="F134" s="228" t="s">
        <v>1003</v>
      </c>
      <c r="G134" s="229" t="s">
        <v>469</v>
      </c>
      <c r="H134" s="230">
        <v>2051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188</v>
      </c>
      <c r="BM134" s="237" t="s">
        <v>1119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1005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47" s="2" customFormat="1" ht="12">
      <c r="A136" s="38"/>
      <c r="B136" s="39"/>
      <c r="C136" s="40"/>
      <c r="D136" s="239" t="s">
        <v>193</v>
      </c>
      <c r="E136" s="40"/>
      <c r="F136" s="244" t="s">
        <v>1120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193</v>
      </c>
      <c r="AU136" s="17" t="s">
        <v>85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1</v>
      </c>
      <c r="F137" s="253" t="s">
        <v>1121</v>
      </c>
      <c r="G137" s="251"/>
      <c r="H137" s="254">
        <v>2051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26" t="s">
        <v>169</v>
      </c>
      <c r="D138" s="226" t="s">
        <v>173</v>
      </c>
      <c r="E138" s="227" t="s">
        <v>1122</v>
      </c>
      <c r="F138" s="228" t="s">
        <v>1123</v>
      </c>
      <c r="G138" s="229" t="s">
        <v>469</v>
      </c>
      <c r="H138" s="230">
        <v>552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2E-05</v>
      </c>
      <c r="R138" s="235">
        <f>Q138*H138</f>
        <v>0.011040000000000001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1124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1125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1</v>
      </c>
      <c r="F140" s="253" t="s">
        <v>879</v>
      </c>
      <c r="G140" s="251"/>
      <c r="H140" s="254">
        <v>552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1.75" customHeight="1">
      <c r="A141" s="38"/>
      <c r="B141" s="39"/>
      <c r="C141" s="226" t="s">
        <v>198</v>
      </c>
      <c r="D141" s="226" t="s">
        <v>173</v>
      </c>
      <c r="E141" s="227" t="s">
        <v>1126</v>
      </c>
      <c r="F141" s="228" t="s">
        <v>1127</v>
      </c>
      <c r="G141" s="229" t="s">
        <v>270</v>
      </c>
      <c r="H141" s="230">
        <v>45694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1128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1129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1130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51" s="13" customFormat="1" ht="12">
      <c r="A144" s="13"/>
      <c r="B144" s="250"/>
      <c r="C144" s="251"/>
      <c r="D144" s="239" t="s">
        <v>273</v>
      </c>
      <c r="E144" s="252" t="s">
        <v>1</v>
      </c>
      <c r="F144" s="253" t="s">
        <v>859</v>
      </c>
      <c r="G144" s="251"/>
      <c r="H144" s="254">
        <v>45694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273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16.5" customHeight="1">
      <c r="A145" s="38"/>
      <c r="B145" s="39"/>
      <c r="C145" s="226" t="s">
        <v>202</v>
      </c>
      <c r="D145" s="226" t="s">
        <v>173</v>
      </c>
      <c r="E145" s="227" t="s">
        <v>1131</v>
      </c>
      <c r="F145" s="228" t="s">
        <v>1132</v>
      </c>
      <c r="G145" s="229" t="s">
        <v>284</v>
      </c>
      <c r="H145" s="230">
        <v>92.675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188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188</v>
      </c>
      <c r="BM145" s="237" t="s">
        <v>1133</v>
      </c>
    </row>
    <row r="146" spans="1:47" s="2" customFormat="1" ht="12">
      <c r="A146" s="38"/>
      <c r="B146" s="39"/>
      <c r="C146" s="40"/>
      <c r="D146" s="239" t="s">
        <v>180</v>
      </c>
      <c r="E146" s="40"/>
      <c r="F146" s="240" t="s">
        <v>1134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180</v>
      </c>
      <c r="AU146" s="17" t="s">
        <v>85</v>
      </c>
    </row>
    <row r="147" spans="1:51" s="13" customFormat="1" ht="12">
      <c r="A147" s="13"/>
      <c r="B147" s="250"/>
      <c r="C147" s="251"/>
      <c r="D147" s="239" t="s">
        <v>273</v>
      </c>
      <c r="E147" s="252" t="s">
        <v>1</v>
      </c>
      <c r="F147" s="253" t="s">
        <v>1135</v>
      </c>
      <c r="G147" s="251"/>
      <c r="H147" s="254">
        <v>92.675</v>
      </c>
      <c r="I147" s="255"/>
      <c r="J147" s="251"/>
      <c r="K147" s="251"/>
      <c r="L147" s="256"/>
      <c r="M147" s="292"/>
      <c r="N147" s="293"/>
      <c r="O147" s="293"/>
      <c r="P147" s="293"/>
      <c r="Q147" s="293"/>
      <c r="R147" s="293"/>
      <c r="S147" s="293"/>
      <c r="T147" s="29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273</v>
      </c>
      <c r="AU147" s="260" t="s">
        <v>85</v>
      </c>
      <c r="AV147" s="13" t="s">
        <v>85</v>
      </c>
      <c r="AW147" s="13" t="s">
        <v>32</v>
      </c>
      <c r="AX147" s="13" t="s">
        <v>83</v>
      </c>
      <c r="AY147" s="260" t="s">
        <v>170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21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  <c r="AZ2" s="249" t="s">
        <v>859</v>
      </c>
      <c r="BA2" s="249" t="s">
        <v>1</v>
      </c>
      <c r="BB2" s="249" t="s">
        <v>1</v>
      </c>
      <c r="BC2" s="249" t="s">
        <v>860</v>
      </c>
      <c r="BD2" s="249" t="s">
        <v>184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847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1136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ROUND((SUM(BE122:BE147)),2)</f>
        <v>0</v>
      </c>
      <c r="G35" s="38"/>
      <c r="H35" s="38"/>
      <c r="I35" s="164">
        <v>0.21</v>
      </c>
      <c r="J35" s="163">
        <f>ROUND(((SUM(BE122:BE147))*I35),2)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ROUND((SUM(BF122:BF147)),2)</f>
        <v>0</v>
      </c>
      <c r="G36" s="38"/>
      <c r="H36" s="38"/>
      <c r="I36" s="164">
        <v>0.15</v>
      </c>
      <c r="J36" s="163">
        <f>ROUND(((SUM(BF122:BF147))*I36),2)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847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801.4 - Následná péče o zeleň - 2.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847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801.4 - Následná péče o zeleň - 2.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0.14811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0.14811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SUM(P125:P147)</f>
        <v>0</v>
      </c>
      <c r="Q124" s="218"/>
      <c r="R124" s="219">
        <f>SUM(R125:R147)</f>
        <v>0.14811</v>
      </c>
      <c r="S124" s="218"/>
      <c r="T124" s="220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SUM(BK125:BK147)</f>
        <v>0</v>
      </c>
    </row>
    <row r="125" spans="1:65" s="2" customFormat="1" ht="21.75" customHeight="1">
      <c r="A125" s="38"/>
      <c r="B125" s="39"/>
      <c r="C125" s="226" t="s">
        <v>83</v>
      </c>
      <c r="D125" s="226" t="s">
        <v>173</v>
      </c>
      <c r="E125" s="227" t="s">
        <v>1112</v>
      </c>
      <c r="F125" s="228" t="s">
        <v>1113</v>
      </c>
      <c r="G125" s="229" t="s">
        <v>933</v>
      </c>
      <c r="H125" s="230">
        <v>22.847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1137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1115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273</v>
      </c>
      <c r="E127" s="252" t="s">
        <v>1</v>
      </c>
      <c r="F127" s="253" t="s">
        <v>1116</v>
      </c>
      <c r="G127" s="251"/>
      <c r="H127" s="254">
        <v>22.847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273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1.75" customHeight="1">
      <c r="A128" s="38"/>
      <c r="B128" s="39"/>
      <c r="C128" s="226" t="s">
        <v>85</v>
      </c>
      <c r="D128" s="226" t="s">
        <v>173</v>
      </c>
      <c r="E128" s="227" t="s">
        <v>931</v>
      </c>
      <c r="F128" s="228" t="s">
        <v>932</v>
      </c>
      <c r="G128" s="229" t="s">
        <v>933</v>
      </c>
      <c r="H128" s="230">
        <v>4.569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188</v>
      </c>
      <c r="BM128" s="237" t="s">
        <v>1138</v>
      </c>
    </row>
    <row r="129" spans="1:47" s="2" customFormat="1" ht="12">
      <c r="A129" s="38"/>
      <c r="B129" s="39"/>
      <c r="C129" s="40"/>
      <c r="D129" s="239" t="s">
        <v>180</v>
      </c>
      <c r="E129" s="40"/>
      <c r="F129" s="240" t="s">
        <v>935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180</v>
      </c>
      <c r="AU129" s="17" t="s">
        <v>85</v>
      </c>
    </row>
    <row r="130" spans="1:51" s="13" customFormat="1" ht="12">
      <c r="A130" s="13"/>
      <c r="B130" s="250"/>
      <c r="C130" s="251"/>
      <c r="D130" s="239" t="s">
        <v>273</v>
      </c>
      <c r="E130" s="252" t="s">
        <v>1</v>
      </c>
      <c r="F130" s="253" t="s">
        <v>936</v>
      </c>
      <c r="G130" s="251"/>
      <c r="H130" s="254">
        <v>4.569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273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16.5" customHeight="1">
      <c r="A131" s="38"/>
      <c r="B131" s="39"/>
      <c r="C131" s="282" t="s">
        <v>184</v>
      </c>
      <c r="D131" s="282" t="s">
        <v>328</v>
      </c>
      <c r="E131" s="283" t="s">
        <v>937</v>
      </c>
      <c r="F131" s="284" t="s">
        <v>938</v>
      </c>
      <c r="G131" s="285" t="s">
        <v>939</v>
      </c>
      <c r="H131" s="286">
        <v>137.07</v>
      </c>
      <c r="I131" s="287"/>
      <c r="J131" s="288">
        <f>ROUND(I131*H131,2)</f>
        <v>0</v>
      </c>
      <c r="K131" s="284" t="s">
        <v>177</v>
      </c>
      <c r="L131" s="289"/>
      <c r="M131" s="290" t="s">
        <v>1</v>
      </c>
      <c r="N131" s="291" t="s">
        <v>41</v>
      </c>
      <c r="O131" s="91"/>
      <c r="P131" s="235">
        <f>O131*H131</f>
        <v>0</v>
      </c>
      <c r="Q131" s="235">
        <v>0.001</v>
      </c>
      <c r="R131" s="235">
        <f>Q131*H131</f>
        <v>0.13707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207</v>
      </c>
      <c r="AT131" s="237" t="s">
        <v>328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188</v>
      </c>
      <c r="BM131" s="237" t="s">
        <v>1139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938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273</v>
      </c>
      <c r="E133" s="251"/>
      <c r="F133" s="253" t="s">
        <v>941</v>
      </c>
      <c r="G133" s="251"/>
      <c r="H133" s="254">
        <v>137.07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273</v>
      </c>
      <c r="AU133" s="260" t="s">
        <v>85</v>
      </c>
      <c r="AV133" s="13" t="s">
        <v>85</v>
      </c>
      <c r="AW133" s="13" t="s">
        <v>4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188</v>
      </c>
      <c r="D134" s="226" t="s">
        <v>173</v>
      </c>
      <c r="E134" s="227" t="s">
        <v>1002</v>
      </c>
      <c r="F134" s="228" t="s">
        <v>1003</v>
      </c>
      <c r="G134" s="229" t="s">
        <v>469</v>
      </c>
      <c r="H134" s="230">
        <v>2051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188</v>
      </c>
      <c r="BM134" s="237" t="s">
        <v>1140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1005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47" s="2" customFormat="1" ht="12">
      <c r="A136" s="38"/>
      <c r="B136" s="39"/>
      <c r="C136" s="40"/>
      <c r="D136" s="239" t="s">
        <v>193</v>
      </c>
      <c r="E136" s="40"/>
      <c r="F136" s="244" t="s">
        <v>1141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193</v>
      </c>
      <c r="AU136" s="17" t="s">
        <v>85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1</v>
      </c>
      <c r="F137" s="253" t="s">
        <v>1121</v>
      </c>
      <c r="G137" s="251"/>
      <c r="H137" s="254">
        <v>2051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26" t="s">
        <v>169</v>
      </c>
      <c r="D138" s="226" t="s">
        <v>173</v>
      </c>
      <c r="E138" s="227" t="s">
        <v>1122</v>
      </c>
      <c r="F138" s="228" t="s">
        <v>1123</v>
      </c>
      <c r="G138" s="229" t="s">
        <v>469</v>
      </c>
      <c r="H138" s="230">
        <v>552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2E-05</v>
      </c>
      <c r="R138" s="235">
        <f>Q138*H138</f>
        <v>0.011040000000000001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1142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1125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1</v>
      </c>
      <c r="F140" s="253" t="s">
        <v>879</v>
      </c>
      <c r="G140" s="251"/>
      <c r="H140" s="254">
        <v>552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1.75" customHeight="1">
      <c r="A141" s="38"/>
      <c r="B141" s="39"/>
      <c r="C141" s="226" t="s">
        <v>198</v>
      </c>
      <c r="D141" s="226" t="s">
        <v>173</v>
      </c>
      <c r="E141" s="227" t="s">
        <v>1126</v>
      </c>
      <c r="F141" s="228" t="s">
        <v>1127</v>
      </c>
      <c r="G141" s="229" t="s">
        <v>270</v>
      </c>
      <c r="H141" s="230">
        <v>45694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1143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1129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1144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51" s="13" customFormat="1" ht="12">
      <c r="A144" s="13"/>
      <c r="B144" s="250"/>
      <c r="C144" s="251"/>
      <c r="D144" s="239" t="s">
        <v>273</v>
      </c>
      <c r="E144" s="252" t="s">
        <v>1</v>
      </c>
      <c r="F144" s="253" t="s">
        <v>859</v>
      </c>
      <c r="G144" s="251"/>
      <c r="H144" s="254">
        <v>45694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273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16.5" customHeight="1">
      <c r="A145" s="38"/>
      <c r="B145" s="39"/>
      <c r="C145" s="226" t="s">
        <v>202</v>
      </c>
      <c r="D145" s="226" t="s">
        <v>173</v>
      </c>
      <c r="E145" s="227" t="s">
        <v>1131</v>
      </c>
      <c r="F145" s="228" t="s">
        <v>1132</v>
      </c>
      <c r="G145" s="229" t="s">
        <v>284</v>
      </c>
      <c r="H145" s="230">
        <v>92.675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188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188</v>
      </c>
      <c r="BM145" s="237" t="s">
        <v>1145</v>
      </c>
    </row>
    <row r="146" spans="1:47" s="2" customFormat="1" ht="12">
      <c r="A146" s="38"/>
      <c r="B146" s="39"/>
      <c r="C146" s="40"/>
      <c r="D146" s="239" t="s">
        <v>180</v>
      </c>
      <c r="E146" s="40"/>
      <c r="F146" s="240" t="s">
        <v>1134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180</v>
      </c>
      <c r="AU146" s="17" t="s">
        <v>85</v>
      </c>
    </row>
    <row r="147" spans="1:51" s="13" customFormat="1" ht="12">
      <c r="A147" s="13"/>
      <c r="B147" s="250"/>
      <c r="C147" s="251"/>
      <c r="D147" s="239" t="s">
        <v>273</v>
      </c>
      <c r="E147" s="252" t="s">
        <v>1</v>
      </c>
      <c r="F147" s="253" t="s">
        <v>1135</v>
      </c>
      <c r="G147" s="251"/>
      <c r="H147" s="254">
        <v>92.675</v>
      </c>
      <c r="I147" s="255"/>
      <c r="J147" s="251"/>
      <c r="K147" s="251"/>
      <c r="L147" s="256"/>
      <c r="M147" s="292"/>
      <c r="N147" s="293"/>
      <c r="O147" s="293"/>
      <c r="P147" s="293"/>
      <c r="Q147" s="293"/>
      <c r="R147" s="293"/>
      <c r="S147" s="293"/>
      <c r="T147" s="29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273</v>
      </c>
      <c r="AU147" s="260" t="s">
        <v>85</v>
      </c>
      <c r="AV147" s="13" t="s">
        <v>85</v>
      </c>
      <c r="AW147" s="13" t="s">
        <v>32</v>
      </c>
      <c r="AX147" s="13" t="s">
        <v>83</v>
      </c>
      <c r="AY147" s="260" t="s">
        <v>170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21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  <c r="AZ2" s="249" t="s">
        <v>859</v>
      </c>
      <c r="BA2" s="249" t="s">
        <v>1</v>
      </c>
      <c r="BB2" s="249" t="s">
        <v>1</v>
      </c>
      <c r="BC2" s="249" t="s">
        <v>860</v>
      </c>
      <c r="BD2" s="249" t="s">
        <v>184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847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1146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ROUND((SUM(BE122:BE147)),2)</f>
        <v>0</v>
      </c>
      <c r="G35" s="38"/>
      <c r="H35" s="38"/>
      <c r="I35" s="164">
        <v>0.21</v>
      </c>
      <c r="J35" s="163">
        <f>ROUND(((SUM(BE122:BE147))*I35),2)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ROUND((SUM(BF122:BF147)),2)</f>
        <v>0</v>
      </c>
      <c r="G36" s="38"/>
      <c r="H36" s="38"/>
      <c r="I36" s="164">
        <v>0.15</v>
      </c>
      <c r="J36" s="163">
        <f>ROUND(((SUM(BF122:BF147))*I36),2)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847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801.5 - Následná péče o zeleň - 3.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847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801.5 - Následná péče o zeleň - 3.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0.14811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0.14811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SUM(P125:P147)</f>
        <v>0</v>
      </c>
      <c r="Q124" s="218"/>
      <c r="R124" s="219">
        <f>SUM(R125:R147)</f>
        <v>0.14811</v>
      </c>
      <c r="S124" s="218"/>
      <c r="T124" s="220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SUM(BK125:BK147)</f>
        <v>0</v>
      </c>
    </row>
    <row r="125" spans="1:65" s="2" customFormat="1" ht="21.75" customHeight="1">
      <c r="A125" s="38"/>
      <c r="B125" s="39"/>
      <c r="C125" s="226" t="s">
        <v>83</v>
      </c>
      <c r="D125" s="226" t="s">
        <v>173</v>
      </c>
      <c r="E125" s="227" t="s">
        <v>1112</v>
      </c>
      <c r="F125" s="228" t="s">
        <v>1113</v>
      </c>
      <c r="G125" s="229" t="s">
        <v>933</v>
      </c>
      <c r="H125" s="230">
        <v>22.847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1147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1115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273</v>
      </c>
      <c r="E127" s="252" t="s">
        <v>1</v>
      </c>
      <c r="F127" s="253" t="s">
        <v>1116</v>
      </c>
      <c r="G127" s="251"/>
      <c r="H127" s="254">
        <v>22.847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273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1.75" customHeight="1">
      <c r="A128" s="38"/>
      <c r="B128" s="39"/>
      <c r="C128" s="226" t="s">
        <v>85</v>
      </c>
      <c r="D128" s="226" t="s">
        <v>173</v>
      </c>
      <c r="E128" s="227" t="s">
        <v>931</v>
      </c>
      <c r="F128" s="228" t="s">
        <v>932</v>
      </c>
      <c r="G128" s="229" t="s">
        <v>933</v>
      </c>
      <c r="H128" s="230">
        <v>4.569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188</v>
      </c>
      <c r="BM128" s="237" t="s">
        <v>1148</v>
      </c>
    </row>
    <row r="129" spans="1:47" s="2" customFormat="1" ht="12">
      <c r="A129" s="38"/>
      <c r="B129" s="39"/>
      <c r="C129" s="40"/>
      <c r="D129" s="239" t="s">
        <v>180</v>
      </c>
      <c r="E129" s="40"/>
      <c r="F129" s="240" t="s">
        <v>935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180</v>
      </c>
      <c r="AU129" s="17" t="s">
        <v>85</v>
      </c>
    </row>
    <row r="130" spans="1:51" s="13" customFormat="1" ht="12">
      <c r="A130" s="13"/>
      <c r="B130" s="250"/>
      <c r="C130" s="251"/>
      <c r="D130" s="239" t="s">
        <v>273</v>
      </c>
      <c r="E130" s="252" t="s">
        <v>1</v>
      </c>
      <c r="F130" s="253" t="s">
        <v>936</v>
      </c>
      <c r="G130" s="251"/>
      <c r="H130" s="254">
        <v>4.569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273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16.5" customHeight="1">
      <c r="A131" s="38"/>
      <c r="B131" s="39"/>
      <c r="C131" s="282" t="s">
        <v>184</v>
      </c>
      <c r="D131" s="282" t="s">
        <v>328</v>
      </c>
      <c r="E131" s="283" t="s">
        <v>937</v>
      </c>
      <c r="F131" s="284" t="s">
        <v>938</v>
      </c>
      <c r="G131" s="285" t="s">
        <v>939</v>
      </c>
      <c r="H131" s="286">
        <v>137.07</v>
      </c>
      <c r="I131" s="287"/>
      <c r="J131" s="288">
        <f>ROUND(I131*H131,2)</f>
        <v>0</v>
      </c>
      <c r="K131" s="284" t="s">
        <v>177</v>
      </c>
      <c r="L131" s="289"/>
      <c r="M131" s="290" t="s">
        <v>1</v>
      </c>
      <c r="N131" s="291" t="s">
        <v>41</v>
      </c>
      <c r="O131" s="91"/>
      <c r="P131" s="235">
        <f>O131*H131</f>
        <v>0</v>
      </c>
      <c r="Q131" s="235">
        <v>0.001</v>
      </c>
      <c r="R131" s="235">
        <f>Q131*H131</f>
        <v>0.13707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207</v>
      </c>
      <c r="AT131" s="237" t="s">
        <v>328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188</v>
      </c>
      <c r="BM131" s="237" t="s">
        <v>1149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938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273</v>
      </c>
      <c r="E133" s="251"/>
      <c r="F133" s="253" t="s">
        <v>941</v>
      </c>
      <c r="G133" s="251"/>
      <c r="H133" s="254">
        <v>137.07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273</v>
      </c>
      <c r="AU133" s="260" t="s">
        <v>85</v>
      </c>
      <c r="AV133" s="13" t="s">
        <v>85</v>
      </c>
      <c r="AW133" s="13" t="s">
        <v>4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188</v>
      </c>
      <c r="D134" s="226" t="s">
        <v>173</v>
      </c>
      <c r="E134" s="227" t="s">
        <v>1002</v>
      </c>
      <c r="F134" s="228" t="s">
        <v>1003</v>
      </c>
      <c r="G134" s="229" t="s">
        <v>469</v>
      </c>
      <c r="H134" s="230">
        <v>2051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188</v>
      </c>
      <c r="BM134" s="237" t="s">
        <v>1150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1005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47" s="2" customFormat="1" ht="12">
      <c r="A136" s="38"/>
      <c r="B136" s="39"/>
      <c r="C136" s="40"/>
      <c r="D136" s="239" t="s">
        <v>193</v>
      </c>
      <c r="E136" s="40"/>
      <c r="F136" s="244" t="s">
        <v>1151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193</v>
      </c>
      <c r="AU136" s="17" t="s">
        <v>85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1</v>
      </c>
      <c r="F137" s="253" t="s">
        <v>1121</v>
      </c>
      <c r="G137" s="251"/>
      <c r="H137" s="254">
        <v>2051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26" t="s">
        <v>169</v>
      </c>
      <c r="D138" s="226" t="s">
        <v>173</v>
      </c>
      <c r="E138" s="227" t="s">
        <v>1122</v>
      </c>
      <c r="F138" s="228" t="s">
        <v>1123</v>
      </c>
      <c r="G138" s="229" t="s">
        <v>469</v>
      </c>
      <c r="H138" s="230">
        <v>552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2E-05</v>
      </c>
      <c r="R138" s="235">
        <f>Q138*H138</f>
        <v>0.011040000000000001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1152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1125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1</v>
      </c>
      <c r="F140" s="253" t="s">
        <v>879</v>
      </c>
      <c r="G140" s="251"/>
      <c r="H140" s="254">
        <v>552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1.75" customHeight="1">
      <c r="A141" s="38"/>
      <c r="B141" s="39"/>
      <c r="C141" s="226" t="s">
        <v>198</v>
      </c>
      <c r="D141" s="226" t="s">
        <v>173</v>
      </c>
      <c r="E141" s="227" t="s">
        <v>1126</v>
      </c>
      <c r="F141" s="228" t="s">
        <v>1127</v>
      </c>
      <c r="G141" s="229" t="s">
        <v>270</v>
      </c>
      <c r="H141" s="230">
        <v>45694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1153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1129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1144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51" s="13" customFormat="1" ht="12">
      <c r="A144" s="13"/>
      <c r="B144" s="250"/>
      <c r="C144" s="251"/>
      <c r="D144" s="239" t="s">
        <v>273</v>
      </c>
      <c r="E144" s="252" t="s">
        <v>1</v>
      </c>
      <c r="F144" s="253" t="s">
        <v>859</v>
      </c>
      <c r="G144" s="251"/>
      <c r="H144" s="254">
        <v>45694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273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16.5" customHeight="1">
      <c r="A145" s="38"/>
      <c r="B145" s="39"/>
      <c r="C145" s="226" t="s">
        <v>202</v>
      </c>
      <c r="D145" s="226" t="s">
        <v>173</v>
      </c>
      <c r="E145" s="227" t="s">
        <v>1131</v>
      </c>
      <c r="F145" s="228" t="s">
        <v>1132</v>
      </c>
      <c r="G145" s="229" t="s">
        <v>284</v>
      </c>
      <c r="H145" s="230">
        <v>92.675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188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188</v>
      </c>
      <c r="BM145" s="237" t="s">
        <v>1154</v>
      </c>
    </row>
    <row r="146" spans="1:47" s="2" customFormat="1" ht="12">
      <c r="A146" s="38"/>
      <c r="B146" s="39"/>
      <c r="C146" s="40"/>
      <c r="D146" s="239" t="s">
        <v>180</v>
      </c>
      <c r="E146" s="40"/>
      <c r="F146" s="240" t="s">
        <v>1134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180</v>
      </c>
      <c r="AU146" s="17" t="s">
        <v>85</v>
      </c>
    </row>
    <row r="147" spans="1:51" s="13" customFormat="1" ht="12">
      <c r="A147" s="13"/>
      <c r="B147" s="250"/>
      <c r="C147" s="251"/>
      <c r="D147" s="239" t="s">
        <v>273</v>
      </c>
      <c r="E147" s="252" t="s">
        <v>1</v>
      </c>
      <c r="F147" s="253" t="s">
        <v>1135</v>
      </c>
      <c r="G147" s="251"/>
      <c r="H147" s="254">
        <v>92.675</v>
      </c>
      <c r="I147" s="255"/>
      <c r="J147" s="251"/>
      <c r="K147" s="251"/>
      <c r="L147" s="256"/>
      <c r="M147" s="292"/>
      <c r="N147" s="293"/>
      <c r="O147" s="293"/>
      <c r="P147" s="293"/>
      <c r="Q147" s="293"/>
      <c r="R147" s="293"/>
      <c r="S147" s="293"/>
      <c r="T147" s="29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273</v>
      </c>
      <c r="AU147" s="260" t="s">
        <v>85</v>
      </c>
      <c r="AV147" s="13" t="s">
        <v>85</v>
      </c>
      <c r="AW147" s="13" t="s">
        <v>32</v>
      </c>
      <c r="AX147" s="13" t="s">
        <v>83</v>
      </c>
      <c r="AY147" s="260" t="s">
        <v>170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21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1155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ROUND((SUM(BE122:BE139)),2)</f>
        <v>0</v>
      </c>
      <c r="G35" s="38"/>
      <c r="H35" s="38"/>
      <c r="I35" s="164">
        <v>0.21</v>
      </c>
      <c r="J35" s="163">
        <f>ROUND(((SUM(BE122:BE139))*I35),2)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ROUND((SUM(BF122:BF139)),2)</f>
        <v>0</v>
      </c>
      <c r="G36" s="38"/>
      <c r="H36" s="38"/>
      <c r="I36" s="164">
        <v>0.15</v>
      </c>
      <c r="J36" s="163">
        <f>ROUND(((SUM(BF122:BF139))*I36),2)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1155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1155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SUM(P125:P139)</f>
        <v>0</v>
      </c>
      <c r="Q124" s="218"/>
      <c r="R124" s="219">
        <f>SUM(R125:R139)</f>
        <v>0</v>
      </c>
      <c r="S124" s="218"/>
      <c r="T124" s="220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SUM(BK125:BK139)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174</v>
      </c>
      <c r="F125" s="228" t="s">
        <v>175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1156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175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65" s="2" customFormat="1" ht="16.5" customHeight="1">
      <c r="A127" s="38"/>
      <c r="B127" s="39"/>
      <c r="C127" s="226" t="s">
        <v>85</v>
      </c>
      <c r="D127" s="226" t="s">
        <v>173</v>
      </c>
      <c r="E127" s="227" t="s">
        <v>181</v>
      </c>
      <c r="F127" s="228" t="s">
        <v>182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1157</v>
      </c>
    </row>
    <row r="128" spans="1:47" s="2" customFormat="1" ht="12">
      <c r="A128" s="38"/>
      <c r="B128" s="39"/>
      <c r="C128" s="40"/>
      <c r="D128" s="239" t="s">
        <v>180</v>
      </c>
      <c r="E128" s="40"/>
      <c r="F128" s="240" t="s">
        <v>182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180</v>
      </c>
      <c r="AU128" s="17" t="s">
        <v>85</v>
      </c>
    </row>
    <row r="129" spans="1:65" s="2" customFormat="1" ht="16.5" customHeight="1">
      <c r="A129" s="38"/>
      <c r="B129" s="39"/>
      <c r="C129" s="226" t="s">
        <v>184</v>
      </c>
      <c r="D129" s="226" t="s">
        <v>173</v>
      </c>
      <c r="E129" s="227" t="s">
        <v>185</v>
      </c>
      <c r="F129" s="228" t="s">
        <v>186</v>
      </c>
      <c r="G129" s="229" t="s">
        <v>176</v>
      </c>
      <c r="H129" s="230">
        <v>1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178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178</v>
      </c>
      <c r="BM129" s="237" t="s">
        <v>1158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186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65" s="2" customFormat="1" ht="16.5" customHeight="1">
      <c r="A131" s="38"/>
      <c r="B131" s="39"/>
      <c r="C131" s="226" t="s">
        <v>188</v>
      </c>
      <c r="D131" s="226" t="s">
        <v>173</v>
      </c>
      <c r="E131" s="227" t="s">
        <v>189</v>
      </c>
      <c r="F131" s="228" t="s">
        <v>190</v>
      </c>
      <c r="G131" s="229" t="s">
        <v>176</v>
      </c>
      <c r="H131" s="230">
        <v>1</v>
      </c>
      <c r="I131" s="231"/>
      <c r="J131" s="232">
        <f>ROUND(I131*H131,2)</f>
        <v>0</v>
      </c>
      <c r="K131" s="228" t="s">
        <v>191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178</v>
      </c>
      <c r="BM131" s="237" t="s">
        <v>1159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190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47" s="2" customFormat="1" ht="12">
      <c r="A133" s="38"/>
      <c r="B133" s="39"/>
      <c r="C133" s="40"/>
      <c r="D133" s="239" t="s">
        <v>193</v>
      </c>
      <c r="E133" s="40"/>
      <c r="F133" s="244" t="s">
        <v>194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193</v>
      </c>
      <c r="AU133" s="17" t="s">
        <v>85</v>
      </c>
    </row>
    <row r="134" spans="1:65" s="2" customFormat="1" ht="24.15" customHeight="1">
      <c r="A134" s="38"/>
      <c r="B134" s="39"/>
      <c r="C134" s="226" t="s">
        <v>169</v>
      </c>
      <c r="D134" s="226" t="s">
        <v>173</v>
      </c>
      <c r="E134" s="227" t="s">
        <v>199</v>
      </c>
      <c r="F134" s="228" t="s">
        <v>200</v>
      </c>
      <c r="G134" s="229" t="s">
        <v>176</v>
      </c>
      <c r="H134" s="230">
        <v>1</v>
      </c>
      <c r="I134" s="231"/>
      <c r="J134" s="232">
        <f>ROUND(I134*H134,2)</f>
        <v>0</v>
      </c>
      <c r="K134" s="228" t="s">
        <v>191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178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178</v>
      </c>
      <c r="BM134" s="237" t="s">
        <v>1160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200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65" s="2" customFormat="1" ht="16.5" customHeight="1">
      <c r="A136" s="38"/>
      <c r="B136" s="39"/>
      <c r="C136" s="226" t="s">
        <v>198</v>
      </c>
      <c r="D136" s="226" t="s">
        <v>173</v>
      </c>
      <c r="E136" s="227" t="s">
        <v>212</v>
      </c>
      <c r="F136" s="228" t="s">
        <v>213</v>
      </c>
      <c r="G136" s="229" t="s">
        <v>176</v>
      </c>
      <c r="H136" s="230">
        <v>1</v>
      </c>
      <c r="I136" s="231"/>
      <c r="J136" s="232">
        <f>ROUND(I136*H136,2)</f>
        <v>0</v>
      </c>
      <c r="K136" s="228" t="s">
        <v>191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178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178</v>
      </c>
      <c r="BM136" s="237" t="s">
        <v>1161</v>
      </c>
    </row>
    <row r="137" spans="1:47" s="2" customFormat="1" ht="12">
      <c r="A137" s="38"/>
      <c r="B137" s="39"/>
      <c r="C137" s="40"/>
      <c r="D137" s="239" t="s">
        <v>180</v>
      </c>
      <c r="E137" s="40"/>
      <c r="F137" s="240" t="s">
        <v>857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180</v>
      </c>
      <c r="AU137" s="17" t="s">
        <v>85</v>
      </c>
    </row>
    <row r="138" spans="1:65" s="2" customFormat="1" ht="16.5" customHeight="1">
      <c r="A138" s="38"/>
      <c r="B138" s="39"/>
      <c r="C138" s="226" t="s">
        <v>202</v>
      </c>
      <c r="D138" s="226" t="s">
        <v>173</v>
      </c>
      <c r="E138" s="227" t="s">
        <v>217</v>
      </c>
      <c r="F138" s="228" t="s">
        <v>218</v>
      </c>
      <c r="G138" s="229" t="s">
        <v>176</v>
      </c>
      <c r="H138" s="230">
        <v>1</v>
      </c>
      <c r="I138" s="231"/>
      <c r="J138" s="232">
        <f>ROUND(I138*H138,2)</f>
        <v>0</v>
      </c>
      <c r="K138" s="228" t="s">
        <v>191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178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178</v>
      </c>
      <c r="BM138" s="237" t="s">
        <v>1162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218</v>
      </c>
      <c r="G139" s="40"/>
      <c r="H139" s="40"/>
      <c r="I139" s="241"/>
      <c r="J139" s="40"/>
      <c r="K139" s="40"/>
      <c r="L139" s="44"/>
      <c r="M139" s="245"/>
      <c r="N139" s="246"/>
      <c r="O139" s="247"/>
      <c r="P139" s="247"/>
      <c r="Q139" s="247"/>
      <c r="R139" s="247"/>
      <c r="S139" s="247"/>
      <c r="T139" s="24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121:K1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  <c r="AZ2" s="249" t="s">
        <v>877</v>
      </c>
      <c r="BA2" s="249" t="s">
        <v>1</v>
      </c>
      <c r="BB2" s="249" t="s">
        <v>1</v>
      </c>
      <c r="BC2" s="249" t="s">
        <v>184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1163</v>
      </c>
      <c r="BA3" s="249" t="s">
        <v>1</v>
      </c>
      <c r="BB3" s="249" t="s">
        <v>1</v>
      </c>
      <c r="BC3" s="249" t="s">
        <v>1164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1165</v>
      </c>
      <c r="BA4" s="249" t="s">
        <v>1</v>
      </c>
      <c r="BB4" s="249" t="s">
        <v>1</v>
      </c>
      <c r="BC4" s="249" t="s">
        <v>211</v>
      </c>
      <c r="BD4" s="249" t="s">
        <v>85</v>
      </c>
    </row>
    <row r="5" spans="2:56" s="1" customFormat="1" ht="6.95" customHeight="1">
      <c r="B5" s="20"/>
      <c r="L5" s="20"/>
      <c r="AZ5" s="249" t="s">
        <v>1166</v>
      </c>
      <c r="BA5" s="249" t="s">
        <v>1</v>
      </c>
      <c r="BB5" s="249" t="s">
        <v>1</v>
      </c>
      <c r="BC5" s="249" t="s">
        <v>211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1167</v>
      </c>
      <c r="BA6" s="249" t="s">
        <v>1</v>
      </c>
      <c r="BB6" s="249" t="s">
        <v>1</v>
      </c>
      <c r="BC6" s="249" t="s">
        <v>216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1168</v>
      </c>
      <c r="BA7" s="249" t="s">
        <v>1</v>
      </c>
      <c r="BB7" s="249" t="s">
        <v>1</v>
      </c>
      <c r="BC7" s="249" t="s">
        <v>546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1169</v>
      </c>
      <c r="BA8" s="249" t="s">
        <v>1</v>
      </c>
      <c r="BB8" s="249" t="s">
        <v>1</v>
      </c>
      <c r="BC8" s="249" t="s">
        <v>1170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1155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1171</v>
      </c>
      <c r="BA9" s="249" t="s">
        <v>1</v>
      </c>
      <c r="BB9" s="249" t="s">
        <v>1</v>
      </c>
      <c r="BC9" s="249" t="s">
        <v>216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1172</v>
      </c>
      <c r="BA10" s="249" t="s">
        <v>1</v>
      </c>
      <c r="BB10" s="249" t="s">
        <v>1</v>
      </c>
      <c r="BC10" s="249" t="s">
        <v>216</v>
      </c>
      <c r="BD10" s="249" t="s">
        <v>85</v>
      </c>
    </row>
    <row r="11" spans="1:56" s="2" customFormat="1" ht="16.5" customHeight="1">
      <c r="A11" s="38"/>
      <c r="B11" s="44"/>
      <c r="C11" s="38"/>
      <c r="D11" s="38"/>
      <c r="E11" s="152" t="s">
        <v>1155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1173</v>
      </c>
      <c r="BA11" s="249" t="s">
        <v>1</v>
      </c>
      <c r="BB11" s="249" t="s">
        <v>1</v>
      </c>
      <c r="BC11" s="249" t="s">
        <v>216</v>
      </c>
      <c r="BD11" s="249" t="s">
        <v>85</v>
      </c>
    </row>
    <row r="12" spans="1:56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49" t="s">
        <v>1174</v>
      </c>
      <c r="BA12" s="249" t="s">
        <v>1</v>
      </c>
      <c r="BB12" s="249" t="s">
        <v>1</v>
      </c>
      <c r="BC12" s="249" t="s">
        <v>169</v>
      </c>
      <c r="BD12" s="249" t="s">
        <v>85</v>
      </c>
    </row>
    <row r="13" spans="1:56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49" t="s">
        <v>1175</v>
      </c>
      <c r="BA13" s="249" t="s">
        <v>1</v>
      </c>
      <c r="BB13" s="249" t="s">
        <v>1</v>
      </c>
      <c r="BC13" s="249" t="s">
        <v>85</v>
      </c>
      <c r="BD13" s="249" t="s">
        <v>85</v>
      </c>
    </row>
    <row r="14" spans="1:56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49" t="s">
        <v>1176</v>
      </c>
      <c r="BA14" s="249" t="s">
        <v>1</v>
      </c>
      <c r="BB14" s="249" t="s">
        <v>1</v>
      </c>
      <c r="BC14" s="249" t="s">
        <v>85</v>
      </c>
      <c r="BD14" s="249" t="s">
        <v>85</v>
      </c>
    </row>
    <row r="15" spans="1:56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49" t="s">
        <v>1177</v>
      </c>
      <c r="BA15" s="249" t="s">
        <v>1</v>
      </c>
      <c r="BB15" s="249" t="s">
        <v>1</v>
      </c>
      <c r="BC15" s="249" t="s">
        <v>83</v>
      </c>
      <c r="BD15" s="249" t="s">
        <v>85</v>
      </c>
    </row>
    <row r="16" spans="1:5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49" t="s">
        <v>1178</v>
      </c>
      <c r="BA16" s="249" t="s">
        <v>1</v>
      </c>
      <c r="BB16" s="249" t="s">
        <v>1</v>
      </c>
      <c r="BC16" s="249" t="s">
        <v>83</v>
      </c>
      <c r="BD16" s="249" t="s">
        <v>85</v>
      </c>
    </row>
    <row r="17" spans="1:56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49" t="s">
        <v>1179</v>
      </c>
      <c r="BA17" s="249" t="s">
        <v>1</v>
      </c>
      <c r="BB17" s="249" t="s">
        <v>1</v>
      </c>
      <c r="BC17" s="249" t="s">
        <v>430</v>
      </c>
      <c r="BD17" s="249" t="s">
        <v>85</v>
      </c>
    </row>
    <row r="18" spans="1:56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49" t="s">
        <v>1180</v>
      </c>
      <c r="BA18" s="249" t="s">
        <v>1</v>
      </c>
      <c r="BB18" s="249" t="s">
        <v>1</v>
      </c>
      <c r="BC18" s="249" t="s">
        <v>216</v>
      </c>
      <c r="BD18" s="249" t="s">
        <v>85</v>
      </c>
    </row>
    <row r="19" spans="1:56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249" t="s">
        <v>1181</v>
      </c>
      <c r="BA19" s="249" t="s">
        <v>1</v>
      </c>
      <c r="BB19" s="249" t="s">
        <v>1</v>
      </c>
      <c r="BC19" s="249" t="s">
        <v>382</v>
      </c>
      <c r="BD19" s="249" t="s">
        <v>85</v>
      </c>
    </row>
    <row r="20" spans="1:56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249" t="s">
        <v>1182</v>
      </c>
      <c r="BA20" s="249" t="s">
        <v>1</v>
      </c>
      <c r="BB20" s="249" t="s">
        <v>1</v>
      </c>
      <c r="BC20" s="249" t="s">
        <v>216</v>
      </c>
      <c r="BD20" s="249" t="s">
        <v>85</v>
      </c>
    </row>
    <row r="21" spans="1:56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249" t="s">
        <v>1183</v>
      </c>
      <c r="BA21" s="249" t="s">
        <v>1</v>
      </c>
      <c r="BB21" s="249" t="s">
        <v>1</v>
      </c>
      <c r="BC21" s="249" t="s">
        <v>1184</v>
      </c>
      <c r="BD21" s="249" t="s">
        <v>85</v>
      </c>
    </row>
    <row r="22" spans="1:56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249" t="s">
        <v>880</v>
      </c>
      <c r="BA22" s="249" t="s">
        <v>1</v>
      </c>
      <c r="BB22" s="249" t="s">
        <v>1</v>
      </c>
      <c r="BC22" s="249" t="s">
        <v>1185</v>
      </c>
      <c r="BD22" s="249" t="s">
        <v>85</v>
      </c>
    </row>
    <row r="23" spans="1:56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249" t="s">
        <v>861</v>
      </c>
      <c r="BA23" s="249" t="s">
        <v>1</v>
      </c>
      <c r="BB23" s="249" t="s">
        <v>1</v>
      </c>
      <c r="BC23" s="249" t="s">
        <v>8</v>
      </c>
      <c r="BD23" s="249" t="s">
        <v>85</v>
      </c>
    </row>
    <row r="24" spans="1:56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Z24" s="249" t="s">
        <v>863</v>
      </c>
      <c r="BA24" s="249" t="s">
        <v>1</v>
      </c>
      <c r="BB24" s="249" t="s">
        <v>1</v>
      </c>
      <c r="BC24" s="249" t="s">
        <v>8</v>
      </c>
      <c r="BD24" s="249" t="s">
        <v>85</v>
      </c>
    </row>
    <row r="25" spans="1:56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Z25" s="249" t="s">
        <v>864</v>
      </c>
      <c r="BA25" s="249" t="s">
        <v>1</v>
      </c>
      <c r="BB25" s="249" t="s">
        <v>1</v>
      </c>
      <c r="BC25" s="249" t="s">
        <v>409</v>
      </c>
      <c r="BD25" s="249" t="s">
        <v>85</v>
      </c>
    </row>
    <row r="26" spans="1:56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Z26" s="249" t="s">
        <v>865</v>
      </c>
      <c r="BA26" s="249" t="s">
        <v>1</v>
      </c>
      <c r="BB26" s="249" t="s">
        <v>1</v>
      </c>
      <c r="BC26" s="249" t="s">
        <v>8</v>
      </c>
      <c r="BD26" s="249" t="s">
        <v>85</v>
      </c>
    </row>
    <row r="27" spans="1:56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Z27" s="249" t="s">
        <v>866</v>
      </c>
      <c r="BA27" s="249" t="s">
        <v>1</v>
      </c>
      <c r="BB27" s="249" t="s">
        <v>1</v>
      </c>
      <c r="BC27" s="249" t="s">
        <v>409</v>
      </c>
      <c r="BD27" s="249" t="s">
        <v>85</v>
      </c>
    </row>
    <row r="28" spans="1:56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Z28" s="249" t="s">
        <v>868</v>
      </c>
      <c r="BA28" s="249" t="s">
        <v>1</v>
      </c>
      <c r="BB28" s="249" t="s">
        <v>1</v>
      </c>
      <c r="BC28" s="249" t="s">
        <v>409</v>
      </c>
      <c r="BD28" s="249" t="s">
        <v>85</v>
      </c>
    </row>
    <row r="29" spans="1:56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Z29" s="295" t="s">
        <v>870</v>
      </c>
      <c r="BA29" s="295" t="s">
        <v>1</v>
      </c>
      <c r="BB29" s="295" t="s">
        <v>1</v>
      </c>
      <c r="BC29" s="295" t="s">
        <v>409</v>
      </c>
      <c r="BD29" s="295" t="s">
        <v>85</v>
      </c>
    </row>
    <row r="30" spans="1:56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Z30" s="249" t="s">
        <v>871</v>
      </c>
      <c r="BA30" s="249" t="s">
        <v>1</v>
      </c>
      <c r="BB30" s="249" t="s">
        <v>1</v>
      </c>
      <c r="BC30" s="249" t="s">
        <v>409</v>
      </c>
      <c r="BD30" s="249" t="s">
        <v>85</v>
      </c>
    </row>
    <row r="31" spans="1:56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Z31" s="249" t="s">
        <v>873</v>
      </c>
      <c r="BA31" s="249" t="s">
        <v>1</v>
      </c>
      <c r="BB31" s="249" t="s">
        <v>1</v>
      </c>
      <c r="BC31" s="249" t="s">
        <v>216</v>
      </c>
      <c r="BD31" s="249" t="s">
        <v>85</v>
      </c>
    </row>
    <row r="32" spans="1:56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Z32" s="249" t="s">
        <v>874</v>
      </c>
      <c r="BA32" s="249" t="s">
        <v>1</v>
      </c>
      <c r="BB32" s="249" t="s">
        <v>1</v>
      </c>
      <c r="BC32" s="249" t="s">
        <v>198</v>
      </c>
      <c r="BD32" s="249" t="s">
        <v>85</v>
      </c>
    </row>
    <row r="33" spans="1:56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Z33" s="249" t="s">
        <v>875</v>
      </c>
      <c r="BA33" s="249" t="s">
        <v>1</v>
      </c>
      <c r="BB33" s="249" t="s">
        <v>1</v>
      </c>
      <c r="BC33" s="249" t="s">
        <v>188</v>
      </c>
      <c r="BD33" s="249" t="s">
        <v>85</v>
      </c>
    </row>
    <row r="34" spans="1:56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Z34" s="249" t="s">
        <v>876</v>
      </c>
      <c r="BA34" s="249" t="s">
        <v>1</v>
      </c>
      <c r="BB34" s="249" t="s">
        <v>1</v>
      </c>
      <c r="BC34" s="249" t="s">
        <v>184</v>
      </c>
      <c r="BD34" s="249" t="s">
        <v>85</v>
      </c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ROUND((SUM(BE123:BE280)),2)</f>
        <v>0</v>
      </c>
      <c r="G35" s="38"/>
      <c r="H35" s="38"/>
      <c r="I35" s="164">
        <v>0.21</v>
      </c>
      <c r="J35" s="163">
        <f>ROUND(((SUM(BE123:BE280))*I35),2)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ROUND((SUM(BF123:BF280)),2)</f>
        <v>0</v>
      </c>
      <c r="G36" s="38"/>
      <c r="H36" s="38"/>
      <c r="I36" s="164">
        <v>0.15</v>
      </c>
      <c r="J36" s="163">
        <f>ROUND(((SUM(BF123:BF280))*I36),2)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ROUND((SUM(BG123:BG280)),2)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ROUND((SUM(BH123:BH280)),2)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ROUND((SUM(BI123:BI280)),2)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1155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802 - Vegetační úpravy - LBC 22, LBK 9, ST 16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884</v>
      </c>
      <c r="E101" s="196"/>
      <c r="F101" s="196"/>
      <c r="G101" s="196"/>
      <c r="H101" s="196"/>
      <c r="I101" s="196"/>
      <c r="J101" s="197">
        <f>J278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154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Realizace společných zařízení obce Holasovice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142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1155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SO 802 - Vegetační úpravy - LBC 22, LBK 9, ST 16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Holasovice</v>
      </c>
      <c r="G117" s="40"/>
      <c r="H117" s="40"/>
      <c r="I117" s="32" t="s">
        <v>22</v>
      </c>
      <c r="J117" s="79" t="str">
        <f>IF(J14="","",J14)</f>
        <v>13. 6. 2022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Státní pozemkový úřad</v>
      </c>
      <c r="G119" s="40"/>
      <c r="H119" s="40"/>
      <c r="I119" s="32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33</v>
      </c>
      <c r="J120" s="36" t="str">
        <f>E26</f>
        <v>Dopravoprojekt Ostrava a.s.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155</v>
      </c>
      <c r="D122" s="202" t="s">
        <v>61</v>
      </c>
      <c r="E122" s="202" t="s">
        <v>57</v>
      </c>
      <c r="F122" s="202" t="s">
        <v>58</v>
      </c>
      <c r="G122" s="202" t="s">
        <v>156</v>
      </c>
      <c r="H122" s="202" t="s">
        <v>157</v>
      </c>
      <c r="I122" s="202" t="s">
        <v>158</v>
      </c>
      <c r="J122" s="202" t="s">
        <v>149</v>
      </c>
      <c r="K122" s="203" t="s">
        <v>159</v>
      </c>
      <c r="L122" s="204"/>
      <c r="M122" s="100" t="s">
        <v>1</v>
      </c>
      <c r="N122" s="101" t="s">
        <v>40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31.524872</v>
      </c>
      <c r="S123" s="104"/>
      <c r="T123" s="208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151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265</v>
      </c>
      <c r="F124" s="213" t="s">
        <v>885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P125+P278</f>
        <v>0</v>
      </c>
      <c r="Q124" s="218"/>
      <c r="R124" s="219">
        <f>R125+R278</f>
        <v>31.524872</v>
      </c>
      <c r="S124" s="218"/>
      <c r="T124" s="220">
        <f>T125+T278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76</v>
      </c>
      <c r="AY124" s="221" t="s">
        <v>170</v>
      </c>
      <c r="BK124" s="223">
        <f>BK125+BK278</f>
        <v>0</v>
      </c>
    </row>
    <row r="125" spans="1:63" s="12" customFormat="1" ht="22.8" customHeight="1">
      <c r="A125" s="12"/>
      <c r="B125" s="210"/>
      <c r="C125" s="211"/>
      <c r="D125" s="212" t="s">
        <v>75</v>
      </c>
      <c r="E125" s="224" t="s">
        <v>83</v>
      </c>
      <c r="F125" s="224" t="s">
        <v>886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SUM(P126:P277)</f>
        <v>0</v>
      </c>
      <c r="Q125" s="218"/>
      <c r="R125" s="219">
        <f>SUM(R126:R277)</f>
        <v>31.524872</v>
      </c>
      <c r="S125" s="218"/>
      <c r="T125" s="220">
        <f>SUM(T126:T277)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83</v>
      </c>
      <c r="AY125" s="221" t="s">
        <v>170</v>
      </c>
      <c r="BK125" s="223">
        <f>SUM(BK126:BK277)</f>
        <v>0</v>
      </c>
    </row>
    <row r="126" spans="1:65" s="2" customFormat="1" ht="33" customHeight="1">
      <c r="A126" s="38"/>
      <c r="B126" s="39"/>
      <c r="C126" s="226" t="s">
        <v>507</v>
      </c>
      <c r="D126" s="226" t="s">
        <v>173</v>
      </c>
      <c r="E126" s="227" t="s">
        <v>892</v>
      </c>
      <c r="F126" s="228" t="s">
        <v>893</v>
      </c>
      <c r="G126" s="229" t="s">
        <v>469</v>
      </c>
      <c r="H126" s="230">
        <v>734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188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188</v>
      </c>
      <c r="BM126" s="237" t="s">
        <v>1186</v>
      </c>
    </row>
    <row r="127" spans="1:47" s="2" customFormat="1" ht="12">
      <c r="A127" s="38"/>
      <c r="B127" s="39"/>
      <c r="C127" s="40"/>
      <c r="D127" s="239" t="s">
        <v>180</v>
      </c>
      <c r="E127" s="40"/>
      <c r="F127" s="240" t="s">
        <v>895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180</v>
      </c>
      <c r="AU127" s="17" t="s">
        <v>85</v>
      </c>
    </row>
    <row r="128" spans="1:51" s="14" customFormat="1" ht="12">
      <c r="A128" s="14"/>
      <c r="B128" s="261"/>
      <c r="C128" s="262"/>
      <c r="D128" s="239" t="s">
        <v>273</v>
      </c>
      <c r="E128" s="263" t="s">
        <v>1</v>
      </c>
      <c r="F128" s="264" t="s">
        <v>896</v>
      </c>
      <c r="G128" s="262"/>
      <c r="H128" s="263" t="s">
        <v>1</v>
      </c>
      <c r="I128" s="265"/>
      <c r="J128" s="262"/>
      <c r="K128" s="262"/>
      <c r="L128" s="266"/>
      <c r="M128" s="267"/>
      <c r="N128" s="268"/>
      <c r="O128" s="268"/>
      <c r="P128" s="268"/>
      <c r="Q128" s="268"/>
      <c r="R128" s="268"/>
      <c r="S128" s="268"/>
      <c r="T128" s="26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0" t="s">
        <v>273</v>
      </c>
      <c r="AU128" s="270" t="s">
        <v>85</v>
      </c>
      <c r="AV128" s="14" t="s">
        <v>83</v>
      </c>
      <c r="AW128" s="14" t="s">
        <v>32</v>
      </c>
      <c r="AX128" s="14" t="s">
        <v>76</v>
      </c>
      <c r="AY128" s="270" t="s">
        <v>170</v>
      </c>
    </row>
    <row r="129" spans="1:51" s="14" customFormat="1" ht="12">
      <c r="A129" s="14"/>
      <c r="B129" s="261"/>
      <c r="C129" s="262"/>
      <c r="D129" s="239" t="s">
        <v>273</v>
      </c>
      <c r="E129" s="263" t="s">
        <v>1</v>
      </c>
      <c r="F129" s="264" t="s">
        <v>897</v>
      </c>
      <c r="G129" s="262"/>
      <c r="H129" s="263" t="s">
        <v>1</v>
      </c>
      <c r="I129" s="265"/>
      <c r="J129" s="262"/>
      <c r="K129" s="262"/>
      <c r="L129" s="266"/>
      <c r="M129" s="267"/>
      <c r="N129" s="268"/>
      <c r="O129" s="268"/>
      <c r="P129" s="268"/>
      <c r="Q129" s="268"/>
      <c r="R129" s="268"/>
      <c r="S129" s="268"/>
      <c r="T129" s="26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0" t="s">
        <v>273</v>
      </c>
      <c r="AU129" s="270" t="s">
        <v>85</v>
      </c>
      <c r="AV129" s="14" t="s">
        <v>83</v>
      </c>
      <c r="AW129" s="14" t="s">
        <v>32</v>
      </c>
      <c r="AX129" s="14" t="s">
        <v>76</v>
      </c>
      <c r="AY129" s="270" t="s">
        <v>170</v>
      </c>
    </row>
    <row r="130" spans="1:51" s="14" customFormat="1" ht="12">
      <c r="A130" s="14"/>
      <c r="B130" s="261"/>
      <c r="C130" s="262"/>
      <c r="D130" s="239" t="s">
        <v>273</v>
      </c>
      <c r="E130" s="263" t="s">
        <v>1</v>
      </c>
      <c r="F130" s="264" t="s">
        <v>898</v>
      </c>
      <c r="G130" s="262"/>
      <c r="H130" s="263" t="s">
        <v>1</v>
      </c>
      <c r="I130" s="265"/>
      <c r="J130" s="262"/>
      <c r="K130" s="262"/>
      <c r="L130" s="266"/>
      <c r="M130" s="267"/>
      <c r="N130" s="268"/>
      <c r="O130" s="268"/>
      <c r="P130" s="268"/>
      <c r="Q130" s="268"/>
      <c r="R130" s="268"/>
      <c r="S130" s="268"/>
      <c r="T130" s="26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0" t="s">
        <v>273</v>
      </c>
      <c r="AU130" s="270" t="s">
        <v>85</v>
      </c>
      <c r="AV130" s="14" t="s">
        <v>83</v>
      </c>
      <c r="AW130" s="14" t="s">
        <v>32</v>
      </c>
      <c r="AX130" s="14" t="s">
        <v>76</v>
      </c>
      <c r="AY130" s="270" t="s">
        <v>170</v>
      </c>
    </row>
    <row r="131" spans="1:51" s="13" customFormat="1" ht="12">
      <c r="A131" s="13"/>
      <c r="B131" s="250"/>
      <c r="C131" s="251"/>
      <c r="D131" s="239" t="s">
        <v>273</v>
      </c>
      <c r="E131" s="252" t="s">
        <v>1</v>
      </c>
      <c r="F131" s="253" t="s">
        <v>880</v>
      </c>
      <c r="G131" s="251"/>
      <c r="H131" s="254">
        <v>734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273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65" s="2" customFormat="1" ht="16.5" customHeight="1">
      <c r="A132" s="38"/>
      <c r="B132" s="39"/>
      <c r="C132" s="282" t="s">
        <v>511</v>
      </c>
      <c r="D132" s="282" t="s">
        <v>328</v>
      </c>
      <c r="E132" s="283" t="s">
        <v>899</v>
      </c>
      <c r="F132" s="284" t="s">
        <v>900</v>
      </c>
      <c r="G132" s="285" t="s">
        <v>284</v>
      </c>
      <c r="H132" s="286">
        <v>7.34</v>
      </c>
      <c r="I132" s="287"/>
      <c r="J132" s="288">
        <f>ROUND(I132*H132,2)</f>
        <v>0</v>
      </c>
      <c r="K132" s="284" t="s">
        <v>177</v>
      </c>
      <c r="L132" s="289"/>
      <c r="M132" s="290" t="s">
        <v>1</v>
      </c>
      <c r="N132" s="291" t="s">
        <v>41</v>
      </c>
      <c r="O132" s="91"/>
      <c r="P132" s="235">
        <f>O132*H132</f>
        <v>0</v>
      </c>
      <c r="Q132" s="235">
        <v>0.22</v>
      </c>
      <c r="R132" s="235">
        <f>Q132*H132</f>
        <v>1.6148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207</v>
      </c>
      <c r="AT132" s="237" t="s">
        <v>328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188</v>
      </c>
      <c r="BM132" s="237" t="s">
        <v>1187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900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51" s="14" customFormat="1" ht="12">
      <c r="A134" s="14"/>
      <c r="B134" s="261"/>
      <c r="C134" s="262"/>
      <c r="D134" s="239" t="s">
        <v>273</v>
      </c>
      <c r="E134" s="263" t="s">
        <v>1</v>
      </c>
      <c r="F134" s="264" t="s">
        <v>902</v>
      </c>
      <c r="G134" s="262"/>
      <c r="H134" s="263" t="s">
        <v>1</v>
      </c>
      <c r="I134" s="265"/>
      <c r="J134" s="262"/>
      <c r="K134" s="262"/>
      <c r="L134" s="266"/>
      <c r="M134" s="267"/>
      <c r="N134" s="268"/>
      <c r="O134" s="268"/>
      <c r="P134" s="268"/>
      <c r="Q134" s="268"/>
      <c r="R134" s="268"/>
      <c r="S134" s="268"/>
      <c r="T134" s="26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0" t="s">
        <v>273</v>
      </c>
      <c r="AU134" s="270" t="s">
        <v>85</v>
      </c>
      <c r="AV134" s="14" t="s">
        <v>83</v>
      </c>
      <c r="AW134" s="14" t="s">
        <v>32</v>
      </c>
      <c r="AX134" s="14" t="s">
        <v>76</v>
      </c>
      <c r="AY134" s="270" t="s">
        <v>170</v>
      </c>
    </row>
    <row r="135" spans="1:51" s="13" customFormat="1" ht="12">
      <c r="A135" s="13"/>
      <c r="B135" s="250"/>
      <c r="C135" s="251"/>
      <c r="D135" s="239" t="s">
        <v>273</v>
      </c>
      <c r="E135" s="252" t="s">
        <v>1</v>
      </c>
      <c r="F135" s="253" t="s">
        <v>903</v>
      </c>
      <c r="G135" s="251"/>
      <c r="H135" s="254">
        <v>7.34</v>
      </c>
      <c r="I135" s="255"/>
      <c r="J135" s="251"/>
      <c r="K135" s="251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273</v>
      </c>
      <c r="AU135" s="260" t="s">
        <v>85</v>
      </c>
      <c r="AV135" s="13" t="s">
        <v>85</v>
      </c>
      <c r="AW135" s="13" t="s">
        <v>32</v>
      </c>
      <c r="AX135" s="13" t="s">
        <v>83</v>
      </c>
      <c r="AY135" s="260" t="s">
        <v>170</v>
      </c>
    </row>
    <row r="136" spans="1:65" s="2" customFormat="1" ht="16.5" customHeight="1">
      <c r="A136" s="38"/>
      <c r="B136" s="39"/>
      <c r="C136" s="282" t="s">
        <v>516</v>
      </c>
      <c r="D136" s="282" t="s">
        <v>328</v>
      </c>
      <c r="E136" s="283" t="s">
        <v>904</v>
      </c>
      <c r="F136" s="284" t="s">
        <v>905</v>
      </c>
      <c r="G136" s="285" t="s">
        <v>284</v>
      </c>
      <c r="H136" s="286">
        <v>18.35</v>
      </c>
      <c r="I136" s="287"/>
      <c r="J136" s="288">
        <f>ROUND(I136*H136,2)</f>
        <v>0</v>
      </c>
      <c r="K136" s="284" t="s">
        <v>177</v>
      </c>
      <c r="L136" s="289"/>
      <c r="M136" s="290" t="s">
        <v>1</v>
      </c>
      <c r="N136" s="291" t="s">
        <v>41</v>
      </c>
      <c r="O136" s="91"/>
      <c r="P136" s="235">
        <f>O136*H136</f>
        <v>0</v>
      </c>
      <c r="Q136" s="235">
        <v>0.2</v>
      </c>
      <c r="R136" s="235">
        <f>Q136*H136</f>
        <v>3.6700000000000004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207</v>
      </c>
      <c r="AT136" s="237" t="s">
        <v>328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188</v>
      </c>
      <c r="BM136" s="237" t="s">
        <v>1188</v>
      </c>
    </row>
    <row r="137" spans="1:47" s="2" customFormat="1" ht="12">
      <c r="A137" s="38"/>
      <c r="B137" s="39"/>
      <c r="C137" s="40"/>
      <c r="D137" s="239" t="s">
        <v>180</v>
      </c>
      <c r="E137" s="40"/>
      <c r="F137" s="240" t="s">
        <v>905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180</v>
      </c>
      <c r="AU137" s="17" t="s">
        <v>85</v>
      </c>
    </row>
    <row r="138" spans="1:51" s="14" customFormat="1" ht="12">
      <c r="A138" s="14"/>
      <c r="B138" s="261"/>
      <c r="C138" s="262"/>
      <c r="D138" s="239" t="s">
        <v>273</v>
      </c>
      <c r="E138" s="263" t="s">
        <v>1</v>
      </c>
      <c r="F138" s="264" t="s">
        <v>907</v>
      </c>
      <c r="G138" s="262"/>
      <c r="H138" s="263" t="s">
        <v>1</v>
      </c>
      <c r="I138" s="265"/>
      <c r="J138" s="262"/>
      <c r="K138" s="262"/>
      <c r="L138" s="266"/>
      <c r="M138" s="267"/>
      <c r="N138" s="268"/>
      <c r="O138" s="268"/>
      <c r="P138" s="268"/>
      <c r="Q138" s="268"/>
      <c r="R138" s="268"/>
      <c r="S138" s="268"/>
      <c r="T138" s="26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0" t="s">
        <v>273</v>
      </c>
      <c r="AU138" s="270" t="s">
        <v>85</v>
      </c>
      <c r="AV138" s="14" t="s">
        <v>83</v>
      </c>
      <c r="AW138" s="14" t="s">
        <v>32</v>
      </c>
      <c r="AX138" s="14" t="s">
        <v>76</v>
      </c>
      <c r="AY138" s="270" t="s">
        <v>170</v>
      </c>
    </row>
    <row r="139" spans="1:51" s="13" customFormat="1" ht="12">
      <c r="A139" s="13"/>
      <c r="B139" s="250"/>
      <c r="C139" s="251"/>
      <c r="D139" s="239" t="s">
        <v>273</v>
      </c>
      <c r="E139" s="252" t="s">
        <v>1</v>
      </c>
      <c r="F139" s="253" t="s">
        <v>908</v>
      </c>
      <c r="G139" s="251"/>
      <c r="H139" s="254">
        <v>18.35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273</v>
      </c>
      <c r="AU139" s="260" t="s">
        <v>85</v>
      </c>
      <c r="AV139" s="13" t="s">
        <v>85</v>
      </c>
      <c r="AW139" s="13" t="s">
        <v>32</v>
      </c>
      <c r="AX139" s="13" t="s">
        <v>83</v>
      </c>
      <c r="AY139" s="260" t="s">
        <v>170</v>
      </c>
    </row>
    <row r="140" spans="1:65" s="2" customFormat="1" ht="33" customHeight="1">
      <c r="A140" s="38"/>
      <c r="B140" s="39"/>
      <c r="C140" s="226" t="s">
        <v>471</v>
      </c>
      <c r="D140" s="226" t="s">
        <v>173</v>
      </c>
      <c r="E140" s="227" t="s">
        <v>909</v>
      </c>
      <c r="F140" s="228" t="s">
        <v>910</v>
      </c>
      <c r="G140" s="229" t="s">
        <v>469</v>
      </c>
      <c r="H140" s="230">
        <v>425</v>
      </c>
      <c r="I140" s="231"/>
      <c r="J140" s="232">
        <f>ROUND(I140*H140,2)</f>
        <v>0</v>
      </c>
      <c r="K140" s="228" t="s">
        <v>177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188</v>
      </c>
      <c r="AT140" s="237" t="s">
        <v>173</v>
      </c>
      <c r="AU140" s="237" t="s">
        <v>85</v>
      </c>
      <c r="AY140" s="17" t="s">
        <v>170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188</v>
      </c>
      <c r="BM140" s="237" t="s">
        <v>1189</v>
      </c>
    </row>
    <row r="141" spans="1:47" s="2" customFormat="1" ht="12">
      <c r="A141" s="38"/>
      <c r="B141" s="39"/>
      <c r="C141" s="40"/>
      <c r="D141" s="239" t="s">
        <v>180</v>
      </c>
      <c r="E141" s="40"/>
      <c r="F141" s="240" t="s">
        <v>912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180</v>
      </c>
      <c r="AU141" s="17" t="s">
        <v>85</v>
      </c>
    </row>
    <row r="142" spans="1:51" s="14" customFormat="1" ht="12">
      <c r="A142" s="14"/>
      <c r="B142" s="261"/>
      <c r="C142" s="262"/>
      <c r="D142" s="239" t="s">
        <v>273</v>
      </c>
      <c r="E142" s="263" t="s">
        <v>1</v>
      </c>
      <c r="F142" s="264" t="s">
        <v>913</v>
      </c>
      <c r="G142" s="262"/>
      <c r="H142" s="263" t="s">
        <v>1</v>
      </c>
      <c r="I142" s="265"/>
      <c r="J142" s="262"/>
      <c r="K142" s="262"/>
      <c r="L142" s="266"/>
      <c r="M142" s="267"/>
      <c r="N142" s="268"/>
      <c r="O142" s="268"/>
      <c r="P142" s="268"/>
      <c r="Q142" s="268"/>
      <c r="R142" s="268"/>
      <c r="S142" s="268"/>
      <c r="T142" s="26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0" t="s">
        <v>273</v>
      </c>
      <c r="AU142" s="270" t="s">
        <v>85</v>
      </c>
      <c r="AV142" s="14" t="s">
        <v>83</v>
      </c>
      <c r="AW142" s="14" t="s">
        <v>32</v>
      </c>
      <c r="AX142" s="14" t="s">
        <v>76</v>
      </c>
      <c r="AY142" s="270" t="s">
        <v>170</v>
      </c>
    </row>
    <row r="143" spans="1:51" s="14" customFormat="1" ht="12">
      <c r="A143" s="14"/>
      <c r="B143" s="261"/>
      <c r="C143" s="262"/>
      <c r="D143" s="239" t="s">
        <v>273</v>
      </c>
      <c r="E143" s="263" t="s">
        <v>1</v>
      </c>
      <c r="F143" s="264" t="s">
        <v>897</v>
      </c>
      <c r="G143" s="262"/>
      <c r="H143" s="263" t="s">
        <v>1</v>
      </c>
      <c r="I143" s="265"/>
      <c r="J143" s="262"/>
      <c r="K143" s="262"/>
      <c r="L143" s="266"/>
      <c r="M143" s="267"/>
      <c r="N143" s="268"/>
      <c r="O143" s="268"/>
      <c r="P143" s="268"/>
      <c r="Q143" s="268"/>
      <c r="R143" s="268"/>
      <c r="S143" s="268"/>
      <c r="T143" s="26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0" t="s">
        <v>273</v>
      </c>
      <c r="AU143" s="270" t="s">
        <v>85</v>
      </c>
      <c r="AV143" s="14" t="s">
        <v>83</v>
      </c>
      <c r="AW143" s="14" t="s">
        <v>32</v>
      </c>
      <c r="AX143" s="14" t="s">
        <v>76</v>
      </c>
      <c r="AY143" s="270" t="s">
        <v>170</v>
      </c>
    </row>
    <row r="144" spans="1:51" s="14" customFormat="1" ht="12">
      <c r="A144" s="14"/>
      <c r="B144" s="261"/>
      <c r="C144" s="262"/>
      <c r="D144" s="239" t="s">
        <v>273</v>
      </c>
      <c r="E144" s="263" t="s">
        <v>1</v>
      </c>
      <c r="F144" s="264" t="s">
        <v>898</v>
      </c>
      <c r="G144" s="262"/>
      <c r="H144" s="263" t="s">
        <v>1</v>
      </c>
      <c r="I144" s="265"/>
      <c r="J144" s="262"/>
      <c r="K144" s="262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273</v>
      </c>
      <c r="AU144" s="270" t="s">
        <v>85</v>
      </c>
      <c r="AV144" s="14" t="s">
        <v>83</v>
      </c>
      <c r="AW144" s="14" t="s">
        <v>32</v>
      </c>
      <c r="AX144" s="14" t="s">
        <v>76</v>
      </c>
      <c r="AY144" s="270" t="s">
        <v>170</v>
      </c>
    </row>
    <row r="145" spans="1:51" s="13" customFormat="1" ht="12">
      <c r="A145" s="13"/>
      <c r="B145" s="250"/>
      <c r="C145" s="251"/>
      <c r="D145" s="239" t="s">
        <v>273</v>
      </c>
      <c r="E145" s="252" t="s">
        <v>1</v>
      </c>
      <c r="F145" s="253" t="s">
        <v>1190</v>
      </c>
      <c r="G145" s="251"/>
      <c r="H145" s="254">
        <v>425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273</v>
      </c>
      <c r="AU145" s="260" t="s">
        <v>85</v>
      </c>
      <c r="AV145" s="13" t="s">
        <v>85</v>
      </c>
      <c r="AW145" s="13" t="s">
        <v>32</v>
      </c>
      <c r="AX145" s="13" t="s">
        <v>83</v>
      </c>
      <c r="AY145" s="260" t="s">
        <v>170</v>
      </c>
    </row>
    <row r="146" spans="1:65" s="2" customFormat="1" ht="16.5" customHeight="1">
      <c r="A146" s="38"/>
      <c r="B146" s="39"/>
      <c r="C146" s="282" t="s">
        <v>525</v>
      </c>
      <c r="D146" s="282" t="s">
        <v>328</v>
      </c>
      <c r="E146" s="283" t="s">
        <v>899</v>
      </c>
      <c r="F146" s="284" t="s">
        <v>900</v>
      </c>
      <c r="G146" s="285" t="s">
        <v>284</v>
      </c>
      <c r="H146" s="286">
        <v>9.563</v>
      </c>
      <c r="I146" s="287"/>
      <c r="J146" s="288">
        <f>ROUND(I146*H146,2)</f>
        <v>0</v>
      </c>
      <c r="K146" s="284" t="s">
        <v>177</v>
      </c>
      <c r="L146" s="289"/>
      <c r="M146" s="290" t="s">
        <v>1</v>
      </c>
      <c r="N146" s="291" t="s">
        <v>41</v>
      </c>
      <c r="O146" s="91"/>
      <c r="P146" s="235">
        <f>O146*H146</f>
        <v>0</v>
      </c>
      <c r="Q146" s="235">
        <v>0.22</v>
      </c>
      <c r="R146" s="235">
        <f>Q146*H146</f>
        <v>2.10386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207</v>
      </c>
      <c r="AT146" s="237" t="s">
        <v>328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188</v>
      </c>
      <c r="BM146" s="237" t="s">
        <v>1191</v>
      </c>
    </row>
    <row r="147" spans="1:47" s="2" customFormat="1" ht="12">
      <c r="A147" s="38"/>
      <c r="B147" s="39"/>
      <c r="C147" s="40"/>
      <c r="D147" s="239" t="s">
        <v>180</v>
      </c>
      <c r="E147" s="40"/>
      <c r="F147" s="240" t="s">
        <v>900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180</v>
      </c>
      <c r="AU147" s="17" t="s">
        <v>85</v>
      </c>
    </row>
    <row r="148" spans="1:51" s="14" customFormat="1" ht="12">
      <c r="A148" s="14"/>
      <c r="B148" s="261"/>
      <c r="C148" s="262"/>
      <c r="D148" s="239" t="s">
        <v>273</v>
      </c>
      <c r="E148" s="263" t="s">
        <v>1</v>
      </c>
      <c r="F148" s="264" t="s">
        <v>902</v>
      </c>
      <c r="G148" s="262"/>
      <c r="H148" s="263" t="s">
        <v>1</v>
      </c>
      <c r="I148" s="265"/>
      <c r="J148" s="262"/>
      <c r="K148" s="262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273</v>
      </c>
      <c r="AU148" s="270" t="s">
        <v>85</v>
      </c>
      <c r="AV148" s="14" t="s">
        <v>83</v>
      </c>
      <c r="AW148" s="14" t="s">
        <v>32</v>
      </c>
      <c r="AX148" s="14" t="s">
        <v>76</v>
      </c>
      <c r="AY148" s="270" t="s">
        <v>170</v>
      </c>
    </row>
    <row r="149" spans="1:51" s="13" customFormat="1" ht="12">
      <c r="A149" s="13"/>
      <c r="B149" s="250"/>
      <c r="C149" s="251"/>
      <c r="D149" s="239" t="s">
        <v>273</v>
      </c>
      <c r="E149" s="252" t="s">
        <v>1</v>
      </c>
      <c r="F149" s="253" t="s">
        <v>1192</v>
      </c>
      <c r="G149" s="251"/>
      <c r="H149" s="254">
        <v>9.563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273</v>
      </c>
      <c r="AU149" s="260" t="s">
        <v>85</v>
      </c>
      <c r="AV149" s="13" t="s">
        <v>85</v>
      </c>
      <c r="AW149" s="13" t="s">
        <v>32</v>
      </c>
      <c r="AX149" s="13" t="s">
        <v>83</v>
      </c>
      <c r="AY149" s="260" t="s">
        <v>170</v>
      </c>
    </row>
    <row r="150" spans="1:65" s="2" customFormat="1" ht="16.5" customHeight="1">
      <c r="A150" s="38"/>
      <c r="B150" s="39"/>
      <c r="C150" s="282" t="s">
        <v>531</v>
      </c>
      <c r="D150" s="282" t="s">
        <v>328</v>
      </c>
      <c r="E150" s="283" t="s">
        <v>904</v>
      </c>
      <c r="F150" s="284" t="s">
        <v>905</v>
      </c>
      <c r="G150" s="285" t="s">
        <v>284</v>
      </c>
      <c r="H150" s="286">
        <v>23.906</v>
      </c>
      <c r="I150" s="287"/>
      <c r="J150" s="288">
        <f>ROUND(I150*H150,2)</f>
        <v>0</v>
      </c>
      <c r="K150" s="284" t="s">
        <v>177</v>
      </c>
      <c r="L150" s="289"/>
      <c r="M150" s="290" t="s">
        <v>1</v>
      </c>
      <c r="N150" s="291" t="s">
        <v>41</v>
      </c>
      <c r="O150" s="91"/>
      <c r="P150" s="235">
        <f>O150*H150</f>
        <v>0</v>
      </c>
      <c r="Q150" s="235">
        <v>0.2</v>
      </c>
      <c r="R150" s="235">
        <f>Q150*H150</f>
        <v>4.7812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207</v>
      </c>
      <c r="AT150" s="237" t="s">
        <v>328</v>
      </c>
      <c r="AU150" s="237" t="s">
        <v>85</v>
      </c>
      <c r="AY150" s="17" t="s">
        <v>170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188</v>
      </c>
      <c r="BM150" s="237" t="s">
        <v>1193</v>
      </c>
    </row>
    <row r="151" spans="1:47" s="2" customFormat="1" ht="12">
      <c r="A151" s="38"/>
      <c r="B151" s="39"/>
      <c r="C151" s="40"/>
      <c r="D151" s="239" t="s">
        <v>180</v>
      </c>
      <c r="E151" s="40"/>
      <c r="F151" s="240" t="s">
        <v>905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180</v>
      </c>
      <c r="AU151" s="17" t="s">
        <v>85</v>
      </c>
    </row>
    <row r="152" spans="1:51" s="14" customFormat="1" ht="12">
      <c r="A152" s="14"/>
      <c r="B152" s="261"/>
      <c r="C152" s="262"/>
      <c r="D152" s="239" t="s">
        <v>273</v>
      </c>
      <c r="E152" s="263" t="s">
        <v>1</v>
      </c>
      <c r="F152" s="264" t="s">
        <v>907</v>
      </c>
      <c r="G152" s="262"/>
      <c r="H152" s="263" t="s">
        <v>1</v>
      </c>
      <c r="I152" s="265"/>
      <c r="J152" s="262"/>
      <c r="K152" s="262"/>
      <c r="L152" s="266"/>
      <c r="M152" s="267"/>
      <c r="N152" s="268"/>
      <c r="O152" s="268"/>
      <c r="P152" s="268"/>
      <c r="Q152" s="268"/>
      <c r="R152" s="268"/>
      <c r="S152" s="268"/>
      <c r="T152" s="26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0" t="s">
        <v>273</v>
      </c>
      <c r="AU152" s="270" t="s">
        <v>85</v>
      </c>
      <c r="AV152" s="14" t="s">
        <v>83</v>
      </c>
      <c r="AW152" s="14" t="s">
        <v>32</v>
      </c>
      <c r="AX152" s="14" t="s">
        <v>76</v>
      </c>
      <c r="AY152" s="270" t="s">
        <v>170</v>
      </c>
    </row>
    <row r="153" spans="1:51" s="13" customFormat="1" ht="12">
      <c r="A153" s="13"/>
      <c r="B153" s="250"/>
      <c r="C153" s="251"/>
      <c r="D153" s="239" t="s">
        <v>273</v>
      </c>
      <c r="E153" s="252" t="s">
        <v>1</v>
      </c>
      <c r="F153" s="253" t="s">
        <v>1194</v>
      </c>
      <c r="G153" s="251"/>
      <c r="H153" s="254">
        <v>23.906</v>
      </c>
      <c r="I153" s="255"/>
      <c r="J153" s="251"/>
      <c r="K153" s="251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273</v>
      </c>
      <c r="AU153" s="260" t="s">
        <v>85</v>
      </c>
      <c r="AV153" s="13" t="s">
        <v>85</v>
      </c>
      <c r="AW153" s="13" t="s">
        <v>32</v>
      </c>
      <c r="AX153" s="13" t="s">
        <v>83</v>
      </c>
      <c r="AY153" s="260" t="s">
        <v>170</v>
      </c>
    </row>
    <row r="154" spans="1:65" s="2" customFormat="1" ht="24.15" customHeight="1">
      <c r="A154" s="38"/>
      <c r="B154" s="39"/>
      <c r="C154" s="226" t="s">
        <v>184</v>
      </c>
      <c r="D154" s="226" t="s">
        <v>173</v>
      </c>
      <c r="E154" s="227" t="s">
        <v>942</v>
      </c>
      <c r="F154" s="228" t="s">
        <v>943</v>
      </c>
      <c r="G154" s="229" t="s">
        <v>469</v>
      </c>
      <c r="H154" s="230">
        <v>734</v>
      </c>
      <c r="I154" s="231"/>
      <c r="J154" s="232">
        <f>ROUND(I154*H154,2)</f>
        <v>0</v>
      </c>
      <c r="K154" s="228" t="s">
        <v>191</v>
      </c>
      <c r="L154" s="44"/>
      <c r="M154" s="233" t="s">
        <v>1</v>
      </c>
      <c r="N154" s="234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188</v>
      </c>
      <c r="AT154" s="237" t="s">
        <v>173</v>
      </c>
      <c r="AU154" s="237" t="s">
        <v>85</v>
      </c>
      <c r="AY154" s="17" t="s">
        <v>170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188</v>
      </c>
      <c r="BM154" s="237" t="s">
        <v>1195</v>
      </c>
    </row>
    <row r="155" spans="1:47" s="2" customFormat="1" ht="12">
      <c r="A155" s="38"/>
      <c r="B155" s="39"/>
      <c r="C155" s="40"/>
      <c r="D155" s="239" t="s">
        <v>180</v>
      </c>
      <c r="E155" s="40"/>
      <c r="F155" s="240" t="s">
        <v>945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180</v>
      </c>
      <c r="AU155" s="17" t="s">
        <v>85</v>
      </c>
    </row>
    <row r="156" spans="1:51" s="14" customFormat="1" ht="12">
      <c r="A156" s="14"/>
      <c r="B156" s="261"/>
      <c r="C156" s="262"/>
      <c r="D156" s="239" t="s">
        <v>273</v>
      </c>
      <c r="E156" s="263" t="s">
        <v>1</v>
      </c>
      <c r="F156" s="264" t="s">
        <v>947</v>
      </c>
      <c r="G156" s="262"/>
      <c r="H156" s="263" t="s">
        <v>1</v>
      </c>
      <c r="I156" s="265"/>
      <c r="J156" s="262"/>
      <c r="K156" s="262"/>
      <c r="L156" s="266"/>
      <c r="M156" s="267"/>
      <c r="N156" s="268"/>
      <c r="O156" s="268"/>
      <c r="P156" s="268"/>
      <c r="Q156" s="268"/>
      <c r="R156" s="268"/>
      <c r="S156" s="268"/>
      <c r="T156" s="26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0" t="s">
        <v>273</v>
      </c>
      <c r="AU156" s="270" t="s">
        <v>85</v>
      </c>
      <c r="AV156" s="14" t="s">
        <v>83</v>
      </c>
      <c r="AW156" s="14" t="s">
        <v>32</v>
      </c>
      <c r="AX156" s="14" t="s">
        <v>76</v>
      </c>
      <c r="AY156" s="270" t="s">
        <v>170</v>
      </c>
    </row>
    <row r="157" spans="1:51" s="14" customFormat="1" ht="12">
      <c r="A157" s="14"/>
      <c r="B157" s="261"/>
      <c r="C157" s="262"/>
      <c r="D157" s="239" t="s">
        <v>273</v>
      </c>
      <c r="E157" s="263" t="s">
        <v>1</v>
      </c>
      <c r="F157" s="264" t="s">
        <v>1196</v>
      </c>
      <c r="G157" s="262"/>
      <c r="H157" s="263" t="s">
        <v>1</v>
      </c>
      <c r="I157" s="265"/>
      <c r="J157" s="262"/>
      <c r="K157" s="262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273</v>
      </c>
      <c r="AU157" s="270" t="s">
        <v>85</v>
      </c>
      <c r="AV157" s="14" t="s">
        <v>83</v>
      </c>
      <c r="AW157" s="14" t="s">
        <v>32</v>
      </c>
      <c r="AX157" s="14" t="s">
        <v>76</v>
      </c>
      <c r="AY157" s="270" t="s">
        <v>170</v>
      </c>
    </row>
    <row r="158" spans="1:51" s="13" customFormat="1" ht="12">
      <c r="A158" s="13"/>
      <c r="B158" s="250"/>
      <c r="C158" s="251"/>
      <c r="D158" s="239" t="s">
        <v>273</v>
      </c>
      <c r="E158" s="252" t="s">
        <v>880</v>
      </c>
      <c r="F158" s="253" t="s">
        <v>1185</v>
      </c>
      <c r="G158" s="251"/>
      <c r="H158" s="254">
        <v>734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273</v>
      </c>
      <c r="AU158" s="260" t="s">
        <v>85</v>
      </c>
      <c r="AV158" s="13" t="s">
        <v>85</v>
      </c>
      <c r="AW158" s="13" t="s">
        <v>32</v>
      </c>
      <c r="AX158" s="13" t="s">
        <v>83</v>
      </c>
      <c r="AY158" s="260" t="s">
        <v>170</v>
      </c>
    </row>
    <row r="159" spans="1:65" s="2" customFormat="1" ht="16.5" customHeight="1">
      <c r="A159" s="38"/>
      <c r="B159" s="39"/>
      <c r="C159" s="282" t="s">
        <v>188</v>
      </c>
      <c r="D159" s="282" t="s">
        <v>328</v>
      </c>
      <c r="E159" s="283" t="s">
        <v>948</v>
      </c>
      <c r="F159" s="284" t="s">
        <v>949</v>
      </c>
      <c r="G159" s="285" t="s">
        <v>469</v>
      </c>
      <c r="H159" s="286">
        <v>734</v>
      </c>
      <c r="I159" s="287"/>
      <c r="J159" s="288">
        <f>ROUND(I159*H159,2)</f>
        <v>0</v>
      </c>
      <c r="K159" s="284" t="s">
        <v>191</v>
      </c>
      <c r="L159" s="289"/>
      <c r="M159" s="290" t="s">
        <v>1</v>
      </c>
      <c r="N159" s="291" t="s">
        <v>41</v>
      </c>
      <c r="O159" s="91"/>
      <c r="P159" s="235">
        <f>O159*H159</f>
        <v>0</v>
      </c>
      <c r="Q159" s="235">
        <v>0.003</v>
      </c>
      <c r="R159" s="235">
        <f>Q159*H159</f>
        <v>2.202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207</v>
      </c>
      <c r="AT159" s="237" t="s">
        <v>328</v>
      </c>
      <c r="AU159" s="237" t="s">
        <v>85</v>
      </c>
      <c r="AY159" s="17" t="s">
        <v>170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188</v>
      </c>
      <c r="BM159" s="237" t="s">
        <v>1197</v>
      </c>
    </row>
    <row r="160" spans="1:47" s="2" customFormat="1" ht="12">
      <c r="A160" s="38"/>
      <c r="B160" s="39"/>
      <c r="C160" s="40"/>
      <c r="D160" s="239" t="s">
        <v>180</v>
      </c>
      <c r="E160" s="40"/>
      <c r="F160" s="240" t="s">
        <v>949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180</v>
      </c>
      <c r="AU160" s="17" t="s">
        <v>85</v>
      </c>
    </row>
    <row r="161" spans="1:65" s="2" customFormat="1" ht="24.15" customHeight="1">
      <c r="A161" s="38"/>
      <c r="B161" s="39"/>
      <c r="C161" s="226" t="s">
        <v>169</v>
      </c>
      <c r="D161" s="226" t="s">
        <v>173</v>
      </c>
      <c r="E161" s="227" t="s">
        <v>1198</v>
      </c>
      <c r="F161" s="228" t="s">
        <v>1199</v>
      </c>
      <c r="G161" s="229" t="s">
        <v>469</v>
      </c>
      <c r="H161" s="230">
        <v>201</v>
      </c>
      <c r="I161" s="231"/>
      <c r="J161" s="232">
        <f>ROUND(I161*H161,2)</f>
        <v>0</v>
      </c>
      <c r="K161" s="228" t="s">
        <v>191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188</v>
      </c>
      <c r="AT161" s="237" t="s">
        <v>173</v>
      </c>
      <c r="AU161" s="237" t="s">
        <v>85</v>
      </c>
      <c r="AY161" s="17" t="s">
        <v>170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188</v>
      </c>
      <c r="BM161" s="237" t="s">
        <v>1200</v>
      </c>
    </row>
    <row r="162" spans="1:47" s="2" customFormat="1" ht="12">
      <c r="A162" s="38"/>
      <c r="B162" s="39"/>
      <c r="C162" s="40"/>
      <c r="D162" s="239" t="s">
        <v>180</v>
      </c>
      <c r="E162" s="40"/>
      <c r="F162" s="240" t="s">
        <v>1201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180</v>
      </c>
      <c r="AU162" s="17" t="s">
        <v>85</v>
      </c>
    </row>
    <row r="163" spans="1:51" s="14" customFormat="1" ht="12">
      <c r="A163" s="14"/>
      <c r="B163" s="261"/>
      <c r="C163" s="262"/>
      <c r="D163" s="239" t="s">
        <v>273</v>
      </c>
      <c r="E163" s="263" t="s">
        <v>1</v>
      </c>
      <c r="F163" s="264" t="s">
        <v>955</v>
      </c>
      <c r="G163" s="262"/>
      <c r="H163" s="263" t="s">
        <v>1</v>
      </c>
      <c r="I163" s="265"/>
      <c r="J163" s="262"/>
      <c r="K163" s="262"/>
      <c r="L163" s="266"/>
      <c r="M163" s="267"/>
      <c r="N163" s="268"/>
      <c r="O163" s="268"/>
      <c r="P163" s="268"/>
      <c r="Q163" s="268"/>
      <c r="R163" s="268"/>
      <c r="S163" s="268"/>
      <c r="T163" s="26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0" t="s">
        <v>273</v>
      </c>
      <c r="AU163" s="270" t="s">
        <v>85</v>
      </c>
      <c r="AV163" s="14" t="s">
        <v>83</v>
      </c>
      <c r="AW163" s="14" t="s">
        <v>32</v>
      </c>
      <c r="AX163" s="14" t="s">
        <v>76</v>
      </c>
      <c r="AY163" s="270" t="s">
        <v>170</v>
      </c>
    </row>
    <row r="164" spans="1:51" s="14" customFormat="1" ht="12">
      <c r="A164" s="14"/>
      <c r="B164" s="261"/>
      <c r="C164" s="262"/>
      <c r="D164" s="239" t="s">
        <v>273</v>
      </c>
      <c r="E164" s="263" t="s">
        <v>1</v>
      </c>
      <c r="F164" s="264" t="s">
        <v>957</v>
      </c>
      <c r="G164" s="262"/>
      <c r="H164" s="263" t="s">
        <v>1</v>
      </c>
      <c r="I164" s="265"/>
      <c r="J164" s="262"/>
      <c r="K164" s="262"/>
      <c r="L164" s="266"/>
      <c r="M164" s="267"/>
      <c r="N164" s="268"/>
      <c r="O164" s="268"/>
      <c r="P164" s="268"/>
      <c r="Q164" s="268"/>
      <c r="R164" s="268"/>
      <c r="S164" s="268"/>
      <c r="T164" s="26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0" t="s">
        <v>273</v>
      </c>
      <c r="AU164" s="270" t="s">
        <v>85</v>
      </c>
      <c r="AV164" s="14" t="s">
        <v>83</v>
      </c>
      <c r="AW164" s="14" t="s">
        <v>32</v>
      </c>
      <c r="AX164" s="14" t="s">
        <v>76</v>
      </c>
      <c r="AY164" s="270" t="s">
        <v>170</v>
      </c>
    </row>
    <row r="165" spans="1:51" s="14" customFormat="1" ht="12">
      <c r="A165" s="14"/>
      <c r="B165" s="261"/>
      <c r="C165" s="262"/>
      <c r="D165" s="239" t="s">
        <v>273</v>
      </c>
      <c r="E165" s="263" t="s">
        <v>1</v>
      </c>
      <c r="F165" s="264" t="s">
        <v>956</v>
      </c>
      <c r="G165" s="262"/>
      <c r="H165" s="263" t="s">
        <v>1</v>
      </c>
      <c r="I165" s="265"/>
      <c r="J165" s="262"/>
      <c r="K165" s="262"/>
      <c r="L165" s="266"/>
      <c r="M165" s="267"/>
      <c r="N165" s="268"/>
      <c r="O165" s="268"/>
      <c r="P165" s="268"/>
      <c r="Q165" s="268"/>
      <c r="R165" s="268"/>
      <c r="S165" s="268"/>
      <c r="T165" s="26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0" t="s">
        <v>273</v>
      </c>
      <c r="AU165" s="270" t="s">
        <v>85</v>
      </c>
      <c r="AV165" s="14" t="s">
        <v>83</v>
      </c>
      <c r="AW165" s="14" t="s">
        <v>32</v>
      </c>
      <c r="AX165" s="14" t="s">
        <v>76</v>
      </c>
      <c r="AY165" s="270" t="s">
        <v>170</v>
      </c>
    </row>
    <row r="166" spans="1:51" s="13" customFormat="1" ht="12">
      <c r="A166" s="13"/>
      <c r="B166" s="250"/>
      <c r="C166" s="251"/>
      <c r="D166" s="239" t="s">
        <v>273</v>
      </c>
      <c r="E166" s="252" t="s">
        <v>1183</v>
      </c>
      <c r="F166" s="253" t="s">
        <v>1202</v>
      </c>
      <c r="G166" s="251"/>
      <c r="H166" s="254">
        <v>201</v>
      </c>
      <c r="I166" s="255"/>
      <c r="J166" s="251"/>
      <c r="K166" s="251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273</v>
      </c>
      <c r="AU166" s="260" t="s">
        <v>85</v>
      </c>
      <c r="AV166" s="13" t="s">
        <v>85</v>
      </c>
      <c r="AW166" s="13" t="s">
        <v>32</v>
      </c>
      <c r="AX166" s="13" t="s">
        <v>83</v>
      </c>
      <c r="AY166" s="260" t="s">
        <v>170</v>
      </c>
    </row>
    <row r="167" spans="1:65" s="2" customFormat="1" ht="16.5" customHeight="1">
      <c r="A167" s="38"/>
      <c r="B167" s="39"/>
      <c r="C167" s="282" t="s">
        <v>198</v>
      </c>
      <c r="D167" s="282" t="s">
        <v>328</v>
      </c>
      <c r="E167" s="283" t="s">
        <v>959</v>
      </c>
      <c r="F167" s="284" t="s">
        <v>960</v>
      </c>
      <c r="G167" s="285" t="s">
        <v>469</v>
      </c>
      <c r="H167" s="286">
        <v>10</v>
      </c>
      <c r="I167" s="287"/>
      <c r="J167" s="288">
        <f>ROUND(I167*H167,2)</f>
        <v>0</v>
      </c>
      <c r="K167" s="284" t="s">
        <v>191</v>
      </c>
      <c r="L167" s="289"/>
      <c r="M167" s="290" t="s">
        <v>1</v>
      </c>
      <c r="N167" s="291" t="s">
        <v>41</v>
      </c>
      <c r="O167" s="91"/>
      <c r="P167" s="235">
        <f>O167*H167</f>
        <v>0</v>
      </c>
      <c r="Q167" s="235">
        <v>0.04</v>
      </c>
      <c r="R167" s="235">
        <f>Q167*H167</f>
        <v>0.4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207</v>
      </c>
      <c r="AT167" s="237" t="s">
        <v>328</v>
      </c>
      <c r="AU167" s="237" t="s">
        <v>85</v>
      </c>
      <c r="AY167" s="17" t="s">
        <v>170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188</v>
      </c>
      <c r="BM167" s="237" t="s">
        <v>1203</v>
      </c>
    </row>
    <row r="168" spans="1:47" s="2" customFormat="1" ht="12">
      <c r="A168" s="38"/>
      <c r="B168" s="39"/>
      <c r="C168" s="40"/>
      <c r="D168" s="239" t="s">
        <v>180</v>
      </c>
      <c r="E168" s="40"/>
      <c r="F168" s="240" t="s">
        <v>960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180</v>
      </c>
      <c r="AU168" s="17" t="s">
        <v>85</v>
      </c>
    </row>
    <row r="169" spans="1:51" s="13" customFormat="1" ht="12">
      <c r="A169" s="13"/>
      <c r="B169" s="250"/>
      <c r="C169" s="251"/>
      <c r="D169" s="239" t="s">
        <v>273</v>
      </c>
      <c r="E169" s="252" t="s">
        <v>1180</v>
      </c>
      <c r="F169" s="253" t="s">
        <v>216</v>
      </c>
      <c r="G169" s="251"/>
      <c r="H169" s="254">
        <v>10</v>
      </c>
      <c r="I169" s="255"/>
      <c r="J169" s="251"/>
      <c r="K169" s="251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273</v>
      </c>
      <c r="AU169" s="260" t="s">
        <v>85</v>
      </c>
      <c r="AV169" s="13" t="s">
        <v>85</v>
      </c>
      <c r="AW169" s="13" t="s">
        <v>32</v>
      </c>
      <c r="AX169" s="13" t="s">
        <v>83</v>
      </c>
      <c r="AY169" s="260" t="s">
        <v>170</v>
      </c>
    </row>
    <row r="170" spans="1:65" s="2" customFormat="1" ht="16.5" customHeight="1">
      <c r="A170" s="38"/>
      <c r="B170" s="39"/>
      <c r="C170" s="282" t="s">
        <v>202</v>
      </c>
      <c r="D170" s="282" t="s">
        <v>328</v>
      </c>
      <c r="E170" s="283" t="s">
        <v>962</v>
      </c>
      <c r="F170" s="284" t="s">
        <v>963</v>
      </c>
      <c r="G170" s="285" t="s">
        <v>469</v>
      </c>
      <c r="H170" s="286">
        <v>50</v>
      </c>
      <c r="I170" s="287"/>
      <c r="J170" s="288">
        <f>ROUND(I170*H170,2)</f>
        <v>0</v>
      </c>
      <c r="K170" s="284" t="s">
        <v>191</v>
      </c>
      <c r="L170" s="289"/>
      <c r="M170" s="290" t="s">
        <v>1</v>
      </c>
      <c r="N170" s="291" t="s">
        <v>41</v>
      </c>
      <c r="O170" s="91"/>
      <c r="P170" s="235">
        <f>O170*H170</f>
        <v>0</v>
      </c>
      <c r="Q170" s="235">
        <v>0.04</v>
      </c>
      <c r="R170" s="235">
        <f>Q170*H170</f>
        <v>2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207</v>
      </c>
      <c r="AT170" s="237" t="s">
        <v>328</v>
      </c>
      <c r="AU170" s="237" t="s">
        <v>85</v>
      </c>
      <c r="AY170" s="17" t="s">
        <v>170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188</v>
      </c>
      <c r="BM170" s="237" t="s">
        <v>1204</v>
      </c>
    </row>
    <row r="171" spans="1:47" s="2" customFormat="1" ht="12">
      <c r="A171" s="38"/>
      <c r="B171" s="39"/>
      <c r="C171" s="40"/>
      <c r="D171" s="239" t="s">
        <v>180</v>
      </c>
      <c r="E171" s="40"/>
      <c r="F171" s="240" t="s">
        <v>963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180</v>
      </c>
      <c r="AU171" s="17" t="s">
        <v>85</v>
      </c>
    </row>
    <row r="172" spans="1:51" s="13" customFormat="1" ht="12">
      <c r="A172" s="13"/>
      <c r="B172" s="250"/>
      <c r="C172" s="251"/>
      <c r="D172" s="239" t="s">
        <v>273</v>
      </c>
      <c r="E172" s="252" t="s">
        <v>1168</v>
      </c>
      <c r="F172" s="253" t="s">
        <v>546</v>
      </c>
      <c r="G172" s="251"/>
      <c r="H172" s="254">
        <v>50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273</v>
      </c>
      <c r="AU172" s="260" t="s">
        <v>85</v>
      </c>
      <c r="AV172" s="13" t="s">
        <v>85</v>
      </c>
      <c r="AW172" s="13" t="s">
        <v>32</v>
      </c>
      <c r="AX172" s="13" t="s">
        <v>83</v>
      </c>
      <c r="AY172" s="260" t="s">
        <v>170</v>
      </c>
    </row>
    <row r="173" spans="1:65" s="2" customFormat="1" ht="16.5" customHeight="1">
      <c r="A173" s="38"/>
      <c r="B173" s="39"/>
      <c r="C173" s="282" t="s">
        <v>207</v>
      </c>
      <c r="D173" s="282" t="s">
        <v>328</v>
      </c>
      <c r="E173" s="283" t="s">
        <v>965</v>
      </c>
      <c r="F173" s="284" t="s">
        <v>966</v>
      </c>
      <c r="G173" s="285" t="s">
        <v>469</v>
      </c>
      <c r="H173" s="286">
        <v>70</v>
      </c>
      <c r="I173" s="287"/>
      <c r="J173" s="288">
        <f>ROUND(I173*H173,2)</f>
        <v>0</v>
      </c>
      <c r="K173" s="284" t="s">
        <v>191</v>
      </c>
      <c r="L173" s="289"/>
      <c r="M173" s="290" t="s">
        <v>1</v>
      </c>
      <c r="N173" s="291" t="s">
        <v>41</v>
      </c>
      <c r="O173" s="91"/>
      <c r="P173" s="235">
        <f>O173*H173</f>
        <v>0</v>
      </c>
      <c r="Q173" s="235">
        <v>0.04</v>
      </c>
      <c r="R173" s="235">
        <f>Q173*H173</f>
        <v>2.8000000000000003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207</v>
      </c>
      <c r="AT173" s="237" t="s">
        <v>328</v>
      </c>
      <c r="AU173" s="237" t="s">
        <v>85</v>
      </c>
      <c r="AY173" s="17" t="s">
        <v>170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188</v>
      </c>
      <c r="BM173" s="237" t="s">
        <v>1205</v>
      </c>
    </row>
    <row r="174" spans="1:47" s="2" customFormat="1" ht="12">
      <c r="A174" s="38"/>
      <c r="B174" s="39"/>
      <c r="C174" s="40"/>
      <c r="D174" s="239" t="s">
        <v>180</v>
      </c>
      <c r="E174" s="40"/>
      <c r="F174" s="240" t="s">
        <v>966</v>
      </c>
      <c r="G174" s="40"/>
      <c r="H174" s="40"/>
      <c r="I174" s="241"/>
      <c r="J174" s="40"/>
      <c r="K174" s="40"/>
      <c r="L174" s="44"/>
      <c r="M174" s="242"/>
      <c r="N174" s="24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180</v>
      </c>
      <c r="AU174" s="17" t="s">
        <v>85</v>
      </c>
    </row>
    <row r="175" spans="1:51" s="13" customFormat="1" ht="12">
      <c r="A175" s="13"/>
      <c r="B175" s="250"/>
      <c r="C175" s="251"/>
      <c r="D175" s="239" t="s">
        <v>273</v>
      </c>
      <c r="E175" s="252" t="s">
        <v>1169</v>
      </c>
      <c r="F175" s="253" t="s">
        <v>1170</v>
      </c>
      <c r="G175" s="251"/>
      <c r="H175" s="254">
        <v>70</v>
      </c>
      <c r="I175" s="255"/>
      <c r="J175" s="251"/>
      <c r="K175" s="251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273</v>
      </c>
      <c r="AU175" s="260" t="s">
        <v>85</v>
      </c>
      <c r="AV175" s="13" t="s">
        <v>85</v>
      </c>
      <c r="AW175" s="13" t="s">
        <v>32</v>
      </c>
      <c r="AX175" s="13" t="s">
        <v>83</v>
      </c>
      <c r="AY175" s="260" t="s">
        <v>170</v>
      </c>
    </row>
    <row r="176" spans="1:65" s="2" customFormat="1" ht="16.5" customHeight="1">
      <c r="A176" s="38"/>
      <c r="B176" s="39"/>
      <c r="C176" s="282" t="s">
        <v>211</v>
      </c>
      <c r="D176" s="282" t="s">
        <v>328</v>
      </c>
      <c r="E176" s="283" t="s">
        <v>968</v>
      </c>
      <c r="F176" s="284" t="s">
        <v>969</v>
      </c>
      <c r="G176" s="285" t="s">
        <v>469</v>
      </c>
      <c r="H176" s="286">
        <v>20</v>
      </c>
      <c r="I176" s="287"/>
      <c r="J176" s="288">
        <f>ROUND(I176*H176,2)</f>
        <v>0</v>
      </c>
      <c r="K176" s="284" t="s">
        <v>191</v>
      </c>
      <c r="L176" s="289"/>
      <c r="M176" s="290" t="s">
        <v>1</v>
      </c>
      <c r="N176" s="291" t="s">
        <v>41</v>
      </c>
      <c r="O176" s="91"/>
      <c r="P176" s="235">
        <f>O176*H176</f>
        <v>0</v>
      </c>
      <c r="Q176" s="235">
        <v>0.04</v>
      </c>
      <c r="R176" s="235">
        <f>Q176*H176</f>
        <v>0.8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207</v>
      </c>
      <c r="AT176" s="237" t="s">
        <v>328</v>
      </c>
      <c r="AU176" s="237" t="s">
        <v>85</v>
      </c>
      <c r="AY176" s="17" t="s">
        <v>170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188</v>
      </c>
      <c r="BM176" s="237" t="s">
        <v>1206</v>
      </c>
    </row>
    <row r="177" spans="1:47" s="2" customFormat="1" ht="12">
      <c r="A177" s="38"/>
      <c r="B177" s="39"/>
      <c r="C177" s="40"/>
      <c r="D177" s="239" t="s">
        <v>180</v>
      </c>
      <c r="E177" s="40"/>
      <c r="F177" s="240" t="s">
        <v>969</v>
      </c>
      <c r="G177" s="40"/>
      <c r="H177" s="40"/>
      <c r="I177" s="241"/>
      <c r="J177" s="40"/>
      <c r="K177" s="40"/>
      <c r="L177" s="44"/>
      <c r="M177" s="242"/>
      <c r="N177" s="24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180</v>
      </c>
      <c r="AU177" s="17" t="s">
        <v>85</v>
      </c>
    </row>
    <row r="178" spans="1:51" s="13" customFormat="1" ht="12">
      <c r="A178" s="13"/>
      <c r="B178" s="250"/>
      <c r="C178" s="251"/>
      <c r="D178" s="239" t="s">
        <v>273</v>
      </c>
      <c r="E178" s="252" t="s">
        <v>1181</v>
      </c>
      <c r="F178" s="253" t="s">
        <v>382</v>
      </c>
      <c r="G178" s="251"/>
      <c r="H178" s="254">
        <v>20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273</v>
      </c>
      <c r="AU178" s="260" t="s">
        <v>85</v>
      </c>
      <c r="AV178" s="13" t="s">
        <v>85</v>
      </c>
      <c r="AW178" s="13" t="s">
        <v>32</v>
      </c>
      <c r="AX178" s="13" t="s">
        <v>83</v>
      </c>
      <c r="AY178" s="260" t="s">
        <v>170</v>
      </c>
    </row>
    <row r="179" spans="1:65" s="2" customFormat="1" ht="16.5" customHeight="1">
      <c r="A179" s="38"/>
      <c r="B179" s="39"/>
      <c r="C179" s="282" t="s">
        <v>216</v>
      </c>
      <c r="D179" s="282" t="s">
        <v>328</v>
      </c>
      <c r="E179" s="283" t="s">
        <v>971</v>
      </c>
      <c r="F179" s="284" t="s">
        <v>972</v>
      </c>
      <c r="G179" s="285" t="s">
        <v>469</v>
      </c>
      <c r="H179" s="286">
        <v>10</v>
      </c>
      <c r="I179" s="287"/>
      <c r="J179" s="288">
        <f>ROUND(I179*H179,2)</f>
        <v>0</v>
      </c>
      <c r="K179" s="284" t="s">
        <v>191</v>
      </c>
      <c r="L179" s="289"/>
      <c r="M179" s="290" t="s">
        <v>1</v>
      </c>
      <c r="N179" s="291" t="s">
        <v>41</v>
      </c>
      <c r="O179" s="91"/>
      <c r="P179" s="235">
        <f>O179*H179</f>
        <v>0</v>
      </c>
      <c r="Q179" s="235">
        <v>0.04</v>
      </c>
      <c r="R179" s="235">
        <f>Q179*H179</f>
        <v>0.4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207</v>
      </c>
      <c r="AT179" s="237" t="s">
        <v>328</v>
      </c>
      <c r="AU179" s="237" t="s">
        <v>85</v>
      </c>
      <c r="AY179" s="17" t="s">
        <v>170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188</v>
      </c>
      <c r="BM179" s="237" t="s">
        <v>1207</v>
      </c>
    </row>
    <row r="180" spans="1:47" s="2" customFormat="1" ht="12">
      <c r="A180" s="38"/>
      <c r="B180" s="39"/>
      <c r="C180" s="40"/>
      <c r="D180" s="239" t="s">
        <v>180</v>
      </c>
      <c r="E180" s="40"/>
      <c r="F180" s="240" t="s">
        <v>972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180</v>
      </c>
      <c r="AU180" s="17" t="s">
        <v>85</v>
      </c>
    </row>
    <row r="181" spans="1:51" s="13" customFormat="1" ht="12">
      <c r="A181" s="13"/>
      <c r="B181" s="250"/>
      <c r="C181" s="251"/>
      <c r="D181" s="239" t="s">
        <v>273</v>
      </c>
      <c r="E181" s="252" t="s">
        <v>1182</v>
      </c>
      <c r="F181" s="253" t="s">
        <v>216</v>
      </c>
      <c r="G181" s="251"/>
      <c r="H181" s="254">
        <v>10</v>
      </c>
      <c r="I181" s="255"/>
      <c r="J181" s="251"/>
      <c r="K181" s="251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273</v>
      </c>
      <c r="AU181" s="260" t="s">
        <v>85</v>
      </c>
      <c r="AV181" s="13" t="s">
        <v>85</v>
      </c>
      <c r="AW181" s="13" t="s">
        <v>32</v>
      </c>
      <c r="AX181" s="13" t="s">
        <v>83</v>
      </c>
      <c r="AY181" s="260" t="s">
        <v>170</v>
      </c>
    </row>
    <row r="182" spans="1:65" s="2" customFormat="1" ht="16.5" customHeight="1">
      <c r="A182" s="38"/>
      <c r="B182" s="39"/>
      <c r="C182" s="282" t="s">
        <v>220</v>
      </c>
      <c r="D182" s="282" t="s">
        <v>328</v>
      </c>
      <c r="E182" s="283" t="s">
        <v>974</v>
      </c>
      <c r="F182" s="284" t="s">
        <v>975</v>
      </c>
      <c r="G182" s="285" t="s">
        <v>469</v>
      </c>
      <c r="H182" s="286">
        <v>10</v>
      </c>
      <c r="I182" s="287"/>
      <c r="J182" s="288">
        <f>ROUND(I182*H182,2)</f>
        <v>0</v>
      </c>
      <c r="K182" s="284" t="s">
        <v>191</v>
      </c>
      <c r="L182" s="289"/>
      <c r="M182" s="290" t="s">
        <v>1</v>
      </c>
      <c r="N182" s="291" t="s">
        <v>41</v>
      </c>
      <c r="O182" s="91"/>
      <c r="P182" s="235">
        <f>O182*H182</f>
        <v>0</v>
      </c>
      <c r="Q182" s="235">
        <v>0.04</v>
      </c>
      <c r="R182" s="235">
        <f>Q182*H182</f>
        <v>0.4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207</v>
      </c>
      <c r="AT182" s="237" t="s">
        <v>328</v>
      </c>
      <c r="AU182" s="237" t="s">
        <v>85</v>
      </c>
      <c r="AY182" s="17" t="s">
        <v>170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188</v>
      </c>
      <c r="BM182" s="237" t="s">
        <v>1208</v>
      </c>
    </row>
    <row r="183" spans="1:47" s="2" customFormat="1" ht="12">
      <c r="A183" s="38"/>
      <c r="B183" s="39"/>
      <c r="C183" s="40"/>
      <c r="D183" s="239" t="s">
        <v>180</v>
      </c>
      <c r="E183" s="40"/>
      <c r="F183" s="240" t="s">
        <v>975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180</v>
      </c>
      <c r="AU183" s="17" t="s">
        <v>85</v>
      </c>
    </row>
    <row r="184" spans="1:51" s="13" customFormat="1" ht="12">
      <c r="A184" s="13"/>
      <c r="B184" s="250"/>
      <c r="C184" s="251"/>
      <c r="D184" s="239" t="s">
        <v>273</v>
      </c>
      <c r="E184" s="252" t="s">
        <v>1171</v>
      </c>
      <c r="F184" s="253" t="s">
        <v>216</v>
      </c>
      <c r="G184" s="251"/>
      <c r="H184" s="254">
        <v>10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273</v>
      </c>
      <c r="AU184" s="260" t="s">
        <v>85</v>
      </c>
      <c r="AV184" s="13" t="s">
        <v>85</v>
      </c>
      <c r="AW184" s="13" t="s">
        <v>32</v>
      </c>
      <c r="AX184" s="13" t="s">
        <v>83</v>
      </c>
      <c r="AY184" s="260" t="s">
        <v>170</v>
      </c>
    </row>
    <row r="185" spans="1:65" s="2" customFormat="1" ht="16.5" customHeight="1">
      <c r="A185" s="38"/>
      <c r="B185" s="39"/>
      <c r="C185" s="282" t="s">
        <v>335</v>
      </c>
      <c r="D185" s="282" t="s">
        <v>328</v>
      </c>
      <c r="E185" s="283" t="s">
        <v>977</v>
      </c>
      <c r="F185" s="284" t="s">
        <v>978</v>
      </c>
      <c r="G185" s="285" t="s">
        <v>469</v>
      </c>
      <c r="H185" s="286">
        <v>10</v>
      </c>
      <c r="I185" s="287"/>
      <c r="J185" s="288">
        <f>ROUND(I185*H185,2)</f>
        <v>0</v>
      </c>
      <c r="K185" s="284" t="s">
        <v>191</v>
      </c>
      <c r="L185" s="289"/>
      <c r="M185" s="290" t="s">
        <v>1</v>
      </c>
      <c r="N185" s="291" t="s">
        <v>41</v>
      </c>
      <c r="O185" s="91"/>
      <c r="P185" s="235">
        <f>O185*H185</f>
        <v>0</v>
      </c>
      <c r="Q185" s="235">
        <v>0.04</v>
      </c>
      <c r="R185" s="235">
        <f>Q185*H185</f>
        <v>0.4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207</v>
      </c>
      <c r="AT185" s="237" t="s">
        <v>328</v>
      </c>
      <c r="AU185" s="237" t="s">
        <v>85</v>
      </c>
      <c r="AY185" s="17" t="s">
        <v>170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188</v>
      </c>
      <c r="BM185" s="237" t="s">
        <v>1209</v>
      </c>
    </row>
    <row r="186" spans="1:47" s="2" customFormat="1" ht="12">
      <c r="A186" s="38"/>
      <c r="B186" s="39"/>
      <c r="C186" s="40"/>
      <c r="D186" s="239" t="s">
        <v>180</v>
      </c>
      <c r="E186" s="40"/>
      <c r="F186" s="240" t="s">
        <v>978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180</v>
      </c>
      <c r="AU186" s="17" t="s">
        <v>85</v>
      </c>
    </row>
    <row r="187" spans="1:51" s="13" customFormat="1" ht="12">
      <c r="A187" s="13"/>
      <c r="B187" s="250"/>
      <c r="C187" s="251"/>
      <c r="D187" s="239" t="s">
        <v>273</v>
      </c>
      <c r="E187" s="252" t="s">
        <v>1172</v>
      </c>
      <c r="F187" s="253" t="s">
        <v>216</v>
      </c>
      <c r="G187" s="251"/>
      <c r="H187" s="254">
        <v>10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273</v>
      </c>
      <c r="AU187" s="260" t="s">
        <v>85</v>
      </c>
      <c r="AV187" s="13" t="s">
        <v>85</v>
      </c>
      <c r="AW187" s="13" t="s">
        <v>32</v>
      </c>
      <c r="AX187" s="13" t="s">
        <v>83</v>
      </c>
      <c r="AY187" s="260" t="s">
        <v>170</v>
      </c>
    </row>
    <row r="188" spans="1:65" s="2" customFormat="1" ht="16.5" customHeight="1">
      <c r="A188" s="38"/>
      <c r="B188" s="39"/>
      <c r="C188" s="282" t="s">
        <v>340</v>
      </c>
      <c r="D188" s="282" t="s">
        <v>328</v>
      </c>
      <c r="E188" s="283" t="s">
        <v>980</v>
      </c>
      <c r="F188" s="284" t="s">
        <v>981</v>
      </c>
      <c r="G188" s="285" t="s">
        <v>469</v>
      </c>
      <c r="H188" s="286">
        <v>10</v>
      </c>
      <c r="I188" s="287"/>
      <c r="J188" s="288">
        <f>ROUND(I188*H188,2)</f>
        <v>0</v>
      </c>
      <c r="K188" s="284" t="s">
        <v>191</v>
      </c>
      <c r="L188" s="289"/>
      <c r="M188" s="290" t="s">
        <v>1</v>
      </c>
      <c r="N188" s="291" t="s">
        <v>41</v>
      </c>
      <c r="O188" s="91"/>
      <c r="P188" s="235">
        <f>O188*H188</f>
        <v>0</v>
      </c>
      <c r="Q188" s="235">
        <v>0.04</v>
      </c>
      <c r="R188" s="235">
        <f>Q188*H188</f>
        <v>0.4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207</v>
      </c>
      <c r="AT188" s="237" t="s">
        <v>328</v>
      </c>
      <c r="AU188" s="237" t="s">
        <v>85</v>
      </c>
      <c r="AY188" s="17" t="s">
        <v>170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188</v>
      </c>
      <c r="BM188" s="237" t="s">
        <v>1210</v>
      </c>
    </row>
    <row r="189" spans="1:47" s="2" customFormat="1" ht="12">
      <c r="A189" s="38"/>
      <c r="B189" s="39"/>
      <c r="C189" s="40"/>
      <c r="D189" s="239" t="s">
        <v>180</v>
      </c>
      <c r="E189" s="40"/>
      <c r="F189" s="240" t="s">
        <v>981</v>
      </c>
      <c r="G189" s="40"/>
      <c r="H189" s="40"/>
      <c r="I189" s="241"/>
      <c r="J189" s="40"/>
      <c r="K189" s="40"/>
      <c r="L189" s="44"/>
      <c r="M189" s="242"/>
      <c r="N189" s="24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180</v>
      </c>
      <c r="AU189" s="17" t="s">
        <v>85</v>
      </c>
    </row>
    <row r="190" spans="1:51" s="13" customFormat="1" ht="12">
      <c r="A190" s="13"/>
      <c r="B190" s="250"/>
      <c r="C190" s="251"/>
      <c r="D190" s="239" t="s">
        <v>273</v>
      </c>
      <c r="E190" s="252" t="s">
        <v>1173</v>
      </c>
      <c r="F190" s="253" t="s">
        <v>216</v>
      </c>
      <c r="G190" s="251"/>
      <c r="H190" s="254">
        <v>10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273</v>
      </c>
      <c r="AU190" s="260" t="s">
        <v>85</v>
      </c>
      <c r="AV190" s="13" t="s">
        <v>85</v>
      </c>
      <c r="AW190" s="13" t="s">
        <v>32</v>
      </c>
      <c r="AX190" s="13" t="s">
        <v>83</v>
      </c>
      <c r="AY190" s="260" t="s">
        <v>170</v>
      </c>
    </row>
    <row r="191" spans="1:65" s="2" customFormat="1" ht="16.5" customHeight="1">
      <c r="A191" s="38"/>
      <c r="B191" s="39"/>
      <c r="C191" s="282" t="s">
        <v>347</v>
      </c>
      <c r="D191" s="282" t="s">
        <v>328</v>
      </c>
      <c r="E191" s="283" t="s">
        <v>983</v>
      </c>
      <c r="F191" s="284" t="s">
        <v>984</v>
      </c>
      <c r="G191" s="285" t="s">
        <v>469</v>
      </c>
      <c r="H191" s="286">
        <v>5</v>
      </c>
      <c r="I191" s="287"/>
      <c r="J191" s="288">
        <f>ROUND(I191*H191,2)</f>
        <v>0</v>
      </c>
      <c r="K191" s="284" t="s">
        <v>191</v>
      </c>
      <c r="L191" s="289"/>
      <c r="M191" s="290" t="s">
        <v>1</v>
      </c>
      <c r="N191" s="291" t="s">
        <v>41</v>
      </c>
      <c r="O191" s="91"/>
      <c r="P191" s="235">
        <f>O191*H191</f>
        <v>0</v>
      </c>
      <c r="Q191" s="235">
        <v>0.04</v>
      </c>
      <c r="R191" s="235">
        <f>Q191*H191</f>
        <v>0.2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207</v>
      </c>
      <c r="AT191" s="237" t="s">
        <v>328</v>
      </c>
      <c r="AU191" s="237" t="s">
        <v>85</v>
      </c>
      <c r="AY191" s="17" t="s">
        <v>170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188</v>
      </c>
      <c r="BM191" s="237" t="s">
        <v>1211</v>
      </c>
    </row>
    <row r="192" spans="1:47" s="2" customFormat="1" ht="12">
      <c r="A192" s="38"/>
      <c r="B192" s="39"/>
      <c r="C192" s="40"/>
      <c r="D192" s="239" t="s">
        <v>180</v>
      </c>
      <c r="E192" s="40"/>
      <c r="F192" s="240" t="s">
        <v>984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180</v>
      </c>
      <c r="AU192" s="17" t="s">
        <v>85</v>
      </c>
    </row>
    <row r="193" spans="1:51" s="13" customFormat="1" ht="12">
      <c r="A193" s="13"/>
      <c r="B193" s="250"/>
      <c r="C193" s="251"/>
      <c r="D193" s="239" t="s">
        <v>273</v>
      </c>
      <c r="E193" s="252" t="s">
        <v>1174</v>
      </c>
      <c r="F193" s="253" t="s">
        <v>169</v>
      </c>
      <c r="G193" s="251"/>
      <c r="H193" s="254">
        <v>5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273</v>
      </c>
      <c r="AU193" s="260" t="s">
        <v>85</v>
      </c>
      <c r="AV193" s="13" t="s">
        <v>85</v>
      </c>
      <c r="AW193" s="13" t="s">
        <v>32</v>
      </c>
      <c r="AX193" s="13" t="s">
        <v>83</v>
      </c>
      <c r="AY193" s="260" t="s">
        <v>170</v>
      </c>
    </row>
    <row r="194" spans="1:65" s="2" customFormat="1" ht="16.5" customHeight="1">
      <c r="A194" s="38"/>
      <c r="B194" s="39"/>
      <c r="C194" s="282" t="s">
        <v>8</v>
      </c>
      <c r="D194" s="282" t="s">
        <v>328</v>
      </c>
      <c r="E194" s="283" t="s">
        <v>986</v>
      </c>
      <c r="F194" s="284" t="s">
        <v>987</v>
      </c>
      <c r="G194" s="285" t="s">
        <v>469</v>
      </c>
      <c r="H194" s="286">
        <v>2</v>
      </c>
      <c r="I194" s="287"/>
      <c r="J194" s="288">
        <f>ROUND(I194*H194,2)</f>
        <v>0</v>
      </c>
      <c r="K194" s="284" t="s">
        <v>191</v>
      </c>
      <c r="L194" s="289"/>
      <c r="M194" s="290" t="s">
        <v>1</v>
      </c>
      <c r="N194" s="291" t="s">
        <v>41</v>
      </c>
      <c r="O194" s="91"/>
      <c r="P194" s="235">
        <f>O194*H194</f>
        <v>0</v>
      </c>
      <c r="Q194" s="235">
        <v>0.04</v>
      </c>
      <c r="R194" s="235">
        <f>Q194*H194</f>
        <v>0.08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207</v>
      </c>
      <c r="AT194" s="237" t="s">
        <v>328</v>
      </c>
      <c r="AU194" s="237" t="s">
        <v>85</v>
      </c>
      <c r="AY194" s="17" t="s">
        <v>170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188</v>
      </c>
      <c r="BM194" s="237" t="s">
        <v>1212</v>
      </c>
    </row>
    <row r="195" spans="1:47" s="2" customFormat="1" ht="12">
      <c r="A195" s="38"/>
      <c r="B195" s="39"/>
      <c r="C195" s="40"/>
      <c r="D195" s="239" t="s">
        <v>180</v>
      </c>
      <c r="E195" s="40"/>
      <c r="F195" s="240" t="s">
        <v>987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180</v>
      </c>
      <c r="AU195" s="17" t="s">
        <v>85</v>
      </c>
    </row>
    <row r="196" spans="1:51" s="13" customFormat="1" ht="12">
      <c r="A196" s="13"/>
      <c r="B196" s="250"/>
      <c r="C196" s="251"/>
      <c r="D196" s="239" t="s">
        <v>273</v>
      </c>
      <c r="E196" s="252" t="s">
        <v>1175</v>
      </c>
      <c r="F196" s="253" t="s">
        <v>85</v>
      </c>
      <c r="G196" s="251"/>
      <c r="H196" s="254">
        <v>2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273</v>
      </c>
      <c r="AU196" s="260" t="s">
        <v>85</v>
      </c>
      <c r="AV196" s="13" t="s">
        <v>85</v>
      </c>
      <c r="AW196" s="13" t="s">
        <v>32</v>
      </c>
      <c r="AX196" s="13" t="s">
        <v>83</v>
      </c>
      <c r="AY196" s="260" t="s">
        <v>170</v>
      </c>
    </row>
    <row r="197" spans="1:65" s="2" customFormat="1" ht="16.5" customHeight="1">
      <c r="A197" s="38"/>
      <c r="B197" s="39"/>
      <c r="C197" s="282" t="s">
        <v>358</v>
      </c>
      <c r="D197" s="282" t="s">
        <v>328</v>
      </c>
      <c r="E197" s="283" t="s">
        <v>989</v>
      </c>
      <c r="F197" s="284" t="s">
        <v>990</v>
      </c>
      <c r="G197" s="285" t="s">
        <v>469</v>
      </c>
      <c r="H197" s="286">
        <v>2</v>
      </c>
      <c r="I197" s="287"/>
      <c r="J197" s="288">
        <f>ROUND(I197*H197,2)</f>
        <v>0</v>
      </c>
      <c r="K197" s="284" t="s">
        <v>191</v>
      </c>
      <c r="L197" s="289"/>
      <c r="M197" s="290" t="s">
        <v>1</v>
      </c>
      <c r="N197" s="291" t="s">
        <v>41</v>
      </c>
      <c r="O197" s="91"/>
      <c r="P197" s="235">
        <f>O197*H197</f>
        <v>0</v>
      </c>
      <c r="Q197" s="235">
        <v>0.04</v>
      </c>
      <c r="R197" s="235">
        <f>Q197*H197</f>
        <v>0.08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207</v>
      </c>
      <c r="AT197" s="237" t="s">
        <v>328</v>
      </c>
      <c r="AU197" s="237" t="s">
        <v>85</v>
      </c>
      <c r="AY197" s="17" t="s">
        <v>170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188</v>
      </c>
      <c r="BM197" s="237" t="s">
        <v>1213</v>
      </c>
    </row>
    <row r="198" spans="1:47" s="2" customFormat="1" ht="12">
      <c r="A198" s="38"/>
      <c r="B198" s="39"/>
      <c r="C198" s="40"/>
      <c r="D198" s="239" t="s">
        <v>180</v>
      </c>
      <c r="E198" s="40"/>
      <c r="F198" s="240" t="s">
        <v>990</v>
      </c>
      <c r="G198" s="40"/>
      <c r="H198" s="40"/>
      <c r="I198" s="241"/>
      <c r="J198" s="40"/>
      <c r="K198" s="40"/>
      <c r="L198" s="44"/>
      <c r="M198" s="242"/>
      <c r="N198" s="24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180</v>
      </c>
      <c r="AU198" s="17" t="s">
        <v>85</v>
      </c>
    </row>
    <row r="199" spans="1:51" s="13" customFormat="1" ht="12">
      <c r="A199" s="13"/>
      <c r="B199" s="250"/>
      <c r="C199" s="251"/>
      <c r="D199" s="239" t="s">
        <v>273</v>
      </c>
      <c r="E199" s="252" t="s">
        <v>1176</v>
      </c>
      <c r="F199" s="253" t="s">
        <v>85</v>
      </c>
      <c r="G199" s="251"/>
      <c r="H199" s="254">
        <v>2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273</v>
      </c>
      <c r="AU199" s="260" t="s">
        <v>85</v>
      </c>
      <c r="AV199" s="13" t="s">
        <v>85</v>
      </c>
      <c r="AW199" s="13" t="s">
        <v>32</v>
      </c>
      <c r="AX199" s="13" t="s">
        <v>83</v>
      </c>
      <c r="AY199" s="260" t="s">
        <v>170</v>
      </c>
    </row>
    <row r="200" spans="1:65" s="2" customFormat="1" ht="16.5" customHeight="1">
      <c r="A200" s="38"/>
      <c r="B200" s="39"/>
      <c r="C200" s="282" t="s">
        <v>363</v>
      </c>
      <c r="D200" s="282" t="s">
        <v>328</v>
      </c>
      <c r="E200" s="283" t="s">
        <v>992</v>
      </c>
      <c r="F200" s="284" t="s">
        <v>993</v>
      </c>
      <c r="G200" s="285" t="s">
        <v>469</v>
      </c>
      <c r="H200" s="286">
        <v>1</v>
      </c>
      <c r="I200" s="287"/>
      <c r="J200" s="288">
        <f>ROUND(I200*H200,2)</f>
        <v>0</v>
      </c>
      <c r="K200" s="284" t="s">
        <v>191</v>
      </c>
      <c r="L200" s="289"/>
      <c r="M200" s="290" t="s">
        <v>1</v>
      </c>
      <c r="N200" s="291" t="s">
        <v>41</v>
      </c>
      <c r="O200" s="91"/>
      <c r="P200" s="235">
        <f>O200*H200</f>
        <v>0</v>
      </c>
      <c r="Q200" s="235">
        <v>0.04</v>
      </c>
      <c r="R200" s="235">
        <f>Q200*H200</f>
        <v>0.04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207</v>
      </c>
      <c r="AT200" s="237" t="s">
        <v>328</v>
      </c>
      <c r="AU200" s="237" t="s">
        <v>85</v>
      </c>
      <c r="AY200" s="17" t="s">
        <v>170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188</v>
      </c>
      <c r="BM200" s="237" t="s">
        <v>1214</v>
      </c>
    </row>
    <row r="201" spans="1:47" s="2" customFormat="1" ht="12">
      <c r="A201" s="38"/>
      <c r="B201" s="39"/>
      <c r="C201" s="40"/>
      <c r="D201" s="239" t="s">
        <v>180</v>
      </c>
      <c r="E201" s="40"/>
      <c r="F201" s="240" t="s">
        <v>993</v>
      </c>
      <c r="G201" s="40"/>
      <c r="H201" s="40"/>
      <c r="I201" s="241"/>
      <c r="J201" s="40"/>
      <c r="K201" s="40"/>
      <c r="L201" s="44"/>
      <c r="M201" s="242"/>
      <c r="N201" s="24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180</v>
      </c>
      <c r="AU201" s="17" t="s">
        <v>85</v>
      </c>
    </row>
    <row r="202" spans="1:51" s="13" customFormat="1" ht="12">
      <c r="A202" s="13"/>
      <c r="B202" s="250"/>
      <c r="C202" s="251"/>
      <c r="D202" s="239" t="s">
        <v>273</v>
      </c>
      <c r="E202" s="252" t="s">
        <v>1177</v>
      </c>
      <c r="F202" s="253" t="s">
        <v>83</v>
      </c>
      <c r="G202" s="251"/>
      <c r="H202" s="254">
        <v>1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273</v>
      </c>
      <c r="AU202" s="260" t="s">
        <v>85</v>
      </c>
      <c r="AV202" s="13" t="s">
        <v>85</v>
      </c>
      <c r="AW202" s="13" t="s">
        <v>32</v>
      </c>
      <c r="AX202" s="13" t="s">
        <v>83</v>
      </c>
      <c r="AY202" s="260" t="s">
        <v>170</v>
      </c>
    </row>
    <row r="203" spans="1:65" s="2" customFormat="1" ht="16.5" customHeight="1">
      <c r="A203" s="38"/>
      <c r="B203" s="39"/>
      <c r="C203" s="282" t="s">
        <v>370</v>
      </c>
      <c r="D203" s="282" t="s">
        <v>328</v>
      </c>
      <c r="E203" s="283" t="s">
        <v>995</v>
      </c>
      <c r="F203" s="284" t="s">
        <v>996</v>
      </c>
      <c r="G203" s="285" t="s">
        <v>469</v>
      </c>
      <c r="H203" s="286">
        <v>1</v>
      </c>
      <c r="I203" s="287"/>
      <c r="J203" s="288">
        <f>ROUND(I203*H203,2)</f>
        <v>0</v>
      </c>
      <c r="K203" s="284" t="s">
        <v>191</v>
      </c>
      <c r="L203" s="289"/>
      <c r="M203" s="290" t="s">
        <v>1</v>
      </c>
      <c r="N203" s="291" t="s">
        <v>41</v>
      </c>
      <c r="O203" s="91"/>
      <c r="P203" s="235">
        <f>O203*H203</f>
        <v>0</v>
      </c>
      <c r="Q203" s="235">
        <v>0.04</v>
      </c>
      <c r="R203" s="235">
        <f>Q203*H203</f>
        <v>0.04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207</v>
      </c>
      <c r="AT203" s="237" t="s">
        <v>328</v>
      </c>
      <c r="AU203" s="237" t="s">
        <v>85</v>
      </c>
      <c r="AY203" s="17" t="s">
        <v>170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188</v>
      </c>
      <c r="BM203" s="237" t="s">
        <v>1215</v>
      </c>
    </row>
    <row r="204" spans="1:47" s="2" customFormat="1" ht="12">
      <c r="A204" s="38"/>
      <c r="B204" s="39"/>
      <c r="C204" s="40"/>
      <c r="D204" s="239" t="s">
        <v>180</v>
      </c>
      <c r="E204" s="40"/>
      <c r="F204" s="240" t="s">
        <v>993</v>
      </c>
      <c r="G204" s="40"/>
      <c r="H204" s="40"/>
      <c r="I204" s="241"/>
      <c r="J204" s="40"/>
      <c r="K204" s="40"/>
      <c r="L204" s="44"/>
      <c r="M204" s="242"/>
      <c r="N204" s="243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180</v>
      </c>
      <c r="AU204" s="17" t="s">
        <v>85</v>
      </c>
    </row>
    <row r="205" spans="1:51" s="13" customFormat="1" ht="12">
      <c r="A205" s="13"/>
      <c r="B205" s="250"/>
      <c r="C205" s="251"/>
      <c r="D205" s="239" t="s">
        <v>273</v>
      </c>
      <c r="E205" s="252" t="s">
        <v>1178</v>
      </c>
      <c r="F205" s="253" t="s">
        <v>83</v>
      </c>
      <c r="G205" s="251"/>
      <c r="H205" s="254">
        <v>1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273</v>
      </c>
      <c r="AU205" s="260" t="s">
        <v>85</v>
      </c>
      <c r="AV205" s="13" t="s">
        <v>85</v>
      </c>
      <c r="AW205" s="13" t="s">
        <v>32</v>
      </c>
      <c r="AX205" s="13" t="s">
        <v>83</v>
      </c>
      <c r="AY205" s="260" t="s">
        <v>170</v>
      </c>
    </row>
    <row r="206" spans="1:65" s="2" customFormat="1" ht="24.15" customHeight="1">
      <c r="A206" s="38"/>
      <c r="B206" s="39"/>
      <c r="C206" s="226" t="s">
        <v>376</v>
      </c>
      <c r="D206" s="226" t="s">
        <v>173</v>
      </c>
      <c r="E206" s="227" t="s">
        <v>1216</v>
      </c>
      <c r="F206" s="228" t="s">
        <v>1217</v>
      </c>
      <c r="G206" s="229" t="s">
        <v>469</v>
      </c>
      <c r="H206" s="230">
        <v>28</v>
      </c>
      <c r="I206" s="231"/>
      <c r="J206" s="232">
        <f>ROUND(I206*H206,2)</f>
        <v>0</v>
      </c>
      <c r="K206" s="228" t="s">
        <v>191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188</v>
      </c>
      <c r="AT206" s="237" t="s">
        <v>173</v>
      </c>
      <c r="AU206" s="237" t="s">
        <v>85</v>
      </c>
      <c r="AY206" s="17" t="s">
        <v>170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188</v>
      </c>
      <c r="BM206" s="237" t="s">
        <v>1218</v>
      </c>
    </row>
    <row r="207" spans="1:47" s="2" customFormat="1" ht="12">
      <c r="A207" s="38"/>
      <c r="B207" s="39"/>
      <c r="C207" s="40"/>
      <c r="D207" s="239" t="s">
        <v>180</v>
      </c>
      <c r="E207" s="40"/>
      <c r="F207" s="240" t="s">
        <v>1219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180</v>
      </c>
      <c r="AU207" s="17" t="s">
        <v>85</v>
      </c>
    </row>
    <row r="208" spans="1:51" s="14" customFormat="1" ht="12">
      <c r="A208" s="14"/>
      <c r="B208" s="261"/>
      <c r="C208" s="262"/>
      <c r="D208" s="239" t="s">
        <v>273</v>
      </c>
      <c r="E208" s="263" t="s">
        <v>1</v>
      </c>
      <c r="F208" s="264" t="s">
        <v>955</v>
      </c>
      <c r="G208" s="262"/>
      <c r="H208" s="263" t="s">
        <v>1</v>
      </c>
      <c r="I208" s="265"/>
      <c r="J208" s="262"/>
      <c r="K208" s="262"/>
      <c r="L208" s="266"/>
      <c r="M208" s="267"/>
      <c r="N208" s="268"/>
      <c r="O208" s="268"/>
      <c r="P208" s="268"/>
      <c r="Q208" s="268"/>
      <c r="R208" s="268"/>
      <c r="S208" s="268"/>
      <c r="T208" s="26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0" t="s">
        <v>273</v>
      </c>
      <c r="AU208" s="270" t="s">
        <v>85</v>
      </c>
      <c r="AV208" s="14" t="s">
        <v>83</v>
      </c>
      <c r="AW208" s="14" t="s">
        <v>32</v>
      </c>
      <c r="AX208" s="14" t="s">
        <v>76</v>
      </c>
      <c r="AY208" s="270" t="s">
        <v>170</v>
      </c>
    </row>
    <row r="209" spans="1:51" s="14" customFormat="1" ht="12">
      <c r="A209" s="14"/>
      <c r="B209" s="261"/>
      <c r="C209" s="262"/>
      <c r="D209" s="239" t="s">
        <v>273</v>
      </c>
      <c r="E209" s="263" t="s">
        <v>1</v>
      </c>
      <c r="F209" s="264" t="s">
        <v>947</v>
      </c>
      <c r="G209" s="262"/>
      <c r="H209" s="263" t="s">
        <v>1</v>
      </c>
      <c r="I209" s="265"/>
      <c r="J209" s="262"/>
      <c r="K209" s="262"/>
      <c r="L209" s="266"/>
      <c r="M209" s="267"/>
      <c r="N209" s="268"/>
      <c r="O209" s="268"/>
      <c r="P209" s="268"/>
      <c r="Q209" s="268"/>
      <c r="R209" s="268"/>
      <c r="S209" s="268"/>
      <c r="T209" s="26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0" t="s">
        <v>273</v>
      </c>
      <c r="AU209" s="270" t="s">
        <v>85</v>
      </c>
      <c r="AV209" s="14" t="s">
        <v>83</v>
      </c>
      <c r="AW209" s="14" t="s">
        <v>32</v>
      </c>
      <c r="AX209" s="14" t="s">
        <v>76</v>
      </c>
      <c r="AY209" s="270" t="s">
        <v>170</v>
      </c>
    </row>
    <row r="210" spans="1:51" s="14" customFormat="1" ht="12">
      <c r="A210" s="14"/>
      <c r="B210" s="261"/>
      <c r="C210" s="262"/>
      <c r="D210" s="239" t="s">
        <v>273</v>
      </c>
      <c r="E210" s="263" t="s">
        <v>1</v>
      </c>
      <c r="F210" s="264" t="s">
        <v>957</v>
      </c>
      <c r="G210" s="262"/>
      <c r="H210" s="263" t="s">
        <v>1</v>
      </c>
      <c r="I210" s="265"/>
      <c r="J210" s="262"/>
      <c r="K210" s="262"/>
      <c r="L210" s="266"/>
      <c r="M210" s="267"/>
      <c r="N210" s="268"/>
      <c r="O210" s="268"/>
      <c r="P210" s="268"/>
      <c r="Q210" s="268"/>
      <c r="R210" s="268"/>
      <c r="S210" s="268"/>
      <c r="T210" s="26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0" t="s">
        <v>273</v>
      </c>
      <c r="AU210" s="270" t="s">
        <v>85</v>
      </c>
      <c r="AV210" s="14" t="s">
        <v>83</v>
      </c>
      <c r="AW210" s="14" t="s">
        <v>32</v>
      </c>
      <c r="AX210" s="14" t="s">
        <v>76</v>
      </c>
      <c r="AY210" s="270" t="s">
        <v>170</v>
      </c>
    </row>
    <row r="211" spans="1:51" s="13" customFormat="1" ht="12">
      <c r="A211" s="13"/>
      <c r="B211" s="250"/>
      <c r="C211" s="251"/>
      <c r="D211" s="239" t="s">
        <v>273</v>
      </c>
      <c r="E211" s="252" t="s">
        <v>1179</v>
      </c>
      <c r="F211" s="253" t="s">
        <v>1220</v>
      </c>
      <c r="G211" s="251"/>
      <c r="H211" s="254">
        <v>28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273</v>
      </c>
      <c r="AU211" s="260" t="s">
        <v>85</v>
      </c>
      <c r="AV211" s="13" t="s">
        <v>85</v>
      </c>
      <c r="AW211" s="13" t="s">
        <v>32</v>
      </c>
      <c r="AX211" s="13" t="s">
        <v>83</v>
      </c>
      <c r="AY211" s="260" t="s">
        <v>170</v>
      </c>
    </row>
    <row r="212" spans="1:65" s="2" customFormat="1" ht="16.5" customHeight="1">
      <c r="A212" s="38"/>
      <c r="B212" s="39"/>
      <c r="C212" s="282" t="s">
        <v>382</v>
      </c>
      <c r="D212" s="282" t="s">
        <v>328</v>
      </c>
      <c r="E212" s="283" t="s">
        <v>959</v>
      </c>
      <c r="F212" s="284" t="s">
        <v>960</v>
      </c>
      <c r="G212" s="285" t="s">
        <v>469</v>
      </c>
      <c r="H212" s="286">
        <v>9</v>
      </c>
      <c r="I212" s="287"/>
      <c r="J212" s="288">
        <f>ROUND(I212*H212,2)</f>
        <v>0</v>
      </c>
      <c r="K212" s="284" t="s">
        <v>191</v>
      </c>
      <c r="L212" s="289"/>
      <c r="M212" s="290" t="s">
        <v>1</v>
      </c>
      <c r="N212" s="291" t="s">
        <v>41</v>
      </c>
      <c r="O212" s="91"/>
      <c r="P212" s="235">
        <f>O212*H212</f>
        <v>0</v>
      </c>
      <c r="Q212" s="235">
        <v>0.04</v>
      </c>
      <c r="R212" s="235">
        <f>Q212*H212</f>
        <v>0.36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207</v>
      </c>
      <c r="AT212" s="237" t="s">
        <v>328</v>
      </c>
      <c r="AU212" s="237" t="s">
        <v>85</v>
      </c>
      <c r="AY212" s="17" t="s">
        <v>170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188</v>
      </c>
      <c r="BM212" s="237" t="s">
        <v>1221</v>
      </c>
    </row>
    <row r="213" spans="1:47" s="2" customFormat="1" ht="12">
      <c r="A213" s="38"/>
      <c r="B213" s="39"/>
      <c r="C213" s="40"/>
      <c r="D213" s="239" t="s">
        <v>180</v>
      </c>
      <c r="E213" s="40"/>
      <c r="F213" s="240" t="s">
        <v>960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180</v>
      </c>
      <c r="AU213" s="17" t="s">
        <v>85</v>
      </c>
    </row>
    <row r="214" spans="1:51" s="13" customFormat="1" ht="12">
      <c r="A214" s="13"/>
      <c r="B214" s="250"/>
      <c r="C214" s="251"/>
      <c r="D214" s="239" t="s">
        <v>273</v>
      </c>
      <c r="E214" s="252" t="s">
        <v>1165</v>
      </c>
      <c r="F214" s="253" t="s">
        <v>211</v>
      </c>
      <c r="G214" s="251"/>
      <c r="H214" s="254">
        <v>9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273</v>
      </c>
      <c r="AU214" s="260" t="s">
        <v>85</v>
      </c>
      <c r="AV214" s="13" t="s">
        <v>85</v>
      </c>
      <c r="AW214" s="13" t="s">
        <v>32</v>
      </c>
      <c r="AX214" s="13" t="s">
        <v>83</v>
      </c>
      <c r="AY214" s="260" t="s">
        <v>170</v>
      </c>
    </row>
    <row r="215" spans="1:65" s="2" customFormat="1" ht="16.5" customHeight="1">
      <c r="A215" s="38"/>
      <c r="B215" s="39"/>
      <c r="C215" s="282" t="s">
        <v>7</v>
      </c>
      <c r="D215" s="282" t="s">
        <v>328</v>
      </c>
      <c r="E215" s="283" t="s">
        <v>968</v>
      </c>
      <c r="F215" s="284" t="s">
        <v>969</v>
      </c>
      <c r="G215" s="285" t="s">
        <v>469</v>
      </c>
      <c r="H215" s="286">
        <v>9</v>
      </c>
      <c r="I215" s="287"/>
      <c r="J215" s="288">
        <f>ROUND(I215*H215,2)</f>
        <v>0</v>
      </c>
      <c r="K215" s="284" t="s">
        <v>191</v>
      </c>
      <c r="L215" s="289"/>
      <c r="M215" s="290" t="s">
        <v>1</v>
      </c>
      <c r="N215" s="291" t="s">
        <v>41</v>
      </c>
      <c r="O215" s="91"/>
      <c r="P215" s="235">
        <f>O215*H215</f>
        <v>0</v>
      </c>
      <c r="Q215" s="235">
        <v>0.04</v>
      </c>
      <c r="R215" s="235">
        <f>Q215*H215</f>
        <v>0.36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207</v>
      </c>
      <c r="AT215" s="237" t="s">
        <v>328</v>
      </c>
      <c r="AU215" s="237" t="s">
        <v>85</v>
      </c>
      <c r="AY215" s="17" t="s">
        <v>170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83</v>
      </c>
      <c r="BK215" s="238">
        <f>ROUND(I215*H215,2)</f>
        <v>0</v>
      </c>
      <c r="BL215" s="17" t="s">
        <v>188</v>
      </c>
      <c r="BM215" s="237" t="s">
        <v>1222</v>
      </c>
    </row>
    <row r="216" spans="1:47" s="2" customFormat="1" ht="12">
      <c r="A216" s="38"/>
      <c r="B216" s="39"/>
      <c r="C216" s="40"/>
      <c r="D216" s="239" t="s">
        <v>180</v>
      </c>
      <c r="E216" s="40"/>
      <c r="F216" s="240" t="s">
        <v>969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180</v>
      </c>
      <c r="AU216" s="17" t="s">
        <v>85</v>
      </c>
    </row>
    <row r="217" spans="1:51" s="13" customFormat="1" ht="12">
      <c r="A217" s="13"/>
      <c r="B217" s="250"/>
      <c r="C217" s="251"/>
      <c r="D217" s="239" t="s">
        <v>273</v>
      </c>
      <c r="E217" s="252" t="s">
        <v>1166</v>
      </c>
      <c r="F217" s="253" t="s">
        <v>211</v>
      </c>
      <c r="G217" s="251"/>
      <c r="H217" s="254">
        <v>9</v>
      </c>
      <c r="I217" s="255"/>
      <c r="J217" s="251"/>
      <c r="K217" s="251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273</v>
      </c>
      <c r="AU217" s="260" t="s">
        <v>85</v>
      </c>
      <c r="AV217" s="13" t="s">
        <v>85</v>
      </c>
      <c r="AW217" s="13" t="s">
        <v>32</v>
      </c>
      <c r="AX217" s="13" t="s">
        <v>83</v>
      </c>
      <c r="AY217" s="260" t="s">
        <v>170</v>
      </c>
    </row>
    <row r="218" spans="1:65" s="2" customFormat="1" ht="16.5" customHeight="1">
      <c r="A218" s="38"/>
      <c r="B218" s="39"/>
      <c r="C218" s="282" t="s">
        <v>393</v>
      </c>
      <c r="D218" s="282" t="s">
        <v>328</v>
      </c>
      <c r="E218" s="283" t="s">
        <v>971</v>
      </c>
      <c r="F218" s="284" t="s">
        <v>972</v>
      </c>
      <c r="G218" s="285" t="s">
        <v>469</v>
      </c>
      <c r="H218" s="286">
        <v>10</v>
      </c>
      <c r="I218" s="287"/>
      <c r="J218" s="288">
        <f>ROUND(I218*H218,2)</f>
        <v>0</v>
      </c>
      <c r="K218" s="284" t="s">
        <v>191</v>
      </c>
      <c r="L218" s="289"/>
      <c r="M218" s="290" t="s">
        <v>1</v>
      </c>
      <c r="N218" s="291" t="s">
        <v>41</v>
      </c>
      <c r="O218" s="91"/>
      <c r="P218" s="235">
        <f>O218*H218</f>
        <v>0</v>
      </c>
      <c r="Q218" s="235">
        <v>0.04</v>
      </c>
      <c r="R218" s="235">
        <f>Q218*H218</f>
        <v>0.4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207</v>
      </c>
      <c r="AT218" s="237" t="s">
        <v>328</v>
      </c>
      <c r="AU218" s="237" t="s">
        <v>85</v>
      </c>
      <c r="AY218" s="17" t="s">
        <v>170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83</v>
      </c>
      <c r="BK218" s="238">
        <f>ROUND(I218*H218,2)</f>
        <v>0</v>
      </c>
      <c r="BL218" s="17" t="s">
        <v>188</v>
      </c>
      <c r="BM218" s="237" t="s">
        <v>1223</v>
      </c>
    </row>
    <row r="219" spans="1:47" s="2" customFormat="1" ht="12">
      <c r="A219" s="38"/>
      <c r="B219" s="39"/>
      <c r="C219" s="40"/>
      <c r="D219" s="239" t="s">
        <v>180</v>
      </c>
      <c r="E219" s="40"/>
      <c r="F219" s="240" t="s">
        <v>972</v>
      </c>
      <c r="G219" s="40"/>
      <c r="H219" s="40"/>
      <c r="I219" s="241"/>
      <c r="J219" s="40"/>
      <c r="K219" s="40"/>
      <c r="L219" s="44"/>
      <c r="M219" s="242"/>
      <c r="N219" s="24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180</v>
      </c>
      <c r="AU219" s="17" t="s">
        <v>85</v>
      </c>
    </row>
    <row r="220" spans="1:51" s="13" customFormat="1" ht="12">
      <c r="A220" s="13"/>
      <c r="B220" s="250"/>
      <c r="C220" s="251"/>
      <c r="D220" s="239" t="s">
        <v>273</v>
      </c>
      <c r="E220" s="252" t="s">
        <v>1167</v>
      </c>
      <c r="F220" s="253" t="s">
        <v>216</v>
      </c>
      <c r="G220" s="251"/>
      <c r="H220" s="254">
        <v>10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273</v>
      </c>
      <c r="AU220" s="260" t="s">
        <v>85</v>
      </c>
      <c r="AV220" s="13" t="s">
        <v>85</v>
      </c>
      <c r="AW220" s="13" t="s">
        <v>32</v>
      </c>
      <c r="AX220" s="13" t="s">
        <v>83</v>
      </c>
      <c r="AY220" s="260" t="s">
        <v>170</v>
      </c>
    </row>
    <row r="221" spans="1:65" s="2" customFormat="1" ht="24.15" customHeight="1">
      <c r="A221" s="38"/>
      <c r="B221" s="39"/>
      <c r="C221" s="226" t="s">
        <v>397</v>
      </c>
      <c r="D221" s="226" t="s">
        <v>173</v>
      </c>
      <c r="E221" s="227" t="s">
        <v>1224</v>
      </c>
      <c r="F221" s="228" t="s">
        <v>1225</v>
      </c>
      <c r="G221" s="229" t="s">
        <v>469</v>
      </c>
      <c r="H221" s="230">
        <v>196</v>
      </c>
      <c r="I221" s="231"/>
      <c r="J221" s="232">
        <f>ROUND(I221*H221,2)</f>
        <v>0</v>
      </c>
      <c r="K221" s="228" t="s">
        <v>191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188</v>
      </c>
      <c r="AT221" s="237" t="s">
        <v>173</v>
      </c>
      <c r="AU221" s="237" t="s">
        <v>85</v>
      </c>
      <c r="AY221" s="17" t="s">
        <v>170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188</v>
      </c>
      <c r="BM221" s="237" t="s">
        <v>1226</v>
      </c>
    </row>
    <row r="222" spans="1:47" s="2" customFormat="1" ht="12">
      <c r="A222" s="38"/>
      <c r="B222" s="39"/>
      <c r="C222" s="40"/>
      <c r="D222" s="239" t="s">
        <v>180</v>
      </c>
      <c r="E222" s="40"/>
      <c r="F222" s="240" t="s">
        <v>1227</v>
      </c>
      <c r="G222" s="40"/>
      <c r="H222" s="40"/>
      <c r="I222" s="241"/>
      <c r="J222" s="40"/>
      <c r="K222" s="40"/>
      <c r="L222" s="44"/>
      <c r="M222" s="242"/>
      <c r="N222" s="24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180</v>
      </c>
      <c r="AU222" s="17" t="s">
        <v>85</v>
      </c>
    </row>
    <row r="223" spans="1:51" s="14" customFormat="1" ht="12">
      <c r="A223" s="14"/>
      <c r="B223" s="261"/>
      <c r="C223" s="262"/>
      <c r="D223" s="239" t="s">
        <v>273</v>
      </c>
      <c r="E223" s="263" t="s">
        <v>1</v>
      </c>
      <c r="F223" s="264" t="s">
        <v>955</v>
      </c>
      <c r="G223" s="262"/>
      <c r="H223" s="263" t="s">
        <v>1</v>
      </c>
      <c r="I223" s="265"/>
      <c r="J223" s="262"/>
      <c r="K223" s="262"/>
      <c r="L223" s="266"/>
      <c r="M223" s="267"/>
      <c r="N223" s="268"/>
      <c r="O223" s="268"/>
      <c r="P223" s="268"/>
      <c r="Q223" s="268"/>
      <c r="R223" s="268"/>
      <c r="S223" s="268"/>
      <c r="T223" s="26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0" t="s">
        <v>273</v>
      </c>
      <c r="AU223" s="270" t="s">
        <v>85</v>
      </c>
      <c r="AV223" s="14" t="s">
        <v>83</v>
      </c>
      <c r="AW223" s="14" t="s">
        <v>32</v>
      </c>
      <c r="AX223" s="14" t="s">
        <v>76</v>
      </c>
      <c r="AY223" s="270" t="s">
        <v>170</v>
      </c>
    </row>
    <row r="224" spans="1:51" s="14" customFormat="1" ht="12">
      <c r="A224" s="14"/>
      <c r="B224" s="261"/>
      <c r="C224" s="262"/>
      <c r="D224" s="239" t="s">
        <v>273</v>
      </c>
      <c r="E224" s="263" t="s">
        <v>1</v>
      </c>
      <c r="F224" s="264" t="s">
        <v>957</v>
      </c>
      <c r="G224" s="262"/>
      <c r="H224" s="263" t="s">
        <v>1</v>
      </c>
      <c r="I224" s="265"/>
      <c r="J224" s="262"/>
      <c r="K224" s="262"/>
      <c r="L224" s="266"/>
      <c r="M224" s="267"/>
      <c r="N224" s="268"/>
      <c r="O224" s="268"/>
      <c r="P224" s="268"/>
      <c r="Q224" s="268"/>
      <c r="R224" s="268"/>
      <c r="S224" s="268"/>
      <c r="T224" s="26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0" t="s">
        <v>273</v>
      </c>
      <c r="AU224" s="270" t="s">
        <v>85</v>
      </c>
      <c r="AV224" s="14" t="s">
        <v>83</v>
      </c>
      <c r="AW224" s="14" t="s">
        <v>32</v>
      </c>
      <c r="AX224" s="14" t="s">
        <v>76</v>
      </c>
      <c r="AY224" s="270" t="s">
        <v>170</v>
      </c>
    </row>
    <row r="225" spans="1:51" s="14" customFormat="1" ht="12">
      <c r="A225" s="14"/>
      <c r="B225" s="261"/>
      <c r="C225" s="262"/>
      <c r="D225" s="239" t="s">
        <v>273</v>
      </c>
      <c r="E225" s="263" t="s">
        <v>1</v>
      </c>
      <c r="F225" s="264" t="s">
        <v>956</v>
      </c>
      <c r="G225" s="262"/>
      <c r="H225" s="263" t="s">
        <v>1</v>
      </c>
      <c r="I225" s="265"/>
      <c r="J225" s="262"/>
      <c r="K225" s="262"/>
      <c r="L225" s="266"/>
      <c r="M225" s="267"/>
      <c r="N225" s="268"/>
      <c r="O225" s="268"/>
      <c r="P225" s="268"/>
      <c r="Q225" s="268"/>
      <c r="R225" s="268"/>
      <c r="S225" s="268"/>
      <c r="T225" s="26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0" t="s">
        <v>273</v>
      </c>
      <c r="AU225" s="270" t="s">
        <v>85</v>
      </c>
      <c r="AV225" s="14" t="s">
        <v>83</v>
      </c>
      <c r="AW225" s="14" t="s">
        <v>32</v>
      </c>
      <c r="AX225" s="14" t="s">
        <v>76</v>
      </c>
      <c r="AY225" s="270" t="s">
        <v>170</v>
      </c>
    </row>
    <row r="226" spans="1:51" s="13" customFormat="1" ht="12">
      <c r="A226" s="13"/>
      <c r="B226" s="250"/>
      <c r="C226" s="251"/>
      <c r="D226" s="239" t="s">
        <v>273</v>
      </c>
      <c r="E226" s="252" t="s">
        <v>1163</v>
      </c>
      <c r="F226" s="253" t="s">
        <v>958</v>
      </c>
      <c r="G226" s="251"/>
      <c r="H226" s="254">
        <v>196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273</v>
      </c>
      <c r="AU226" s="260" t="s">
        <v>85</v>
      </c>
      <c r="AV226" s="13" t="s">
        <v>85</v>
      </c>
      <c r="AW226" s="13" t="s">
        <v>32</v>
      </c>
      <c r="AX226" s="13" t="s">
        <v>83</v>
      </c>
      <c r="AY226" s="260" t="s">
        <v>170</v>
      </c>
    </row>
    <row r="227" spans="1:65" s="2" customFormat="1" ht="16.5" customHeight="1">
      <c r="A227" s="38"/>
      <c r="B227" s="39"/>
      <c r="C227" s="282" t="s">
        <v>404</v>
      </c>
      <c r="D227" s="282" t="s">
        <v>328</v>
      </c>
      <c r="E227" s="283" t="s">
        <v>959</v>
      </c>
      <c r="F227" s="284" t="s">
        <v>960</v>
      </c>
      <c r="G227" s="285" t="s">
        <v>469</v>
      </c>
      <c r="H227" s="286">
        <v>15</v>
      </c>
      <c r="I227" s="287"/>
      <c r="J227" s="288">
        <f>ROUND(I227*H227,2)</f>
        <v>0</v>
      </c>
      <c r="K227" s="284" t="s">
        <v>191</v>
      </c>
      <c r="L227" s="289"/>
      <c r="M227" s="290" t="s">
        <v>1</v>
      </c>
      <c r="N227" s="291" t="s">
        <v>41</v>
      </c>
      <c r="O227" s="91"/>
      <c r="P227" s="235">
        <f>O227*H227</f>
        <v>0</v>
      </c>
      <c r="Q227" s="235">
        <v>0.04</v>
      </c>
      <c r="R227" s="235">
        <f>Q227*H227</f>
        <v>0.6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207</v>
      </c>
      <c r="AT227" s="237" t="s">
        <v>328</v>
      </c>
      <c r="AU227" s="237" t="s">
        <v>85</v>
      </c>
      <c r="AY227" s="17" t="s">
        <v>170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83</v>
      </c>
      <c r="BK227" s="238">
        <f>ROUND(I227*H227,2)</f>
        <v>0</v>
      </c>
      <c r="BL227" s="17" t="s">
        <v>188</v>
      </c>
      <c r="BM227" s="237" t="s">
        <v>1228</v>
      </c>
    </row>
    <row r="228" spans="1:47" s="2" customFormat="1" ht="12">
      <c r="A228" s="38"/>
      <c r="B228" s="39"/>
      <c r="C228" s="40"/>
      <c r="D228" s="239" t="s">
        <v>180</v>
      </c>
      <c r="E228" s="40"/>
      <c r="F228" s="240" t="s">
        <v>960</v>
      </c>
      <c r="G228" s="40"/>
      <c r="H228" s="40"/>
      <c r="I228" s="241"/>
      <c r="J228" s="40"/>
      <c r="K228" s="40"/>
      <c r="L228" s="44"/>
      <c r="M228" s="242"/>
      <c r="N228" s="243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180</v>
      </c>
      <c r="AU228" s="17" t="s">
        <v>85</v>
      </c>
    </row>
    <row r="229" spans="1:51" s="13" customFormat="1" ht="12">
      <c r="A229" s="13"/>
      <c r="B229" s="250"/>
      <c r="C229" s="251"/>
      <c r="D229" s="239" t="s">
        <v>273</v>
      </c>
      <c r="E229" s="252" t="s">
        <v>861</v>
      </c>
      <c r="F229" s="253" t="s">
        <v>8</v>
      </c>
      <c r="G229" s="251"/>
      <c r="H229" s="254">
        <v>15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273</v>
      </c>
      <c r="AU229" s="260" t="s">
        <v>85</v>
      </c>
      <c r="AV229" s="13" t="s">
        <v>85</v>
      </c>
      <c r="AW229" s="13" t="s">
        <v>32</v>
      </c>
      <c r="AX229" s="13" t="s">
        <v>83</v>
      </c>
      <c r="AY229" s="260" t="s">
        <v>170</v>
      </c>
    </row>
    <row r="230" spans="1:65" s="2" customFormat="1" ht="16.5" customHeight="1">
      <c r="A230" s="38"/>
      <c r="B230" s="39"/>
      <c r="C230" s="282" t="s">
        <v>409</v>
      </c>
      <c r="D230" s="282" t="s">
        <v>328</v>
      </c>
      <c r="E230" s="283" t="s">
        <v>962</v>
      </c>
      <c r="F230" s="284" t="s">
        <v>963</v>
      </c>
      <c r="G230" s="285" t="s">
        <v>469</v>
      </c>
      <c r="H230" s="286">
        <v>15</v>
      </c>
      <c r="I230" s="287"/>
      <c r="J230" s="288">
        <f>ROUND(I230*H230,2)</f>
        <v>0</v>
      </c>
      <c r="K230" s="284" t="s">
        <v>191</v>
      </c>
      <c r="L230" s="289"/>
      <c r="M230" s="290" t="s">
        <v>1</v>
      </c>
      <c r="N230" s="291" t="s">
        <v>41</v>
      </c>
      <c r="O230" s="91"/>
      <c r="P230" s="235">
        <f>O230*H230</f>
        <v>0</v>
      </c>
      <c r="Q230" s="235">
        <v>0.04</v>
      </c>
      <c r="R230" s="235">
        <f>Q230*H230</f>
        <v>0.6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207</v>
      </c>
      <c r="AT230" s="237" t="s">
        <v>328</v>
      </c>
      <c r="AU230" s="237" t="s">
        <v>85</v>
      </c>
      <c r="AY230" s="17" t="s">
        <v>170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83</v>
      </c>
      <c r="BK230" s="238">
        <f>ROUND(I230*H230,2)</f>
        <v>0</v>
      </c>
      <c r="BL230" s="17" t="s">
        <v>188</v>
      </c>
      <c r="BM230" s="237" t="s">
        <v>1229</v>
      </c>
    </row>
    <row r="231" spans="1:47" s="2" customFormat="1" ht="12">
      <c r="A231" s="38"/>
      <c r="B231" s="39"/>
      <c r="C231" s="40"/>
      <c r="D231" s="239" t="s">
        <v>180</v>
      </c>
      <c r="E231" s="40"/>
      <c r="F231" s="240" t="s">
        <v>963</v>
      </c>
      <c r="G231" s="40"/>
      <c r="H231" s="40"/>
      <c r="I231" s="241"/>
      <c r="J231" s="40"/>
      <c r="K231" s="40"/>
      <c r="L231" s="44"/>
      <c r="M231" s="242"/>
      <c r="N231" s="243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180</v>
      </c>
      <c r="AU231" s="17" t="s">
        <v>85</v>
      </c>
    </row>
    <row r="232" spans="1:51" s="13" customFormat="1" ht="12">
      <c r="A232" s="13"/>
      <c r="B232" s="250"/>
      <c r="C232" s="251"/>
      <c r="D232" s="239" t="s">
        <v>273</v>
      </c>
      <c r="E232" s="252" t="s">
        <v>863</v>
      </c>
      <c r="F232" s="253" t="s">
        <v>8</v>
      </c>
      <c r="G232" s="251"/>
      <c r="H232" s="254">
        <v>15</v>
      </c>
      <c r="I232" s="255"/>
      <c r="J232" s="251"/>
      <c r="K232" s="251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273</v>
      </c>
      <c r="AU232" s="260" t="s">
        <v>85</v>
      </c>
      <c r="AV232" s="13" t="s">
        <v>85</v>
      </c>
      <c r="AW232" s="13" t="s">
        <v>32</v>
      </c>
      <c r="AX232" s="13" t="s">
        <v>83</v>
      </c>
      <c r="AY232" s="260" t="s">
        <v>170</v>
      </c>
    </row>
    <row r="233" spans="1:65" s="2" customFormat="1" ht="16.5" customHeight="1">
      <c r="A233" s="38"/>
      <c r="B233" s="39"/>
      <c r="C233" s="282" t="s">
        <v>415</v>
      </c>
      <c r="D233" s="282" t="s">
        <v>328</v>
      </c>
      <c r="E233" s="283" t="s">
        <v>965</v>
      </c>
      <c r="F233" s="284" t="s">
        <v>966</v>
      </c>
      <c r="G233" s="285" t="s">
        <v>469</v>
      </c>
      <c r="H233" s="286">
        <v>25</v>
      </c>
      <c r="I233" s="287"/>
      <c r="J233" s="288">
        <f>ROUND(I233*H233,2)</f>
        <v>0</v>
      </c>
      <c r="K233" s="284" t="s">
        <v>191</v>
      </c>
      <c r="L233" s="289"/>
      <c r="M233" s="290" t="s">
        <v>1</v>
      </c>
      <c r="N233" s="291" t="s">
        <v>41</v>
      </c>
      <c r="O233" s="91"/>
      <c r="P233" s="235">
        <f>O233*H233</f>
        <v>0</v>
      </c>
      <c r="Q233" s="235">
        <v>0.04</v>
      </c>
      <c r="R233" s="235">
        <f>Q233*H233</f>
        <v>1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207</v>
      </c>
      <c r="AT233" s="237" t="s">
        <v>328</v>
      </c>
      <c r="AU233" s="237" t="s">
        <v>85</v>
      </c>
      <c r="AY233" s="17" t="s">
        <v>170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83</v>
      </c>
      <c r="BK233" s="238">
        <f>ROUND(I233*H233,2)</f>
        <v>0</v>
      </c>
      <c r="BL233" s="17" t="s">
        <v>188</v>
      </c>
      <c r="BM233" s="237" t="s">
        <v>1230</v>
      </c>
    </row>
    <row r="234" spans="1:47" s="2" customFormat="1" ht="12">
      <c r="A234" s="38"/>
      <c r="B234" s="39"/>
      <c r="C234" s="40"/>
      <c r="D234" s="239" t="s">
        <v>180</v>
      </c>
      <c r="E234" s="40"/>
      <c r="F234" s="240" t="s">
        <v>966</v>
      </c>
      <c r="G234" s="40"/>
      <c r="H234" s="40"/>
      <c r="I234" s="241"/>
      <c r="J234" s="40"/>
      <c r="K234" s="40"/>
      <c r="L234" s="44"/>
      <c r="M234" s="242"/>
      <c r="N234" s="24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180</v>
      </c>
      <c r="AU234" s="17" t="s">
        <v>85</v>
      </c>
    </row>
    <row r="235" spans="1:51" s="13" customFormat="1" ht="12">
      <c r="A235" s="13"/>
      <c r="B235" s="250"/>
      <c r="C235" s="251"/>
      <c r="D235" s="239" t="s">
        <v>273</v>
      </c>
      <c r="E235" s="252" t="s">
        <v>864</v>
      </c>
      <c r="F235" s="253" t="s">
        <v>409</v>
      </c>
      <c r="G235" s="251"/>
      <c r="H235" s="254">
        <v>25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273</v>
      </c>
      <c r="AU235" s="260" t="s">
        <v>85</v>
      </c>
      <c r="AV235" s="13" t="s">
        <v>85</v>
      </c>
      <c r="AW235" s="13" t="s">
        <v>32</v>
      </c>
      <c r="AX235" s="13" t="s">
        <v>83</v>
      </c>
      <c r="AY235" s="260" t="s">
        <v>170</v>
      </c>
    </row>
    <row r="236" spans="1:65" s="2" customFormat="1" ht="16.5" customHeight="1">
      <c r="A236" s="38"/>
      <c r="B236" s="39"/>
      <c r="C236" s="282" t="s">
        <v>422</v>
      </c>
      <c r="D236" s="282" t="s">
        <v>328</v>
      </c>
      <c r="E236" s="283" t="s">
        <v>968</v>
      </c>
      <c r="F236" s="284" t="s">
        <v>969</v>
      </c>
      <c r="G236" s="285" t="s">
        <v>469</v>
      </c>
      <c r="H236" s="286">
        <v>15</v>
      </c>
      <c r="I236" s="287"/>
      <c r="J236" s="288">
        <f>ROUND(I236*H236,2)</f>
        <v>0</v>
      </c>
      <c r="K236" s="284" t="s">
        <v>191</v>
      </c>
      <c r="L236" s="289"/>
      <c r="M236" s="290" t="s">
        <v>1</v>
      </c>
      <c r="N236" s="291" t="s">
        <v>41</v>
      </c>
      <c r="O236" s="91"/>
      <c r="P236" s="235">
        <f>O236*H236</f>
        <v>0</v>
      </c>
      <c r="Q236" s="235">
        <v>0.04</v>
      </c>
      <c r="R236" s="235">
        <f>Q236*H236</f>
        <v>0.6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207</v>
      </c>
      <c r="AT236" s="237" t="s">
        <v>328</v>
      </c>
      <c r="AU236" s="237" t="s">
        <v>85</v>
      </c>
      <c r="AY236" s="17" t="s">
        <v>170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83</v>
      </c>
      <c r="BK236" s="238">
        <f>ROUND(I236*H236,2)</f>
        <v>0</v>
      </c>
      <c r="BL236" s="17" t="s">
        <v>188</v>
      </c>
      <c r="BM236" s="237" t="s">
        <v>1231</v>
      </c>
    </row>
    <row r="237" spans="1:47" s="2" customFormat="1" ht="12">
      <c r="A237" s="38"/>
      <c r="B237" s="39"/>
      <c r="C237" s="40"/>
      <c r="D237" s="239" t="s">
        <v>180</v>
      </c>
      <c r="E237" s="40"/>
      <c r="F237" s="240" t="s">
        <v>969</v>
      </c>
      <c r="G237" s="40"/>
      <c r="H237" s="40"/>
      <c r="I237" s="241"/>
      <c r="J237" s="40"/>
      <c r="K237" s="40"/>
      <c r="L237" s="44"/>
      <c r="M237" s="242"/>
      <c r="N237" s="24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180</v>
      </c>
      <c r="AU237" s="17" t="s">
        <v>85</v>
      </c>
    </row>
    <row r="238" spans="1:51" s="13" customFormat="1" ht="12">
      <c r="A238" s="13"/>
      <c r="B238" s="250"/>
      <c r="C238" s="251"/>
      <c r="D238" s="239" t="s">
        <v>273</v>
      </c>
      <c r="E238" s="252" t="s">
        <v>865</v>
      </c>
      <c r="F238" s="253" t="s">
        <v>8</v>
      </c>
      <c r="G238" s="251"/>
      <c r="H238" s="254">
        <v>15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273</v>
      </c>
      <c r="AU238" s="260" t="s">
        <v>85</v>
      </c>
      <c r="AV238" s="13" t="s">
        <v>85</v>
      </c>
      <c r="AW238" s="13" t="s">
        <v>32</v>
      </c>
      <c r="AX238" s="13" t="s">
        <v>83</v>
      </c>
      <c r="AY238" s="260" t="s">
        <v>170</v>
      </c>
    </row>
    <row r="239" spans="1:65" s="2" customFormat="1" ht="16.5" customHeight="1">
      <c r="A239" s="38"/>
      <c r="B239" s="39"/>
      <c r="C239" s="282" t="s">
        <v>430</v>
      </c>
      <c r="D239" s="282" t="s">
        <v>328</v>
      </c>
      <c r="E239" s="283" t="s">
        <v>971</v>
      </c>
      <c r="F239" s="284" t="s">
        <v>972</v>
      </c>
      <c r="G239" s="285" t="s">
        <v>469</v>
      </c>
      <c r="H239" s="286">
        <v>25</v>
      </c>
      <c r="I239" s="287"/>
      <c r="J239" s="288">
        <f>ROUND(I239*H239,2)</f>
        <v>0</v>
      </c>
      <c r="K239" s="284" t="s">
        <v>191</v>
      </c>
      <c r="L239" s="289"/>
      <c r="M239" s="290" t="s">
        <v>1</v>
      </c>
      <c r="N239" s="291" t="s">
        <v>41</v>
      </c>
      <c r="O239" s="91"/>
      <c r="P239" s="235">
        <f>O239*H239</f>
        <v>0</v>
      </c>
      <c r="Q239" s="235">
        <v>0.04</v>
      </c>
      <c r="R239" s="235">
        <f>Q239*H239</f>
        <v>1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207</v>
      </c>
      <c r="AT239" s="237" t="s">
        <v>328</v>
      </c>
      <c r="AU239" s="237" t="s">
        <v>85</v>
      </c>
      <c r="AY239" s="17" t="s">
        <v>170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83</v>
      </c>
      <c r="BK239" s="238">
        <f>ROUND(I239*H239,2)</f>
        <v>0</v>
      </c>
      <c r="BL239" s="17" t="s">
        <v>188</v>
      </c>
      <c r="BM239" s="237" t="s">
        <v>1232</v>
      </c>
    </row>
    <row r="240" spans="1:47" s="2" customFormat="1" ht="12">
      <c r="A240" s="38"/>
      <c r="B240" s="39"/>
      <c r="C240" s="40"/>
      <c r="D240" s="239" t="s">
        <v>180</v>
      </c>
      <c r="E240" s="40"/>
      <c r="F240" s="240" t="s">
        <v>972</v>
      </c>
      <c r="G240" s="40"/>
      <c r="H240" s="40"/>
      <c r="I240" s="241"/>
      <c r="J240" s="40"/>
      <c r="K240" s="40"/>
      <c r="L240" s="44"/>
      <c r="M240" s="242"/>
      <c r="N240" s="24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180</v>
      </c>
      <c r="AU240" s="17" t="s">
        <v>85</v>
      </c>
    </row>
    <row r="241" spans="1:51" s="13" customFormat="1" ht="12">
      <c r="A241" s="13"/>
      <c r="B241" s="250"/>
      <c r="C241" s="251"/>
      <c r="D241" s="239" t="s">
        <v>273</v>
      </c>
      <c r="E241" s="252" t="s">
        <v>866</v>
      </c>
      <c r="F241" s="253" t="s">
        <v>409</v>
      </c>
      <c r="G241" s="251"/>
      <c r="H241" s="254">
        <v>25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273</v>
      </c>
      <c r="AU241" s="260" t="s">
        <v>85</v>
      </c>
      <c r="AV241" s="13" t="s">
        <v>85</v>
      </c>
      <c r="AW241" s="13" t="s">
        <v>32</v>
      </c>
      <c r="AX241" s="13" t="s">
        <v>83</v>
      </c>
      <c r="AY241" s="260" t="s">
        <v>170</v>
      </c>
    </row>
    <row r="242" spans="1:65" s="2" customFormat="1" ht="16.5" customHeight="1">
      <c r="A242" s="38"/>
      <c r="B242" s="39"/>
      <c r="C242" s="282" t="s">
        <v>436</v>
      </c>
      <c r="D242" s="282" t="s">
        <v>328</v>
      </c>
      <c r="E242" s="283" t="s">
        <v>974</v>
      </c>
      <c r="F242" s="284" t="s">
        <v>975</v>
      </c>
      <c r="G242" s="285" t="s">
        <v>469</v>
      </c>
      <c r="H242" s="286">
        <v>25</v>
      </c>
      <c r="I242" s="287"/>
      <c r="J242" s="288">
        <f>ROUND(I242*H242,2)</f>
        <v>0</v>
      </c>
      <c r="K242" s="284" t="s">
        <v>191</v>
      </c>
      <c r="L242" s="289"/>
      <c r="M242" s="290" t="s">
        <v>1</v>
      </c>
      <c r="N242" s="291" t="s">
        <v>41</v>
      </c>
      <c r="O242" s="91"/>
      <c r="P242" s="235">
        <f>O242*H242</f>
        <v>0</v>
      </c>
      <c r="Q242" s="235">
        <v>0.04</v>
      </c>
      <c r="R242" s="235">
        <f>Q242*H242</f>
        <v>1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207</v>
      </c>
      <c r="AT242" s="237" t="s">
        <v>328</v>
      </c>
      <c r="AU242" s="237" t="s">
        <v>85</v>
      </c>
      <c r="AY242" s="17" t="s">
        <v>170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83</v>
      </c>
      <c r="BK242" s="238">
        <f>ROUND(I242*H242,2)</f>
        <v>0</v>
      </c>
      <c r="BL242" s="17" t="s">
        <v>188</v>
      </c>
      <c r="BM242" s="237" t="s">
        <v>1233</v>
      </c>
    </row>
    <row r="243" spans="1:47" s="2" customFormat="1" ht="12">
      <c r="A243" s="38"/>
      <c r="B243" s="39"/>
      <c r="C243" s="40"/>
      <c r="D243" s="239" t="s">
        <v>180</v>
      </c>
      <c r="E243" s="40"/>
      <c r="F243" s="240" t="s">
        <v>975</v>
      </c>
      <c r="G243" s="40"/>
      <c r="H243" s="40"/>
      <c r="I243" s="241"/>
      <c r="J243" s="40"/>
      <c r="K243" s="40"/>
      <c r="L243" s="44"/>
      <c r="M243" s="242"/>
      <c r="N243" s="243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180</v>
      </c>
      <c r="AU243" s="17" t="s">
        <v>85</v>
      </c>
    </row>
    <row r="244" spans="1:51" s="13" customFormat="1" ht="12">
      <c r="A244" s="13"/>
      <c r="B244" s="250"/>
      <c r="C244" s="251"/>
      <c r="D244" s="239" t="s">
        <v>273</v>
      </c>
      <c r="E244" s="252" t="s">
        <v>868</v>
      </c>
      <c r="F244" s="253" t="s">
        <v>409</v>
      </c>
      <c r="G244" s="251"/>
      <c r="H244" s="254">
        <v>25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273</v>
      </c>
      <c r="AU244" s="260" t="s">
        <v>85</v>
      </c>
      <c r="AV244" s="13" t="s">
        <v>85</v>
      </c>
      <c r="AW244" s="13" t="s">
        <v>32</v>
      </c>
      <c r="AX244" s="13" t="s">
        <v>83</v>
      </c>
      <c r="AY244" s="260" t="s">
        <v>170</v>
      </c>
    </row>
    <row r="245" spans="1:65" s="2" customFormat="1" ht="16.5" customHeight="1">
      <c r="A245" s="38"/>
      <c r="B245" s="39"/>
      <c r="C245" s="282" t="s">
        <v>442</v>
      </c>
      <c r="D245" s="282" t="s">
        <v>328</v>
      </c>
      <c r="E245" s="283" t="s">
        <v>977</v>
      </c>
      <c r="F245" s="284" t="s">
        <v>978</v>
      </c>
      <c r="G245" s="285" t="s">
        <v>469</v>
      </c>
      <c r="H245" s="286">
        <v>25</v>
      </c>
      <c r="I245" s="287"/>
      <c r="J245" s="288">
        <f>ROUND(I245*H245,2)</f>
        <v>0</v>
      </c>
      <c r="K245" s="284" t="s">
        <v>191</v>
      </c>
      <c r="L245" s="289"/>
      <c r="M245" s="290" t="s">
        <v>1</v>
      </c>
      <c r="N245" s="291" t="s">
        <v>41</v>
      </c>
      <c r="O245" s="91"/>
      <c r="P245" s="235">
        <f>O245*H245</f>
        <v>0</v>
      </c>
      <c r="Q245" s="235">
        <v>0.04</v>
      </c>
      <c r="R245" s="235">
        <f>Q245*H245</f>
        <v>1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207</v>
      </c>
      <c r="AT245" s="237" t="s">
        <v>328</v>
      </c>
      <c r="AU245" s="237" t="s">
        <v>85</v>
      </c>
      <c r="AY245" s="17" t="s">
        <v>170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83</v>
      </c>
      <c r="BK245" s="238">
        <f>ROUND(I245*H245,2)</f>
        <v>0</v>
      </c>
      <c r="BL245" s="17" t="s">
        <v>188</v>
      </c>
      <c r="BM245" s="237" t="s">
        <v>1234</v>
      </c>
    </row>
    <row r="246" spans="1:47" s="2" customFormat="1" ht="12">
      <c r="A246" s="38"/>
      <c r="B246" s="39"/>
      <c r="C246" s="40"/>
      <c r="D246" s="239" t="s">
        <v>180</v>
      </c>
      <c r="E246" s="40"/>
      <c r="F246" s="240" t="s">
        <v>978</v>
      </c>
      <c r="G246" s="40"/>
      <c r="H246" s="40"/>
      <c r="I246" s="241"/>
      <c r="J246" s="40"/>
      <c r="K246" s="40"/>
      <c r="L246" s="44"/>
      <c r="M246" s="242"/>
      <c r="N246" s="243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180</v>
      </c>
      <c r="AU246" s="17" t="s">
        <v>85</v>
      </c>
    </row>
    <row r="247" spans="1:51" s="13" customFormat="1" ht="12">
      <c r="A247" s="13"/>
      <c r="B247" s="250"/>
      <c r="C247" s="251"/>
      <c r="D247" s="239" t="s">
        <v>273</v>
      </c>
      <c r="E247" s="252" t="s">
        <v>870</v>
      </c>
      <c r="F247" s="253" t="s">
        <v>409</v>
      </c>
      <c r="G247" s="251"/>
      <c r="H247" s="254">
        <v>25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273</v>
      </c>
      <c r="AU247" s="260" t="s">
        <v>85</v>
      </c>
      <c r="AV247" s="13" t="s">
        <v>85</v>
      </c>
      <c r="AW247" s="13" t="s">
        <v>32</v>
      </c>
      <c r="AX247" s="13" t="s">
        <v>83</v>
      </c>
      <c r="AY247" s="260" t="s">
        <v>170</v>
      </c>
    </row>
    <row r="248" spans="1:65" s="2" customFormat="1" ht="16.5" customHeight="1">
      <c r="A248" s="38"/>
      <c r="B248" s="39"/>
      <c r="C248" s="282" t="s">
        <v>448</v>
      </c>
      <c r="D248" s="282" t="s">
        <v>328</v>
      </c>
      <c r="E248" s="283" t="s">
        <v>980</v>
      </c>
      <c r="F248" s="284" t="s">
        <v>981</v>
      </c>
      <c r="G248" s="285" t="s">
        <v>469</v>
      </c>
      <c r="H248" s="286">
        <v>25</v>
      </c>
      <c r="I248" s="287"/>
      <c r="J248" s="288">
        <f>ROUND(I248*H248,2)</f>
        <v>0</v>
      </c>
      <c r="K248" s="284" t="s">
        <v>191</v>
      </c>
      <c r="L248" s="289"/>
      <c r="M248" s="290" t="s">
        <v>1</v>
      </c>
      <c r="N248" s="291" t="s">
        <v>41</v>
      </c>
      <c r="O248" s="91"/>
      <c r="P248" s="235">
        <f>O248*H248</f>
        <v>0</v>
      </c>
      <c r="Q248" s="235">
        <v>0.04</v>
      </c>
      <c r="R248" s="235">
        <f>Q248*H248</f>
        <v>1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207</v>
      </c>
      <c r="AT248" s="237" t="s">
        <v>328</v>
      </c>
      <c r="AU248" s="237" t="s">
        <v>85</v>
      </c>
      <c r="AY248" s="17" t="s">
        <v>170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83</v>
      </c>
      <c r="BK248" s="238">
        <f>ROUND(I248*H248,2)</f>
        <v>0</v>
      </c>
      <c r="BL248" s="17" t="s">
        <v>188</v>
      </c>
      <c r="BM248" s="237" t="s">
        <v>1235</v>
      </c>
    </row>
    <row r="249" spans="1:47" s="2" customFormat="1" ht="12">
      <c r="A249" s="38"/>
      <c r="B249" s="39"/>
      <c r="C249" s="40"/>
      <c r="D249" s="239" t="s">
        <v>180</v>
      </c>
      <c r="E249" s="40"/>
      <c r="F249" s="240" t="s">
        <v>981</v>
      </c>
      <c r="G249" s="40"/>
      <c r="H249" s="40"/>
      <c r="I249" s="241"/>
      <c r="J249" s="40"/>
      <c r="K249" s="40"/>
      <c r="L249" s="44"/>
      <c r="M249" s="242"/>
      <c r="N249" s="243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180</v>
      </c>
      <c r="AU249" s="17" t="s">
        <v>85</v>
      </c>
    </row>
    <row r="250" spans="1:51" s="13" customFormat="1" ht="12">
      <c r="A250" s="13"/>
      <c r="B250" s="250"/>
      <c r="C250" s="251"/>
      <c r="D250" s="239" t="s">
        <v>273</v>
      </c>
      <c r="E250" s="252" t="s">
        <v>871</v>
      </c>
      <c r="F250" s="253" t="s">
        <v>409</v>
      </c>
      <c r="G250" s="251"/>
      <c r="H250" s="254">
        <v>25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273</v>
      </c>
      <c r="AU250" s="260" t="s">
        <v>85</v>
      </c>
      <c r="AV250" s="13" t="s">
        <v>85</v>
      </c>
      <c r="AW250" s="13" t="s">
        <v>32</v>
      </c>
      <c r="AX250" s="13" t="s">
        <v>83</v>
      </c>
      <c r="AY250" s="260" t="s">
        <v>170</v>
      </c>
    </row>
    <row r="251" spans="1:65" s="2" customFormat="1" ht="16.5" customHeight="1">
      <c r="A251" s="38"/>
      <c r="B251" s="39"/>
      <c r="C251" s="282" t="s">
        <v>454</v>
      </c>
      <c r="D251" s="282" t="s">
        <v>328</v>
      </c>
      <c r="E251" s="283" t="s">
        <v>983</v>
      </c>
      <c r="F251" s="284" t="s">
        <v>984</v>
      </c>
      <c r="G251" s="285" t="s">
        <v>469</v>
      </c>
      <c r="H251" s="286">
        <v>10</v>
      </c>
      <c r="I251" s="287"/>
      <c r="J251" s="288">
        <f>ROUND(I251*H251,2)</f>
        <v>0</v>
      </c>
      <c r="K251" s="284" t="s">
        <v>191</v>
      </c>
      <c r="L251" s="289"/>
      <c r="M251" s="290" t="s">
        <v>1</v>
      </c>
      <c r="N251" s="291" t="s">
        <v>41</v>
      </c>
      <c r="O251" s="91"/>
      <c r="P251" s="235">
        <f>O251*H251</f>
        <v>0</v>
      </c>
      <c r="Q251" s="235">
        <v>0.04</v>
      </c>
      <c r="R251" s="235">
        <f>Q251*H251</f>
        <v>0.4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207</v>
      </c>
      <c r="AT251" s="237" t="s">
        <v>328</v>
      </c>
      <c r="AU251" s="237" t="s">
        <v>85</v>
      </c>
      <c r="AY251" s="17" t="s">
        <v>170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83</v>
      </c>
      <c r="BK251" s="238">
        <f>ROUND(I251*H251,2)</f>
        <v>0</v>
      </c>
      <c r="BL251" s="17" t="s">
        <v>188</v>
      </c>
      <c r="BM251" s="237" t="s">
        <v>1236</v>
      </c>
    </row>
    <row r="252" spans="1:47" s="2" customFormat="1" ht="12">
      <c r="A252" s="38"/>
      <c r="B252" s="39"/>
      <c r="C252" s="40"/>
      <c r="D252" s="239" t="s">
        <v>180</v>
      </c>
      <c r="E252" s="40"/>
      <c r="F252" s="240" t="s">
        <v>984</v>
      </c>
      <c r="G252" s="40"/>
      <c r="H252" s="40"/>
      <c r="I252" s="241"/>
      <c r="J252" s="40"/>
      <c r="K252" s="40"/>
      <c r="L252" s="44"/>
      <c r="M252" s="242"/>
      <c r="N252" s="243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180</v>
      </c>
      <c r="AU252" s="17" t="s">
        <v>85</v>
      </c>
    </row>
    <row r="253" spans="1:51" s="13" customFormat="1" ht="12">
      <c r="A253" s="13"/>
      <c r="B253" s="250"/>
      <c r="C253" s="251"/>
      <c r="D253" s="239" t="s">
        <v>273</v>
      </c>
      <c r="E253" s="252" t="s">
        <v>873</v>
      </c>
      <c r="F253" s="253" t="s">
        <v>216</v>
      </c>
      <c r="G253" s="251"/>
      <c r="H253" s="254">
        <v>10</v>
      </c>
      <c r="I253" s="255"/>
      <c r="J253" s="251"/>
      <c r="K253" s="251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273</v>
      </c>
      <c r="AU253" s="260" t="s">
        <v>85</v>
      </c>
      <c r="AV253" s="13" t="s">
        <v>85</v>
      </c>
      <c r="AW253" s="13" t="s">
        <v>32</v>
      </c>
      <c r="AX253" s="13" t="s">
        <v>83</v>
      </c>
      <c r="AY253" s="260" t="s">
        <v>170</v>
      </c>
    </row>
    <row r="254" spans="1:65" s="2" customFormat="1" ht="16.5" customHeight="1">
      <c r="A254" s="38"/>
      <c r="B254" s="39"/>
      <c r="C254" s="282" t="s">
        <v>460</v>
      </c>
      <c r="D254" s="282" t="s">
        <v>328</v>
      </c>
      <c r="E254" s="283" t="s">
        <v>986</v>
      </c>
      <c r="F254" s="284" t="s">
        <v>987</v>
      </c>
      <c r="G254" s="285" t="s">
        <v>469</v>
      </c>
      <c r="H254" s="286">
        <v>6</v>
      </c>
      <c r="I254" s="287"/>
      <c r="J254" s="288">
        <f>ROUND(I254*H254,2)</f>
        <v>0</v>
      </c>
      <c r="K254" s="284" t="s">
        <v>191</v>
      </c>
      <c r="L254" s="289"/>
      <c r="M254" s="290" t="s">
        <v>1</v>
      </c>
      <c r="N254" s="291" t="s">
        <v>41</v>
      </c>
      <c r="O254" s="91"/>
      <c r="P254" s="235">
        <f>O254*H254</f>
        <v>0</v>
      </c>
      <c r="Q254" s="235">
        <v>0.04</v>
      </c>
      <c r="R254" s="235">
        <f>Q254*H254</f>
        <v>0.24</v>
      </c>
      <c r="S254" s="235">
        <v>0</v>
      </c>
      <c r="T254" s="23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207</v>
      </c>
      <c r="AT254" s="237" t="s">
        <v>328</v>
      </c>
      <c r="AU254" s="237" t="s">
        <v>85</v>
      </c>
      <c r="AY254" s="17" t="s">
        <v>170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83</v>
      </c>
      <c r="BK254" s="238">
        <f>ROUND(I254*H254,2)</f>
        <v>0</v>
      </c>
      <c r="BL254" s="17" t="s">
        <v>188</v>
      </c>
      <c r="BM254" s="237" t="s">
        <v>1237</v>
      </c>
    </row>
    <row r="255" spans="1:47" s="2" customFormat="1" ht="12">
      <c r="A255" s="38"/>
      <c r="B255" s="39"/>
      <c r="C255" s="40"/>
      <c r="D255" s="239" t="s">
        <v>180</v>
      </c>
      <c r="E255" s="40"/>
      <c r="F255" s="240" t="s">
        <v>987</v>
      </c>
      <c r="G255" s="40"/>
      <c r="H255" s="40"/>
      <c r="I255" s="241"/>
      <c r="J255" s="40"/>
      <c r="K255" s="40"/>
      <c r="L255" s="44"/>
      <c r="M255" s="242"/>
      <c r="N255" s="24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180</v>
      </c>
      <c r="AU255" s="17" t="s">
        <v>85</v>
      </c>
    </row>
    <row r="256" spans="1:51" s="13" customFormat="1" ht="12">
      <c r="A256" s="13"/>
      <c r="B256" s="250"/>
      <c r="C256" s="251"/>
      <c r="D256" s="239" t="s">
        <v>273</v>
      </c>
      <c r="E256" s="252" t="s">
        <v>874</v>
      </c>
      <c r="F256" s="253" t="s">
        <v>198</v>
      </c>
      <c r="G256" s="251"/>
      <c r="H256" s="254">
        <v>6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273</v>
      </c>
      <c r="AU256" s="260" t="s">
        <v>85</v>
      </c>
      <c r="AV256" s="13" t="s">
        <v>85</v>
      </c>
      <c r="AW256" s="13" t="s">
        <v>32</v>
      </c>
      <c r="AX256" s="13" t="s">
        <v>83</v>
      </c>
      <c r="AY256" s="260" t="s">
        <v>170</v>
      </c>
    </row>
    <row r="257" spans="1:65" s="2" customFormat="1" ht="16.5" customHeight="1">
      <c r="A257" s="38"/>
      <c r="B257" s="39"/>
      <c r="C257" s="282" t="s">
        <v>466</v>
      </c>
      <c r="D257" s="282" t="s">
        <v>328</v>
      </c>
      <c r="E257" s="283" t="s">
        <v>989</v>
      </c>
      <c r="F257" s="284" t="s">
        <v>990</v>
      </c>
      <c r="G257" s="285" t="s">
        <v>469</v>
      </c>
      <c r="H257" s="286">
        <v>4</v>
      </c>
      <c r="I257" s="287"/>
      <c r="J257" s="288">
        <f>ROUND(I257*H257,2)</f>
        <v>0</v>
      </c>
      <c r="K257" s="284" t="s">
        <v>191</v>
      </c>
      <c r="L257" s="289"/>
      <c r="M257" s="290" t="s">
        <v>1</v>
      </c>
      <c r="N257" s="291" t="s">
        <v>41</v>
      </c>
      <c r="O257" s="91"/>
      <c r="P257" s="235">
        <f>O257*H257</f>
        <v>0</v>
      </c>
      <c r="Q257" s="235">
        <v>0.04</v>
      </c>
      <c r="R257" s="235">
        <f>Q257*H257</f>
        <v>0.16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207</v>
      </c>
      <c r="AT257" s="237" t="s">
        <v>328</v>
      </c>
      <c r="AU257" s="237" t="s">
        <v>85</v>
      </c>
      <c r="AY257" s="17" t="s">
        <v>170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83</v>
      </c>
      <c r="BK257" s="238">
        <f>ROUND(I257*H257,2)</f>
        <v>0</v>
      </c>
      <c r="BL257" s="17" t="s">
        <v>188</v>
      </c>
      <c r="BM257" s="237" t="s">
        <v>1238</v>
      </c>
    </row>
    <row r="258" spans="1:47" s="2" customFormat="1" ht="12">
      <c r="A258" s="38"/>
      <c r="B258" s="39"/>
      <c r="C258" s="40"/>
      <c r="D258" s="239" t="s">
        <v>180</v>
      </c>
      <c r="E258" s="40"/>
      <c r="F258" s="240" t="s">
        <v>990</v>
      </c>
      <c r="G258" s="40"/>
      <c r="H258" s="40"/>
      <c r="I258" s="241"/>
      <c r="J258" s="40"/>
      <c r="K258" s="40"/>
      <c r="L258" s="44"/>
      <c r="M258" s="242"/>
      <c r="N258" s="243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180</v>
      </c>
      <c r="AU258" s="17" t="s">
        <v>85</v>
      </c>
    </row>
    <row r="259" spans="1:51" s="13" customFormat="1" ht="12">
      <c r="A259" s="13"/>
      <c r="B259" s="250"/>
      <c r="C259" s="251"/>
      <c r="D259" s="239" t="s">
        <v>273</v>
      </c>
      <c r="E259" s="252" t="s">
        <v>875</v>
      </c>
      <c r="F259" s="253" t="s">
        <v>188</v>
      </c>
      <c r="G259" s="251"/>
      <c r="H259" s="254">
        <v>4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273</v>
      </c>
      <c r="AU259" s="260" t="s">
        <v>85</v>
      </c>
      <c r="AV259" s="13" t="s">
        <v>85</v>
      </c>
      <c r="AW259" s="13" t="s">
        <v>32</v>
      </c>
      <c r="AX259" s="13" t="s">
        <v>83</v>
      </c>
      <c r="AY259" s="260" t="s">
        <v>170</v>
      </c>
    </row>
    <row r="260" spans="1:65" s="2" customFormat="1" ht="16.5" customHeight="1">
      <c r="A260" s="38"/>
      <c r="B260" s="39"/>
      <c r="C260" s="282" t="s">
        <v>473</v>
      </c>
      <c r="D260" s="282" t="s">
        <v>328</v>
      </c>
      <c r="E260" s="283" t="s">
        <v>992</v>
      </c>
      <c r="F260" s="284" t="s">
        <v>993</v>
      </c>
      <c r="G260" s="285" t="s">
        <v>469</v>
      </c>
      <c r="H260" s="286">
        <v>3</v>
      </c>
      <c r="I260" s="287"/>
      <c r="J260" s="288">
        <f>ROUND(I260*H260,2)</f>
        <v>0</v>
      </c>
      <c r="K260" s="284" t="s">
        <v>191</v>
      </c>
      <c r="L260" s="289"/>
      <c r="M260" s="290" t="s">
        <v>1</v>
      </c>
      <c r="N260" s="291" t="s">
        <v>41</v>
      </c>
      <c r="O260" s="91"/>
      <c r="P260" s="235">
        <f>O260*H260</f>
        <v>0</v>
      </c>
      <c r="Q260" s="235">
        <v>0.04</v>
      </c>
      <c r="R260" s="235">
        <f>Q260*H260</f>
        <v>0.12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207</v>
      </c>
      <c r="AT260" s="237" t="s">
        <v>328</v>
      </c>
      <c r="AU260" s="237" t="s">
        <v>85</v>
      </c>
      <c r="AY260" s="17" t="s">
        <v>170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83</v>
      </c>
      <c r="BK260" s="238">
        <f>ROUND(I260*H260,2)</f>
        <v>0</v>
      </c>
      <c r="BL260" s="17" t="s">
        <v>188</v>
      </c>
      <c r="BM260" s="237" t="s">
        <v>1239</v>
      </c>
    </row>
    <row r="261" spans="1:47" s="2" customFormat="1" ht="12">
      <c r="A261" s="38"/>
      <c r="B261" s="39"/>
      <c r="C261" s="40"/>
      <c r="D261" s="239" t="s">
        <v>180</v>
      </c>
      <c r="E261" s="40"/>
      <c r="F261" s="240" t="s">
        <v>993</v>
      </c>
      <c r="G261" s="40"/>
      <c r="H261" s="40"/>
      <c r="I261" s="241"/>
      <c r="J261" s="40"/>
      <c r="K261" s="40"/>
      <c r="L261" s="44"/>
      <c r="M261" s="242"/>
      <c r="N261" s="243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180</v>
      </c>
      <c r="AU261" s="17" t="s">
        <v>85</v>
      </c>
    </row>
    <row r="262" spans="1:51" s="13" customFormat="1" ht="12">
      <c r="A262" s="13"/>
      <c r="B262" s="250"/>
      <c r="C262" s="251"/>
      <c r="D262" s="239" t="s">
        <v>273</v>
      </c>
      <c r="E262" s="252" t="s">
        <v>876</v>
      </c>
      <c r="F262" s="253" t="s">
        <v>184</v>
      </c>
      <c r="G262" s="251"/>
      <c r="H262" s="254">
        <v>3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273</v>
      </c>
      <c r="AU262" s="260" t="s">
        <v>85</v>
      </c>
      <c r="AV262" s="13" t="s">
        <v>85</v>
      </c>
      <c r="AW262" s="13" t="s">
        <v>32</v>
      </c>
      <c r="AX262" s="13" t="s">
        <v>83</v>
      </c>
      <c r="AY262" s="260" t="s">
        <v>170</v>
      </c>
    </row>
    <row r="263" spans="1:65" s="2" customFormat="1" ht="16.5" customHeight="1">
      <c r="A263" s="38"/>
      <c r="B263" s="39"/>
      <c r="C263" s="282" t="s">
        <v>480</v>
      </c>
      <c r="D263" s="282" t="s">
        <v>328</v>
      </c>
      <c r="E263" s="283" t="s">
        <v>995</v>
      </c>
      <c r="F263" s="284" t="s">
        <v>996</v>
      </c>
      <c r="G263" s="285" t="s">
        <v>469</v>
      </c>
      <c r="H263" s="286">
        <v>3</v>
      </c>
      <c r="I263" s="287"/>
      <c r="J263" s="288">
        <f>ROUND(I263*H263,2)</f>
        <v>0</v>
      </c>
      <c r="K263" s="284" t="s">
        <v>191</v>
      </c>
      <c r="L263" s="289"/>
      <c r="M263" s="290" t="s">
        <v>1</v>
      </c>
      <c r="N263" s="291" t="s">
        <v>41</v>
      </c>
      <c r="O263" s="91"/>
      <c r="P263" s="235">
        <f>O263*H263</f>
        <v>0</v>
      </c>
      <c r="Q263" s="235">
        <v>0.04</v>
      </c>
      <c r="R263" s="235">
        <f>Q263*H263</f>
        <v>0.12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207</v>
      </c>
      <c r="AT263" s="237" t="s">
        <v>328</v>
      </c>
      <c r="AU263" s="237" t="s">
        <v>85</v>
      </c>
      <c r="AY263" s="17" t="s">
        <v>170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83</v>
      </c>
      <c r="BK263" s="238">
        <f>ROUND(I263*H263,2)</f>
        <v>0</v>
      </c>
      <c r="BL263" s="17" t="s">
        <v>188</v>
      </c>
      <c r="BM263" s="237" t="s">
        <v>1240</v>
      </c>
    </row>
    <row r="264" spans="1:47" s="2" customFormat="1" ht="12">
      <c r="A264" s="38"/>
      <c r="B264" s="39"/>
      <c r="C264" s="40"/>
      <c r="D264" s="239" t="s">
        <v>180</v>
      </c>
      <c r="E264" s="40"/>
      <c r="F264" s="240" t="s">
        <v>993</v>
      </c>
      <c r="G264" s="40"/>
      <c r="H264" s="40"/>
      <c r="I264" s="241"/>
      <c r="J264" s="40"/>
      <c r="K264" s="40"/>
      <c r="L264" s="44"/>
      <c r="M264" s="242"/>
      <c r="N264" s="243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180</v>
      </c>
      <c r="AU264" s="17" t="s">
        <v>85</v>
      </c>
    </row>
    <row r="265" spans="1:51" s="13" customFormat="1" ht="12">
      <c r="A265" s="13"/>
      <c r="B265" s="250"/>
      <c r="C265" s="251"/>
      <c r="D265" s="239" t="s">
        <v>273</v>
      </c>
      <c r="E265" s="252" t="s">
        <v>877</v>
      </c>
      <c r="F265" s="253" t="s">
        <v>184</v>
      </c>
      <c r="G265" s="251"/>
      <c r="H265" s="254">
        <v>3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273</v>
      </c>
      <c r="AU265" s="260" t="s">
        <v>85</v>
      </c>
      <c r="AV265" s="13" t="s">
        <v>85</v>
      </c>
      <c r="AW265" s="13" t="s">
        <v>32</v>
      </c>
      <c r="AX265" s="13" t="s">
        <v>83</v>
      </c>
      <c r="AY265" s="260" t="s">
        <v>170</v>
      </c>
    </row>
    <row r="266" spans="1:65" s="2" customFormat="1" ht="24.15" customHeight="1">
      <c r="A266" s="38"/>
      <c r="B266" s="39"/>
      <c r="C266" s="226" t="s">
        <v>485</v>
      </c>
      <c r="D266" s="226" t="s">
        <v>173</v>
      </c>
      <c r="E266" s="227" t="s">
        <v>998</v>
      </c>
      <c r="F266" s="228" t="s">
        <v>999</v>
      </c>
      <c r="G266" s="229" t="s">
        <v>270</v>
      </c>
      <c r="H266" s="230">
        <v>425</v>
      </c>
      <c r="I266" s="231"/>
      <c r="J266" s="232">
        <f>ROUND(I266*H266,2)</f>
        <v>0</v>
      </c>
      <c r="K266" s="228" t="s">
        <v>177</v>
      </c>
      <c r="L266" s="44"/>
      <c r="M266" s="233" t="s">
        <v>1</v>
      </c>
      <c r="N266" s="234" t="s">
        <v>41</v>
      </c>
      <c r="O266" s="91"/>
      <c r="P266" s="235">
        <f>O266*H266</f>
        <v>0</v>
      </c>
      <c r="Q266" s="235">
        <v>0.00036</v>
      </c>
      <c r="R266" s="235">
        <f>Q266*H266</f>
        <v>0.153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188</v>
      </c>
      <c r="AT266" s="237" t="s">
        <v>173</v>
      </c>
      <c r="AU266" s="237" t="s">
        <v>85</v>
      </c>
      <c r="AY266" s="17" t="s">
        <v>170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83</v>
      </c>
      <c r="BK266" s="238">
        <f>ROUND(I266*H266,2)</f>
        <v>0</v>
      </c>
      <c r="BL266" s="17" t="s">
        <v>188</v>
      </c>
      <c r="BM266" s="237" t="s">
        <v>1241</v>
      </c>
    </row>
    <row r="267" spans="1:47" s="2" customFormat="1" ht="12">
      <c r="A267" s="38"/>
      <c r="B267" s="39"/>
      <c r="C267" s="40"/>
      <c r="D267" s="239" t="s">
        <v>180</v>
      </c>
      <c r="E267" s="40"/>
      <c r="F267" s="240" t="s">
        <v>1001</v>
      </c>
      <c r="G267" s="40"/>
      <c r="H267" s="40"/>
      <c r="I267" s="241"/>
      <c r="J267" s="40"/>
      <c r="K267" s="40"/>
      <c r="L267" s="44"/>
      <c r="M267" s="242"/>
      <c r="N267" s="243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180</v>
      </c>
      <c r="AU267" s="17" t="s">
        <v>85</v>
      </c>
    </row>
    <row r="268" spans="1:51" s="13" customFormat="1" ht="12">
      <c r="A268" s="13"/>
      <c r="B268" s="250"/>
      <c r="C268" s="251"/>
      <c r="D268" s="239" t="s">
        <v>273</v>
      </c>
      <c r="E268" s="252" t="s">
        <v>1</v>
      </c>
      <c r="F268" s="253" t="s">
        <v>1190</v>
      </c>
      <c r="G268" s="251"/>
      <c r="H268" s="254">
        <v>425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273</v>
      </c>
      <c r="AU268" s="260" t="s">
        <v>85</v>
      </c>
      <c r="AV268" s="13" t="s">
        <v>85</v>
      </c>
      <c r="AW268" s="13" t="s">
        <v>32</v>
      </c>
      <c r="AX268" s="13" t="s">
        <v>83</v>
      </c>
      <c r="AY268" s="260" t="s">
        <v>170</v>
      </c>
    </row>
    <row r="269" spans="1:65" s="2" customFormat="1" ht="24.15" customHeight="1">
      <c r="A269" s="38"/>
      <c r="B269" s="39"/>
      <c r="C269" s="226" t="s">
        <v>489</v>
      </c>
      <c r="D269" s="226" t="s">
        <v>173</v>
      </c>
      <c r="E269" s="227" t="s">
        <v>1002</v>
      </c>
      <c r="F269" s="228" t="s">
        <v>1003</v>
      </c>
      <c r="G269" s="229" t="s">
        <v>469</v>
      </c>
      <c r="H269" s="230">
        <v>3477</v>
      </c>
      <c r="I269" s="231"/>
      <c r="J269" s="232">
        <f>ROUND(I269*H269,2)</f>
        <v>0</v>
      </c>
      <c r="K269" s="228" t="s">
        <v>177</v>
      </c>
      <c r="L269" s="44"/>
      <c r="M269" s="233" t="s">
        <v>1</v>
      </c>
      <c r="N269" s="234" t="s">
        <v>41</v>
      </c>
      <c r="O269" s="91"/>
      <c r="P269" s="235">
        <f>O269*H269</f>
        <v>0</v>
      </c>
      <c r="Q269" s="235">
        <v>0</v>
      </c>
      <c r="R269" s="235">
        <f>Q269*H269</f>
        <v>0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188</v>
      </c>
      <c r="AT269" s="237" t="s">
        <v>173</v>
      </c>
      <c r="AU269" s="237" t="s">
        <v>85</v>
      </c>
      <c r="AY269" s="17" t="s">
        <v>170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83</v>
      </c>
      <c r="BK269" s="238">
        <f>ROUND(I269*H269,2)</f>
        <v>0</v>
      </c>
      <c r="BL269" s="17" t="s">
        <v>188</v>
      </c>
      <c r="BM269" s="237" t="s">
        <v>1242</v>
      </c>
    </row>
    <row r="270" spans="1:47" s="2" customFormat="1" ht="12">
      <c r="A270" s="38"/>
      <c r="B270" s="39"/>
      <c r="C270" s="40"/>
      <c r="D270" s="239" t="s">
        <v>180</v>
      </c>
      <c r="E270" s="40"/>
      <c r="F270" s="240" t="s">
        <v>1005</v>
      </c>
      <c r="G270" s="40"/>
      <c r="H270" s="40"/>
      <c r="I270" s="241"/>
      <c r="J270" s="40"/>
      <c r="K270" s="40"/>
      <c r="L270" s="44"/>
      <c r="M270" s="242"/>
      <c r="N270" s="243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180</v>
      </c>
      <c r="AU270" s="17" t="s">
        <v>85</v>
      </c>
    </row>
    <row r="271" spans="1:51" s="13" customFormat="1" ht="12">
      <c r="A271" s="13"/>
      <c r="B271" s="250"/>
      <c r="C271" s="251"/>
      <c r="D271" s="239" t="s">
        <v>273</v>
      </c>
      <c r="E271" s="252" t="s">
        <v>1</v>
      </c>
      <c r="F271" s="253" t="s">
        <v>1243</v>
      </c>
      <c r="G271" s="251"/>
      <c r="H271" s="254">
        <v>3477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273</v>
      </c>
      <c r="AU271" s="260" t="s">
        <v>85</v>
      </c>
      <c r="AV271" s="13" t="s">
        <v>85</v>
      </c>
      <c r="AW271" s="13" t="s">
        <v>32</v>
      </c>
      <c r="AX271" s="13" t="s">
        <v>83</v>
      </c>
      <c r="AY271" s="260" t="s">
        <v>170</v>
      </c>
    </row>
    <row r="272" spans="1:65" s="2" customFormat="1" ht="24.15" customHeight="1">
      <c r="A272" s="38"/>
      <c r="B272" s="39"/>
      <c r="C272" s="226" t="s">
        <v>494</v>
      </c>
      <c r="D272" s="226" t="s">
        <v>173</v>
      </c>
      <c r="E272" s="227" t="s">
        <v>1017</v>
      </c>
      <c r="F272" s="228" t="s">
        <v>1018</v>
      </c>
      <c r="G272" s="229" t="s">
        <v>331</v>
      </c>
      <c r="H272" s="230">
        <v>0.39</v>
      </c>
      <c r="I272" s="231"/>
      <c r="J272" s="232">
        <f>ROUND(I272*H272,2)</f>
        <v>0</v>
      </c>
      <c r="K272" s="228" t="s">
        <v>177</v>
      </c>
      <c r="L272" s="44"/>
      <c r="M272" s="233" t="s">
        <v>1</v>
      </c>
      <c r="N272" s="234" t="s">
        <v>41</v>
      </c>
      <c r="O272" s="91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188</v>
      </c>
      <c r="AT272" s="237" t="s">
        <v>173</v>
      </c>
      <c r="AU272" s="237" t="s">
        <v>85</v>
      </c>
      <c r="AY272" s="17" t="s">
        <v>170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83</v>
      </c>
      <c r="BK272" s="238">
        <f>ROUND(I272*H272,2)</f>
        <v>0</v>
      </c>
      <c r="BL272" s="17" t="s">
        <v>188</v>
      </c>
      <c r="BM272" s="237" t="s">
        <v>1244</v>
      </c>
    </row>
    <row r="273" spans="1:47" s="2" customFormat="1" ht="12">
      <c r="A273" s="38"/>
      <c r="B273" s="39"/>
      <c r="C273" s="40"/>
      <c r="D273" s="239" t="s">
        <v>180</v>
      </c>
      <c r="E273" s="40"/>
      <c r="F273" s="240" t="s">
        <v>1020</v>
      </c>
      <c r="G273" s="40"/>
      <c r="H273" s="40"/>
      <c r="I273" s="241"/>
      <c r="J273" s="40"/>
      <c r="K273" s="40"/>
      <c r="L273" s="44"/>
      <c r="M273" s="242"/>
      <c r="N273" s="24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180</v>
      </c>
      <c r="AU273" s="17" t="s">
        <v>85</v>
      </c>
    </row>
    <row r="274" spans="1:51" s="13" customFormat="1" ht="12">
      <c r="A274" s="13"/>
      <c r="B274" s="250"/>
      <c r="C274" s="251"/>
      <c r="D274" s="239" t="s">
        <v>273</v>
      </c>
      <c r="E274" s="252" t="s">
        <v>1</v>
      </c>
      <c r="F274" s="253" t="s">
        <v>1245</v>
      </c>
      <c r="G274" s="251"/>
      <c r="H274" s="254">
        <v>0.39</v>
      </c>
      <c r="I274" s="255"/>
      <c r="J274" s="251"/>
      <c r="K274" s="251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273</v>
      </c>
      <c r="AU274" s="260" t="s">
        <v>85</v>
      </c>
      <c r="AV274" s="13" t="s">
        <v>85</v>
      </c>
      <c r="AW274" s="13" t="s">
        <v>32</v>
      </c>
      <c r="AX274" s="13" t="s">
        <v>83</v>
      </c>
      <c r="AY274" s="260" t="s">
        <v>170</v>
      </c>
    </row>
    <row r="275" spans="1:65" s="2" customFormat="1" ht="16.5" customHeight="1">
      <c r="A275" s="38"/>
      <c r="B275" s="39"/>
      <c r="C275" s="282" t="s">
        <v>499</v>
      </c>
      <c r="D275" s="282" t="s">
        <v>328</v>
      </c>
      <c r="E275" s="283" t="s">
        <v>1013</v>
      </c>
      <c r="F275" s="284" t="s">
        <v>1014</v>
      </c>
      <c r="G275" s="285" t="s">
        <v>366</v>
      </c>
      <c r="H275" s="286">
        <v>0.012</v>
      </c>
      <c r="I275" s="287"/>
      <c r="J275" s="288">
        <f>ROUND(I275*H275,2)</f>
        <v>0</v>
      </c>
      <c r="K275" s="284" t="s">
        <v>177</v>
      </c>
      <c r="L275" s="289"/>
      <c r="M275" s="290" t="s">
        <v>1</v>
      </c>
      <c r="N275" s="291" t="s">
        <v>41</v>
      </c>
      <c r="O275" s="91"/>
      <c r="P275" s="235">
        <f>O275*H275</f>
        <v>0</v>
      </c>
      <c r="Q275" s="235">
        <v>0.001</v>
      </c>
      <c r="R275" s="235">
        <f>Q275*H275</f>
        <v>1.2E-05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207</v>
      </c>
      <c r="AT275" s="237" t="s">
        <v>328</v>
      </c>
      <c r="AU275" s="237" t="s">
        <v>85</v>
      </c>
      <c r="AY275" s="17" t="s">
        <v>170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83</v>
      </c>
      <c r="BK275" s="238">
        <f>ROUND(I275*H275,2)</f>
        <v>0</v>
      </c>
      <c r="BL275" s="17" t="s">
        <v>188</v>
      </c>
      <c r="BM275" s="237" t="s">
        <v>1246</v>
      </c>
    </row>
    <row r="276" spans="1:47" s="2" customFormat="1" ht="12">
      <c r="A276" s="38"/>
      <c r="B276" s="39"/>
      <c r="C276" s="40"/>
      <c r="D276" s="239" t="s">
        <v>180</v>
      </c>
      <c r="E276" s="40"/>
      <c r="F276" s="240" t="s">
        <v>1014</v>
      </c>
      <c r="G276" s="40"/>
      <c r="H276" s="40"/>
      <c r="I276" s="241"/>
      <c r="J276" s="40"/>
      <c r="K276" s="40"/>
      <c r="L276" s="44"/>
      <c r="M276" s="242"/>
      <c r="N276" s="243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180</v>
      </c>
      <c r="AU276" s="17" t="s">
        <v>85</v>
      </c>
    </row>
    <row r="277" spans="1:51" s="13" customFormat="1" ht="12">
      <c r="A277" s="13"/>
      <c r="B277" s="250"/>
      <c r="C277" s="251"/>
      <c r="D277" s="239" t="s">
        <v>273</v>
      </c>
      <c r="E277" s="251"/>
      <c r="F277" s="253" t="s">
        <v>1247</v>
      </c>
      <c r="G277" s="251"/>
      <c r="H277" s="254">
        <v>0.012</v>
      </c>
      <c r="I277" s="255"/>
      <c r="J277" s="251"/>
      <c r="K277" s="251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273</v>
      </c>
      <c r="AU277" s="260" t="s">
        <v>85</v>
      </c>
      <c r="AV277" s="13" t="s">
        <v>85</v>
      </c>
      <c r="AW277" s="13" t="s">
        <v>4</v>
      </c>
      <c r="AX277" s="13" t="s">
        <v>83</v>
      </c>
      <c r="AY277" s="260" t="s">
        <v>170</v>
      </c>
    </row>
    <row r="278" spans="1:63" s="12" customFormat="1" ht="22.8" customHeight="1">
      <c r="A278" s="12"/>
      <c r="B278" s="210"/>
      <c r="C278" s="211"/>
      <c r="D278" s="212" t="s">
        <v>75</v>
      </c>
      <c r="E278" s="224" t="s">
        <v>587</v>
      </c>
      <c r="F278" s="224" t="s">
        <v>1024</v>
      </c>
      <c r="G278" s="211"/>
      <c r="H278" s="211"/>
      <c r="I278" s="214"/>
      <c r="J278" s="225">
        <f>BK278</f>
        <v>0</v>
      </c>
      <c r="K278" s="211"/>
      <c r="L278" s="216"/>
      <c r="M278" s="217"/>
      <c r="N278" s="218"/>
      <c r="O278" s="218"/>
      <c r="P278" s="219">
        <f>SUM(P279:P280)</f>
        <v>0</v>
      </c>
      <c r="Q278" s="218"/>
      <c r="R278" s="219">
        <f>SUM(R279:R280)</f>
        <v>0</v>
      </c>
      <c r="S278" s="218"/>
      <c r="T278" s="220">
        <f>SUM(T279:T280)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1" t="s">
        <v>83</v>
      </c>
      <c r="AT278" s="222" t="s">
        <v>75</v>
      </c>
      <c r="AU278" s="222" t="s">
        <v>83</v>
      </c>
      <c r="AY278" s="221" t="s">
        <v>170</v>
      </c>
      <c r="BK278" s="223">
        <f>SUM(BK279:BK280)</f>
        <v>0</v>
      </c>
    </row>
    <row r="279" spans="1:65" s="2" customFormat="1" ht="24.15" customHeight="1">
      <c r="A279" s="38"/>
      <c r="B279" s="39"/>
      <c r="C279" s="226" t="s">
        <v>503</v>
      </c>
      <c r="D279" s="226" t="s">
        <v>173</v>
      </c>
      <c r="E279" s="227" t="s">
        <v>1025</v>
      </c>
      <c r="F279" s="228" t="s">
        <v>1026</v>
      </c>
      <c r="G279" s="229" t="s">
        <v>331</v>
      </c>
      <c r="H279" s="230">
        <v>31.525</v>
      </c>
      <c r="I279" s="231"/>
      <c r="J279" s="232">
        <f>ROUND(I279*H279,2)</f>
        <v>0</v>
      </c>
      <c r="K279" s="228" t="s">
        <v>177</v>
      </c>
      <c r="L279" s="44"/>
      <c r="M279" s="233" t="s">
        <v>1</v>
      </c>
      <c r="N279" s="234" t="s">
        <v>41</v>
      </c>
      <c r="O279" s="91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7" t="s">
        <v>188</v>
      </c>
      <c r="AT279" s="237" t="s">
        <v>173</v>
      </c>
      <c r="AU279" s="237" t="s">
        <v>85</v>
      </c>
      <c r="AY279" s="17" t="s">
        <v>170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7" t="s">
        <v>83</v>
      </c>
      <c r="BK279" s="238">
        <f>ROUND(I279*H279,2)</f>
        <v>0</v>
      </c>
      <c r="BL279" s="17" t="s">
        <v>188</v>
      </c>
      <c r="BM279" s="237" t="s">
        <v>1248</v>
      </c>
    </row>
    <row r="280" spans="1:47" s="2" customFormat="1" ht="12">
      <c r="A280" s="38"/>
      <c r="B280" s="39"/>
      <c r="C280" s="40"/>
      <c r="D280" s="239" t="s">
        <v>180</v>
      </c>
      <c r="E280" s="40"/>
      <c r="F280" s="240" t="s">
        <v>1028</v>
      </c>
      <c r="G280" s="40"/>
      <c r="H280" s="40"/>
      <c r="I280" s="241"/>
      <c r="J280" s="40"/>
      <c r="K280" s="40"/>
      <c r="L280" s="44"/>
      <c r="M280" s="245"/>
      <c r="N280" s="246"/>
      <c r="O280" s="247"/>
      <c r="P280" s="247"/>
      <c r="Q280" s="247"/>
      <c r="R280" s="247"/>
      <c r="S280" s="247"/>
      <c r="T280" s="24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180</v>
      </c>
      <c r="AU280" s="17" t="s">
        <v>85</v>
      </c>
    </row>
    <row r="281" spans="1:31" s="2" customFormat="1" ht="6.95" customHeight="1">
      <c r="A281" s="38"/>
      <c r="B281" s="66"/>
      <c r="C281" s="67"/>
      <c r="D281" s="67"/>
      <c r="E281" s="67"/>
      <c r="F281" s="67"/>
      <c r="G281" s="67"/>
      <c r="H281" s="67"/>
      <c r="I281" s="67"/>
      <c r="J281" s="67"/>
      <c r="K281" s="67"/>
      <c r="L281" s="44"/>
      <c r="M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</row>
  </sheetData>
  <sheetProtection password="CC35" sheet="1" objects="1" scenarios="1" formatColumns="0" formatRows="0" autoFilter="0"/>
  <autoFilter ref="C122:K28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1155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1249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ROUND((SUM(BE122:BE134)),2)</f>
        <v>0</v>
      </c>
      <c r="G35" s="38"/>
      <c r="H35" s="38"/>
      <c r="I35" s="164">
        <v>0.21</v>
      </c>
      <c r="J35" s="163">
        <f>ROUND(((SUM(BE122:BE134))*I35),2)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ROUND((SUM(BF122:BF134)),2)</f>
        <v>0</v>
      </c>
      <c r="G36" s="38"/>
      <c r="H36" s="38"/>
      <c r="I36" s="164">
        <v>0.15</v>
      </c>
      <c r="J36" s="163">
        <f>ROUND(((SUM(BF122:BF134))*I36),2)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1155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802.1 - Následná péče o zeleň - 1.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1155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802.1 - Následná péče o zeleň - 1.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0.0085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0.0085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SUM(P125:P134)</f>
        <v>0</v>
      </c>
      <c r="Q124" s="218"/>
      <c r="R124" s="219">
        <f>SUM(R125:R134)</f>
        <v>0.0085</v>
      </c>
      <c r="S124" s="218"/>
      <c r="T124" s="220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SUM(BK125:BK134)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1002</v>
      </c>
      <c r="F125" s="228" t="s">
        <v>1003</v>
      </c>
      <c r="G125" s="229" t="s">
        <v>469</v>
      </c>
      <c r="H125" s="230">
        <v>1159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1250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1005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47" s="2" customFormat="1" ht="12">
      <c r="A127" s="38"/>
      <c r="B127" s="39"/>
      <c r="C127" s="40"/>
      <c r="D127" s="239" t="s">
        <v>193</v>
      </c>
      <c r="E127" s="40"/>
      <c r="F127" s="244" t="s">
        <v>1120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193</v>
      </c>
      <c r="AU127" s="17" t="s">
        <v>85</v>
      </c>
    </row>
    <row r="128" spans="1:51" s="13" customFormat="1" ht="12">
      <c r="A128" s="13"/>
      <c r="B128" s="250"/>
      <c r="C128" s="251"/>
      <c r="D128" s="239" t="s">
        <v>273</v>
      </c>
      <c r="E128" s="252" t="s">
        <v>1</v>
      </c>
      <c r="F128" s="253" t="s">
        <v>1251</v>
      </c>
      <c r="G128" s="251"/>
      <c r="H128" s="254">
        <v>1159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273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26" t="s">
        <v>85</v>
      </c>
      <c r="D129" s="226" t="s">
        <v>173</v>
      </c>
      <c r="E129" s="227" t="s">
        <v>1122</v>
      </c>
      <c r="F129" s="228" t="s">
        <v>1123</v>
      </c>
      <c r="G129" s="229" t="s">
        <v>469</v>
      </c>
      <c r="H129" s="230">
        <v>425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2E-05</v>
      </c>
      <c r="R129" s="235">
        <f>Q129*H129</f>
        <v>0.0085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188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188</v>
      </c>
      <c r="BM129" s="237" t="s">
        <v>1252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1125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51" s="13" customFormat="1" ht="12">
      <c r="A131" s="13"/>
      <c r="B131" s="250"/>
      <c r="C131" s="251"/>
      <c r="D131" s="239" t="s">
        <v>273</v>
      </c>
      <c r="E131" s="252" t="s">
        <v>1</v>
      </c>
      <c r="F131" s="253" t="s">
        <v>1253</v>
      </c>
      <c r="G131" s="251"/>
      <c r="H131" s="254">
        <v>425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273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65" s="2" customFormat="1" ht="16.5" customHeight="1">
      <c r="A132" s="38"/>
      <c r="B132" s="39"/>
      <c r="C132" s="226" t="s">
        <v>184</v>
      </c>
      <c r="D132" s="226" t="s">
        <v>173</v>
      </c>
      <c r="E132" s="227" t="s">
        <v>1131</v>
      </c>
      <c r="F132" s="228" t="s">
        <v>1132</v>
      </c>
      <c r="G132" s="229" t="s">
        <v>284</v>
      </c>
      <c r="H132" s="230">
        <v>60.85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188</v>
      </c>
      <c r="BM132" s="237" t="s">
        <v>1254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1134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51" s="13" customFormat="1" ht="12">
      <c r="A134" s="13"/>
      <c r="B134" s="250"/>
      <c r="C134" s="251"/>
      <c r="D134" s="239" t="s">
        <v>273</v>
      </c>
      <c r="E134" s="252" t="s">
        <v>1</v>
      </c>
      <c r="F134" s="253" t="s">
        <v>1255</v>
      </c>
      <c r="G134" s="251"/>
      <c r="H134" s="254">
        <v>60.85</v>
      </c>
      <c r="I134" s="255"/>
      <c r="J134" s="251"/>
      <c r="K134" s="251"/>
      <c r="L134" s="256"/>
      <c r="M134" s="292"/>
      <c r="N134" s="293"/>
      <c r="O134" s="293"/>
      <c r="P134" s="293"/>
      <c r="Q134" s="293"/>
      <c r="R134" s="293"/>
      <c r="S134" s="293"/>
      <c r="T134" s="2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273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31" s="2" customFormat="1" ht="6.95" customHeight="1">
      <c r="A135" s="38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121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1155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1256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ROUND((SUM(BE122:BE134)),2)</f>
        <v>0</v>
      </c>
      <c r="G35" s="38"/>
      <c r="H35" s="38"/>
      <c r="I35" s="164">
        <v>0.21</v>
      </c>
      <c r="J35" s="163">
        <f>ROUND(((SUM(BE122:BE134))*I35),2)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ROUND((SUM(BF122:BF134)),2)</f>
        <v>0</v>
      </c>
      <c r="G36" s="38"/>
      <c r="H36" s="38"/>
      <c r="I36" s="164">
        <v>0.15</v>
      </c>
      <c r="J36" s="163">
        <f>ROUND(((SUM(BF122:BF134))*I36),2)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1155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802.2 - Následná péče o zeleň - 2.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1155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802.2 - Následná péče o zeleň - 2.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0.0085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0.0085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SUM(P125:P134)</f>
        <v>0</v>
      </c>
      <c r="Q124" s="218"/>
      <c r="R124" s="219">
        <f>SUM(R125:R134)</f>
        <v>0.0085</v>
      </c>
      <c r="S124" s="218"/>
      <c r="T124" s="220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SUM(BK125:BK134)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1002</v>
      </c>
      <c r="F125" s="228" t="s">
        <v>1003</v>
      </c>
      <c r="G125" s="229" t="s">
        <v>469</v>
      </c>
      <c r="H125" s="230">
        <v>1159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1257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1005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47" s="2" customFormat="1" ht="12">
      <c r="A127" s="38"/>
      <c r="B127" s="39"/>
      <c r="C127" s="40"/>
      <c r="D127" s="239" t="s">
        <v>193</v>
      </c>
      <c r="E127" s="40"/>
      <c r="F127" s="244" t="s">
        <v>1120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193</v>
      </c>
      <c r="AU127" s="17" t="s">
        <v>85</v>
      </c>
    </row>
    <row r="128" spans="1:51" s="13" customFormat="1" ht="12">
      <c r="A128" s="13"/>
      <c r="B128" s="250"/>
      <c r="C128" s="251"/>
      <c r="D128" s="239" t="s">
        <v>273</v>
      </c>
      <c r="E128" s="252" t="s">
        <v>1</v>
      </c>
      <c r="F128" s="253" t="s">
        <v>1251</v>
      </c>
      <c r="G128" s="251"/>
      <c r="H128" s="254">
        <v>1159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273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26" t="s">
        <v>85</v>
      </c>
      <c r="D129" s="226" t="s">
        <v>173</v>
      </c>
      <c r="E129" s="227" t="s">
        <v>1122</v>
      </c>
      <c r="F129" s="228" t="s">
        <v>1123</v>
      </c>
      <c r="G129" s="229" t="s">
        <v>469</v>
      </c>
      <c r="H129" s="230">
        <v>425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2E-05</v>
      </c>
      <c r="R129" s="235">
        <f>Q129*H129</f>
        <v>0.0085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188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188</v>
      </c>
      <c r="BM129" s="237" t="s">
        <v>1258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1125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51" s="13" customFormat="1" ht="12">
      <c r="A131" s="13"/>
      <c r="B131" s="250"/>
      <c r="C131" s="251"/>
      <c r="D131" s="239" t="s">
        <v>273</v>
      </c>
      <c r="E131" s="252" t="s">
        <v>1</v>
      </c>
      <c r="F131" s="253" t="s">
        <v>1253</v>
      </c>
      <c r="G131" s="251"/>
      <c r="H131" s="254">
        <v>425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273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65" s="2" customFormat="1" ht="16.5" customHeight="1">
      <c r="A132" s="38"/>
      <c r="B132" s="39"/>
      <c r="C132" s="226" t="s">
        <v>184</v>
      </c>
      <c r="D132" s="226" t="s">
        <v>173</v>
      </c>
      <c r="E132" s="227" t="s">
        <v>1131</v>
      </c>
      <c r="F132" s="228" t="s">
        <v>1132</v>
      </c>
      <c r="G132" s="229" t="s">
        <v>284</v>
      </c>
      <c r="H132" s="230">
        <v>60.85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188</v>
      </c>
      <c r="BM132" s="237" t="s">
        <v>1259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1134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51" s="13" customFormat="1" ht="12">
      <c r="A134" s="13"/>
      <c r="B134" s="250"/>
      <c r="C134" s="251"/>
      <c r="D134" s="239" t="s">
        <v>273</v>
      </c>
      <c r="E134" s="252" t="s">
        <v>1</v>
      </c>
      <c r="F134" s="253" t="s">
        <v>1255</v>
      </c>
      <c r="G134" s="251"/>
      <c r="H134" s="254">
        <v>60.85</v>
      </c>
      <c r="I134" s="255"/>
      <c r="J134" s="251"/>
      <c r="K134" s="251"/>
      <c r="L134" s="256"/>
      <c r="M134" s="292"/>
      <c r="N134" s="293"/>
      <c r="O134" s="293"/>
      <c r="P134" s="293"/>
      <c r="Q134" s="293"/>
      <c r="R134" s="293"/>
      <c r="S134" s="293"/>
      <c r="T134" s="2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273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31" s="2" customFormat="1" ht="6.95" customHeight="1">
      <c r="A135" s="38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121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1155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1260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ROUND((SUM(BE122:BE134)),2)</f>
        <v>0</v>
      </c>
      <c r="G35" s="38"/>
      <c r="H35" s="38"/>
      <c r="I35" s="164">
        <v>0.21</v>
      </c>
      <c r="J35" s="163">
        <f>ROUND(((SUM(BE122:BE134))*I35),2)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ROUND((SUM(BF122:BF134)),2)</f>
        <v>0</v>
      </c>
      <c r="G36" s="38"/>
      <c r="H36" s="38"/>
      <c r="I36" s="164">
        <v>0.15</v>
      </c>
      <c r="J36" s="163">
        <f>ROUND(((SUM(BF122:BF134))*I36),2)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1155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802.3 - Následná péče o zeleň - 3.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1155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802.3 - Následná péče o zeleň - 3.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0.0085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0.0085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SUM(P125:P134)</f>
        <v>0</v>
      </c>
      <c r="Q124" s="218"/>
      <c r="R124" s="219">
        <f>SUM(R125:R134)</f>
        <v>0.0085</v>
      </c>
      <c r="S124" s="218"/>
      <c r="T124" s="220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SUM(BK125:BK134)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173</v>
      </c>
      <c r="E125" s="227" t="s">
        <v>1002</v>
      </c>
      <c r="F125" s="228" t="s">
        <v>1003</v>
      </c>
      <c r="G125" s="229" t="s">
        <v>469</v>
      </c>
      <c r="H125" s="230">
        <v>1159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1261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1005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47" s="2" customFormat="1" ht="12">
      <c r="A127" s="38"/>
      <c r="B127" s="39"/>
      <c r="C127" s="40"/>
      <c r="D127" s="239" t="s">
        <v>193</v>
      </c>
      <c r="E127" s="40"/>
      <c r="F127" s="244" t="s">
        <v>1120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193</v>
      </c>
      <c r="AU127" s="17" t="s">
        <v>85</v>
      </c>
    </row>
    <row r="128" spans="1:51" s="13" customFormat="1" ht="12">
      <c r="A128" s="13"/>
      <c r="B128" s="250"/>
      <c r="C128" s="251"/>
      <c r="D128" s="239" t="s">
        <v>273</v>
      </c>
      <c r="E128" s="252" t="s">
        <v>1</v>
      </c>
      <c r="F128" s="253" t="s">
        <v>1251</v>
      </c>
      <c r="G128" s="251"/>
      <c r="H128" s="254">
        <v>1159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273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26" t="s">
        <v>85</v>
      </c>
      <c r="D129" s="226" t="s">
        <v>173</v>
      </c>
      <c r="E129" s="227" t="s">
        <v>1122</v>
      </c>
      <c r="F129" s="228" t="s">
        <v>1123</v>
      </c>
      <c r="G129" s="229" t="s">
        <v>469</v>
      </c>
      <c r="H129" s="230">
        <v>425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2E-05</v>
      </c>
      <c r="R129" s="235">
        <f>Q129*H129</f>
        <v>0.0085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188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188</v>
      </c>
      <c r="BM129" s="237" t="s">
        <v>1262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1125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51" s="13" customFormat="1" ht="12">
      <c r="A131" s="13"/>
      <c r="B131" s="250"/>
      <c r="C131" s="251"/>
      <c r="D131" s="239" t="s">
        <v>273</v>
      </c>
      <c r="E131" s="252" t="s">
        <v>1</v>
      </c>
      <c r="F131" s="253" t="s">
        <v>1253</v>
      </c>
      <c r="G131" s="251"/>
      <c r="H131" s="254">
        <v>425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273</v>
      </c>
      <c r="AU131" s="260" t="s">
        <v>85</v>
      </c>
      <c r="AV131" s="13" t="s">
        <v>85</v>
      </c>
      <c r="AW131" s="13" t="s">
        <v>32</v>
      </c>
      <c r="AX131" s="13" t="s">
        <v>83</v>
      </c>
      <c r="AY131" s="260" t="s">
        <v>170</v>
      </c>
    </row>
    <row r="132" spans="1:65" s="2" customFormat="1" ht="16.5" customHeight="1">
      <c r="A132" s="38"/>
      <c r="B132" s="39"/>
      <c r="C132" s="226" t="s">
        <v>184</v>
      </c>
      <c r="D132" s="226" t="s">
        <v>173</v>
      </c>
      <c r="E132" s="227" t="s">
        <v>1131</v>
      </c>
      <c r="F132" s="228" t="s">
        <v>1132</v>
      </c>
      <c r="G132" s="229" t="s">
        <v>284</v>
      </c>
      <c r="H132" s="230">
        <v>60.85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188</v>
      </c>
      <c r="BM132" s="237" t="s">
        <v>1263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1134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51" s="13" customFormat="1" ht="12">
      <c r="A134" s="13"/>
      <c r="B134" s="250"/>
      <c r="C134" s="251"/>
      <c r="D134" s="239" t="s">
        <v>273</v>
      </c>
      <c r="E134" s="252" t="s">
        <v>1</v>
      </c>
      <c r="F134" s="253" t="s">
        <v>1255</v>
      </c>
      <c r="G134" s="251"/>
      <c r="H134" s="254">
        <v>60.85</v>
      </c>
      <c r="I134" s="255"/>
      <c r="J134" s="251"/>
      <c r="K134" s="251"/>
      <c r="L134" s="256"/>
      <c r="M134" s="292"/>
      <c r="N134" s="293"/>
      <c r="O134" s="293"/>
      <c r="P134" s="293"/>
      <c r="Q134" s="293"/>
      <c r="R134" s="293"/>
      <c r="S134" s="293"/>
      <c r="T134" s="29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273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31" s="2" customFormat="1" ht="6.95" customHeight="1">
      <c r="A135" s="38"/>
      <c r="B135" s="66"/>
      <c r="C135" s="67"/>
      <c r="D135" s="67"/>
      <c r="E135" s="67"/>
      <c r="F135" s="67"/>
      <c r="G135" s="67"/>
      <c r="H135" s="67"/>
      <c r="I135" s="67"/>
      <c r="J135" s="67"/>
      <c r="K135" s="67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121:K13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1264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ROUND((SUM(BE122:BE139)),2)</f>
        <v>0</v>
      </c>
      <c r="G35" s="38"/>
      <c r="H35" s="38"/>
      <c r="I35" s="164">
        <v>0.21</v>
      </c>
      <c r="J35" s="163">
        <f>ROUND(((SUM(BE122:BE139))*I35),2)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ROUND((SUM(BF122:BF139)),2)</f>
        <v>0</v>
      </c>
      <c r="G36" s="38"/>
      <c r="H36" s="38"/>
      <c r="I36" s="164">
        <v>0.15</v>
      </c>
      <c r="J36" s="163">
        <f>ROUND(((SUM(BF122:BF139))*I36),2)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ROUND((SUM(BG122:BG139)),2)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ROUND((SUM(BH122:BH139)),2)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ROUND((SUM(BI122:BI139)),2)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1264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1264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SUM(P125:P139)</f>
        <v>0</v>
      </c>
      <c r="Q124" s="218"/>
      <c r="R124" s="219">
        <f>SUM(R125:R139)</f>
        <v>0</v>
      </c>
      <c r="S124" s="218"/>
      <c r="T124" s="220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SUM(BK125:BK139)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174</v>
      </c>
      <c r="F125" s="228" t="s">
        <v>175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1265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175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65" s="2" customFormat="1" ht="16.5" customHeight="1">
      <c r="A127" s="38"/>
      <c r="B127" s="39"/>
      <c r="C127" s="226" t="s">
        <v>85</v>
      </c>
      <c r="D127" s="226" t="s">
        <v>173</v>
      </c>
      <c r="E127" s="227" t="s">
        <v>181</v>
      </c>
      <c r="F127" s="228" t="s">
        <v>182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1266</v>
      </c>
    </row>
    <row r="128" spans="1:47" s="2" customFormat="1" ht="12">
      <c r="A128" s="38"/>
      <c r="B128" s="39"/>
      <c r="C128" s="40"/>
      <c r="D128" s="239" t="s">
        <v>180</v>
      </c>
      <c r="E128" s="40"/>
      <c r="F128" s="240" t="s">
        <v>182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180</v>
      </c>
      <c r="AU128" s="17" t="s">
        <v>85</v>
      </c>
    </row>
    <row r="129" spans="1:65" s="2" customFormat="1" ht="16.5" customHeight="1">
      <c r="A129" s="38"/>
      <c r="B129" s="39"/>
      <c r="C129" s="226" t="s">
        <v>184</v>
      </c>
      <c r="D129" s="226" t="s">
        <v>173</v>
      </c>
      <c r="E129" s="227" t="s">
        <v>185</v>
      </c>
      <c r="F129" s="228" t="s">
        <v>186</v>
      </c>
      <c r="G129" s="229" t="s">
        <v>176</v>
      </c>
      <c r="H129" s="230">
        <v>1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178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178</v>
      </c>
      <c r="BM129" s="237" t="s">
        <v>1267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186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65" s="2" customFormat="1" ht="24.15" customHeight="1">
      <c r="A131" s="38"/>
      <c r="B131" s="39"/>
      <c r="C131" s="226" t="s">
        <v>188</v>
      </c>
      <c r="D131" s="226" t="s">
        <v>173</v>
      </c>
      <c r="E131" s="227" t="s">
        <v>1268</v>
      </c>
      <c r="F131" s="228" t="s">
        <v>1269</v>
      </c>
      <c r="G131" s="229" t="s">
        <v>176</v>
      </c>
      <c r="H131" s="230">
        <v>1</v>
      </c>
      <c r="I131" s="231"/>
      <c r="J131" s="232">
        <f>ROUND(I131*H131,2)</f>
        <v>0</v>
      </c>
      <c r="K131" s="228" t="s">
        <v>191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178</v>
      </c>
      <c r="BM131" s="237" t="s">
        <v>1270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1269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47" s="2" customFormat="1" ht="12">
      <c r="A133" s="38"/>
      <c r="B133" s="39"/>
      <c r="C133" s="40"/>
      <c r="D133" s="239" t="s">
        <v>193</v>
      </c>
      <c r="E133" s="40"/>
      <c r="F133" s="244" t="s">
        <v>194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193</v>
      </c>
      <c r="AU133" s="17" t="s">
        <v>85</v>
      </c>
    </row>
    <row r="134" spans="1:65" s="2" customFormat="1" ht="24.15" customHeight="1">
      <c r="A134" s="38"/>
      <c r="B134" s="39"/>
      <c r="C134" s="226" t="s">
        <v>169</v>
      </c>
      <c r="D134" s="226" t="s">
        <v>173</v>
      </c>
      <c r="E134" s="227" t="s">
        <v>199</v>
      </c>
      <c r="F134" s="228" t="s">
        <v>200</v>
      </c>
      <c r="G134" s="229" t="s">
        <v>176</v>
      </c>
      <c r="H134" s="230">
        <v>1</v>
      </c>
      <c r="I134" s="231"/>
      <c r="J134" s="232">
        <f>ROUND(I134*H134,2)</f>
        <v>0</v>
      </c>
      <c r="K134" s="228" t="s">
        <v>191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178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178</v>
      </c>
      <c r="BM134" s="237" t="s">
        <v>1271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200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65" s="2" customFormat="1" ht="16.5" customHeight="1">
      <c r="A136" s="38"/>
      <c r="B136" s="39"/>
      <c r="C136" s="226" t="s">
        <v>198</v>
      </c>
      <c r="D136" s="226" t="s">
        <v>173</v>
      </c>
      <c r="E136" s="227" t="s">
        <v>212</v>
      </c>
      <c r="F136" s="228" t="s">
        <v>213</v>
      </c>
      <c r="G136" s="229" t="s">
        <v>176</v>
      </c>
      <c r="H136" s="230">
        <v>1</v>
      </c>
      <c r="I136" s="231"/>
      <c r="J136" s="232">
        <f>ROUND(I136*H136,2)</f>
        <v>0</v>
      </c>
      <c r="K136" s="228" t="s">
        <v>191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178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178</v>
      </c>
      <c r="BM136" s="237" t="s">
        <v>1272</v>
      </c>
    </row>
    <row r="137" spans="1:47" s="2" customFormat="1" ht="12">
      <c r="A137" s="38"/>
      <c r="B137" s="39"/>
      <c r="C137" s="40"/>
      <c r="D137" s="239" t="s">
        <v>180</v>
      </c>
      <c r="E137" s="40"/>
      <c r="F137" s="240" t="s">
        <v>857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180</v>
      </c>
      <c r="AU137" s="17" t="s">
        <v>85</v>
      </c>
    </row>
    <row r="138" spans="1:65" s="2" customFormat="1" ht="16.5" customHeight="1">
      <c r="A138" s="38"/>
      <c r="B138" s="39"/>
      <c r="C138" s="226" t="s">
        <v>202</v>
      </c>
      <c r="D138" s="226" t="s">
        <v>173</v>
      </c>
      <c r="E138" s="227" t="s">
        <v>217</v>
      </c>
      <c r="F138" s="228" t="s">
        <v>218</v>
      </c>
      <c r="G138" s="229" t="s">
        <v>176</v>
      </c>
      <c r="H138" s="230">
        <v>1</v>
      </c>
      <c r="I138" s="231"/>
      <c r="J138" s="232">
        <f>ROUND(I138*H138,2)</f>
        <v>0</v>
      </c>
      <c r="K138" s="228" t="s">
        <v>191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178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178</v>
      </c>
      <c r="BM138" s="237" t="s">
        <v>1273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218</v>
      </c>
      <c r="G139" s="40"/>
      <c r="H139" s="40"/>
      <c r="I139" s="241"/>
      <c r="J139" s="40"/>
      <c r="K139" s="40"/>
      <c r="L139" s="44"/>
      <c r="M139" s="245"/>
      <c r="N139" s="246"/>
      <c r="O139" s="247"/>
      <c r="P139" s="247"/>
      <c r="Q139" s="247"/>
      <c r="R139" s="247"/>
      <c r="S139" s="247"/>
      <c r="T139" s="24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31" s="2" customFormat="1" ht="6.95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password="CC35" sheet="1" objects="1" scenarios="1" formatColumns="0" formatRows="0" autoFilter="0"/>
  <autoFilter ref="C121:K1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134</v>
      </c>
      <c r="AZ2" s="249" t="s">
        <v>859</v>
      </c>
      <c r="BA2" s="249" t="s">
        <v>1</v>
      </c>
      <c r="BB2" s="249" t="s">
        <v>1</v>
      </c>
      <c r="BC2" s="249" t="s">
        <v>1274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861</v>
      </c>
      <c r="BA3" s="249" t="s">
        <v>1</v>
      </c>
      <c r="BB3" s="249" t="s">
        <v>1</v>
      </c>
      <c r="BC3" s="249" t="s">
        <v>85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863</v>
      </c>
      <c r="BA4" s="249" t="s">
        <v>1</v>
      </c>
      <c r="BB4" s="249" t="s">
        <v>1</v>
      </c>
      <c r="BC4" s="249" t="s">
        <v>83</v>
      </c>
      <c r="BD4" s="249" t="s">
        <v>85</v>
      </c>
    </row>
    <row r="5" spans="2:56" s="1" customFormat="1" ht="6.95" customHeight="1">
      <c r="B5" s="20"/>
      <c r="L5" s="20"/>
      <c r="AZ5" s="249" t="s">
        <v>866</v>
      </c>
      <c r="BA5" s="249" t="s">
        <v>1</v>
      </c>
      <c r="BB5" s="249" t="s">
        <v>1</v>
      </c>
      <c r="BC5" s="249" t="s">
        <v>169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868</v>
      </c>
      <c r="BA6" s="249" t="s">
        <v>1</v>
      </c>
      <c r="BB6" s="249" t="s">
        <v>1</v>
      </c>
      <c r="BC6" s="249" t="s">
        <v>169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878</v>
      </c>
      <c r="BA7" s="249" t="s">
        <v>1</v>
      </c>
      <c r="BB7" s="249" t="s">
        <v>1</v>
      </c>
      <c r="BC7" s="249" t="s">
        <v>397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1275</v>
      </c>
      <c r="BA8" s="249" t="s">
        <v>1</v>
      </c>
      <c r="BB8" s="249" t="s">
        <v>1</v>
      </c>
      <c r="BC8" s="249" t="s">
        <v>85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1264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1276</v>
      </c>
      <c r="BA9" s="249" t="s">
        <v>1</v>
      </c>
      <c r="BB9" s="249" t="s">
        <v>1</v>
      </c>
      <c r="BC9" s="249" t="s">
        <v>188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1277</v>
      </c>
      <c r="BA10" s="249" t="s">
        <v>1</v>
      </c>
      <c r="BB10" s="249" t="s">
        <v>1</v>
      </c>
      <c r="BC10" s="249" t="s">
        <v>188</v>
      </c>
      <c r="BD10" s="249" t="s">
        <v>85</v>
      </c>
    </row>
    <row r="11" spans="1:56" s="2" customFormat="1" ht="30" customHeight="1">
      <c r="A11" s="38"/>
      <c r="B11" s="44"/>
      <c r="C11" s="38"/>
      <c r="D11" s="38"/>
      <c r="E11" s="152" t="s">
        <v>1264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880</v>
      </c>
      <c r="BA11" s="249" t="s">
        <v>1</v>
      </c>
      <c r="BB11" s="249" t="s">
        <v>1</v>
      </c>
      <c r="BC11" s="249" t="s">
        <v>1278</v>
      </c>
      <c r="BD11" s="249" t="s">
        <v>85</v>
      </c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ROUND((SUM(BE123:BE230)),2)</f>
        <v>0</v>
      </c>
      <c r="G35" s="38"/>
      <c r="H35" s="38"/>
      <c r="I35" s="164">
        <v>0.21</v>
      </c>
      <c r="J35" s="163">
        <f>ROUND(((SUM(BE123:BE230))*I35),2)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ROUND((SUM(BF123:BF230)),2)</f>
        <v>0</v>
      </c>
      <c r="G36" s="38"/>
      <c r="H36" s="38"/>
      <c r="I36" s="164">
        <v>0.15</v>
      </c>
      <c r="J36" s="163">
        <f>ROUND(((SUM(BF123:BF230))*I36),2)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ROUND((SUM(BG123:BG230)),2)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ROUND((SUM(BH123:BH230)),2)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ROUND((SUM(BI123:BI230)),2)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1264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SO 803 - Vegetační úpravy - ZAPA 1-3 vč. SO 3 a SO 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884</v>
      </c>
      <c r="E101" s="196"/>
      <c r="F101" s="196"/>
      <c r="G101" s="196"/>
      <c r="H101" s="196"/>
      <c r="I101" s="196"/>
      <c r="J101" s="197">
        <f>J228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154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Realizace společných zařízení obce Holasovice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142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1264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30" customHeight="1">
      <c r="A115" s="38"/>
      <c r="B115" s="39"/>
      <c r="C115" s="40"/>
      <c r="D115" s="40"/>
      <c r="E115" s="76" t="str">
        <f>E11</f>
        <v>SO 803 - Vegetační úpravy - ZAPA 1-3 vč. SO 3 a SO 4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Holasovice</v>
      </c>
      <c r="G117" s="40"/>
      <c r="H117" s="40"/>
      <c r="I117" s="32" t="s">
        <v>22</v>
      </c>
      <c r="J117" s="79" t="str">
        <f>IF(J14="","",J14)</f>
        <v>13. 6. 2022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Státní pozemkový úřad</v>
      </c>
      <c r="G119" s="40"/>
      <c r="H119" s="40"/>
      <c r="I119" s="32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33</v>
      </c>
      <c r="J120" s="36" t="str">
        <f>E26</f>
        <v>Dopravoprojekt Ostrava a.s.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155</v>
      </c>
      <c r="D122" s="202" t="s">
        <v>61</v>
      </c>
      <c r="E122" s="202" t="s">
        <v>57</v>
      </c>
      <c r="F122" s="202" t="s">
        <v>58</v>
      </c>
      <c r="G122" s="202" t="s">
        <v>156</v>
      </c>
      <c r="H122" s="202" t="s">
        <v>157</v>
      </c>
      <c r="I122" s="202" t="s">
        <v>158</v>
      </c>
      <c r="J122" s="202" t="s">
        <v>149</v>
      </c>
      <c r="K122" s="203" t="s">
        <v>159</v>
      </c>
      <c r="L122" s="204"/>
      <c r="M122" s="100" t="s">
        <v>1</v>
      </c>
      <c r="N122" s="101" t="s">
        <v>40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4.343135000000001</v>
      </c>
      <c r="S123" s="104"/>
      <c r="T123" s="208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151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265</v>
      </c>
      <c r="F124" s="213" t="s">
        <v>885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P125+P228</f>
        <v>0</v>
      </c>
      <c r="Q124" s="218"/>
      <c r="R124" s="219">
        <f>R125+R228</f>
        <v>4.343135000000001</v>
      </c>
      <c r="S124" s="218"/>
      <c r="T124" s="220">
        <f>T125+T228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76</v>
      </c>
      <c r="AY124" s="221" t="s">
        <v>170</v>
      </c>
      <c r="BK124" s="223">
        <f>BK125+BK228</f>
        <v>0</v>
      </c>
    </row>
    <row r="125" spans="1:63" s="12" customFormat="1" ht="22.8" customHeight="1">
      <c r="A125" s="12"/>
      <c r="B125" s="210"/>
      <c r="C125" s="211"/>
      <c r="D125" s="212" t="s">
        <v>75</v>
      </c>
      <c r="E125" s="224" t="s">
        <v>83</v>
      </c>
      <c r="F125" s="224" t="s">
        <v>886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SUM(P126:P227)</f>
        <v>0</v>
      </c>
      <c r="Q125" s="218"/>
      <c r="R125" s="219">
        <f>SUM(R126:R227)</f>
        <v>4.343135000000001</v>
      </c>
      <c r="S125" s="218"/>
      <c r="T125" s="220">
        <f>SUM(T126:T227)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83</v>
      </c>
      <c r="AY125" s="221" t="s">
        <v>170</v>
      </c>
      <c r="BK125" s="223">
        <f>SUM(BK126:BK227)</f>
        <v>0</v>
      </c>
    </row>
    <row r="126" spans="1:65" s="2" customFormat="1" ht="24.15" customHeight="1">
      <c r="A126" s="38"/>
      <c r="B126" s="39"/>
      <c r="C126" s="226" t="s">
        <v>83</v>
      </c>
      <c r="D126" s="226" t="s">
        <v>173</v>
      </c>
      <c r="E126" s="227" t="s">
        <v>359</v>
      </c>
      <c r="F126" s="228" t="s">
        <v>360</v>
      </c>
      <c r="G126" s="229" t="s">
        <v>270</v>
      </c>
      <c r="H126" s="230">
        <v>38332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188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188</v>
      </c>
      <c r="BM126" s="237" t="s">
        <v>1279</v>
      </c>
    </row>
    <row r="127" spans="1:47" s="2" customFormat="1" ht="12">
      <c r="A127" s="38"/>
      <c r="B127" s="39"/>
      <c r="C127" s="40"/>
      <c r="D127" s="239" t="s">
        <v>180</v>
      </c>
      <c r="E127" s="40"/>
      <c r="F127" s="240" t="s">
        <v>362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180</v>
      </c>
      <c r="AU127" s="17" t="s">
        <v>85</v>
      </c>
    </row>
    <row r="128" spans="1:51" s="13" customFormat="1" ht="12">
      <c r="A128" s="13"/>
      <c r="B128" s="250"/>
      <c r="C128" s="251"/>
      <c r="D128" s="239" t="s">
        <v>273</v>
      </c>
      <c r="E128" s="252" t="s">
        <v>859</v>
      </c>
      <c r="F128" s="253" t="s">
        <v>1274</v>
      </c>
      <c r="G128" s="251"/>
      <c r="H128" s="254">
        <v>38332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273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82" t="s">
        <v>85</v>
      </c>
      <c r="D129" s="282" t="s">
        <v>328</v>
      </c>
      <c r="E129" s="283" t="s">
        <v>888</v>
      </c>
      <c r="F129" s="284" t="s">
        <v>889</v>
      </c>
      <c r="G129" s="285" t="s">
        <v>366</v>
      </c>
      <c r="H129" s="286">
        <v>766.64</v>
      </c>
      <c r="I129" s="287"/>
      <c r="J129" s="288">
        <f>ROUND(I129*H129,2)</f>
        <v>0</v>
      </c>
      <c r="K129" s="284" t="s">
        <v>177</v>
      </c>
      <c r="L129" s="289"/>
      <c r="M129" s="290" t="s">
        <v>1</v>
      </c>
      <c r="N129" s="291" t="s">
        <v>41</v>
      </c>
      <c r="O129" s="91"/>
      <c r="P129" s="235">
        <f>O129*H129</f>
        <v>0</v>
      </c>
      <c r="Q129" s="235">
        <v>0.001</v>
      </c>
      <c r="R129" s="235">
        <f>Q129*H129</f>
        <v>0.76664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207</v>
      </c>
      <c r="AT129" s="237" t="s">
        <v>328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188</v>
      </c>
      <c r="BM129" s="237" t="s">
        <v>1280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889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51" s="13" customFormat="1" ht="12">
      <c r="A131" s="13"/>
      <c r="B131" s="250"/>
      <c r="C131" s="251"/>
      <c r="D131" s="239" t="s">
        <v>273</v>
      </c>
      <c r="E131" s="251"/>
      <c r="F131" s="253" t="s">
        <v>1281</v>
      </c>
      <c r="G131" s="251"/>
      <c r="H131" s="254">
        <v>766.64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273</v>
      </c>
      <c r="AU131" s="260" t="s">
        <v>85</v>
      </c>
      <c r="AV131" s="13" t="s">
        <v>85</v>
      </c>
      <c r="AW131" s="13" t="s">
        <v>4</v>
      </c>
      <c r="AX131" s="13" t="s">
        <v>83</v>
      </c>
      <c r="AY131" s="260" t="s">
        <v>170</v>
      </c>
    </row>
    <row r="132" spans="1:65" s="2" customFormat="1" ht="33" customHeight="1">
      <c r="A132" s="38"/>
      <c r="B132" s="39"/>
      <c r="C132" s="226" t="s">
        <v>422</v>
      </c>
      <c r="D132" s="226" t="s">
        <v>173</v>
      </c>
      <c r="E132" s="227" t="s">
        <v>892</v>
      </c>
      <c r="F132" s="228" t="s">
        <v>893</v>
      </c>
      <c r="G132" s="229" t="s">
        <v>469</v>
      </c>
      <c r="H132" s="230">
        <v>219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188</v>
      </c>
      <c r="BM132" s="237" t="s">
        <v>1282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895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51" s="14" customFormat="1" ht="12">
      <c r="A134" s="14"/>
      <c r="B134" s="261"/>
      <c r="C134" s="262"/>
      <c r="D134" s="239" t="s">
        <v>273</v>
      </c>
      <c r="E134" s="263" t="s">
        <v>1</v>
      </c>
      <c r="F134" s="264" t="s">
        <v>896</v>
      </c>
      <c r="G134" s="262"/>
      <c r="H134" s="263" t="s">
        <v>1</v>
      </c>
      <c r="I134" s="265"/>
      <c r="J134" s="262"/>
      <c r="K134" s="262"/>
      <c r="L134" s="266"/>
      <c r="M134" s="267"/>
      <c r="N134" s="268"/>
      <c r="O134" s="268"/>
      <c r="P134" s="268"/>
      <c r="Q134" s="268"/>
      <c r="R134" s="268"/>
      <c r="S134" s="268"/>
      <c r="T134" s="26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0" t="s">
        <v>273</v>
      </c>
      <c r="AU134" s="270" t="s">
        <v>85</v>
      </c>
      <c r="AV134" s="14" t="s">
        <v>83</v>
      </c>
      <c r="AW134" s="14" t="s">
        <v>32</v>
      </c>
      <c r="AX134" s="14" t="s">
        <v>76</v>
      </c>
      <c r="AY134" s="270" t="s">
        <v>170</v>
      </c>
    </row>
    <row r="135" spans="1:51" s="14" customFormat="1" ht="12">
      <c r="A135" s="14"/>
      <c r="B135" s="261"/>
      <c r="C135" s="262"/>
      <c r="D135" s="239" t="s">
        <v>273</v>
      </c>
      <c r="E135" s="263" t="s">
        <v>1</v>
      </c>
      <c r="F135" s="264" t="s">
        <v>897</v>
      </c>
      <c r="G135" s="262"/>
      <c r="H135" s="263" t="s">
        <v>1</v>
      </c>
      <c r="I135" s="265"/>
      <c r="J135" s="262"/>
      <c r="K135" s="262"/>
      <c r="L135" s="266"/>
      <c r="M135" s="267"/>
      <c r="N135" s="268"/>
      <c r="O135" s="268"/>
      <c r="P135" s="268"/>
      <c r="Q135" s="268"/>
      <c r="R135" s="268"/>
      <c r="S135" s="268"/>
      <c r="T135" s="26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0" t="s">
        <v>273</v>
      </c>
      <c r="AU135" s="270" t="s">
        <v>85</v>
      </c>
      <c r="AV135" s="14" t="s">
        <v>83</v>
      </c>
      <c r="AW135" s="14" t="s">
        <v>32</v>
      </c>
      <c r="AX135" s="14" t="s">
        <v>76</v>
      </c>
      <c r="AY135" s="270" t="s">
        <v>170</v>
      </c>
    </row>
    <row r="136" spans="1:51" s="14" customFormat="1" ht="12">
      <c r="A136" s="14"/>
      <c r="B136" s="261"/>
      <c r="C136" s="262"/>
      <c r="D136" s="239" t="s">
        <v>273</v>
      </c>
      <c r="E136" s="263" t="s">
        <v>1</v>
      </c>
      <c r="F136" s="264" t="s">
        <v>898</v>
      </c>
      <c r="G136" s="262"/>
      <c r="H136" s="263" t="s">
        <v>1</v>
      </c>
      <c r="I136" s="265"/>
      <c r="J136" s="262"/>
      <c r="K136" s="262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273</v>
      </c>
      <c r="AU136" s="270" t="s">
        <v>85</v>
      </c>
      <c r="AV136" s="14" t="s">
        <v>83</v>
      </c>
      <c r="AW136" s="14" t="s">
        <v>32</v>
      </c>
      <c r="AX136" s="14" t="s">
        <v>76</v>
      </c>
      <c r="AY136" s="270" t="s">
        <v>170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1</v>
      </c>
      <c r="F137" s="253" t="s">
        <v>880</v>
      </c>
      <c r="G137" s="251"/>
      <c r="H137" s="254">
        <v>219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82" t="s">
        <v>430</v>
      </c>
      <c r="D138" s="282" t="s">
        <v>328</v>
      </c>
      <c r="E138" s="283" t="s">
        <v>899</v>
      </c>
      <c r="F138" s="284" t="s">
        <v>900</v>
      </c>
      <c r="G138" s="285" t="s">
        <v>284</v>
      </c>
      <c r="H138" s="286">
        <v>2.19</v>
      </c>
      <c r="I138" s="287"/>
      <c r="J138" s="288">
        <f>ROUND(I138*H138,2)</f>
        <v>0</v>
      </c>
      <c r="K138" s="284" t="s">
        <v>177</v>
      </c>
      <c r="L138" s="289"/>
      <c r="M138" s="290" t="s">
        <v>1</v>
      </c>
      <c r="N138" s="291" t="s">
        <v>41</v>
      </c>
      <c r="O138" s="91"/>
      <c r="P138" s="235">
        <f>O138*H138</f>
        <v>0</v>
      </c>
      <c r="Q138" s="235">
        <v>0.22</v>
      </c>
      <c r="R138" s="235">
        <f>Q138*H138</f>
        <v>0.4818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207</v>
      </c>
      <c r="AT138" s="237" t="s">
        <v>328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1283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900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4" customFormat="1" ht="12">
      <c r="A140" s="14"/>
      <c r="B140" s="261"/>
      <c r="C140" s="262"/>
      <c r="D140" s="239" t="s">
        <v>273</v>
      </c>
      <c r="E140" s="263" t="s">
        <v>1</v>
      </c>
      <c r="F140" s="264" t="s">
        <v>902</v>
      </c>
      <c r="G140" s="262"/>
      <c r="H140" s="263" t="s">
        <v>1</v>
      </c>
      <c r="I140" s="265"/>
      <c r="J140" s="262"/>
      <c r="K140" s="262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273</v>
      </c>
      <c r="AU140" s="270" t="s">
        <v>85</v>
      </c>
      <c r="AV140" s="14" t="s">
        <v>83</v>
      </c>
      <c r="AW140" s="14" t="s">
        <v>32</v>
      </c>
      <c r="AX140" s="14" t="s">
        <v>76</v>
      </c>
      <c r="AY140" s="270" t="s">
        <v>170</v>
      </c>
    </row>
    <row r="141" spans="1:51" s="13" customFormat="1" ht="12">
      <c r="A141" s="13"/>
      <c r="B141" s="250"/>
      <c r="C141" s="251"/>
      <c r="D141" s="239" t="s">
        <v>273</v>
      </c>
      <c r="E141" s="252" t="s">
        <v>1</v>
      </c>
      <c r="F141" s="253" t="s">
        <v>903</v>
      </c>
      <c r="G141" s="251"/>
      <c r="H141" s="254">
        <v>2.19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273</v>
      </c>
      <c r="AU141" s="260" t="s">
        <v>85</v>
      </c>
      <c r="AV141" s="13" t="s">
        <v>85</v>
      </c>
      <c r="AW141" s="13" t="s">
        <v>32</v>
      </c>
      <c r="AX141" s="13" t="s">
        <v>83</v>
      </c>
      <c r="AY141" s="260" t="s">
        <v>170</v>
      </c>
    </row>
    <row r="142" spans="1:65" s="2" customFormat="1" ht="16.5" customHeight="1">
      <c r="A142" s="38"/>
      <c r="B142" s="39"/>
      <c r="C142" s="282" t="s">
        <v>436</v>
      </c>
      <c r="D142" s="282" t="s">
        <v>328</v>
      </c>
      <c r="E142" s="283" t="s">
        <v>904</v>
      </c>
      <c r="F142" s="284" t="s">
        <v>905</v>
      </c>
      <c r="G142" s="285" t="s">
        <v>284</v>
      </c>
      <c r="H142" s="286">
        <v>5.475</v>
      </c>
      <c r="I142" s="287"/>
      <c r="J142" s="288">
        <f>ROUND(I142*H142,2)</f>
        <v>0</v>
      </c>
      <c r="K142" s="284" t="s">
        <v>177</v>
      </c>
      <c r="L142" s="289"/>
      <c r="M142" s="290" t="s">
        <v>1</v>
      </c>
      <c r="N142" s="291" t="s">
        <v>41</v>
      </c>
      <c r="O142" s="91"/>
      <c r="P142" s="235">
        <f>O142*H142</f>
        <v>0</v>
      </c>
      <c r="Q142" s="235">
        <v>0.2</v>
      </c>
      <c r="R142" s="235">
        <f>Q142*H142</f>
        <v>1.095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207</v>
      </c>
      <c r="AT142" s="237" t="s">
        <v>328</v>
      </c>
      <c r="AU142" s="237" t="s">
        <v>85</v>
      </c>
      <c r="AY142" s="17" t="s">
        <v>170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188</v>
      </c>
      <c r="BM142" s="237" t="s">
        <v>1284</v>
      </c>
    </row>
    <row r="143" spans="1:47" s="2" customFormat="1" ht="12">
      <c r="A143" s="38"/>
      <c r="B143" s="39"/>
      <c r="C143" s="40"/>
      <c r="D143" s="239" t="s">
        <v>180</v>
      </c>
      <c r="E143" s="40"/>
      <c r="F143" s="240" t="s">
        <v>905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180</v>
      </c>
      <c r="AU143" s="17" t="s">
        <v>85</v>
      </c>
    </row>
    <row r="144" spans="1:51" s="14" customFormat="1" ht="12">
      <c r="A144" s="14"/>
      <c r="B144" s="261"/>
      <c r="C144" s="262"/>
      <c r="D144" s="239" t="s">
        <v>273</v>
      </c>
      <c r="E144" s="263" t="s">
        <v>1</v>
      </c>
      <c r="F144" s="264" t="s">
        <v>907</v>
      </c>
      <c r="G144" s="262"/>
      <c r="H144" s="263" t="s">
        <v>1</v>
      </c>
      <c r="I144" s="265"/>
      <c r="J144" s="262"/>
      <c r="K144" s="262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273</v>
      </c>
      <c r="AU144" s="270" t="s">
        <v>85</v>
      </c>
      <c r="AV144" s="14" t="s">
        <v>83</v>
      </c>
      <c r="AW144" s="14" t="s">
        <v>32</v>
      </c>
      <c r="AX144" s="14" t="s">
        <v>76</v>
      </c>
      <c r="AY144" s="270" t="s">
        <v>170</v>
      </c>
    </row>
    <row r="145" spans="1:51" s="13" customFormat="1" ht="12">
      <c r="A145" s="13"/>
      <c r="B145" s="250"/>
      <c r="C145" s="251"/>
      <c r="D145" s="239" t="s">
        <v>273</v>
      </c>
      <c r="E145" s="252" t="s">
        <v>1</v>
      </c>
      <c r="F145" s="253" t="s">
        <v>908</v>
      </c>
      <c r="G145" s="251"/>
      <c r="H145" s="254">
        <v>5.475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273</v>
      </c>
      <c r="AU145" s="260" t="s">
        <v>85</v>
      </c>
      <c r="AV145" s="13" t="s">
        <v>85</v>
      </c>
      <c r="AW145" s="13" t="s">
        <v>32</v>
      </c>
      <c r="AX145" s="13" t="s">
        <v>83</v>
      </c>
      <c r="AY145" s="260" t="s">
        <v>170</v>
      </c>
    </row>
    <row r="146" spans="1:65" s="2" customFormat="1" ht="33" customHeight="1">
      <c r="A146" s="38"/>
      <c r="B146" s="39"/>
      <c r="C146" s="226" t="s">
        <v>442</v>
      </c>
      <c r="D146" s="226" t="s">
        <v>173</v>
      </c>
      <c r="E146" s="227" t="s">
        <v>909</v>
      </c>
      <c r="F146" s="228" t="s">
        <v>910</v>
      </c>
      <c r="G146" s="229" t="s">
        <v>469</v>
      </c>
      <c r="H146" s="230">
        <v>23</v>
      </c>
      <c r="I146" s="231"/>
      <c r="J146" s="232">
        <f>ROUND(I146*H146,2)</f>
        <v>0</v>
      </c>
      <c r="K146" s="228" t="s">
        <v>177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188</v>
      </c>
      <c r="AT146" s="237" t="s">
        <v>173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188</v>
      </c>
      <c r="BM146" s="237" t="s">
        <v>1285</v>
      </c>
    </row>
    <row r="147" spans="1:47" s="2" customFormat="1" ht="12">
      <c r="A147" s="38"/>
      <c r="B147" s="39"/>
      <c r="C147" s="40"/>
      <c r="D147" s="239" t="s">
        <v>180</v>
      </c>
      <c r="E147" s="40"/>
      <c r="F147" s="240" t="s">
        <v>912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180</v>
      </c>
      <c r="AU147" s="17" t="s">
        <v>85</v>
      </c>
    </row>
    <row r="148" spans="1:51" s="14" customFormat="1" ht="12">
      <c r="A148" s="14"/>
      <c r="B148" s="261"/>
      <c r="C148" s="262"/>
      <c r="D148" s="239" t="s">
        <v>273</v>
      </c>
      <c r="E148" s="263" t="s">
        <v>1</v>
      </c>
      <c r="F148" s="264" t="s">
        <v>913</v>
      </c>
      <c r="G148" s="262"/>
      <c r="H148" s="263" t="s">
        <v>1</v>
      </c>
      <c r="I148" s="265"/>
      <c r="J148" s="262"/>
      <c r="K148" s="262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273</v>
      </c>
      <c r="AU148" s="270" t="s">
        <v>85</v>
      </c>
      <c r="AV148" s="14" t="s">
        <v>83</v>
      </c>
      <c r="AW148" s="14" t="s">
        <v>32</v>
      </c>
      <c r="AX148" s="14" t="s">
        <v>76</v>
      </c>
      <c r="AY148" s="270" t="s">
        <v>170</v>
      </c>
    </row>
    <row r="149" spans="1:51" s="14" customFormat="1" ht="12">
      <c r="A149" s="14"/>
      <c r="B149" s="261"/>
      <c r="C149" s="262"/>
      <c r="D149" s="239" t="s">
        <v>273</v>
      </c>
      <c r="E149" s="263" t="s">
        <v>1</v>
      </c>
      <c r="F149" s="264" t="s">
        <v>897</v>
      </c>
      <c r="G149" s="262"/>
      <c r="H149" s="263" t="s">
        <v>1</v>
      </c>
      <c r="I149" s="265"/>
      <c r="J149" s="262"/>
      <c r="K149" s="262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273</v>
      </c>
      <c r="AU149" s="270" t="s">
        <v>85</v>
      </c>
      <c r="AV149" s="14" t="s">
        <v>83</v>
      </c>
      <c r="AW149" s="14" t="s">
        <v>32</v>
      </c>
      <c r="AX149" s="14" t="s">
        <v>76</v>
      </c>
      <c r="AY149" s="270" t="s">
        <v>170</v>
      </c>
    </row>
    <row r="150" spans="1:51" s="14" customFormat="1" ht="12">
      <c r="A150" s="14"/>
      <c r="B150" s="261"/>
      <c r="C150" s="262"/>
      <c r="D150" s="239" t="s">
        <v>273</v>
      </c>
      <c r="E150" s="263" t="s">
        <v>1</v>
      </c>
      <c r="F150" s="264" t="s">
        <v>898</v>
      </c>
      <c r="G150" s="262"/>
      <c r="H150" s="263" t="s">
        <v>1</v>
      </c>
      <c r="I150" s="265"/>
      <c r="J150" s="262"/>
      <c r="K150" s="262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273</v>
      </c>
      <c r="AU150" s="270" t="s">
        <v>85</v>
      </c>
      <c r="AV150" s="14" t="s">
        <v>83</v>
      </c>
      <c r="AW150" s="14" t="s">
        <v>32</v>
      </c>
      <c r="AX150" s="14" t="s">
        <v>76</v>
      </c>
      <c r="AY150" s="270" t="s">
        <v>170</v>
      </c>
    </row>
    <row r="151" spans="1:51" s="13" customFormat="1" ht="12">
      <c r="A151" s="13"/>
      <c r="B151" s="250"/>
      <c r="C151" s="251"/>
      <c r="D151" s="239" t="s">
        <v>273</v>
      </c>
      <c r="E151" s="252" t="s">
        <v>1</v>
      </c>
      <c r="F151" s="253" t="s">
        <v>878</v>
      </c>
      <c r="G151" s="251"/>
      <c r="H151" s="254">
        <v>23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273</v>
      </c>
      <c r="AU151" s="260" t="s">
        <v>85</v>
      </c>
      <c r="AV151" s="13" t="s">
        <v>85</v>
      </c>
      <c r="AW151" s="13" t="s">
        <v>32</v>
      </c>
      <c r="AX151" s="13" t="s">
        <v>83</v>
      </c>
      <c r="AY151" s="260" t="s">
        <v>170</v>
      </c>
    </row>
    <row r="152" spans="1:65" s="2" customFormat="1" ht="16.5" customHeight="1">
      <c r="A152" s="38"/>
      <c r="B152" s="39"/>
      <c r="C152" s="282" t="s">
        <v>448</v>
      </c>
      <c r="D152" s="282" t="s">
        <v>328</v>
      </c>
      <c r="E152" s="283" t="s">
        <v>899</v>
      </c>
      <c r="F152" s="284" t="s">
        <v>900</v>
      </c>
      <c r="G152" s="285" t="s">
        <v>284</v>
      </c>
      <c r="H152" s="286">
        <v>0.518</v>
      </c>
      <c r="I152" s="287"/>
      <c r="J152" s="288">
        <f>ROUND(I152*H152,2)</f>
        <v>0</v>
      </c>
      <c r="K152" s="284" t="s">
        <v>177</v>
      </c>
      <c r="L152" s="289"/>
      <c r="M152" s="290" t="s">
        <v>1</v>
      </c>
      <c r="N152" s="291" t="s">
        <v>41</v>
      </c>
      <c r="O152" s="91"/>
      <c r="P152" s="235">
        <f>O152*H152</f>
        <v>0</v>
      </c>
      <c r="Q152" s="235">
        <v>0.22</v>
      </c>
      <c r="R152" s="235">
        <f>Q152*H152</f>
        <v>0.11396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207</v>
      </c>
      <c r="AT152" s="237" t="s">
        <v>328</v>
      </c>
      <c r="AU152" s="237" t="s">
        <v>85</v>
      </c>
      <c r="AY152" s="17" t="s">
        <v>170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188</v>
      </c>
      <c r="BM152" s="237" t="s">
        <v>1286</v>
      </c>
    </row>
    <row r="153" spans="1:47" s="2" customFormat="1" ht="12">
      <c r="A153" s="38"/>
      <c r="B153" s="39"/>
      <c r="C153" s="40"/>
      <c r="D153" s="239" t="s">
        <v>180</v>
      </c>
      <c r="E153" s="40"/>
      <c r="F153" s="240" t="s">
        <v>900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180</v>
      </c>
      <c r="AU153" s="17" t="s">
        <v>85</v>
      </c>
    </row>
    <row r="154" spans="1:51" s="14" customFormat="1" ht="12">
      <c r="A154" s="14"/>
      <c r="B154" s="261"/>
      <c r="C154" s="262"/>
      <c r="D154" s="239" t="s">
        <v>273</v>
      </c>
      <c r="E154" s="263" t="s">
        <v>1</v>
      </c>
      <c r="F154" s="264" t="s">
        <v>902</v>
      </c>
      <c r="G154" s="262"/>
      <c r="H154" s="263" t="s">
        <v>1</v>
      </c>
      <c r="I154" s="265"/>
      <c r="J154" s="262"/>
      <c r="K154" s="262"/>
      <c r="L154" s="266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0" t="s">
        <v>273</v>
      </c>
      <c r="AU154" s="270" t="s">
        <v>85</v>
      </c>
      <c r="AV154" s="14" t="s">
        <v>83</v>
      </c>
      <c r="AW154" s="14" t="s">
        <v>32</v>
      </c>
      <c r="AX154" s="14" t="s">
        <v>76</v>
      </c>
      <c r="AY154" s="270" t="s">
        <v>170</v>
      </c>
    </row>
    <row r="155" spans="1:51" s="13" customFormat="1" ht="12">
      <c r="A155" s="13"/>
      <c r="B155" s="250"/>
      <c r="C155" s="251"/>
      <c r="D155" s="239" t="s">
        <v>273</v>
      </c>
      <c r="E155" s="252" t="s">
        <v>1</v>
      </c>
      <c r="F155" s="253" t="s">
        <v>915</v>
      </c>
      <c r="G155" s="251"/>
      <c r="H155" s="254">
        <v>0.518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273</v>
      </c>
      <c r="AU155" s="260" t="s">
        <v>85</v>
      </c>
      <c r="AV155" s="13" t="s">
        <v>85</v>
      </c>
      <c r="AW155" s="13" t="s">
        <v>32</v>
      </c>
      <c r="AX155" s="13" t="s">
        <v>83</v>
      </c>
      <c r="AY155" s="260" t="s">
        <v>170</v>
      </c>
    </row>
    <row r="156" spans="1:65" s="2" customFormat="1" ht="16.5" customHeight="1">
      <c r="A156" s="38"/>
      <c r="B156" s="39"/>
      <c r="C156" s="282" t="s">
        <v>454</v>
      </c>
      <c r="D156" s="282" t="s">
        <v>328</v>
      </c>
      <c r="E156" s="283" t="s">
        <v>904</v>
      </c>
      <c r="F156" s="284" t="s">
        <v>905</v>
      </c>
      <c r="G156" s="285" t="s">
        <v>284</v>
      </c>
      <c r="H156" s="286">
        <v>1.294</v>
      </c>
      <c r="I156" s="287"/>
      <c r="J156" s="288">
        <f>ROUND(I156*H156,2)</f>
        <v>0</v>
      </c>
      <c r="K156" s="284" t="s">
        <v>177</v>
      </c>
      <c r="L156" s="289"/>
      <c r="M156" s="290" t="s">
        <v>1</v>
      </c>
      <c r="N156" s="291" t="s">
        <v>41</v>
      </c>
      <c r="O156" s="91"/>
      <c r="P156" s="235">
        <f>O156*H156</f>
        <v>0</v>
      </c>
      <c r="Q156" s="235">
        <v>0.2</v>
      </c>
      <c r="R156" s="235">
        <f>Q156*H156</f>
        <v>0.25880000000000003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207</v>
      </c>
      <c r="AT156" s="237" t="s">
        <v>328</v>
      </c>
      <c r="AU156" s="237" t="s">
        <v>85</v>
      </c>
      <c r="AY156" s="17" t="s">
        <v>170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188</v>
      </c>
      <c r="BM156" s="237" t="s">
        <v>1287</v>
      </c>
    </row>
    <row r="157" spans="1:47" s="2" customFormat="1" ht="12">
      <c r="A157" s="38"/>
      <c r="B157" s="39"/>
      <c r="C157" s="40"/>
      <c r="D157" s="239" t="s">
        <v>180</v>
      </c>
      <c r="E157" s="40"/>
      <c r="F157" s="240" t="s">
        <v>905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180</v>
      </c>
      <c r="AU157" s="17" t="s">
        <v>85</v>
      </c>
    </row>
    <row r="158" spans="1:51" s="14" customFormat="1" ht="12">
      <c r="A158" s="14"/>
      <c r="B158" s="261"/>
      <c r="C158" s="262"/>
      <c r="D158" s="239" t="s">
        <v>273</v>
      </c>
      <c r="E158" s="263" t="s">
        <v>1</v>
      </c>
      <c r="F158" s="264" t="s">
        <v>907</v>
      </c>
      <c r="G158" s="262"/>
      <c r="H158" s="263" t="s">
        <v>1</v>
      </c>
      <c r="I158" s="265"/>
      <c r="J158" s="262"/>
      <c r="K158" s="262"/>
      <c r="L158" s="266"/>
      <c r="M158" s="267"/>
      <c r="N158" s="268"/>
      <c r="O158" s="268"/>
      <c r="P158" s="268"/>
      <c r="Q158" s="268"/>
      <c r="R158" s="268"/>
      <c r="S158" s="268"/>
      <c r="T158" s="26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0" t="s">
        <v>273</v>
      </c>
      <c r="AU158" s="270" t="s">
        <v>85</v>
      </c>
      <c r="AV158" s="14" t="s">
        <v>83</v>
      </c>
      <c r="AW158" s="14" t="s">
        <v>32</v>
      </c>
      <c r="AX158" s="14" t="s">
        <v>76</v>
      </c>
      <c r="AY158" s="270" t="s">
        <v>170</v>
      </c>
    </row>
    <row r="159" spans="1:51" s="13" customFormat="1" ht="12">
      <c r="A159" s="13"/>
      <c r="B159" s="250"/>
      <c r="C159" s="251"/>
      <c r="D159" s="239" t="s">
        <v>273</v>
      </c>
      <c r="E159" s="252" t="s">
        <v>1</v>
      </c>
      <c r="F159" s="253" t="s">
        <v>917</v>
      </c>
      <c r="G159" s="251"/>
      <c r="H159" s="254">
        <v>1.294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273</v>
      </c>
      <c r="AU159" s="260" t="s">
        <v>85</v>
      </c>
      <c r="AV159" s="13" t="s">
        <v>85</v>
      </c>
      <c r="AW159" s="13" t="s">
        <v>32</v>
      </c>
      <c r="AX159" s="13" t="s">
        <v>83</v>
      </c>
      <c r="AY159" s="260" t="s">
        <v>170</v>
      </c>
    </row>
    <row r="160" spans="1:65" s="2" customFormat="1" ht="21.75" customHeight="1">
      <c r="A160" s="38"/>
      <c r="B160" s="39"/>
      <c r="C160" s="226" t="s">
        <v>169</v>
      </c>
      <c r="D160" s="226" t="s">
        <v>173</v>
      </c>
      <c r="E160" s="227" t="s">
        <v>918</v>
      </c>
      <c r="F160" s="228" t="s">
        <v>919</v>
      </c>
      <c r="G160" s="229" t="s">
        <v>270</v>
      </c>
      <c r="H160" s="230">
        <v>76664</v>
      </c>
      <c r="I160" s="231"/>
      <c r="J160" s="232">
        <f>ROUND(I160*H160,2)</f>
        <v>0</v>
      </c>
      <c r="K160" s="228" t="s">
        <v>177</v>
      </c>
      <c r="L160" s="44"/>
      <c r="M160" s="233" t="s">
        <v>1</v>
      </c>
      <c r="N160" s="234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188</v>
      </c>
      <c r="AT160" s="237" t="s">
        <v>173</v>
      </c>
      <c r="AU160" s="237" t="s">
        <v>85</v>
      </c>
      <c r="AY160" s="17" t="s">
        <v>170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188</v>
      </c>
      <c r="BM160" s="237" t="s">
        <v>1288</v>
      </c>
    </row>
    <row r="161" spans="1:47" s="2" customFormat="1" ht="12">
      <c r="A161" s="38"/>
      <c r="B161" s="39"/>
      <c r="C161" s="40"/>
      <c r="D161" s="239" t="s">
        <v>180</v>
      </c>
      <c r="E161" s="40"/>
      <c r="F161" s="240" t="s">
        <v>921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180</v>
      </c>
      <c r="AU161" s="17" t="s">
        <v>85</v>
      </c>
    </row>
    <row r="162" spans="1:51" s="13" customFormat="1" ht="12">
      <c r="A162" s="13"/>
      <c r="B162" s="250"/>
      <c r="C162" s="251"/>
      <c r="D162" s="239" t="s">
        <v>273</v>
      </c>
      <c r="E162" s="252" t="s">
        <v>1</v>
      </c>
      <c r="F162" s="253" t="s">
        <v>922</v>
      </c>
      <c r="G162" s="251"/>
      <c r="H162" s="254">
        <v>76664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273</v>
      </c>
      <c r="AU162" s="260" t="s">
        <v>85</v>
      </c>
      <c r="AV162" s="13" t="s">
        <v>85</v>
      </c>
      <c r="AW162" s="13" t="s">
        <v>32</v>
      </c>
      <c r="AX162" s="13" t="s">
        <v>83</v>
      </c>
      <c r="AY162" s="260" t="s">
        <v>170</v>
      </c>
    </row>
    <row r="163" spans="1:65" s="2" customFormat="1" ht="21.75" customHeight="1">
      <c r="A163" s="38"/>
      <c r="B163" s="39"/>
      <c r="C163" s="226" t="s">
        <v>198</v>
      </c>
      <c r="D163" s="226" t="s">
        <v>173</v>
      </c>
      <c r="E163" s="227" t="s">
        <v>923</v>
      </c>
      <c r="F163" s="228" t="s">
        <v>924</v>
      </c>
      <c r="G163" s="229" t="s">
        <v>270</v>
      </c>
      <c r="H163" s="230">
        <v>38332</v>
      </c>
      <c r="I163" s="231"/>
      <c r="J163" s="232">
        <f>ROUND(I163*H163,2)</f>
        <v>0</v>
      </c>
      <c r="K163" s="228" t="s">
        <v>177</v>
      </c>
      <c r="L163" s="44"/>
      <c r="M163" s="233" t="s">
        <v>1</v>
      </c>
      <c r="N163" s="234" t="s">
        <v>41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188</v>
      </c>
      <c r="AT163" s="237" t="s">
        <v>173</v>
      </c>
      <c r="AU163" s="237" t="s">
        <v>85</v>
      </c>
      <c r="AY163" s="17" t="s">
        <v>170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188</v>
      </c>
      <c r="BM163" s="237" t="s">
        <v>1289</v>
      </c>
    </row>
    <row r="164" spans="1:47" s="2" customFormat="1" ht="12">
      <c r="A164" s="38"/>
      <c r="B164" s="39"/>
      <c r="C164" s="40"/>
      <c r="D164" s="239" t="s">
        <v>180</v>
      </c>
      <c r="E164" s="40"/>
      <c r="F164" s="240" t="s">
        <v>926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180</v>
      </c>
      <c r="AU164" s="17" t="s">
        <v>85</v>
      </c>
    </row>
    <row r="165" spans="1:51" s="13" customFormat="1" ht="12">
      <c r="A165" s="13"/>
      <c r="B165" s="250"/>
      <c r="C165" s="251"/>
      <c r="D165" s="239" t="s">
        <v>273</v>
      </c>
      <c r="E165" s="252" t="s">
        <v>1</v>
      </c>
      <c r="F165" s="253" t="s">
        <v>859</v>
      </c>
      <c r="G165" s="251"/>
      <c r="H165" s="254">
        <v>38332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273</v>
      </c>
      <c r="AU165" s="260" t="s">
        <v>85</v>
      </c>
      <c r="AV165" s="13" t="s">
        <v>85</v>
      </c>
      <c r="AW165" s="13" t="s">
        <v>32</v>
      </c>
      <c r="AX165" s="13" t="s">
        <v>83</v>
      </c>
      <c r="AY165" s="260" t="s">
        <v>170</v>
      </c>
    </row>
    <row r="166" spans="1:65" s="2" customFormat="1" ht="21.75" customHeight="1">
      <c r="A166" s="38"/>
      <c r="B166" s="39"/>
      <c r="C166" s="226" t="s">
        <v>202</v>
      </c>
      <c r="D166" s="226" t="s">
        <v>173</v>
      </c>
      <c r="E166" s="227" t="s">
        <v>927</v>
      </c>
      <c r="F166" s="228" t="s">
        <v>928</v>
      </c>
      <c r="G166" s="229" t="s">
        <v>270</v>
      </c>
      <c r="H166" s="230">
        <v>38332</v>
      </c>
      <c r="I166" s="231"/>
      <c r="J166" s="232">
        <f>ROUND(I166*H166,2)</f>
        <v>0</v>
      </c>
      <c r="K166" s="228" t="s">
        <v>177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188</v>
      </c>
      <c r="AT166" s="237" t="s">
        <v>173</v>
      </c>
      <c r="AU166" s="237" t="s">
        <v>85</v>
      </c>
      <c r="AY166" s="17" t="s">
        <v>170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188</v>
      </c>
      <c r="BM166" s="237" t="s">
        <v>1290</v>
      </c>
    </row>
    <row r="167" spans="1:47" s="2" customFormat="1" ht="12">
      <c r="A167" s="38"/>
      <c r="B167" s="39"/>
      <c r="C167" s="40"/>
      <c r="D167" s="239" t="s">
        <v>180</v>
      </c>
      <c r="E167" s="40"/>
      <c r="F167" s="240" t="s">
        <v>930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180</v>
      </c>
      <c r="AU167" s="17" t="s">
        <v>85</v>
      </c>
    </row>
    <row r="168" spans="1:51" s="13" customFormat="1" ht="12">
      <c r="A168" s="13"/>
      <c r="B168" s="250"/>
      <c r="C168" s="251"/>
      <c r="D168" s="239" t="s">
        <v>273</v>
      </c>
      <c r="E168" s="252" t="s">
        <v>1</v>
      </c>
      <c r="F168" s="253" t="s">
        <v>859</v>
      </c>
      <c r="G168" s="251"/>
      <c r="H168" s="254">
        <v>38332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273</v>
      </c>
      <c r="AU168" s="260" t="s">
        <v>85</v>
      </c>
      <c r="AV168" s="13" t="s">
        <v>85</v>
      </c>
      <c r="AW168" s="13" t="s">
        <v>32</v>
      </c>
      <c r="AX168" s="13" t="s">
        <v>83</v>
      </c>
      <c r="AY168" s="260" t="s">
        <v>170</v>
      </c>
    </row>
    <row r="169" spans="1:65" s="2" customFormat="1" ht="21.75" customHeight="1">
      <c r="A169" s="38"/>
      <c r="B169" s="39"/>
      <c r="C169" s="226" t="s">
        <v>207</v>
      </c>
      <c r="D169" s="226" t="s">
        <v>173</v>
      </c>
      <c r="E169" s="227" t="s">
        <v>931</v>
      </c>
      <c r="F169" s="228" t="s">
        <v>932</v>
      </c>
      <c r="G169" s="229" t="s">
        <v>933</v>
      </c>
      <c r="H169" s="230">
        <v>3.833</v>
      </c>
      <c r="I169" s="231"/>
      <c r="J169" s="232">
        <f>ROUND(I169*H169,2)</f>
        <v>0</v>
      </c>
      <c r="K169" s="228" t="s">
        <v>177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188</v>
      </c>
      <c r="AT169" s="237" t="s">
        <v>173</v>
      </c>
      <c r="AU169" s="237" t="s">
        <v>85</v>
      </c>
      <c r="AY169" s="17" t="s">
        <v>170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188</v>
      </c>
      <c r="BM169" s="237" t="s">
        <v>1291</v>
      </c>
    </row>
    <row r="170" spans="1:47" s="2" customFormat="1" ht="12">
      <c r="A170" s="38"/>
      <c r="B170" s="39"/>
      <c r="C170" s="40"/>
      <c r="D170" s="239" t="s">
        <v>180</v>
      </c>
      <c r="E170" s="40"/>
      <c r="F170" s="240" t="s">
        <v>935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180</v>
      </c>
      <c r="AU170" s="17" t="s">
        <v>85</v>
      </c>
    </row>
    <row r="171" spans="1:51" s="13" customFormat="1" ht="12">
      <c r="A171" s="13"/>
      <c r="B171" s="250"/>
      <c r="C171" s="251"/>
      <c r="D171" s="239" t="s">
        <v>273</v>
      </c>
      <c r="E171" s="252" t="s">
        <v>1</v>
      </c>
      <c r="F171" s="253" t="s">
        <v>1292</v>
      </c>
      <c r="G171" s="251"/>
      <c r="H171" s="254">
        <v>3.833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273</v>
      </c>
      <c r="AU171" s="260" t="s">
        <v>85</v>
      </c>
      <c r="AV171" s="13" t="s">
        <v>85</v>
      </c>
      <c r="AW171" s="13" t="s">
        <v>32</v>
      </c>
      <c r="AX171" s="13" t="s">
        <v>83</v>
      </c>
      <c r="AY171" s="260" t="s">
        <v>170</v>
      </c>
    </row>
    <row r="172" spans="1:65" s="2" customFormat="1" ht="16.5" customHeight="1">
      <c r="A172" s="38"/>
      <c r="B172" s="39"/>
      <c r="C172" s="282" t="s">
        <v>211</v>
      </c>
      <c r="D172" s="282" t="s">
        <v>328</v>
      </c>
      <c r="E172" s="283" t="s">
        <v>937</v>
      </c>
      <c r="F172" s="284" t="s">
        <v>938</v>
      </c>
      <c r="G172" s="285" t="s">
        <v>939</v>
      </c>
      <c r="H172" s="286">
        <v>114.99</v>
      </c>
      <c r="I172" s="287"/>
      <c r="J172" s="288">
        <f>ROUND(I172*H172,2)</f>
        <v>0</v>
      </c>
      <c r="K172" s="284" t="s">
        <v>177</v>
      </c>
      <c r="L172" s="289"/>
      <c r="M172" s="290" t="s">
        <v>1</v>
      </c>
      <c r="N172" s="291" t="s">
        <v>41</v>
      </c>
      <c r="O172" s="91"/>
      <c r="P172" s="235">
        <f>O172*H172</f>
        <v>0</v>
      </c>
      <c r="Q172" s="235">
        <v>0.001</v>
      </c>
      <c r="R172" s="235">
        <f>Q172*H172</f>
        <v>0.11499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207</v>
      </c>
      <c r="AT172" s="237" t="s">
        <v>328</v>
      </c>
      <c r="AU172" s="237" t="s">
        <v>85</v>
      </c>
      <c r="AY172" s="17" t="s">
        <v>170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188</v>
      </c>
      <c r="BM172" s="237" t="s">
        <v>1293</v>
      </c>
    </row>
    <row r="173" spans="1:47" s="2" customFormat="1" ht="12">
      <c r="A173" s="38"/>
      <c r="B173" s="39"/>
      <c r="C173" s="40"/>
      <c r="D173" s="239" t="s">
        <v>180</v>
      </c>
      <c r="E173" s="40"/>
      <c r="F173" s="240" t="s">
        <v>938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180</v>
      </c>
      <c r="AU173" s="17" t="s">
        <v>85</v>
      </c>
    </row>
    <row r="174" spans="1:51" s="13" customFormat="1" ht="12">
      <c r="A174" s="13"/>
      <c r="B174" s="250"/>
      <c r="C174" s="251"/>
      <c r="D174" s="239" t="s">
        <v>273</v>
      </c>
      <c r="E174" s="251"/>
      <c r="F174" s="253" t="s">
        <v>1294</v>
      </c>
      <c r="G174" s="251"/>
      <c r="H174" s="254">
        <v>114.99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273</v>
      </c>
      <c r="AU174" s="260" t="s">
        <v>85</v>
      </c>
      <c r="AV174" s="13" t="s">
        <v>85</v>
      </c>
      <c r="AW174" s="13" t="s">
        <v>4</v>
      </c>
      <c r="AX174" s="13" t="s">
        <v>83</v>
      </c>
      <c r="AY174" s="260" t="s">
        <v>170</v>
      </c>
    </row>
    <row r="175" spans="1:65" s="2" customFormat="1" ht="24.15" customHeight="1">
      <c r="A175" s="38"/>
      <c r="B175" s="39"/>
      <c r="C175" s="226" t="s">
        <v>216</v>
      </c>
      <c r="D175" s="226" t="s">
        <v>173</v>
      </c>
      <c r="E175" s="227" t="s">
        <v>942</v>
      </c>
      <c r="F175" s="228" t="s">
        <v>943</v>
      </c>
      <c r="G175" s="229" t="s">
        <v>469</v>
      </c>
      <c r="H175" s="230">
        <v>219</v>
      </c>
      <c r="I175" s="231"/>
      <c r="J175" s="232">
        <f>ROUND(I175*H175,2)</f>
        <v>0</v>
      </c>
      <c r="K175" s="228" t="s">
        <v>191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188</v>
      </c>
      <c r="AT175" s="237" t="s">
        <v>173</v>
      </c>
      <c r="AU175" s="237" t="s">
        <v>85</v>
      </c>
      <c r="AY175" s="17" t="s">
        <v>170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188</v>
      </c>
      <c r="BM175" s="237" t="s">
        <v>1295</v>
      </c>
    </row>
    <row r="176" spans="1:47" s="2" customFormat="1" ht="12">
      <c r="A176" s="38"/>
      <c r="B176" s="39"/>
      <c r="C176" s="40"/>
      <c r="D176" s="239" t="s">
        <v>180</v>
      </c>
      <c r="E176" s="40"/>
      <c r="F176" s="240" t="s">
        <v>945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180</v>
      </c>
      <c r="AU176" s="17" t="s">
        <v>85</v>
      </c>
    </row>
    <row r="177" spans="1:51" s="14" customFormat="1" ht="12">
      <c r="A177" s="14"/>
      <c r="B177" s="261"/>
      <c r="C177" s="262"/>
      <c r="D177" s="239" t="s">
        <v>273</v>
      </c>
      <c r="E177" s="263" t="s">
        <v>1</v>
      </c>
      <c r="F177" s="264" t="s">
        <v>947</v>
      </c>
      <c r="G177" s="262"/>
      <c r="H177" s="263" t="s">
        <v>1</v>
      </c>
      <c r="I177" s="265"/>
      <c r="J177" s="262"/>
      <c r="K177" s="262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273</v>
      </c>
      <c r="AU177" s="270" t="s">
        <v>85</v>
      </c>
      <c r="AV177" s="14" t="s">
        <v>83</v>
      </c>
      <c r="AW177" s="14" t="s">
        <v>32</v>
      </c>
      <c r="AX177" s="14" t="s">
        <v>76</v>
      </c>
      <c r="AY177" s="270" t="s">
        <v>170</v>
      </c>
    </row>
    <row r="178" spans="1:51" s="14" customFormat="1" ht="12">
      <c r="A178" s="14"/>
      <c r="B178" s="261"/>
      <c r="C178" s="262"/>
      <c r="D178" s="239" t="s">
        <v>273</v>
      </c>
      <c r="E178" s="263" t="s">
        <v>1</v>
      </c>
      <c r="F178" s="264" t="s">
        <v>1196</v>
      </c>
      <c r="G178" s="262"/>
      <c r="H178" s="263" t="s">
        <v>1</v>
      </c>
      <c r="I178" s="265"/>
      <c r="J178" s="262"/>
      <c r="K178" s="262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273</v>
      </c>
      <c r="AU178" s="270" t="s">
        <v>85</v>
      </c>
      <c r="AV178" s="14" t="s">
        <v>83</v>
      </c>
      <c r="AW178" s="14" t="s">
        <v>32</v>
      </c>
      <c r="AX178" s="14" t="s">
        <v>76</v>
      </c>
      <c r="AY178" s="270" t="s">
        <v>170</v>
      </c>
    </row>
    <row r="179" spans="1:51" s="13" customFormat="1" ht="12">
      <c r="A179" s="13"/>
      <c r="B179" s="250"/>
      <c r="C179" s="251"/>
      <c r="D179" s="239" t="s">
        <v>273</v>
      </c>
      <c r="E179" s="252" t="s">
        <v>880</v>
      </c>
      <c r="F179" s="253" t="s">
        <v>1278</v>
      </c>
      <c r="G179" s="251"/>
      <c r="H179" s="254">
        <v>219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273</v>
      </c>
      <c r="AU179" s="260" t="s">
        <v>85</v>
      </c>
      <c r="AV179" s="13" t="s">
        <v>85</v>
      </c>
      <c r="AW179" s="13" t="s">
        <v>32</v>
      </c>
      <c r="AX179" s="13" t="s">
        <v>83</v>
      </c>
      <c r="AY179" s="260" t="s">
        <v>170</v>
      </c>
    </row>
    <row r="180" spans="1:65" s="2" customFormat="1" ht="16.5" customHeight="1">
      <c r="A180" s="38"/>
      <c r="B180" s="39"/>
      <c r="C180" s="282" t="s">
        <v>220</v>
      </c>
      <c r="D180" s="282" t="s">
        <v>328</v>
      </c>
      <c r="E180" s="283" t="s">
        <v>948</v>
      </c>
      <c r="F180" s="284" t="s">
        <v>949</v>
      </c>
      <c r="G180" s="285" t="s">
        <v>469</v>
      </c>
      <c r="H180" s="286">
        <v>219</v>
      </c>
      <c r="I180" s="287"/>
      <c r="J180" s="288">
        <f>ROUND(I180*H180,2)</f>
        <v>0</v>
      </c>
      <c r="K180" s="284" t="s">
        <v>191</v>
      </c>
      <c r="L180" s="289"/>
      <c r="M180" s="290" t="s">
        <v>1</v>
      </c>
      <c r="N180" s="291" t="s">
        <v>41</v>
      </c>
      <c r="O180" s="91"/>
      <c r="P180" s="235">
        <f>O180*H180</f>
        <v>0</v>
      </c>
      <c r="Q180" s="235">
        <v>0.003</v>
      </c>
      <c r="R180" s="235">
        <f>Q180*H180</f>
        <v>0.657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207</v>
      </c>
      <c r="AT180" s="237" t="s">
        <v>328</v>
      </c>
      <c r="AU180" s="237" t="s">
        <v>85</v>
      </c>
      <c r="AY180" s="17" t="s">
        <v>170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188</v>
      </c>
      <c r="BM180" s="237" t="s">
        <v>1296</v>
      </c>
    </row>
    <row r="181" spans="1:47" s="2" customFormat="1" ht="12">
      <c r="A181" s="38"/>
      <c r="B181" s="39"/>
      <c r="C181" s="40"/>
      <c r="D181" s="239" t="s">
        <v>180</v>
      </c>
      <c r="E181" s="40"/>
      <c r="F181" s="240" t="s">
        <v>949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180</v>
      </c>
      <c r="AU181" s="17" t="s">
        <v>85</v>
      </c>
    </row>
    <row r="182" spans="1:51" s="13" customFormat="1" ht="12">
      <c r="A182" s="13"/>
      <c r="B182" s="250"/>
      <c r="C182" s="251"/>
      <c r="D182" s="239" t="s">
        <v>273</v>
      </c>
      <c r="E182" s="252" t="s">
        <v>1</v>
      </c>
      <c r="F182" s="253" t="s">
        <v>880</v>
      </c>
      <c r="G182" s="251"/>
      <c r="H182" s="254">
        <v>219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273</v>
      </c>
      <c r="AU182" s="260" t="s">
        <v>85</v>
      </c>
      <c r="AV182" s="13" t="s">
        <v>85</v>
      </c>
      <c r="AW182" s="13" t="s">
        <v>32</v>
      </c>
      <c r="AX182" s="13" t="s">
        <v>83</v>
      </c>
      <c r="AY182" s="260" t="s">
        <v>170</v>
      </c>
    </row>
    <row r="183" spans="1:65" s="2" customFormat="1" ht="21.75" customHeight="1">
      <c r="A183" s="38"/>
      <c r="B183" s="39"/>
      <c r="C183" s="226" t="s">
        <v>335</v>
      </c>
      <c r="D183" s="226" t="s">
        <v>173</v>
      </c>
      <c r="E183" s="227" t="s">
        <v>951</v>
      </c>
      <c r="F183" s="228" t="s">
        <v>952</v>
      </c>
      <c r="G183" s="229" t="s">
        <v>469</v>
      </c>
      <c r="H183" s="230">
        <v>23</v>
      </c>
      <c r="I183" s="231"/>
      <c r="J183" s="232">
        <f>ROUND(I183*H183,2)</f>
        <v>0</v>
      </c>
      <c r="K183" s="228" t="s">
        <v>191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188</v>
      </c>
      <c r="AT183" s="237" t="s">
        <v>173</v>
      </c>
      <c r="AU183" s="237" t="s">
        <v>85</v>
      </c>
      <c r="AY183" s="17" t="s">
        <v>170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188</v>
      </c>
      <c r="BM183" s="237" t="s">
        <v>1297</v>
      </c>
    </row>
    <row r="184" spans="1:47" s="2" customFormat="1" ht="12">
      <c r="A184" s="38"/>
      <c r="B184" s="39"/>
      <c r="C184" s="40"/>
      <c r="D184" s="239" t="s">
        <v>180</v>
      </c>
      <c r="E184" s="40"/>
      <c r="F184" s="240" t="s">
        <v>954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180</v>
      </c>
      <c r="AU184" s="17" t="s">
        <v>85</v>
      </c>
    </row>
    <row r="185" spans="1:51" s="14" customFormat="1" ht="12">
      <c r="A185" s="14"/>
      <c r="B185" s="261"/>
      <c r="C185" s="262"/>
      <c r="D185" s="239" t="s">
        <v>273</v>
      </c>
      <c r="E185" s="263" t="s">
        <v>1</v>
      </c>
      <c r="F185" s="264" t="s">
        <v>955</v>
      </c>
      <c r="G185" s="262"/>
      <c r="H185" s="263" t="s">
        <v>1</v>
      </c>
      <c r="I185" s="265"/>
      <c r="J185" s="262"/>
      <c r="K185" s="262"/>
      <c r="L185" s="266"/>
      <c r="M185" s="267"/>
      <c r="N185" s="268"/>
      <c r="O185" s="268"/>
      <c r="P185" s="268"/>
      <c r="Q185" s="268"/>
      <c r="R185" s="268"/>
      <c r="S185" s="268"/>
      <c r="T185" s="26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0" t="s">
        <v>273</v>
      </c>
      <c r="AU185" s="270" t="s">
        <v>85</v>
      </c>
      <c r="AV185" s="14" t="s">
        <v>83</v>
      </c>
      <c r="AW185" s="14" t="s">
        <v>32</v>
      </c>
      <c r="AX185" s="14" t="s">
        <v>76</v>
      </c>
      <c r="AY185" s="270" t="s">
        <v>170</v>
      </c>
    </row>
    <row r="186" spans="1:51" s="14" customFormat="1" ht="12">
      <c r="A186" s="14"/>
      <c r="B186" s="261"/>
      <c r="C186" s="262"/>
      <c r="D186" s="239" t="s">
        <v>273</v>
      </c>
      <c r="E186" s="263" t="s">
        <v>1</v>
      </c>
      <c r="F186" s="264" t="s">
        <v>957</v>
      </c>
      <c r="G186" s="262"/>
      <c r="H186" s="263" t="s">
        <v>1</v>
      </c>
      <c r="I186" s="265"/>
      <c r="J186" s="262"/>
      <c r="K186" s="262"/>
      <c r="L186" s="266"/>
      <c r="M186" s="267"/>
      <c r="N186" s="268"/>
      <c r="O186" s="268"/>
      <c r="P186" s="268"/>
      <c r="Q186" s="268"/>
      <c r="R186" s="268"/>
      <c r="S186" s="268"/>
      <c r="T186" s="26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0" t="s">
        <v>273</v>
      </c>
      <c r="AU186" s="270" t="s">
        <v>85</v>
      </c>
      <c r="AV186" s="14" t="s">
        <v>83</v>
      </c>
      <c r="AW186" s="14" t="s">
        <v>32</v>
      </c>
      <c r="AX186" s="14" t="s">
        <v>76</v>
      </c>
      <c r="AY186" s="270" t="s">
        <v>170</v>
      </c>
    </row>
    <row r="187" spans="1:51" s="14" customFormat="1" ht="12">
      <c r="A187" s="14"/>
      <c r="B187" s="261"/>
      <c r="C187" s="262"/>
      <c r="D187" s="239" t="s">
        <v>273</v>
      </c>
      <c r="E187" s="263" t="s">
        <v>1</v>
      </c>
      <c r="F187" s="264" t="s">
        <v>956</v>
      </c>
      <c r="G187" s="262"/>
      <c r="H187" s="263" t="s">
        <v>1</v>
      </c>
      <c r="I187" s="265"/>
      <c r="J187" s="262"/>
      <c r="K187" s="262"/>
      <c r="L187" s="266"/>
      <c r="M187" s="267"/>
      <c r="N187" s="268"/>
      <c r="O187" s="268"/>
      <c r="P187" s="268"/>
      <c r="Q187" s="268"/>
      <c r="R187" s="268"/>
      <c r="S187" s="268"/>
      <c r="T187" s="26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0" t="s">
        <v>273</v>
      </c>
      <c r="AU187" s="270" t="s">
        <v>85</v>
      </c>
      <c r="AV187" s="14" t="s">
        <v>83</v>
      </c>
      <c r="AW187" s="14" t="s">
        <v>32</v>
      </c>
      <c r="AX187" s="14" t="s">
        <v>76</v>
      </c>
      <c r="AY187" s="270" t="s">
        <v>170</v>
      </c>
    </row>
    <row r="188" spans="1:51" s="13" customFormat="1" ht="12">
      <c r="A188" s="13"/>
      <c r="B188" s="250"/>
      <c r="C188" s="251"/>
      <c r="D188" s="239" t="s">
        <v>273</v>
      </c>
      <c r="E188" s="252" t="s">
        <v>878</v>
      </c>
      <c r="F188" s="253" t="s">
        <v>1298</v>
      </c>
      <c r="G188" s="251"/>
      <c r="H188" s="254">
        <v>23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273</v>
      </c>
      <c r="AU188" s="260" t="s">
        <v>85</v>
      </c>
      <c r="AV188" s="13" t="s">
        <v>85</v>
      </c>
      <c r="AW188" s="13" t="s">
        <v>32</v>
      </c>
      <c r="AX188" s="13" t="s">
        <v>83</v>
      </c>
      <c r="AY188" s="260" t="s">
        <v>170</v>
      </c>
    </row>
    <row r="189" spans="1:65" s="2" customFormat="1" ht="16.5" customHeight="1">
      <c r="A189" s="38"/>
      <c r="B189" s="39"/>
      <c r="C189" s="282" t="s">
        <v>340</v>
      </c>
      <c r="D189" s="282" t="s">
        <v>328</v>
      </c>
      <c r="E189" s="283" t="s">
        <v>959</v>
      </c>
      <c r="F189" s="284" t="s">
        <v>960</v>
      </c>
      <c r="G189" s="285" t="s">
        <v>469</v>
      </c>
      <c r="H189" s="286">
        <v>0.166</v>
      </c>
      <c r="I189" s="287"/>
      <c r="J189" s="288">
        <f>ROUND(I189*H189,2)</f>
        <v>0</v>
      </c>
      <c r="K189" s="284" t="s">
        <v>191</v>
      </c>
      <c r="L189" s="289"/>
      <c r="M189" s="290" t="s">
        <v>1</v>
      </c>
      <c r="N189" s="291" t="s">
        <v>41</v>
      </c>
      <c r="O189" s="91"/>
      <c r="P189" s="235">
        <f>O189*H189</f>
        <v>0</v>
      </c>
      <c r="Q189" s="235">
        <v>0.04</v>
      </c>
      <c r="R189" s="235">
        <f>Q189*H189</f>
        <v>0.00664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207</v>
      </c>
      <c r="AT189" s="237" t="s">
        <v>328</v>
      </c>
      <c r="AU189" s="237" t="s">
        <v>85</v>
      </c>
      <c r="AY189" s="17" t="s">
        <v>170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188</v>
      </c>
      <c r="BM189" s="237" t="s">
        <v>1299</v>
      </c>
    </row>
    <row r="190" spans="1:47" s="2" customFormat="1" ht="12">
      <c r="A190" s="38"/>
      <c r="B190" s="39"/>
      <c r="C190" s="40"/>
      <c r="D190" s="239" t="s">
        <v>180</v>
      </c>
      <c r="E190" s="40"/>
      <c r="F190" s="240" t="s">
        <v>960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180</v>
      </c>
      <c r="AU190" s="17" t="s">
        <v>85</v>
      </c>
    </row>
    <row r="191" spans="1:65" s="2" customFormat="1" ht="16.5" customHeight="1">
      <c r="A191" s="38"/>
      <c r="B191" s="39"/>
      <c r="C191" s="282" t="s">
        <v>347</v>
      </c>
      <c r="D191" s="282" t="s">
        <v>328</v>
      </c>
      <c r="E191" s="283" t="s">
        <v>962</v>
      </c>
      <c r="F191" s="284" t="s">
        <v>963</v>
      </c>
      <c r="G191" s="285" t="s">
        <v>469</v>
      </c>
      <c r="H191" s="286">
        <v>1</v>
      </c>
      <c r="I191" s="287"/>
      <c r="J191" s="288">
        <f>ROUND(I191*H191,2)</f>
        <v>0</v>
      </c>
      <c r="K191" s="284" t="s">
        <v>191</v>
      </c>
      <c r="L191" s="289"/>
      <c r="M191" s="290" t="s">
        <v>1</v>
      </c>
      <c r="N191" s="291" t="s">
        <v>41</v>
      </c>
      <c r="O191" s="91"/>
      <c r="P191" s="235">
        <f>O191*H191</f>
        <v>0</v>
      </c>
      <c r="Q191" s="235">
        <v>0.04</v>
      </c>
      <c r="R191" s="235">
        <f>Q191*H191</f>
        <v>0.04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207</v>
      </c>
      <c r="AT191" s="237" t="s">
        <v>328</v>
      </c>
      <c r="AU191" s="237" t="s">
        <v>85</v>
      </c>
      <c r="AY191" s="17" t="s">
        <v>170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188</v>
      </c>
      <c r="BM191" s="237" t="s">
        <v>1300</v>
      </c>
    </row>
    <row r="192" spans="1:47" s="2" customFormat="1" ht="12">
      <c r="A192" s="38"/>
      <c r="B192" s="39"/>
      <c r="C192" s="40"/>
      <c r="D192" s="239" t="s">
        <v>180</v>
      </c>
      <c r="E192" s="40"/>
      <c r="F192" s="240" t="s">
        <v>963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180</v>
      </c>
      <c r="AU192" s="17" t="s">
        <v>85</v>
      </c>
    </row>
    <row r="193" spans="1:51" s="13" customFormat="1" ht="12">
      <c r="A193" s="13"/>
      <c r="B193" s="250"/>
      <c r="C193" s="251"/>
      <c r="D193" s="239" t="s">
        <v>273</v>
      </c>
      <c r="E193" s="252" t="s">
        <v>863</v>
      </c>
      <c r="F193" s="253" t="s">
        <v>83</v>
      </c>
      <c r="G193" s="251"/>
      <c r="H193" s="254">
        <v>1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273</v>
      </c>
      <c r="AU193" s="260" t="s">
        <v>85</v>
      </c>
      <c r="AV193" s="13" t="s">
        <v>85</v>
      </c>
      <c r="AW193" s="13" t="s">
        <v>32</v>
      </c>
      <c r="AX193" s="13" t="s">
        <v>83</v>
      </c>
      <c r="AY193" s="260" t="s">
        <v>170</v>
      </c>
    </row>
    <row r="194" spans="1:65" s="2" customFormat="1" ht="16.5" customHeight="1">
      <c r="A194" s="38"/>
      <c r="B194" s="39"/>
      <c r="C194" s="282" t="s">
        <v>8</v>
      </c>
      <c r="D194" s="282" t="s">
        <v>328</v>
      </c>
      <c r="E194" s="283" t="s">
        <v>971</v>
      </c>
      <c r="F194" s="284" t="s">
        <v>972</v>
      </c>
      <c r="G194" s="285" t="s">
        <v>469</v>
      </c>
      <c r="H194" s="286">
        <v>5</v>
      </c>
      <c r="I194" s="287"/>
      <c r="J194" s="288">
        <f>ROUND(I194*H194,2)</f>
        <v>0</v>
      </c>
      <c r="K194" s="284" t="s">
        <v>191</v>
      </c>
      <c r="L194" s="289"/>
      <c r="M194" s="290" t="s">
        <v>1</v>
      </c>
      <c r="N194" s="291" t="s">
        <v>41</v>
      </c>
      <c r="O194" s="91"/>
      <c r="P194" s="235">
        <f>O194*H194</f>
        <v>0</v>
      </c>
      <c r="Q194" s="235">
        <v>0.04</v>
      </c>
      <c r="R194" s="235">
        <f>Q194*H194</f>
        <v>0.2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207</v>
      </c>
      <c r="AT194" s="237" t="s">
        <v>328</v>
      </c>
      <c r="AU194" s="237" t="s">
        <v>85</v>
      </c>
      <c r="AY194" s="17" t="s">
        <v>170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188</v>
      </c>
      <c r="BM194" s="237" t="s">
        <v>1301</v>
      </c>
    </row>
    <row r="195" spans="1:47" s="2" customFormat="1" ht="12">
      <c r="A195" s="38"/>
      <c r="B195" s="39"/>
      <c r="C195" s="40"/>
      <c r="D195" s="239" t="s">
        <v>180</v>
      </c>
      <c r="E195" s="40"/>
      <c r="F195" s="240" t="s">
        <v>972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180</v>
      </c>
      <c r="AU195" s="17" t="s">
        <v>85</v>
      </c>
    </row>
    <row r="196" spans="1:51" s="13" customFormat="1" ht="12">
      <c r="A196" s="13"/>
      <c r="B196" s="250"/>
      <c r="C196" s="251"/>
      <c r="D196" s="239" t="s">
        <v>273</v>
      </c>
      <c r="E196" s="252" t="s">
        <v>866</v>
      </c>
      <c r="F196" s="253" t="s">
        <v>169</v>
      </c>
      <c r="G196" s="251"/>
      <c r="H196" s="254">
        <v>5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273</v>
      </c>
      <c r="AU196" s="260" t="s">
        <v>85</v>
      </c>
      <c r="AV196" s="13" t="s">
        <v>85</v>
      </c>
      <c r="AW196" s="13" t="s">
        <v>32</v>
      </c>
      <c r="AX196" s="13" t="s">
        <v>83</v>
      </c>
      <c r="AY196" s="260" t="s">
        <v>170</v>
      </c>
    </row>
    <row r="197" spans="1:65" s="2" customFormat="1" ht="16.5" customHeight="1">
      <c r="A197" s="38"/>
      <c r="B197" s="39"/>
      <c r="C197" s="282" t="s">
        <v>358</v>
      </c>
      <c r="D197" s="282" t="s">
        <v>328</v>
      </c>
      <c r="E197" s="283" t="s">
        <v>974</v>
      </c>
      <c r="F197" s="284" t="s">
        <v>975</v>
      </c>
      <c r="G197" s="285" t="s">
        <v>469</v>
      </c>
      <c r="H197" s="286">
        <v>5</v>
      </c>
      <c r="I197" s="287"/>
      <c r="J197" s="288">
        <f>ROUND(I197*H197,2)</f>
        <v>0</v>
      </c>
      <c r="K197" s="284" t="s">
        <v>191</v>
      </c>
      <c r="L197" s="289"/>
      <c r="M197" s="290" t="s">
        <v>1</v>
      </c>
      <c r="N197" s="291" t="s">
        <v>41</v>
      </c>
      <c r="O197" s="91"/>
      <c r="P197" s="235">
        <f>O197*H197</f>
        <v>0</v>
      </c>
      <c r="Q197" s="235">
        <v>0.04</v>
      </c>
      <c r="R197" s="235">
        <f>Q197*H197</f>
        <v>0.2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207</v>
      </c>
      <c r="AT197" s="237" t="s">
        <v>328</v>
      </c>
      <c r="AU197" s="237" t="s">
        <v>85</v>
      </c>
      <c r="AY197" s="17" t="s">
        <v>170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188</v>
      </c>
      <c r="BM197" s="237" t="s">
        <v>1302</v>
      </c>
    </row>
    <row r="198" spans="1:47" s="2" customFormat="1" ht="12">
      <c r="A198" s="38"/>
      <c r="B198" s="39"/>
      <c r="C198" s="40"/>
      <c r="D198" s="239" t="s">
        <v>180</v>
      </c>
      <c r="E198" s="40"/>
      <c r="F198" s="240" t="s">
        <v>975</v>
      </c>
      <c r="G198" s="40"/>
      <c r="H198" s="40"/>
      <c r="I198" s="241"/>
      <c r="J198" s="40"/>
      <c r="K198" s="40"/>
      <c r="L198" s="44"/>
      <c r="M198" s="242"/>
      <c r="N198" s="24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180</v>
      </c>
      <c r="AU198" s="17" t="s">
        <v>85</v>
      </c>
    </row>
    <row r="199" spans="1:51" s="13" customFormat="1" ht="12">
      <c r="A199" s="13"/>
      <c r="B199" s="250"/>
      <c r="C199" s="251"/>
      <c r="D199" s="239" t="s">
        <v>273</v>
      </c>
      <c r="E199" s="252" t="s">
        <v>868</v>
      </c>
      <c r="F199" s="253" t="s">
        <v>169</v>
      </c>
      <c r="G199" s="251"/>
      <c r="H199" s="254">
        <v>5</v>
      </c>
      <c r="I199" s="255"/>
      <c r="J199" s="251"/>
      <c r="K199" s="251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273</v>
      </c>
      <c r="AU199" s="260" t="s">
        <v>85</v>
      </c>
      <c r="AV199" s="13" t="s">
        <v>85</v>
      </c>
      <c r="AW199" s="13" t="s">
        <v>32</v>
      </c>
      <c r="AX199" s="13" t="s">
        <v>83</v>
      </c>
      <c r="AY199" s="260" t="s">
        <v>170</v>
      </c>
    </row>
    <row r="200" spans="1:65" s="2" customFormat="1" ht="16.5" customHeight="1">
      <c r="A200" s="38"/>
      <c r="B200" s="39"/>
      <c r="C200" s="282" t="s">
        <v>363</v>
      </c>
      <c r="D200" s="282" t="s">
        <v>328</v>
      </c>
      <c r="E200" s="283" t="s">
        <v>1303</v>
      </c>
      <c r="F200" s="284" t="s">
        <v>1304</v>
      </c>
      <c r="G200" s="285" t="s">
        <v>469</v>
      </c>
      <c r="H200" s="286">
        <v>2</v>
      </c>
      <c r="I200" s="287"/>
      <c r="J200" s="288">
        <f>ROUND(I200*H200,2)</f>
        <v>0</v>
      </c>
      <c r="K200" s="284" t="s">
        <v>191</v>
      </c>
      <c r="L200" s="289"/>
      <c r="M200" s="290" t="s">
        <v>1</v>
      </c>
      <c r="N200" s="291" t="s">
        <v>41</v>
      </c>
      <c r="O200" s="91"/>
      <c r="P200" s="235">
        <f>O200*H200</f>
        <v>0</v>
      </c>
      <c r="Q200" s="235">
        <v>0.04</v>
      </c>
      <c r="R200" s="235">
        <f>Q200*H200</f>
        <v>0.08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207</v>
      </c>
      <c r="AT200" s="237" t="s">
        <v>328</v>
      </c>
      <c r="AU200" s="237" t="s">
        <v>85</v>
      </c>
      <c r="AY200" s="17" t="s">
        <v>170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188</v>
      </c>
      <c r="BM200" s="237" t="s">
        <v>1305</v>
      </c>
    </row>
    <row r="201" spans="1:47" s="2" customFormat="1" ht="12">
      <c r="A201" s="38"/>
      <c r="B201" s="39"/>
      <c r="C201" s="40"/>
      <c r="D201" s="239" t="s">
        <v>180</v>
      </c>
      <c r="E201" s="40"/>
      <c r="F201" s="240" t="s">
        <v>1304</v>
      </c>
      <c r="G201" s="40"/>
      <c r="H201" s="40"/>
      <c r="I201" s="241"/>
      <c r="J201" s="40"/>
      <c r="K201" s="40"/>
      <c r="L201" s="44"/>
      <c r="M201" s="242"/>
      <c r="N201" s="24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180</v>
      </c>
      <c r="AU201" s="17" t="s">
        <v>85</v>
      </c>
    </row>
    <row r="202" spans="1:51" s="13" customFormat="1" ht="12">
      <c r="A202" s="13"/>
      <c r="B202" s="250"/>
      <c r="C202" s="251"/>
      <c r="D202" s="239" t="s">
        <v>273</v>
      </c>
      <c r="E202" s="252" t="s">
        <v>1275</v>
      </c>
      <c r="F202" s="253" t="s">
        <v>85</v>
      </c>
      <c r="G202" s="251"/>
      <c r="H202" s="254">
        <v>2</v>
      </c>
      <c r="I202" s="255"/>
      <c r="J202" s="251"/>
      <c r="K202" s="251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273</v>
      </c>
      <c r="AU202" s="260" t="s">
        <v>85</v>
      </c>
      <c r="AV202" s="13" t="s">
        <v>85</v>
      </c>
      <c r="AW202" s="13" t="s">
        <v>32</v>
      </c>
      <c r="AX202" s="13" t="s">
        <v>83</v>
      </c>
      <c r="AY202" s="260" t="s">
        <v>170</v>
      </c>
    </row>
    <row r="203" spans="1:65" s="2" customFormat="1" ht="16.5" customHeight="1">
      <c r="A203" s="38"/>
      <c r="B203" s="39"/>
      <c r="C203" s="282" t="s">
        <v>370</v>
      </c>
      <c r="D203" s="282" t="s">
        <v>328</v>
      </c>
      <c r="E203" s="283" t="s">
        <v>1306</v>
      </c>
      <c r="F203" s="284" t="s">
        <v>1307</v>
      </c>
      <c r="G203" s="285" t="s">
        <v>469</v>
      </c>
      <c r="H203" s="286">
        <v>4</v>
      </c>
      <c r="I203" s="287"/>
      <c r="J203" s="288">
        <f>ROUND(I203*H203,2)</f>
        <v>0</v>
      </c>
      <c r="K203" s="284" t="s">
        <v>191</v>
      </c>
      <c r="L203" s="289"/>
      <c r="M203" s="290" t="s">
        <v>1</v>
      </c>
      <c r="N203" s="291" t="s">
        <v>41</v>
      </c>
      <c r="O203" s="91"/>
      <c r="P203" s="235">
        <f>O203*H203</f>
        <v>0</v>
      </c>
      <c r="Q203" s="235">
        <v>0.04</v>
      </c>
      <c r="R203" s="235">
        <f>Q203*H203</f>
        <v>0.16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207</v>
      </c>
      <c r="AT203" s="237" t="s">
        <v>328</v>
      </c>
      <c r="AU203" s="237" t="s">
        <v>85</v>
      </c>
      <c r="AY203" s="17" t="s">
        <v>170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188</v>
      </c>
      <c r="BM203" s="237" t="s">
        <v>1308</v>
      </c>
    </row>
    <row r="204" spans="1:47" s="2" customFormat="1" ht="12">
      <c r="A204" s="38"/>
      <c r="B204" s="39"/>
      <c r="C204" s="40"/>
      <c r="D204" s="239" t="s">
        <v>180</v>
      </c>
      <c r="E204" s="40"/>
      <c r="F204" s="240" t="s">
        <v>1307</v>
      </c>
      <c r="G204" s="40"/>
      <c r="H204" s="40"/>
      <c r="I204" s="241"/>
      <c r="J204" s="40"/>
      <c r="K204" s="40"/>
      <c r="L204" s="44"/>
      <c r="M204" s="242"/>
      <c r="N204" s="243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180</v>
      </c>
      <c r="AU204" s="17" t="s">
        <v>85</v>
      </c>
    </row>
    <row r="205" spans="1:51" s="13" customFormat="1" ht="12">
      <c r="A205" s="13"/>
      <c r="B205" s="250"/>
      <c r="C205" s="251"/>
      <c r="D205" s="239" t="s">
        <v>273</v>
      </c>
      <c r="E205" s="252" t="s">
        <v>1276</v>
      </c>
      <c r="F205" s="253" t="s">
        <v>188</v>
      </c>
      <c r="G205" s="251"/>
      <c r="H205" s="254">
        <v>4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273</v>
      </c>
      <c r="AU205" s="260" t="s">
        <v>85</v>
      </c>
      <c r="AV205" s="13" t="s">
        <v>85</v>
      </c>
      <c r="AW205" s="13" t="s">
        <v>32</v>
      </c>
      <c r="AX205" s="13" t="s">
        <v>83</v>
      </c>
      <c r="AY205" s="260" t="s">
        <v>170</v>
      </c>
    </row>
    <row r="206" spans="1:65" s="2" customFormat="1" ht="16.5" customHeight="1">
      <c r="A206" s="38"/>
      <c r="B206" s="39"/>
      <c r="C206" s="282" t="s">
        <v>376</v>
      </c>
      <c r="D206" s="282" t="s">
        <v>328</v>
      </c>
      <c r="E206" s="283" t="s">
        <v>1309</v>
      </c>
      <c r="F206" s="284" t="s">
        <v>1310</v>
      </c>
      <c r="G206" s="285" t="s">
        <v>469</v>
      </c>
      <c r="H206" s="286">
        <v>4</v>
      </c>
      <c r="I206" s="287"/>
      <c r="J206" s="288">
        <f>ROUND(I206*H206,2)</f>
        <v>0</v>
      </c>
      <c r="K206" s="284" t="s">
        <v>191</v>
      </c>
      <c r="L206" s="289"/>
      <c r="M206" s="290" t="s">
        <v>1</v>
      </c>
      <c r="N206" s="291" t="s">
        <v>41</v>
      </c>
      <c r="O206" s="91"/>
      <c r="P206" s="235">
        <f>O206*H206</f>
        <v>0</v>
      </c>
      <c r="Q206" s="235">
        <v>0.04</v>
      </c>
      <c r="R206" s="235">
        <f>Q206*H206</f>
        <v>0.16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207</v>
      </c>
      <c r="AT206" s="237" t="s">
        <v>328</v>
      </c>
      <c r="AU206" s="237" t="s">
        <v>85</v>
      </c>
      <c r="AY206" s="17" t="s">
        <v>170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188</v>
      </c>
      <c r="BM206" s="237" t="s">
        <v>1311</v>
      </c>
    </row>
    <row r="207" spans="1:47" s="2" customFormat="1" ht="12">
      <c r="A207" s="38"/>
      <c r="B207" s="39"/>
      <c r="C207" s="40"/>
      <c r="D207" s="239" t="s">
        <v>180</v>
      </c>
      <c r="E207" s="40"/>
      <c r="F207" s="240" t="s">
        <v>1310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180</v>
      </c>
      <c r="AU207" s="17" t="s">
        <v>85</v>
      </c>
    </row>
    <row r="208" spans="1:51" s="13" customFormat="1" ht="12">
      <c r="A208" s="13"/>
      <c r="B208" s="250"/>
      <c r="C208" s="251"/>
      <c r="D208" s="239" t="s">
        <v>273</v>
      </c>
      <c r="E208" s="252" t="s">
        <v>1277</v>
      </c>
      <c r="F208" s="253" t="s">
        <v>188</v>
      </c>
      <c r="G208" s="251"/>
      <c r="H208" s="254">
        <v>4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273</v>
      </c>
      <c r="AU208" s="260" t="s">
        <v>85</v>
      </c>
      <c r="AV208" s="13" t="s">
        <v>85</v>
      </c>
      <c r="AW208" s="13" t="s">
        <v>32</v>
      </c>
      <c r="AX208" s="13" t="s">
        <v>83</v>
      </c>
      <c r="AY208" s="260" t="s">
        <v>170</v>
      </c>
    </row>
    <row r="209" spans="1:65" s="2" customFormat="1" ht="24.15" customHeight="1">
      <c r="A209" s="38"/>
      <c r="B209" s="39"/>
      <c r="C209" s="226" t="s">
        <v>382</v>
      </c>
      <c r="D209" s="226" t="s">
        <v>173</v>
      </c>
      <c r="E209" s="227" t="s">
        <v>998</v>
      </c>
      <c r="F209" s="228" t="s">
        <v>999</v>
      </c>
      <c r="G209" s="229" t="s">
        <v>270</v>
      </c>
      <c r="H209" s="230">
        <v>23</v>
      </c>
      <c r="I209" s="231"/>
      <c r="J209" s="232">
        <f>ROUND(I209*H209,2)</f>
        <v>0</v>
      </c>
      <c r="K209" s="228" t="s">
        <v>177</v>
      </c>
      <c r="L209" s="44"/>
      <c r="M209" s="233" t="s">
        <v>1</v>
      </c>
      <c r="N209" s="234" t="s">
        <v>41</v>
      </c>
      <c r="O209" s="91"/>
      <c r="P209" s="235">
        <f>O209*H209</f>
        <v>0</v>
      </c>
      <c r="Q209" s="235">
        <v>0.00036</v>
      </c>
      <c r="R209" s="235">
        <f>Q209*H209</f>
        <v>0.008280000000000001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188</v>
      </c>
      <c r="AT209" s="237" t="s">
        <v>173</v>
      </c>
      <c r="AU209" s="237" t="s">
        <v>85</v>
      </c>
      <c r="AY209" s="17" t="s">
        <v>170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188</v>
      </c>
      <c r="BM209" s="237" t="s">
        <v>1312</v>
      </c>
    </row>
    <row r="210" spans="1:47" s="2" customFormat="1" ht="12">
      <c r="A210" s="38"/>
      <c r="B210" s="39"/>
      <c r="C210" s="40"/>
      <c r="D210" s="239" t="s">
        <v>180</v>
      </c>
      <c r="E210" s="40"/>
      <c r="F210" s="240" t="s">
        <v>1001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180</v>
      </c>
      <c r="AU210" s="17" t="s">
        <v>85</v>
      </c>
    </row>
    <row r="211" spans="1:51" s="13" customFormat="1" ht="12">
      <c r="A211" s="13"/>
      <c r="B211" s="250"/>
      <c r="C211" s="251"/>
      <c r="D211" s="239" t="s">
        <v>273</v>
      </c>
      <c r="E211" s="252" t="s">
        <v>1</v>
      </c>
      <c r="F211" s="253" t="s">
        <v>878</v>
      </c>
      <c r="G211" s="251"/>
      <c r="H211" s="254">
        <v>23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273</v>
      </c>
      <c r="AU211" s="260" t="s">
        <v>85</v>
      </c>
      <c r="AV211" s="13" t="s">
        <v>85</v>
      </c>
      <c r="AW211" s="13" t="s">
        <v>32</v>
      </c>
      <c r="AX211" s="13" t="s">
        <v>83</v>
      </c>
      <c r="AY211" s="260" t="s">
        <v>170</v>
      </c>
    </row>
    <row r="212" spans="1:65" s="2" customFormat="1" ht="24.15" customHeight="1">
      <c r="A212" s="38"/>
      <c r="B212" s="39"/>
      <c r="C212" s="226" t="s">
        <v>7</v>
      </c>
      <c r="D212" s="226" t="s">
        <v>173</v>
      </c>
      <c r="E212" s="227" t="s">
        <v>1002</v>
      </c>
      <c r="F212" s="228" t="s">
        <v>1003</v>
      </c>
      <c r="G212" s="229" t="s">
        <v>469</v>
      </c>
      <c r="H212" s="230">
        <v>726</v>
      </c>
      <c r="I212" s="231"/>
      <c r="J212" s="232">
        <f>ROUND(I212*H212,2)</f>
        <v>0</v>
      </c>
      <c r="K212" s="228" t="s">
        <v>177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188</v>
      </c>
      <c r="AT212" s="237" t="s">
        <v>173</v>
      </c>
      <c r="AU212" s="237" t="s">
        <v>85</v>
      </c>
      <c r="AY212" s="17" t="s">
        <v>170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188</v>
      </c>
      <c r="BM212" s="237" t="s">
        <v>1313</v>
      </c>
    </row>
    <row r="213" spans="1:47" s="2" customFormat="1" ht="12">
      <c r="A213" s="38"/>
      <c r="B213" s="39"/>
      <c r="C213" s="40"/>
      <c r="D213" s="239" t="s">
        <v>180</v>
      </c>
      <c r="E213" s="40"/>
      <c r="F213" s="240" t="s">
        <v>1005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180</v>
      </c>
      <c r="AU213" s="17" t="s">
        <v>85</v>
      </c>
    </row>
    <row r="214" spans="1:51" s="13" customFormat="1" ht="12">
      <c r="A214" s="13"/>
      <c r="B214" s="250"/>
      <c r="C214" s="251"/>
      <c r="D214" s="239" t="s">
        <v>273</v>
      </c>
      <c r="E214" s="252" t="s">
        <v>1</v>
      </c>
      <c r="F214" s="253" t="s">
        <v>1314</v>
      </c>
      <c r="G214" s="251"/>
      <c r="H214" s="254">
        <v>726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273</v>
      </c>
      <c r="AU214" s="260" t="s">
        <v>85</v>
      </c>
      <c r="AV214" s="13" t="s">
        <v>85</v>
      </c>
      <c r="AW214" s="13" t="s">
        <v>32</v>
      </c>
      <c r="AX214" s="13" t="s">
        <v>83</v>
      </c>
      <c r="AY214" s="260" t="s">
        <v>170</v>
      </c>
    </row>
    <row r="215" spans="1:65" s="2" customFormat="1" ht="24.15" customHeight="1">
      <c r="A215" s="38"/>
      <c r="B215" s="39"/>
      <c r="C215" s="226" t="s">
        <v>393</v>
      </c>
      <c r="D215" s="226" t="s">
        <v>173</v>
      </c>
      <c r="E215" s="227" t="s">
        <v>1007</v>
      </c>
      <c r="F215" s="228" t="s">
        <v>1008</v>
      </c>
      <c r="G215" s="229" t="s">
        <v>331</v>
      </c>
      <c r="H215" s="230">
        <v>0.767</v>
      </c>
      <c r="I215" s="231"/>
      <c r="J215" s="232">
        <f>ROUND(I215*H215,2)</f>
        <v>0</v>
      </c>
      <c r="K215" s="228" t="s">
        <v>177</v>
      </c>
      <c r="L215" s="44"/>
      <c r="M215" s="233" t="s">
        <v>1</v>
      </c>
      <c r="N215" s="234" t="s">
        <v>41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188</v>
      </c>
      <c r="AT215" s="237" t="s">
        <v>173</v>
      </c>
      <c r="AU215" s="237" t="s">
        <v>85</v>
      </c>
      <c r="AY215" s="17" t="s">
        <v>170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83</v>
      </c>
      <c r="BK215" s="238">
        <f>ROUND(I215*H215,2)</f>
        <v>0</v>
      </c>
      <c r="BL215" s="17" t="s">
        <v>188</v>
      </c>
      <c r="BM215" s="237" t="s">
        <v>1315</v>
      </c>
    </row>
    <row r="216" spans="1:47" s="2" customFormat="1" ht="12">
      <c r="A216" s="38"/>
      <c r="B216" s="39"/>
      <c r="C216" s="40"/>
      <c r="D216" s="239" t="s">
        <v>180</v>
      </c>
      <c r="E216" s="40"/>
      <c r="F216" s="240" t="s">
        <v>1010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180</v>
      </c>
      <c r="AU216" s="17" t="s">
        <v>85</v>
      </c>
    </row>
    <row r="217" spans="1:51" s="14" customFormat="1" ht="12">
      <c r="A217" s="14"/>
      <c r="B217" s="261"/>
      <c r="C217" s="262"/>
      <c r="D217" s="239" t="s">
        <v>273</v>
      </c>
      <c r="E217" s="263" t="s">
        <v>1</v>
      </c>
      <c r="F217" s="264" t="s">
        <v>1011</v>
      </c>
      <c r="G217" s="262"/>
      <c r="H217" s="263" t="s">
        <v>1</v>
      </c>
      <c r="I217" s="265"/>
      <c r="J217" s="262"/>
      <c r="K217" s="262"/>
      <c r="L217" s="266"/>
      <c r="M217" s="267"/>
      <c r="N217" s="268"/>
      <c r="O217" s="268"/>
      <c r="P217" s="268"/>
      <c r="Q217" s="268"/>
      <c r="R217" s="268"/>
      <c r="S217" s="268"/>
      <c r="T217" s="26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0" t="s">
        <v>273</v>
      </c>
      <c r="AU217" s="270" t="s">
        <v>85</v>
      </c>
      <c r="AV217" s="14" t="s">
        <v>83</v>
      </c>
      <c r="AW217" s="14" t="s">
        <v>32</v>
      </c>
      <c r="AX217" s="14" t="s">
        <v>76</v>
      </c>
      <c r="AY217" s="270" t="s">
        <v>170</v>
      </c>
    </row>
    <row r="218" spans="1:51" s="13" customFormat="1" ht="12">
      <c r="A218" s="13"/>
      <c r="B218" s="250"/>
      <c r="C218" s="251"/>
      <c r="D218" s="239" t="s">
        <v>273</v>
      </c>
      <c r="E218" s="252" t="s">
        <v>1</v>
      </c>
      <c r="F218" s="253" t="s">
        <v>1012</v>
      </c>
      <c r="G218" s="251"/>
      <c r="H218" s="254">
        <v>0.767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273</v>
      </c>
      <c r="AU218" s="260" t="s">
        <v>85</v>
      </c>
      <c r="AV218" s="13" t="s">
        <v>85</v>
      </c>
      <c r="AW218" s="13" t="s">
        <v>32</v>
      </c>
      <c r="AX218" s="13" t="s">
        <v>83</v>
      </c>
      <c r="AY218" s="260" t="s">
        <v>170</v>
      </c>
    </row>
    <row r="219" spans="1:65" s="2" customFormat="1" ht="16.5" customHeight="1">
      <c r="A219" s="38"/>
      <c r="B219" s="39"/>
      <c r="C219" s="282" t="s">
        <v>397</v>
      </c>
      <c r="D219" s="282" t="s">
        <v>328</v>
      </c>
      <c r="E219" s="283" t="s">
        <v>1013</v>
      </c>
      <c r="F219" s="284" t="s">
        <v>1014</v>
      </c>
      <c r="G219" s="285" t="s">
        <v>366</v>
      </c>
      <c r="H219" s="286">
        <v>0.023</v>
      </c>
      <c r="I219" s="287"/>
      <c r="J219" s="288">
        <f>ROUND(I219*H219,2)</f>
        <v>0</v>
      </c>
      <c r="K219" s="284" t="s">
        <v>177</v>
      </c>
      <c r="L219" s="289"/>
      <c r="M219" s="290" t="s">
        <v>1</v>
      </c>
      <c r="N219" s="291" t="s">
        <v>41</v>
      </c>
      <c r="O219" s="91"/>
      <c r="P219" s="235">
        <f>O219*H219</f>
        <v>0</v>
      </c>
      <c r="Q219" s="235">
        <v>0.001</v>
      </c>
      <c r="R219" s="235">
        <f>Q219*H219</f>
        <v>2.3E-05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207</v>
      </c>
      <c r="AT219" s="237" t="s">
        <v>328</v>
      </c>
      <c r="AU219" s="237" t="s">
        <v>85</v>
      </c>
      <c r="AY219" s="17" t="s">
        <v>170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188</v>
      </c>
      <c r="BM219" s="237" t="s">
        <v>1316</v>
      </c>
    </row>
    <row r="220" spans="1:47" s="2" customFormat="1" ht="12">
      <c r="A220" s="38"/>
      <c r="B220" s="39"/>
      <c r="C220" s="40"/>
      <c r="D220" s="239" t="s">
        <v>180</v>
      </c>
      <c r="E220" s="40"/>
      <c r="F220" s="240" t="s">
        <v>1014</v>
      </c>
      <c r="G220" s="40"/>
      <c r="H220" s="40"/>
      <c r="I220" s="241"/>
      <c r="J220" s="40"/>
      <c r="K220" s="40"/>
      <c r="L220" s="44"/>
      <c r="M220" s="242"/>
      <c r="N220" s="24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180</v>
      </c>
      <c r="AU220" s="17" t="s">
        <v>85</v>
      </c>
    </row>
    <row r="221" spans="1:51" s="13" customFormat="1" ht="12">
      <c r="A221" s="13"/>
      <c r="B221" s="250"/>
      <c r="C221" s="251"/>
      <c r="D221" s="239" t="s">
        <v>273</v>
      </c>
      <c r="E221" s="251"/>
      <c r="F221" s="253" t="s">
        <v>1317</v>
      </c>
      <c r="G221" s="251"/>
      <c r="H221" s="254">
        <v>0.023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273</v>
      </c>
      <c r="AU221" s="260" t="s">
        <v>85</v>
      </c>
      <c r="AV221" s="13" t="s">
        <v>85</v>
      </c>
      <c r="AW221" s="13" t="s">
        <v>4</v>
      </c>
      <c r="AX221" s="13" t="s">
        <v>83</v>
      </c>
      <c r="AY221" s="260" t="s">
        <v>170</v>
      </c>
    </row>
    <row r="222" spans="1:65" s="2" customFormat="1" ht="24.15" customHeight="1">
      <c r="A222" s="38"/>
      <c r="B222" s="39"/>
      <c r="C222" s="226" t="s">
        <v>404</v>
      </c>
      <c r="D222" s="226" t="s">
        <v>173</v>
      </c>
      <c r="E222" s="227" t="s">
        <v>1017</v>
      </c>
      <c r="F222" s="228" t="s">
        <v>1018</v>
      </c>
      <c r="G222" s="229" t="s">
        <v>331</v>
      </c>
      <c r="H222" s="230">
        <v>0.075</v>
      </c>
      <c r="I222" s="231"/>
      <c r="J222" s="232">
        <f>ROUND(I222*H222,2)</f>
        <v>0</v>
      </c>
      <c r="K222" s="228" t="s">
        <v>177</v>
      </c>
      <c r="L222" s="44"/>
      <c r="M222" s="233" t="s">
        <v>1</v>
      </c>
      <c r="N222" s="234" t="s">
        <v>41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188</v>
      </c>
      <c r="AT222" s="237" t="s">
        <v>173</v>
      </c>
      <c r="AU222" s="237" t="s">
        <v>85</v>
      </c>
      <c r="AY222" s="17" t="s">
        <v>170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83</v>
      </c>
      <c r="BK222" s="238">
        <f>ROUND(I222*H222,2)</f>
        <v>0</v>
      </c>
      <c r="BL222" s="17" t="s">
        <v>188</v>
      </c>
      <c r="BM222" s="237" t="s">
        <v>1318</v>
      </c>
    </row>
    <row r="223" spans="1:47" s="2" customFormat="1" ht="12">
      <c r="A223" s="38"/>
      <c r="B223" s="39"/>
      <c r="C223" s="40"/>
      <c r="D223" s="239" t="s">
        <v>180</v>
      </c>
      <c r="E223" s="40"/>
      <c r="F223" s="240" t="s">
        <v>1020</v>
      </c>
      <c r="G223" s="40"/>
      <c r="H223" s="40"/>
      <c r="I223" s="241"/>
      <c r="J223" s="40"/>
      <c r="K223" s="40"/>
      <c r="L223" s="44"/>
      <c r="M223" s="242"/>
      <c r="N223" s="24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180</v>
      </c>
      <c r="AU223" s="17" t="s">
        <v>85</v>
      </c>
    </row>
    <row r="224" spans="1:51" s="13" customFormat="1" ht="12">
      <c r="A224" s="13"/>
      <c r="B224" s="250"/>
      <c r="C224" s="251"/>
      <c r="D224" s="239" t="s">
        <v>273</v>
      </c>
      <c r="E224" s="252" t="s">
        <v>1</v>
      </c>
      <c r="F224" s="253" t="s">
        <v>1021</v>
      </c>
      <c r="G224" s="251"/>
      <c r="H224" s="254">
        <v>0.075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273</v>
      </c>
      <c r="AU224" s="260" t="s">
        <v>85</v>
      </c>
      <c r="AV224" s="13" t="s">
        <v>85</v>
      </c>
      <c r="AW224" s="13" t="s">
        <v>32</v>
      </c>
      <c r="AX224" s="13" t="s">
        <v>83</v>
      </c>
      <c r="AY224" s="260" t="s">
        <v>170</v>
      </c>
    </row>
    <row r="225" spans="1:65" s="2" customFormat="1" ht="16.5" customHeight="1">
      <c r="A225" s="38"/>
      <c r="B225" s="39"/>
      <c r="C225" s="282" t="s">
        <v>409</v>
      </c>
      <c r="D225" s="282" t="s">
        <v>328</v>
      </c>
      <c r="E225" s="283" t="s">
        <v>1013</v>
      </c>
      <c r="F225" s="284" t="s">
        <v>1014</v>
      </c>
      <c r="G225" s="285" t="s">
        <v>366</v>
      </c>
      <c r="H225" s="286">
        <v>0.002</v>
      </c>
      <c r="I225" s="287"/>
      <c r="J225" s="288">
        <f>ROUND(I225*H225,2)</f>
        <v>0</v>
      </c>
      <c r="K225" s="284" t="s">
        <v>177</v>
      </c>
      <c r="L225" s="289"/>
      <c r="M225" s="290" t="s">
        <v>1</v>
      </c>
      <c r="N225" s="291" t="s">
        <v>41</v>
      </c>
      <c r="O225" s="91"/>
      <c r="P225" s="235">
        <f>O225*H225</f>
        <v>0</v>
      </c>
      <c r="Q225" s="235">
        <v>0.001</v>
      </c>
      <c r="R225" s="235">
        <f>Q225*H225</f>
        <v>2E-06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207</v>
      </c>
      <c r="AT225" s="237" t="s">
        <v>328</v>
      </c>
      <c r="AU225" s="237" t="s">
        <v>85</v>
      </c>
      <c r="AY225" s="17" t="s">
        <v>170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188</v>
      </c>
      <c r="BM225" s="237" t="s">
        <v>1319</v>
      </c>
    </row>
    <row r="226" spans="1:47" s="2" customFormat="1" ht="12">
      <c r="A226" s="38"/>
      <c r="B226" s="39"/>
      <c r="C226" s="40"/>
      <c r="D226" s="239" t="s">
        <v>180</v>
      </c>
      <c r="E226" s="40"/>
      <c r="F226" s="240" t="s">
        <v>1014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180</v>
      </c>
      <c r="AU226" s="17" t="s">
        <v>85</v>
      </c>
    </row>
    <row r="227" spans="1:51" s="13" customFormat="1" ht="12">
      <c r="A227" s="13"/>
      <c r="B227" s="250"/>
      <c r="C227" s="251"/>
      <c r="D227" s="239" t="s">
        <v>273</v>
      </c>
      <c r="E227" s="251"/>
      <c r="F227" s="253" t="s">
        <v>1320</v>
      </c>
      <c r="G227" s="251"/>
      <c r="H227" s="254">
        <v>0.002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273</v>
      </c>
      <c r="AU227" s="260" t="s">
        <v>85</v>
      </c>
      <c r="AV227" s="13" t="s">
        <v>85</v>
      </c>
      <c r="AW227" s="13" t="s">
        <v>4</v>
      </c>
      <c r="AX227" s="13" t="s">
        <v>83</v>
      </c>
      <c r="AY227" s="260" t="s">
        <v>170</v>
      </c>
    </row>
    <row r="228" spans="1:63" s="12" customFormat="1" ht="22.8" customHeight="1">
      <c r="A228" s="12"/>
      <c r="B228" s="210"/>
      <c r="C228" s="211"/>
      <c r="D228" s="212" t="s">
        <v>75</v>
      </c>
      <c r="E228" s="224" t="s">
        <v>587</v>
      </c>
      <c r="F228" s="224" t="s">
        <v>1024</v>
      </c>
      <c r="G228" s="211"/>
      <c r="H228" s="211"/>
      <c r="I228" s="214"/>
      <c r="J228" s="225">
        <f>BK228</f>
        <v>0</v>
      </c>
      <c r="K228" s="211"/>
      <c r="L228" s="216"/>
      <c r="M228" s="217"/>
      <c r="N228" s="218"/>
      <c r="O228" s="218"/>
      <c r="P228" s="219">
        <f>SUM(P229:P230)</f>
        <v>0</v>
      </c>
      <c r="Q228" s="218"/>
      <c r="R228" s="219">
        <f>SUM(R229:R230)</f>
        <v>0</v>
      </c>
      <c r="S228" s="218"/>
      <c r="T228" s="220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1" t="s">
        <v>83</v>
      </c>
      <c r="AT228" s="222" t="s">
        <v>75</v>
      </c>
      <c r="AU228" s="222" t="s">
        <v>83</v>
      </c>
      <c r="AY228" s="221" t="s">
        <v>170</v>
      </c>
      <c r="BK228" s="223">
        <f>SUM(BK229:BK230)</f>
        <v>0</v>
      </c>
    </row>
    <row r="229" spans="1:65" s="2" customFormat="1" ht="24.15" customHeight="1">
      <c r="A229" s="38"/>
      <c r="B229" s="39"/>
      <c r="C229" s="226" t="s">
        <v>415</v>
      </c>
      <c r="D229" s="226" t="s">
        <v>173</v>
      </c>
      <c r="E229" s="227" t="s">
        <v>1025</v>
      </c>
      <c r="F229" s="228" t="s">
        <v>1026</v>
      </c>
      <c r="G229" s="229" t="s">
        <v>331</v>
      </c>
      <c r="H229" s="230">
        <v>4.343</v>
      </c>
      <c r="I229" s="231"/>
      <c r="J229" s="232">
        <f>ROUND(I229*H229,2)</f>
        <v>0</v>
      </c>
      <c r="K229" s="228" t="s">
        <v>177</v>
      </c>
      <c r="L229" s="44"/>
      <c r="M229" s="233" t="s">
        <v>1</v>
      </c>
      <c r="N229" s="234" t="s">
        <v>41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188</v>
      </c>
      <c r="AT229" s="237" t="s">
        <v>173</v>
      </c>
      <c r="AU229" s="237" t="s">
        <v>85</v>
      </c>
      <c r="AY229" s="17" t="s">
        <v>170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83</v>
      </c>
      <c r="BK229" s="238">
        <f>ROUND(I229*H229,2)</f>
        <v>0</v>
      </c>
      <c r="BL229" s="17" t="s">
        <v>188</v>
      </c>
      <c r="BM229" s="237" t="s">
        <v>1321</v>
      </c>
    </row>
    <row r="230" spans="1:47" s="2" customFormat="1" ht="12">
      <c r="A230" s="38"/>
      <c r="B230" s="39"/>
      <c r="C230" s="40"/>
      <c r="D230" s="239" t="s">
        <v>180</v>
      </c>
      <c r="E230" s="40"/>
      <c r="F230" s="240" t="s">
        <v>1028</v>
      </c>
      <c r="G230" s="40"/>
      <c r="H230" s="40"/>
      <c r="I230" s="241"/>
      <c r="J230" s="40"/>
      <c r="K230" s="40"/>
      <c r="L230" s="44"/>
      <c r="M230" s="245"/>
      <c r="N230" s="246"/>
      <c r="O230" s="247"/>
      <c r="P230" s="247"/>
      <c r="Q230" s="247"/>
      <c r="R230" s="247"/>
      <c r="S230" s="247"/>
      <c r="T230" s="24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180</v>
      </c>
      <c r="AU230" s="17" t="s">
        <v>85</v>
      </c>
    </row>
    <row r="231" spans="1:31" s="2" customFormat="1" ht="6.95" customHeight="1">
      <c r="A231" s="38"/>
      <c r="B231" s="66"/>
      <c r="C231" s="67"/>
      <c r="D231" s="67"/>
      <c r="E231" s="67"/>
      <c r="F231" s="67"/>
      <c r="G231" s="67"/>
      <c r="H231" s="67"/>
      <c r="I231" s="67"/>
      <c r="J231" s="67"/>
      <c r="K231" s="67"/>
      <c r="L231" s="44"/>
      <c r="M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</row>
  </sheetData>
  <sheetProtection password="CC35" sheet="1" objects="1" scenarios="1" formatColumns="0" formatRows="0" autoFilter="0"/>
  <autoFilter ref="C122:K2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143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>Státní pozemkový úřad</v>
      </c>
      <c r="F17" s="38"/>
      <c r="G17" s="38"/>
      <c r="H17" s="38"/>
      <c r="I17" s="150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146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ROUND((SUM(BE122:BE149)),2)</f>
        <v>0</v>
      </c>
      <c r="G35" s="38"/>
      <c r="H35" s="38"/>
      <c r="I35" s="164">
        <v>0.21</v>
      </c>
      <c r="J35" s="163">
        <f>ROUND(((SUM(BE122:BE149))*I35),2)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ROUND((SUM(BF122:BF149)),2)</f>
        <v>0</v>
      </c>
      <c r="G36" s="38"/>
      <c r="H36" s="38"/>
      <c r="I36" s="164">
        <v>0.15</v>
      </c>
      <c r="J36" s="163">
        <f>ROUND(((SUM(BF122:BF149))*I36),2)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143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 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143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 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SUM(P125:P149)</f>
        <v>0</v>
      </c>
      <c r="Q124" s="218"/>
      <c r="R124" s="219">
        <f>SUM(R125:R149)</f>
        <v>0</v>
      </c>
      <c r="S124" s="218"/>
      <c r="T124" s="220">
        <f>SUM(T125:T149)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SUM(BK125:BK149)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174</v>
      </c>
      <c r="F125" s="228" t="s">
        <v>175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179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175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65" s="2" customFormat="1" ht="16.5" customHeight="1">
      <c r="A127" s="38"/>
      <c r="B127" s="39"/>
      <c r="C127" s="226" t="s">
        <v>85</v>
      </c>
      <c r="D127" s="226" t="s">
        <v>173</v>
      </c>
      <c r="E127" s="227" t="s">
        <v>181</v>
      </c>
      <c r="F127" s="228" t="s">
        <v>182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177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183</v>
      </c>
    </row>
    <row r="128" spans="1:47" s="2" customFormat="1" ht="12">
      <c r="A128" s="38"/>
      <c r="B128" s="39"/>
      <c r="C128" s="40"/>
      <c r="D128" s="239" t="s">
        <v>180</v>
      </c>
      <c r="E128" s="40"/>
      <c r="F128" s="240" t="s">
        <v>182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180</v>
      </c>
      <c r="AU128" s="17" t="s">
        <v>85</v>
      </c>
    </row>
    <row r="129" spans="1:65" s="2" customFormat="1" ht="16.5" customHeight="1">
      <c r="A129" s="38"/>
      <c r="B129" s="39"/>
      <c r="C129" s="226" t="s">
        <v>184</v>
      </c>
      <c r="D129" s="226" t="s">
        <v>173</v>
      </c>
      <c r="E129" s="227" t="s">
        <v>185</v>
      </c>
      <c r="F129" s="228" t="s">
        <v>186</v>
      </c>
      <c r="G129" s="229" t="s">
        <v>176</v>
      </c>
      <c r="H129" s="230">
        <v>1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178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178</v>
      </c>
      <c r="BM129" s="237" t="s">
        <v>187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186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65" s="2" customFormat="1" ht="16.5" customHeight="1">
      <c r="A131" s="38"/>
      <c r="B131" s="39"/>
      <c r="C131" s="226" t="s">
        <v>188</v>
      </c>
      <c r="D131" s="226" t="s">
        <v>173</v>
      </c>
      <c r="E131" s="227" t="s">
        <v>189</v>
      </c>
      <c r="F131" s="228" t="s">
        <v>190</v>
      </c>
      <c r="G131" s="229" t="s">
        <v>176</v>
      </c>
      <c r="H131" s="230">
        <v>1</v>
      </c>
      <c r="I131" s="231"/>
      <c r="J131" s="232">
        <f>ROUND(I131*H131,2)</f>
        <v>0</v>
      </c>
      <c r="K131" s="228" t="s">
        <v>191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178</v>
      </c>
      <c r="BM131" s="237" t="s">
        <v>192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190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47" s="2" customFormat="1" ht="12">
      <c r="A133" s="38"/>
      <c r="B133" s="39"/>
      <c r="C133" s="40"/>
      <c r="D133" s="239" t="s">
        <v>193</v>
      </c>
      <c r="E133" s="40"/>
      <c r="F133" s="244" t="s">
        <v>194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193</v>
      </c>
      <c r="AU133" s="17" t="s">
        <v>85</v>
      </c>
    </row>
    <row r="134" spans="1:65" s="2" customFormat="1" ht="16.5" customHeight="1">
      <c r="A134" s="38"/>
      <c r="B134" s="39"/>
      <c r="C134" s="226" t="s">
        <v>169</v>
      </c>
      <c r="D134" s="226" t="s">
        <v>173</v>
      </c>
      <c r="E134" s="227" t="s">
        <v>195</v>
      </c>
      <c r="F134" s="228" t="s">
        <v>196</v>
      </c>
      <c r="G134" s="229" t="s">
        <v>176</v>
      </c>
      <c r="H134" s="230">
        <v>1</v>
      </c>
      <c r="I134" s="231"/>
      <c r="J134" s="232">
        <f>ROUND(I134*H134,2)</f>
        <v>0</v>
      </c>
      <c r="K134" s="228" t="s">
        <v>191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178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178</v>
      </c>
      <c r="BM134" s="237" t="s">
        <v>197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196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65" s="2" customFormat="1" ht="24.15" customHeight="1">
      <c r="A136" s="38"/>
      <c r="B136" s="39"/>
      <c r="C136" s="226" t="s">
        <v>198</v>
      </c>
      <c r="D136" s="226" t="s">
        <v>173</v>
      </c>
      <c r="E136" s="227" t="s">
        <v>199</v>
      </c>
      <c r="F136" s="228" t="s">
        <v>200</v>
      </c>
      <c r="G136" s="229" t="s">
        <v>176</v>
      </c>
      <c r="H136" s="230">
        <v>1</v>
      </c>
      <c r="I136" s="231"/>
      <c r="J136" s="232">
        <f>ROUND(I136*H136,2)</f>
        <v>0</v>
      </c>
      <c r="K136" s="228" t="s">
        <v>191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178</v>
      </c>
      <c r="AT136" s="237" t="s">
        <v>173</v>
      </c>
      <c r="AU136" s="237" t="s">
        <v>85</v>
      </c>
      <c r="AY136" s="17" t="s">
        <v>170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178</v>
      </c>
      <c r="BM136" s="237" t="s">
        <v>201</v>
      </c>
    </row>
    <row r="137" spans="1:47" s="2" customFormat="1" ht="12">
      <c r="A137" s="38"/>
      <c r="B137" s="39"/>
      <c r="C137" s="40"/>
      <c r="D137" s="239" t="s">
        <v>180</v>
      </c>
      <c r="E137" s="40"/>
      <c r="F137" s="240" t="s">
        <v>200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180</v>
      </c>
      <c r="AU137" s="17" t="s">
        <v>85</v>
      </c>
    </row>
    <row r="138" spans="1:65" s="2" customFormat="1" ht="21.75" customHeight="1">
      <c r="A138" s="38"/>
      <c r="B138" s="39"/>
      <c r="C138" s="226" t="s">
        <v>202</v>
      </c>
      <c r="D138" s="226" t="s">
        <v>173</v>
      </c>
      <c r="E138" s="227" t="s">
        <v>203</v>
      </c>
      <c r="F138" s="228" t="s">
        <v>204</v>
      </c>
      <c r="G138" s="229" t="s">
        <v>176</v>
      </c>
      <c r="H138" s="230">
        <v>1</v>
      </c>
      <c r="I138" s="231"/>
      <c r="J138" s="232">
        <f>ROUND(I138*H138,2)</f>
        <v>0</v>
      </c>
      <c r="K138" s="228" t="s">
        <v>191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178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178</v>
      </c>
      <c r="BM138" s="237" t="s">
        <v>205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204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47" s="2" customFormat="1" ht="12">
      <c r="A140" s="38"/>
      <c r="B140" s="39"/>
      <c r="C140" s="40"/>
      <c r="D140" s="239" t="s">
        <v>193</v>
      </c>
      <c r="E140" s="40"/>
      <c r="F140" s="244" t="s">
        <v>206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193</v>
      </c>
      <c r="AU140" s="17" t="s">
        <v>85</v>
      </c>
    </row>
    <row r="141" spans="1:65" s="2" customFormat="1" ht="16.5" customHeight="1">
      <c r="A141" s="38"/>
      <c r="B141" s="39"/>
      <c r="C141" s="226" t="s">
        <v>207</v>
      </c>
      <c r="D141" s="226" t="s">
        <v>173</v>
      </c>
      <c r="E141" s="227" t="s">
        <v>208</v>
      </c>
      <c r="F141" s="228" t="s">
        <v>209</v>
      </c>
      <c r="G141" s="229" t="s">
        <v>176</v>
      </c>
      <c r="H141" s="230">
        <v>1</v>
      </c>
      <c r="I141" s="231"/>
      <c r="J141" s="232">
        <f>ROUND(I141*H141,2)</f>
        <v>0</v>
      </c>
      <c r="K141" s="228" t="s">
        <v>191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178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178</v>
      </c>
      <c r="BM141" s="237" t="s">
        <v>210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209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206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65" s="2" customFormat="1" ht="16.5" customHeight="1">
      <c r="A144" s="38"/>
      <c r="B144" s="39"/>
      <c r="C144" s="226" t="s">
        <v>211</v>
      </c>
      <c r="D144" s="226" t="s">
        <v>173</v>
      </c>
      <c r="E144" s="227" t="s">
        <v>212</v>
      </c>
      <c r="F144" s="228" t="s">
        <v>213</v>
      </c>
      <c r="G144" s="229" t="s">
        <v>176</v>
      </c>
      <c r="H144" s="230">
        <v>1</v>
      </c>
      <c r="I144" s="231"/>
      <c r="J144" s="232">
        <f>ROUND(I144*H144,2)</f>
        <v>0</v>
      </c>
      <c r="K144" s="228" t="s">
        <v>191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178</v>
      </c>
      <c r="AT144" s="237" t="s">
        <v>173</v>
      </c>
      <c r="AU144" s="237" t="s">
        <v>85</v>
      </c>
      <c r="AY144" s="17" t="s">
        <v>170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178</v>
      </c>
      <c r="BM144" s="237" t="s">
        <v>214</v>
      </c>
    </row>
    <row r="145" spans="1:47" s="2" customFormat="1" ht="12">
      <c r="A145" s="38"/>
      <c r="B145" s="39"/>
      <c r="C145" s="40"/>
      <c r="D145" s="239" t="s">
        <v>180</v>
      </c>
      <c r="E145" s="40"/>
      <c r="F145" s="240" t="s">
        <v>215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180</v>
      </c>
      <c r="AU145" s="17" t="s">
        <v>85</v>
      </c>
    </row>
    <row r="146" spans="1:65" s="2" customFormat="1" ht="16.5" customHeight="1">
      <c r="A146" s="38"/>
      <c r="B146" s="39"/>
      <c r="C146" s="226" t="s">
        <v>216</v>
      </c>
      <c r="D146" s="226" t="s">
        <v>173</v>
      </c>
      <c r="E146" s="227" t="s">
        <v>217</v>
      </c>
      <c r="F146" s="228" t="s">
        <v>218</v>
      </c>
      <c r="G146" s="229" t="s">
        <v>176</v>
      </c>
      <c r="H146" s="230">
        <v>1</v>
      </c>
      <c r="I146" s="231"/>
      <c r="J146" s="232">
        <f>ROUND(I146*H146,2)</f>
        <v>0</v>
      </c>
      <c r="K146" s="228" t="s">
        <v>191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178</v>
      </c>
      <c r="AT146" s="237" t="s">
        <v>173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178</v>
      </c>
      <c r="BM146" s="237" t="s">
        <v>219</v>
      </c>
    </row>
    <row r="147" spans="1:47" s="2" customFormat="1" ht="12">
      <c r="A147" s="38"/>
      <c r="B147" s="39"/>
      <c r="C147" s="40"/>
      <c r="D147" s="239" t="s">
        <v>180</v>
      </c>
      <c r="E147" s="40"/>
      <c r="F147" s="240" t="s">
        <v>218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180</v>
      </c>
      <c r="AU147" s="17" t="s">
        <v>85</v>
      </c>
    </row>
    <row r="148" spans="1:65" s="2" customFormat="1" ht="16.5" customHeight="1">
      <c r="A148" s="38"/>
      <c r="B148" s="39"/>
      <c r="C148" s="226" t="s">
        <v>220</v>
      </c>
      <c r="D148" s="226" t="s">
        <v>173</v>
      </c>
      <c r="E148" s="227" t="s">
        <v>221</v>
      </c>
      <c r="F148" s="228" t="s">
        <v>222</v>
      </c>
      <c r="G148" s="229" t="s">
        <v>176</v>
      </c>
      <c r="H148" s="230">
        <v>1</v>
      </c>
      <c r="I148" s="231"/>
      <c r="J148" s="232">
        <f>ROUND(I148*H148,2)</f>
        <v>0</v>
      </c>
      <c r="K148" s="228" t="s">
        <v>191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178</v>
      </c>
      <c r="AT148" s="237" t="s">
        <v>173</v>
      </c>
      <c r="AU148" s="237" t="s">
        <v>85</v>
      </c>
      <c r="AY148" s="17" t="s">
        <v>170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178</v>
      </c>
      <c r="BM148" s="237" t="s">
        <v>223</v>
      </c>
    </row>
    <row r="149" spans="1:47" s="2" customFormat="1" ht="12">
      <c r="A149" s="38"/>
      <c r="B149" s="39"/>
      <c r="C149" s="40"/>
      <c r="D149" s="239" t="s">
        <v>180</v>
      </c>
      <c r="E149" s="40"/>
      <c r="F149" s="240" t="s">
        <v>222</v>
      </c>
      <c r="G149" s="40"/>
      <c r="H149" s="40"/>
      <c r="I149" s="241"/>
      <c r="J149" s="40"/>
      <c r="K149" s="40"/>
      <c r="L149" s="44"/>
      <c r="M149" s="245"/>
      <c r="N149" s="246"/>
      <c r="O149" s="247"/>
      <c r="P149" s="247"/>
      <c r="Q149" s="247"/>
      <c r="R149" s="247"/>
      <c r="S149" s="247"/>
      <c r="T149" s="24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180</v>
      </c>
      <c r="AU149" s="17" t="s">
        <v>85</v>
      </c>
    </row>
    <row r="150" spans="1:31" s="2" customFormat="1" ht="6.95" customHeight="1">
      <c r="A150" s="38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121:K1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1264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1322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ROUND((SUM(BE122:BE147)),2)</f>
        <v>0</v>
      </c>
      <c r="G35" s="38"/>
      <c r="H35" s="38"/>
      <c r="I35" s="164">
        <v>0.21</v>
      </c>
      <c r="J35" s="163">
        <f>ROUND(((SUM(BE122:BE147))*I35),2)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ROUND((SUM(BF122:BF147)),2)</f>
        <v>0</v>
      </c>
      <c r="G36" s="38"/>
      <c r="H36" s="38"/>
      <c r="I36" s="164">
        <v>0.15</v>
      </c>
      <c r="J36" s="163">
        <f>ROUND(((SUM(BF122:BF147))*I36),2)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1264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803.1 - Následná péče o zeleň - 1.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1264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803.1 - Následná péče o zeleň - 1.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0.11545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0.11545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SUM(P125:P147)</f>
        <v>0</v>
      </c>
      <c r="Q124" s="218"/>
      <c r="R124" s="219">
        <f>SUM(R125:R147)</f>
        <v>0.11545</v>
      </c>
      <c r="S124" s="218"/>
      <c r="T124" s="220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SUM(BK125:BK147)</f>
        <v>0</v>
      </c>
    </row>
    <row r="125" spans="1:65" s="2" customFormat="1" ht="21.75" customHeight="1">
      <c r="A125" s="38"/>
      <c r="B125" s="39"/>
      <c r="C125" s="226" t="s">
        <v>83</v>
      </c>
      <c r="D125" s="226" t="s">
        <v>173</v>
      </c>
      <c r="E125" s="227" t="s">
        <v>1112</v>
      </c>
      <c r="F125" s="228" t="s">
        <v>1113</v>
      </c>
      <c r="G125" s="229" t="s">
        <v>933</v>
      </c>
      <c r="H125" s="230">
        <v>19.166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1323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1115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273</v>
      </c>
      <c r="E127" s="252" t="s">
        <v>1</v>
      </c>
      <c r="F127" s="253" t="s">
        <v>1324</v>
      </c>
      <c r="G127" s="251"/>
      <c r="H127" s="254">
        <v>19.166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273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1.75" customHeight="1">
      <c r="A128" s="38"/>
      <c r="B128" s="39"/>
      <c r="C128" s="226" t="s">
        <v>85</v>
      </c>
      <c r="D128" s="226" t="s">
        <v>173</v>
      </c>
      <c r="E128" s="227" t="s">
        <v>931</v>
      </c>
      <c r="F128" s="228" t="s">
        <v>932</v>
      </c>
      <c r="G128" s="229" t="s">
        <v>933</v>
      </c>
      <c r="H128" s="230">
        <v>3.833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188</v>
      </c>
      <c r="BM128" s="237" t="s">
        <v>1325</v>
      </c>
    </row>
    <row r="129" spans="1:47" s="2" customFormat="1" ht="12">
      <c r="A129" s="38"/>
      <c r="B129" s="39"/>
      <c r="C129" s="40"/>
      <c r="D129" s="239" t="s">
        <v>180</v>
      </c>
      <c r="E129" s="40"/>
      <c r="F129" s="240" t="s">
        <v>935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180</v>
      </c>
      <c r="AU129" s="17" t="s">
        <v>85</v>
      </c>
    </row>
    <row r="130" spans="1:51" s="13" customFormat="1" ht="12">
      <c r="A130" s="13"/>
      <c r="B130" s="250"/>
      <c r="C130" s="251"/>
      <c r="D130" s="239" t="s">
        <v>273</v>
      </c>
      <c r="E130" s="252" t="s">
        <v>1</v>
      </c>
      <c r="F130" s="253" t="s">
        <v>1326</v>
      </c>
      <c r="G130" s="251"/>
      <c r="H130" s="254">
        <v>3.833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273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16.5" customHeight="1">
      <c r="A131" s="38"/>
      <c r="B131" s="39"/>
      <c r="C131" s="282" t="s">
        <v>184</v>
      </c>
      <c r="D131" s="282" t="s">
        <v>328</v>
      </c>
      <c r="E131" s="283" t="s">
        <v>937</v>
      </c>
      <c r="F131" s="284" t="s">
        <v>938</v>
      </c>
      <c r="G131" s="285" t="s">
        <v>939</v>
      </c>
      <c r="H131" s="286">
        <v>114.99</v>
      </c>
      <c r="I131" s="287"/>
      <c r="J131" s="288">
        <f>ROUND(I131*H131,2)</f>
        <v>0</v>
      </c>
      <c r="K131" s="284" t="s">
        <v>177</v>
      </c>
      <c r="L131" s="289"/>
      <c r="M131" s="290" t="s">
        <v>1</v>
      </c>
      <c r="N131" s="291" t="s">
        <v>41</v>
      </c>
      <c r="O131" s="91"/>
      <c r="P131" s="235">
        <f>O131*H131</f>
        <v>0</v>
      </c>
      <c r="Q131" s="235">
        <v>0.001</v>
      </c>
      <c r="R131" s="235">
        <f>Q131*H131</f>
        <v>0.11499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207</v>
      </c>
      <c r="AT131" s="237" t="s">
        <v>328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188</v>
      </c>
      <c r="BM131" s="237" t="s">
        <v>1327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938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273</v>
      </c>
      <c r="E133" s="251"/>
      <c r="F133" s="253" t="s">
        <v>1294</v>
      </c>
      <c r="G133" s="251"/>
      <c r="H133" s="254">
        <v>114.99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273</v>
      </c>
      <c r="AU133" s="260" t="s">
        <v>85</v>
      </c>
      <c r="AV133" s="13" t="s">
        <v>85</v>
      </c>
      <c r="AW133" s="13" t="s">
        <v>4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188</v>
      </c>
      <c r="D134" s="226" t="s">
        <v>173</v>
      </c>
      <c r="E134" s="227" t="s">
        <v>1002</v>
      </c>
      <c r="F134" s="228" t="s">
        <v>1003</v>
      </c>
      <c r="G134" s="229" t="s">
        <v>469</v>
      </c>
      <c r="H134" s="230">
        <v>242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188</v>
      </c>
      <c r="BM134" s="237" t="s">
        <v>1328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1005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47" s="2" customFormat="1" ht="12">
      <c r="A136" s="38"/>
      <c r="B136" s="39"/>
      <c r="C136" s="40"/>
      <c r="D136" s="239" t="s">
        <v>193</v>
      </c>
      <c r="E136" s="40"/>
      <c r="F136" s="244" t="s">
        <v>1120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193</v>
      </c>
      <c r="AU136" s="17" t="s">
        <v>85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1</v>
      </c>
      <c r="F137" s="253" t="s">
        <v>1329</v>
      </c>
      <c r="G137" s="251"/>
      <c r="H137" s="254">
        <v>242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26" t="s">
        <v>169</v>
      </c>
      <c r="D138" s="226" t="s">
        <v>173</v>
      </c>
      <c r="E138" s="227" t="s">
        <v>1122</v>
      </c>
      <c r="F138" s="228" t="s">
        <v>1123</v>
      </c>
      <c r="G138" s="229" t="s">
        <v>469</v>
      </c>
      <c r="H138" s="230">
        <v>23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2E-05</v>
      </c>
      <c r="R138" s="235">
        <f>Q138*H138</f>
        <v>0.00046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1330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1125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1</v>
      </c>
      <c r="F140" s="253" t="s">
        <v>397</v>
      </c>
      <c r="G140" s="251"/>
      <c r="H140" s="254">
        <v>23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1.75" customHeight="1">
      <c r="A141" s="38"/>
      <c r="B141" s="39"/>
      <c r="C141" s="226" t="s">
        <v>198</v>
      </c>
      <c r="D141" s="226" t="s">
        <v>173</v>
      </c>
      <c r="E141" s="227" t="s">
        <v>1126</v>
      </c>
      <c r="F141" s="228" t="s">
        <v>1127</v>
      </c>
      <c r="G141" s="229" t="s">
        <v>270</v>
      </c>
      <c r="H141" s="230">
        <v>38332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1331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1129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1130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51" s="13" customFormat="1" ht="12">
      <c r="A144" s="13"/>
      <c r="B144" s="250"/>
      <c r="C144" s="251"/>
      <c r="D144" s="239" t="s">
        <v>273</v>
      </c>
      <c r="E144" s="252" t="s">
        <v>1</v>
      </c>
      <c r="F144" s="253" t="s">
        <v>1274</v>
      </c>
      <c r="G144" s="251"/>
      <c r="H144" s="254">
        <v>38332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273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16.5" customHeight="1">
      <c r="A145" s="38"/>
      <c r="B145" s="39"/>
      <c r="C145" s="226" t="s">
        <v>202</v>
      </c>
      <c r="D145" s="226" t="s">
        <v>173</v>
      </c>
      <c r="E145" s="227" t="s">
        <v>1131</v>
      </c>
      <c r="F145" s="228" t="s">
        <v>1132</v>
      </c>
      <c r="G145" s="229" t="s">
        <v>284</v>
      </c>
      <c r="H145" s="230">
        <v>7.775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188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188</v>
      </c>
      <c r="BM145" s="237" t="s">
        <v>1332</v>
      </c>
    </row>
    <row r="146" spans="1:47" s="2" customFormat="1" ht="12">
      <c r="A146" s="38"/>
      <c r="B146" s="39"/>
      <c r="C146" s="40"/>
      <c r="D146" s="239" t="s">
        <v>180</v>
      </c>
      <c r="E146" s="40"/>
      <c r="F146" s="240" t="s">
        <v>1134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180</v>
      </c>
      <c r="AU146" s="17" t="s">
        <v>85</v>
      </c>
    </row>
    <row r="147" spans="1:51" s="13" customFormat="1" ht="12">
      <c r="A147" s="13"/>
      <c r="B147" s="250"/>
      <c r="C147" s="251"/>
      <c r="D147" s="239" t="s">
        <v>273</v>
      </c>
      <c r="E147" s="252" t="s">
        <v>1</v>
      </c>
      <c r="F147" s="253" t="s">
        <v>1333</v>
      </c>
      <c r="G147" s="251"/>
      <c r="H147" s="254">
        <v>7.775</v>
      </c>
      <c r="I147" s="255"/>
      <c r="J147" s="251"/>
      <c r="K147" s="251"/>
      <c r="L147" s="256"/>
      <c r="M147" s="292"/>
      <c r="N147" s="293"/>
      <c r="O147" s="293"/>
      <c r="P147" s="293"/>
      <c r="Q147" s="293"/>
      <c r="R147" s="293"/>
      <c r="S147" s="293"/>
      <c r="T147" s="29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273</v>
      </c>
      <c r="AU147" s="260" t="s">
        <v>85</v>
      </c>
      <c r="AV147" s="13" t="s">
        <v>85</v>
      </c>
      <c r="AW147" s="13" t="s">
        <v>32</v>
      </c>
      <c r="AX147" s="13" t="s">
        <v>83</v>
      </c>
      <c r="AY147" s="260" t="s">
        <v>170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21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1264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1334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ROUND((SUM(BE122:BE147)),2)</f>
        <v>0</v>
      </c>
      <c r="G35" s="38"/>
      <c r="H35" s="38"/>
      <c r="I35" s="164">
        <v>0.21</v>
      </c>
      <c r="J35" s="163">
        <f>ROUND(((SUM(BE122:BE147))*I35),2)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ROUND((SUM(BF122:BF147)),2)</f>
        <v>0</v>
      </c>
      <c r="G36" s="38"/>
      <c r="H36" s="38"/>
      <c r="I36" s="164">
        <v>0.15</v>
      </c>
      <c r="J36" s="163">
        <f>ROUND(((SUM(BF122:BF147))*I36),2)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1264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803.2 - Následná péče o zeleň - 2.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1264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803.2 - Následná péče o zeleň - 2.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0.11545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0.11545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SUM(P125:P147)</f>
        <v>0</v>
      </c>
      <c r="Q124" s="218"/>
      <c r="R124" s="219">
        <f>SUM(R125:R147)</f>
        <v>0.11545</v>
      </c>
      <c r="S124" s="218"/>
      <c r="T124" s="220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SUM(BK125:BK147)</f>
        <v>0</v>
      </c>
    </row>
    <row r="125" spans="1:65" s="2" customFormat="1" ht="21.75" customHeight="1">
      <c r="A125" s="38"/>
      <c r="B125" s="39"/>
      <c r="C125" s="226" t="s">
        <v>83</v>
      </c>
      <c r="D125" s="226" t="s">
        <v>173</v>
      </c>
      <c r="E125" s="227" t="s">
        <v>1112</v>
      </c>
      <c r="F125" s="228" t="s">
        <v>1113</v>
      </c>
      <c r="G125" s="229" t="s">
        <v>933</v>
      </c>
      <c r="H125" s="230">
        <v>19.166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1335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1115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273</v>
      </c>
      <c r="E127" s="252" t="s">
        <v>1</v>
      </c>
      <c r="F127" s="253" t="s">
        <v>1324</v>
      </c>
      <c r="G127" s="251"/>
      <c r="H127" s="254">
        <v>19.166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273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1.75" customHeight="1">
      <c r="A128" s="38"/>
      <c r="B128" s="39"/>
      <c r="C128" s="226" t="s">
        <v>85</v>
      </c>
      <c r="D128" s="226" t="s">
        <v>173</v>
      </c>
      <c r="E128" s="227" t="s">
        <v>931</v>
      </c>
      <c r="F128" s="228" t="s">
        <v>932</v>
      </c>
      <c r="G128" s="229" t="s">
        <v>933</v>
      </c>
      <c r="H128" s="230">
        <v>3.833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188</v>
      </c>
      <c r="BM128" s="237" t="s">
        <v>1336</v>
      </c>
    </row>
    <row r="129" spans="1:47" s="2" customFormat="1" ht="12">
      <c r="A129" s="38"/>
      <c r="B129" s="39"/>
      <c r="C129" s="40"/>
      <c r="D129" s="239" t="s">
        <v>180</v>
      </c>
      <c r="E129" s="40"/>
      <c r="F129" s="240" t="s">
        <v>935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180</v>
      </c>
      <c r="AU129" s="17" t="s">
        <v>85</v>
      </c>
    </row>
    <row r="130" spans="1:51" s="13" customFormat="1" ht="12">
      <c r="A130" s="13"/>
      <c r="B130" s="250"/>
      <c r="C130" s="251"/>
      <c r="D130" s="239" t="s">
        <v>273</v>
      </c>
      <c r="E130" s="252" t="s">
        <v>1</v>
      </c>
      <c r="F130" s="253" t="s">
        <v>1326</v>
      </c>
      <c r="G130" s="251"/>
      <c r="H130" s="254">
        <v>3.833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273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16.5" customHeight="1">
      <c r="A131" s="38"/>
      <c r="B131" s="39"/>
      <c r="C131" s="282" t="s">
        <v>184</v>
      </c>
      <c r="D131" s="282" t="s">
        <v>328</v>
      </c>
      <c r="E131" s="283" t="s">
        <v>937</v>
      </c>
      <c r="F131" s="284" t="s">
        <v>938</v>
      </c>
      <c r="G131" s="285" t="s">
        <v>939</v>
      </c>
      <c r="H131" s="286">
        <v>114.99</v>
      </c>
      <c r="I131" s="287"/>
      <c r="J131" s="288">
        <f>ROUND(I131*H131,2)</f>
        <v>0</v>
      </c>
      <c r="K131" s="284" t="s">
        <v>177</v>
      </c>
      <c r="L131" s="289"/>
      <c r="M131" s="290" t="s">
        <v>1</v>
      </c>
      <c r="N131" s="291" t="s">
        <v>41</v>
      </c>
      <c r="O131" s="91"/>
      <c r="P131" s="235">
        <f>O131*H131</f>
        <v>0</v>
      </c>
      <c r="Q131" s="235">
        <v>0.001</v>
      </c>
      <c r="R131" s="235">
        <f>Q131*H131</f>
        <v>0.11499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207</v>
      </c>
      <c r="AT131" s="237" t="s">
        <v>328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188</v>
      </c>
      <c r="BM131" s="237" t="s">
        <v>1337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938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273</v>
      </c>
      <c r="E133" s="251"/>
      <c r="F133" s="253" t="s">
        <v>1294</v>
      </c>
      <c r="G133" s="251"/>
      <c r="H133" s="254">
        <v>114.99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273</v>
      </c>
      <c r="AU133" s="260" t="s">
        <v>85</v>
      </c>
      <c r="AV133" s="13" t="s">
        <v>85</v>
      </c>
      <c r="AW133" s="13" t="s">
        <v>4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188</v>
      </c>
      <c r="D134" s="226" t="s">
        <v>173</v>
      </c>
      <c r="E134" s="227" t="s">
        <v>1002</v>
      </c>
      <c r="F134" s="228" t="s">
        <v>1003</v>
      </c>
      <c r="G134" s="229" t="s">
        <v>469</v>
      </c>
      <c r="H134" s="230">
        <v>242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188</v>
      </c>
      <c r="BM134" s="237" t="s">
        <v>1338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1005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47" s="2" customFormat="1" ht="12">
      <c r="A136" s="38"/>
      <c r="B136" s="39"/>
      <c r="C136" s="40"/>
      <c r="D136" s="239" t="s">
        <v>193</v>
      </c>
      <c r="E136" s="40"/>
      <c r="F136" s="244" t="s">
        <v>1141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193</v>
      </c>
      <c r="AU136" s="17" t="s">
        <v>85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1</v>
      </c>
      <c r="F137" s="253" t="s">
        <v>1329</v>
      </c>
      <c r="G137" s="251"/>
      <c r="H137" s="254">
        <v>242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26" t="s">
        <v>169</v>
      </c>
      <c r="D138" s="226" t="s">
        <v>173</v>
      </c>
      <c r="E138" s="227" t="s">
        <v>1122</v>
      </c>
      <c r="F138" s="228" t="s">
        <v>1123</v>
      </c>
      <c r="G138" s="229" t="s">
        <v>469</v>
      </c>
      <c r="H138" s="230">
        <v>23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2E-05</v>
      </c>
      <c r="R138" s="235">
        <f>Q138*H138</f>
        <v>0.00046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1339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1125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1</v>
      </c>
      <c r="F140" s="253" t="s">
        <v>397</v>
      </c>
      <c r="G140" s="251"/>
      <c r="H140" s="254">
        <v>23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1.75" customHeight="1">
      <c r="A141" s="38"/>
      <c r="B141" s="39"/>
      <c r="C141" s="226" t="s">
        <v>198</v>
      </c>
      <c r="D141" s="226" t="s">
        <v>173</v>
      </c>
      <c r="E141" s="227" t="s">
        <v>1126</v>
      </c>
      <c r="F141" s="228" t="s">
        <v>1127</v>
      </c>
      <c r="G141" s="229" t="s">
        <v>270</v>
      </c>
      <c r="H141" s="230">
        <v>38332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1340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1129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1130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51" s="13" customFormat="1" ht="12">
      <c r="A144" s="13"/>
      <c r="B144" s="250"/>
      <c r="C144" s="251"/>
      <c r="D144" s="239" t="s">
        <v>273</v>
      </c>
      <c r="E144" s="252" t="s">
        <v>1</v>
      </c>
      <c r="F144" s="253" t="s">
        <v>1274</v>
      </c>
      <c r="G144" s="251"/>
      <c r="H144" s="254">
        <v>38332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273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16.5" customHeight="1">
      <c r="A145" s="38"/>
      <c r="B145" s="39"/>
      <c r="C145" s="226" t="s">
        <v>202</v>
      </c>
      <c r="D145" s="226" t="s">
        <v>173</v>
      </c>
      <c r="E145" s="227" t="s">
        <v>1131</v>
      </c>
      <c r="F145" s="228" t="s">
        <v>1132</v>
      </c>
      <c r="G145" s="229" t="s">
        <v>284</v>
      </c>
      <c r="H145" s="230">
        <v>7.775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188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188</v>
      </c>
      <c r="BM145" s="237" t="s">
        <v>1341</v>
      </c>
    </row>
    <row r="146" spans="1:47" s="2" customFormat="1" ht="12">
      <c r="A146" s="38"/>
      <c r="B146" s="39"/>
      <c r="C146" s="40"/>
      <c r="D146" s="239" t="s">
        <v>180</v>
      </c>
      <c r="E146" s="40"/>
      <c r="F146" s="240" t="s">
        <v>1134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180</v>
      </c>
      <c r="AU146" s="17" t="s">
        <v>85</v>
      </c>
    </row>
    <row r="147" spans="1:51" s="13" customFormat="1" ht="12">
      <c r="A147" s="13"/>
      <c r="B147" s="250"/>
      <c r="C147" s="251"/>
      <c r="D147" s="239" t="s">
        <v>273</v>
      </c>
      <c r="E147" s="252" t="s">
        <v>1</v>
      </c>
      <c r="F147" s="253" t="s">
        <v>1333</v>
      </c>
      <c r="G147" s="251"/>
      <c r="H147" s="254">
        <v>7.775</v>
      </c>
      <c r="I147" s="255"/>
      <c r="J147" s="251"/>
      <c r="K147" s="251"/>
      <c r="L147" s="256"/>
      <c r="M147" s="292"/>
      <c r="N147" s="293"/>
      <c r="O147" s="293"/>
      <c r="P147" s="293"/>
      <c r="Q147" s="293"/>
      <c r="R147" s="293"/>
      <c r="S147" s="293"/>
      <c r="T147" s="29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273</v>
      </c>
      <c r="AU147" s="260" t="s">
        <v>85</v>
      </c>
      <c r="AV147" s="13" t="s">
        <v>85</v>
      </c>
      <c r="AW147" s="13" t="s">
        <v>32</v>
      </c>
      <c r="AX147" s="13" t="s">
        <v>83</v>
      </c>
      <c r="AY147" s="260" t="s">
        <v>170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21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1264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1342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ROUND((SUM(BE122:BE147)),2)</f>
        <v>0</v>
      </c>
      <c r="G35" s="38"/>
      <c r="H35" s="38"/>
      <c r="I35" s="164">
        <v>0.21</v>
      </c>
      <c r="J35" s="163">
        <f>ROUND(((SUM(BE122:BE147))*I35),2)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ROUND((SUM(BF122:BF147)),2)</f>
        <v>0</v>
      </c>
      <c r="G36" s="38"/>
      <c r="H36" s="38"/>
      <c r="I36" s="164">
        <v>0.15</v>
      </c>
      <c r="J36" s="163">
        <f>ROUND(((SUM(BF122:BF147))*I36),2)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1264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803.3 - Následná péče o zeleň - 3. rok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1264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803.3 - Následná péče o zeleň - 3. rok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0.11545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885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0.11545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886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SUM(P125:P147)</f>
        <v>0</v>
      </c>
      <c r="Q124" s="218"/>
      <c r="R124" s="219">
        <f>SUM(R125:R147)</f>
        <v>0.11545</v>
      </c>
      <c r="S124" s="218"/>
      <c r="T124" s="220">
        <f>SUM(T125:T147)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SUM(BK125:BK147)</f>
        <v>0</v>
      </c>
    </row>
    <row r="125" spans="1:65" s="2" customFormat="1" ht="21.75" customHeight="1">
      <c r="A125" s="38"/>
      <c r="B125" s="39"/>
      <c r="C125" s="226" t="s">
        <v>83</v>
      </c>
      <c r="D125" s="226" t="s">
        <v>173</v>
      </c>
      <c r="E125" s="227" t="s">
        <v>1112</v>
      </c>
      <c r="F125" s="228" t="s">
        <v>1113</v>
      </c>
      <c r="G125" s="229" t="s">
        <v>933</v>
      </c>
      <c r="H125" s="230">
        <v>19.166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1343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1115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273</v>
      </c>
      <c r="E127" s="252" t="s">
        <v>1</v>
      </c>
      <c r="F127" s="253" t="s">
        <v>1324</v>
      </c>
      <c r="G127" s="251"/>
      <c r="H127" s="254">
        <v>19.166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273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1.75" customHeight="1">
      <c r="A128" s="38"/>
      <c r="B128" s="39"/>
      <c r="C128" s="226" t="s">
        <v>85</v>
      </c>
      <c r="D128" s="226" t="s">
        <v>173</v>
      </c>
      <c r="E128" s="227" t="s">
        <v>931</v>
      </c>
      <c r="F128" s="228" t="s">
        <v>932</v>
      </c>
      <c r="G128" s="229" t="s">
        <v>933</v>
      </c>
      <c r="H128" s="230">
        <v>3.833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188</v>
      </c>
      <c r="BM128" s="237" t="s">
        <v>1344</v>
      </c>
    </row>
    <row r="129" spans="1:47" s="2" customFormat="1" ht="12">
      <c r="A129" s="38"/>
      <c r="B129" s="39"/>
      <c r="C129" s="40"/>
      <c r="D129" s="239" t="s">
        <v>180</v>
      </c>
      <c r="E129" s="40"/>
      <c r="F129" s="240" t="s">
        <v>935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180</v>
      </c>
      <c r="AU129" s="17" t="s">
        <v>85</v>
      </c>
    </row>
    <row r="130" spans="1:51" s="13" customFormat="1" ht="12">
      <c r="A130" s="13"/>
      <c r="B130" s="250"/>
      <c r="C130" s="251"/>
      <c r="D130" s="239" t="s">
        <v>273</v>
      </c>
      <c r="E130" s="252" t="s">
        <v>1</v>
      </c>
      <c r="F130" s="253" t="s">
        <v>1326</v>
      </c>
      <c r="G130" s="251"/>
      <c r="H130" s="254">
        <v>3.833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273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16.5" customHeight="1">
      <c r="A131" s="38"/>
      <c r="B131" s="39"/>
      <c r="C131" s="282" t="s">
        <v>184</v>
      </c>
      <c r="D131" s="282" t="s">
        <v>328</v>
      </c>
      <c r="E131" s="283" t="s">
        <v>937</v>
      </c>
      <c r="F131" s="284" t="s">
        <v>938</v>
      </c>
      <c r="G131" s="285" t="s">
        <v>939</v>
      </c>
      <c r="H131" s="286">
        <v>114.99</v>
      </c>
      <c r="I131" s="287"/>
      <c r="J131" s="288">
        <f>ROUND(I131*H131,2)</f>
        <v>0</v>
      </c>
      <c r="K131" s="284" t="s">
        <v>177</v>
      </c>
      <c r="L131" s="289"/>
      <c r="M131" s="290" t="s">
        <v>1</v>
      </c>
      <c r="N131" s="291" t="s">
        <v>41</v>
      </c>
      <c r="O131" s="91"/>
      <c r="P131" s="235">
        <f>O131*H131</f>
        <v>0</v>
      </c>
      <c r="Q131" s="235">
        <v>0.001</v>
      </c>
      <c r="R131" s="235">
        <f>Q131*H131</f>
        <v>0.11499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207</v>
      </c>
      <c r="AT131" s="237" t="s">
        <v>328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188</v>
      </c>
      <c r="BM131" s="237" t="s">
        <v>1345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938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273</v>
      </c>
      <c r="E133" s="251"/>
      <c r="F133" s="253" t="s">
        <v>1294</v>
      </c>
      <c r="G133" s="251"/>
      <c r="H133" s="254">
        <v>114.99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273</v>
      </c>
      <c r="AU133" s="260" t="s">
        <v>85</v>
      </c>
      <c r="AV133" s="13" t="s">
        <v>85</v>
      </c>
      <c r="AW133" s="13" t="s">
        <v>4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188</v>
      </c>
      <c r="D134" s="226" t="s">
        <v>173</v>
      </c>
      <c r="E134" s="227" t="s">
        <v>1002</v>
      </c>
      <c r="F134" s="228" t="s">
        <v>1003</v>
      </c>
      <c r="G134" s="229" t="s">
        <v>469</v>
      </c>
      <c r="H134" s="230">
        <v>242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188</v>
      </c>
      <c r="BM134" s="237" t="s">
        <v>1346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1005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47" s="2" customFormat="1" ht="12">
      <c r="A136" s="38"/>
      <c r="B136" s="39"/>
      <c r="C136" s="40"/>
      <c r="D136" s="239" t="s">
        <v>193</v>
      </c>
      <c r="E136" s="40"/>
      <c r="F136" s="244" t="s">
        <v>1141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193</v>
      </c>
      <c r="AU136" s="17" t="s">
        <v>85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1</v>
      </c>
      <c r="F137" s="253" t="s">
        <v>1329</v>
      </c>
      <c r="G137" s="251"/>
      <c r="H137" s="254">
        <v>242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26" t="s">
        <v>169</v>
      </c>
      <c r="D138" s="226" t="s">
        <v>173</v>
      </c>
      <c r="E138" s="227" t="s">
        <v>1122</v>
      </c>
      <c r="F138" s="228" t="s">
        <v>1123</v>
      </c>
      <c r="G138" s="229" t="s">
        <v>469</v>
      </c>
      <c r="H138" s="230">
        <v>23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2E-05</v>
      </c>
      <c r="R138" s="235">
        <f>Q138*H138</f>
        <v>0.00046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1347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1125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1</v>
      </c>
      <c r="F140" s="253" t="s">
        <v>397</v>
      </c>
      <c r="G140" s="251"/>
      <c r="H140" s="254">
        <v>23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1.75" customHeight="1">
      <c r="A141" s="38"/>
      <c r="B141" s="39"/>
      <c r="C141" s="226" t="s">
        <v>198</v>
      </c>
      <c r="D141" s="226" t="s">
        <v>173</v>
      </c>
      <c r="E141" s="227" t="s">
        <v>1126</v>
      </c>
      <c r="F141" s="228" t="s">
        <v>1127</v>
      </c>
      <c r="G141" s="229" t="s">
        <v>270</v>
      </c>
      <c r="H141" s="230">
        <v>38332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1348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1129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1130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51" s="13" customFormat="1" ht="12">
      <c r="A144" s="13"/>
      <c r="B144" s="250"/>
      <c r="C144" s="251"/>
      <c r="D144" s="239" t="s">
        <v>273</v>
      </c>
      <c r="E144" s="252" t="s">
        <v>1</v>
      </c>
      <c r="F144" s="253" t="s">
        <v>1274</v>
      </c>
      <c r="G144" s="251"/>
      <c r="H144" s="254">
        <v>38332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273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16.5" customHeight="1">
      <c r="A145" s="38"/>
      <c r="B145" s="39"/>
      <c r="C145" s="226" t="s">
        <v>202</v>
      </c>
      <c r="D145" s="226" t="s">
        <v>173</v>
      </c>
      <c r="E145" s="227" t="s">
        <v>1131</v>
      </c>
      <c r="F145" s="228" t="s">
        <v>1132</v>
      </c>
      <c r="G145" s="229" t="s">
        <v>284</v>
      </c>
      <c r="H145" s="230">
        <v>7.775</v>
      </c>
      <c r="I145" s="231"/>
      <c r="J145" s="232">
        <f>ROUND(I145*H145,2)</f>
        <v>0</v>
      </c>
      <c r="K145" s="228" t="s">
        <v>177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188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188</v>
      </c>
      <c r="BM145" s="237" t="s">
        <v>1349</v>
      </c>
    </row>
    <row r="146" spans="1:47" s="2" customFormat="1" ht="12">
      <c r="A146" s="38"/>
      <c r="B146" s="39"/>
      <c r="C146" s="40"/>
      <c r="D146" s="239" t="s">
        <v>180</v>
      </c>
      <c r="E146" s="40"/>
      <c r="F146" s="240" t="s">
        <v>1134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180</v>
      </c>
      <c r="AU146" s="17" t="s">
        <v>85</v>
      </c>
    </row>
    <row r="147" spans="1:51" s="13" customFormat="1" ht="12">
      <c r="A147" s="13"/>
      <c r="B147" s="250"/>
      <c r="C147" s="251"/>
      <c r="D147" s="239" t="s">
        <v>273</v>
      </c>
      <c r="E147" s="252" t="s">
        <v>1</v>
      </c>
      <c r="F147" s="253" t="s">
        <v>1333</v>
      </c>
      <c r="G147" s="251"/>
      <c r="H147" s="254">
        <v>7.775</v>
      </c>
      <c r="I147" s="255"/>
      <c r="J147" s="251"/>
      <c r="K147" s="251"/>
      <c r="L147" s="256"/>
      <c r="M147" s="292"/>
      <c r="N147" s="293"/>
      <c r="O147" s="293"/>
      <c r="P147" s="293"/>
      <c r="Q147" s="293"/>
      <c r="R147" s="293"/>
      <c r="S147" s="293"/>
      <c r="T147" s="29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273</v>
      </c>
      <c r="AU147" s="260" t="s">
        <v>85</v>
      </c>
      <c r="AV147" s="13" t="s">
        <v>85</v>
      </c>
      <c r="AW147" s="13" t="s">
        <v>32</v>
      </c>
      <c r="AX147" s="13" t="s">
        <v>83</v>
      </c>
      <c r="AY147" s="260" t="s">
        <v>170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21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6"/>
      <c r="C3" s="147"/>
      <c r="D3" s="147"/>
      <c r="E3" s="147"/>
      <c r="F3" s="147"/>
      <c r="G3" s="147"/>
      <c r="H3" s="20"/>
    </row>
    <row r="4" spans="2:8" s="1" customFormat="1" ht="24.95" customHeight="1">
      <c r="B4" s="20"/>
      <c r="C4" s="148" t="s">
        <v>1350</v>
      </c>
      <c r="H4" s="20"/>
    </row>
    <row r="5" spans="2:8" s="1" customFormat="1" ht="12" customHeight="1">
      <c r="B5" s="20"/>
      <c r="C5" s="296" t="s">
        <v>13</v>
      </c>
      <c r="D5" s="156" t="s">
        <v>14</v>
      </c>
      <c r="E5" s="1"/>
      <c r="F5" s="1"/>
      <c r="H5" s="20"/>
    </row>
    <row r="6" spans="2:8" s="1" customFormat="1" ht="36.95" customHeight="1">
      <c r="B6" s="20"/>
      <c r="C6" s="297" t="s">
        <v>16</v>
      </c>
      <c r="D6" s="298" t="s">
        <v>17</v>
      </c>
      <c r="E6" s="1"/>
      <c r="F6" s="1"/>
      <c r="H6" s="20"/>
    </row>
    <row r="7" spans="2:8" s="1" customFormat="1" ht="16.5" customHeight="1">
      <c r="B7" s="20"/>
      <c r="C7" s="150" t="s">
        <v>22</v>
      </c>
      <c r="D7" s="153" t="str">
        <f>'Rekapitulace stavby'!AN8</f>
        <v>13. 6. 2022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9"/>
      <c r="B9" s="299"/>
      <c r="C9" s="300" t="s">
        <v>57</v>
      </c>
      <c r="D9" s="301" t="s">
        <v>58</v>
      </c>
      <c r="E9" s="301" t="s">
        <v>156</v>
      </c>
      <c r="F9" s="302" t="s">
        <v>1351</v>
      </c>
      <c r="G9" s="199"/>
      <c r="H9" s="299"/>
    </row>
    <row r="10" spans="1:8" s="2" customFormat="1" ht="26.4" customHeight="1">
      <c r="A10" s="38"/>
      <c r="B10" s="44"/>
      <c r="C10" s="303" t="s">
        <v>1352</v>
      </c>
      <c r="D10" s="303" t="s">
        <v>81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04" t="s">
        <v>224</v>
      </c>
      <c r="D11" s="305" t="s">
        <v>1</v>
      </c>
      <c r="E11" s="306" t="s">
        <v>1</v>
      </c>
      <c r="F11" s="307">
        <v>1485.472</v>
      </c>
      <c r="G11" s="38"/>
      <c r="H11" s="44"/>
    </row>
    <row r="12" spans="1:8" s="2" customFormat="1" ht="16.8" customHeight="1">
      <c r="A12" s="38"/>
      <c r="B12" s="44"/>
      <c r="C12" s="308" t="s">
        <v>1</v>
      </c>
      <c r="D12" s="308" t="s">
        <v>1353</v>
      </c>
      <c r="E12" s="17" t="s">
        <v>1</v>
      </c>
      <c r="F12" s="309">
        <v>0</v>
      </c>
      <c r="G12" s="38"/>
      <c r="H12" s="44"/>
    </row>
    <row r="13" spans="1:8" s="2" customFormat="1" ht="16.8" customHeight="1">
      <c r="A13" s="38"/>
      <c r="B13" s="44"/>
      <c r="C13" s="308" t="s">
        <v>224</v>
      </c>
      <c r="D13" s="308" t="s">
        <v>327</v>
      </c>
      <c r="E13" s="17" t="s">
        <v>1</v>
      </c>
      <c r="F13" s="309">
        <v>1485.472</v>
      </c>
      <c r="G13" s="38"/>
      <c r="H13" s="44"/>
    </row>
    <row r="14" spans="1:8" s="2" customFormat="1" ht="16.8" customHeight="1">
      <c r="A14" s="38"/>
      <c r="B14" s="44"/>
      <c r="C14" s="304" t="s">
        <v>226</v>
      </c>
      <c r="D14" s="305" t="s">
        <v>1</v>
      </c>
      <c r="E14" s="306" t="s">
        <v>1</v>
      </c>
      <c r="F14" s="307">
        <v>29.145</v>
      </c>
      <c r="G14" s="38"/>
      <c r="H14" s="44"/>
    </row>
    <row r="15" spans="1:8" s="2" customFormat="1" ht="16.8" customHeight="1">
      <c r="A15" s="38"/>
      <c r="B15" s="44"/>
      <c r="C15" s="308" t="s">
        <v>1</v>
      </c>
      <c r="D15" s="308" t="s">
        <v>1354</v>
      </c>
      <c r="E15" s="17" t="s">
        <v>1</v>
      </c>
      <c r="F15" s="309">
        <v>0</v>
      </c>
      <c r="G15" s="38"/>
      <c r="H15" s="44"/>
    </row>
    <row r="16" spans="1:8" s="2" customFormat="1" ht="16.8" customHeight="1">
      <c r="A16" s="38"/>
      <c r="B16" s="44"/>
      <c r="C16" s="308" t="s">
        <v>226</v>
      </c>
      <c r="D16" s="308" t="s">
        <v>569</v>
      </c>
      <c r="E16" s="17" t="s">
        <v>1</v>
      </c>
      <c r="F16" s="309">
        <v>29.145</v>
      </c>
      <c r="G16" s="38"/>
      <c r="H16" s="44"/>
    </row>
    <row r="17" spans="1:8" s="2" customFormat="1" ht="16.8" customHeight="1">
      <c r="A17" s="38"/>
      <c r="B17" s="44"/>
      <c r="C17" s="304" t="s">
        <v>228</v>
      </c>
      <c r="D17" s="305" t="s">
        <v>1</v>
      </c>
      <c r="E17" s="306" t="s">
        <v>1</v>
      </c>
      <c r="F17" s="307">
        <v>2.697</v>
      </c>
      <c r="G17" s="38"/>
      <c r="H17" s="44"/>
    </row>
    <row r="18" spans="1:8" s="2" customFormat="1" ht="16.8" customHeight="1">
      <c r="A18" s="38"/>
      <c r="B18" s="44"/>
      <c r="C18" s="308" t="s">
        <v>1</v>
      </c>
      <c r="D18" s="308" t="s">
        <v>318</v>
      </c>
      <c r="E18" s="17" t="s">
        <v>1</v>
      </c>
      <c r="F18" s="309">
        <v>0</v>
      </c>
      <c r="G18" s="38"/>
      <c r="H18" s="44"/>
    </row>
    <row r="19" spans="1:8" s="2" customFormat="1" ht="16.8" customHeight="1">
      <c r="A19" s="38"/>
      <c r="B19" s="44"/>
      <c r="C19" s="308" t="s">
        <v>228</v>
      </c>
      <c r="D19" s="308" t="s">
        <v>319</v>
      </c>
      <c r="E19" s="17" t="s">
        <v>1</v>
      </c>
      <c r="F19" s="309">
        <v>2.697</v>
      </c>
      <c r="G19" s="38"/>
      <c r="H19" s="44"/>
    </row>
    <row r="20" spans="1:8" s="2" customFormat="1" ht="16.8" customHeight="1">
      <c r="A20" s="38"/>
      <c r="B20" s="44"/>
      <c r="C20" s="304" t="s">
        <v>230</v>
      </c>
      <c r="D20" s="305" t="s">
        <v>1</v>
      </c>
      <c r="E20" s="306" t="s">
        <v>1</v>
      </c>
      <c r="F20" s="307">
        <v>0</v>
      </c>
      <c r="G20" s="38"/>
      <c r="H20" s="44"/>
    </row>
    <row r="21" spans="1:8" s="2" customFormat="1" ht="16.8" customHeight="1">
      <c r="A21" s="38"/>
      <c r="B21" s="44"/>
      <c r="C21" s="308" t="s">
        <v>230</v>
      </c>
      <c r="D21" s="308" t="s">
        <v>320</v>
      </c>
      <c r="E21" s="17" t="s">
        <v>1</v>
      </c>
      <c r="F21" s="309">
        <v>0</v>
      </c>
      <c r="G21" s="38"/>
      <c r="H21" s="44"/>
    </row>
    <row r="22" spans="1:8" s="2" customFormat="1" ht="16.8" customHeight="1">
      <c r="A22" s="38"/>
      <c r="B22" s="44"/>
      <c r="C22" s="304" t="s">
        <v>231</v>
      </c>
      <c r="D22" s="305" t="s">
        <v>1</v>
      </c>
      <c r="E22" s="306" t="s">
        <v>1</v>
      </c>
      <c r="F22" s="307">
        <v>128.6</v>
      </c>
      <c r="G22" s="38"/>
      <c r="H22" s="44"/>
    </row>
    <row r="23" spans="1:8" s="2" customFormat="1" ht="16.8" customHeight="1">
      <c r="A23" s="38"/>
      <c r="B23" s="44"/>
      <c r="C23" s="308" t="s">
        <v>231</v>
      </c>
      <c r="D23" s="308" t="s">
        <v>352</v>
      </c>
      <c r="E23" s="17" t="s">
        <v>1</v>
      </c>
      <c r="F23" s="309">
        <v>128.6</v>
      </c>
      <c r="G23" s="38"/>
      <c r="H23" s="44"/>
    </row>
    <row r="24" spans="1:8" s="2" customFormat="1" ht="16.8" customHeight="1">
      <c r="A24" s="38"/>
      <c r="B24" s="44"/>
      <c r="C24" s="304" t="s">
        <v>233</v>
      </c>
      <c r="D24" s="305" t="s">
        <v>1</v>
      </c>
      <c r="E24" s="306" t="s">
        <v>1</v>
      </c>
      <c r="F24" s="307">
        <v>6251.828</v>
      </c>
      <c r="G24" s="38"/>
      <c r="H24" s="44"/>
    </row>
    <row r="25" spans="1:8" s="2" customFormat="1" ht="16.8" customHeight="1">
      <c r="A25" s="38"/>
      <c r="B25" s="44"/>
      <c r="C25" s="308" t="s">
        <v>1</v>
      </c>
      <c r="D25" s="308" t="s">
        <v>294</v>
      </c>
      <c r="E25" s="17" t="s">
        <v>1</v>
      </c>
      <c r="F25" s="309">
        <v>0</v>
      </c>
      <c r="G25" s="38"/>
      <c r="H25" s="44"/>
    </row>
    <row r="26" spans="1:8" s="2" customFormat="1" ht="16.8" customHeight="1">
      <c r="A26" s="38"/>
      <c r="B26" s="44"/>
      <c r="C26" s="308" t="s">
        <v>233</v>
      </c>
      <c r="D26" s="308" t="s">
        <v>295</v>
      </c>
      <c r="E26" s="17" t="s">
        <v>1</v>
      </c>
      <c r="F26" s="309">
        <v>6251.828</v>
      </c>
      <c r="G26" s="38"/>
      <c r="H26" s="44"/>
    </row>
    <row r="27" spans="1:8" s="2" customFormat="1" ht="16.8" customHeight="1">
      <c r="A27" s="38"/>
      <c r="B27" s="44"/>
      <c r="C27" s="304" t="s">
        <v>235</v>
      </c>
      <c r="D27" s="305" t="s">
        <v>1</v>
      </c>
      <c r="E27" s="306" t="s">
        <v>1</v>
      </c>
      <c r="F27" s="307">
        <v>87</v>
      </c>
      <c r="G27" s="38"/>
      <c r="H27" s="44"/>
    </row>
    <row r="28" spans="1:8" s="2" customFormat="1" ht="16.8" customHeight="1">
      <c r="A28" s="38"/>
      <c r="B28" s="44"/>
      <c r="C28" s="308" t="s">
        <v>235</v>
      </c>
      <c r="D28" s="308" t="s">
        <v>237</v>
      </c>
      <c r="E28" s="17" t="s">
        <v>1</v>
      </c>
      <c r="F28" s="309">
        <v>87</v>
      </c>
      <c r="G28" s="38"/>
      <c r="H28" s="44"/>
    </row>
    <row r="29" spans="1:8" s="2" customFormat="1" ht="16.8" customHeight="1">
      <c r="A29" s="38"/>
      <c r="B29" s="44"/>
      <c r="C29" s="304" t="s">
        <v>237</v>
      </c>
      <c r="D29" s="305" t="s">
        <v>1</v>
      </c>
      <c r="E29" s="306" t="s">
        <v>1</v>
      </c>
      <c r="F29" s="307">
        <v>87</v>
      </c>
      <c r="G29" s="38"/>
      <c r="H29" s="44"/>
    </row>
    <row r="30" spans="1:8" s="2" customFormat="1" ht="16.8" customHeight="1">
      <c r="A30" s="38"/>
      <c r="B30" s="44"/>
      <c r="C30" s="308" t="s">
        <v>237</v>
      </c>
      <c r="D30" s="308" t="s">
        <v>236</v>
      </c>
      <c r="E30" s="17" t="s">
        <v>1</v>
      </c>
      <c r="F30" s="309">
        <v>87</v>
      </c>
      <c r="G30" s="38"/>
      <c r="H30" s="44"/>
    </row>
    <row r="31" spans="1:8" s="2" customFormat="1" ht="16.8" customHeight="1">
      <c r="A31" s="38"/>
      <c r="B31" s="44"/>
      <c r="C31" s="304" t="s">
        <v>254</v>
      </c>
      <c r="D31" s="305" t="s">
        <v>1</v>
      </c>
      <c r="E31" s="306" t="s">
        <v>1</v>
      </c>
      <c r="F31" s="307">
        <v>2818.75</v>
      </c>
      <c r="G31" s="38"/>
      <c r="H31" s="44"/>
    </row>
    <row r="32" spans="1:8" s="2" customFormat="1" ht="16.8" customHeight="1">
      <c r="A32" s="38"/>
      <c r="B32" s="44"/>
      <c r="C32" s="308" t="s">
        <v>254</v>
      </c>
      <c r="D32" s="308" t="s">
        <v>392</v>
      </c>
      <c r="E32" s="17" t="s">
        <v>1</v>
      </c>
      <c r="F32" s="309">
        <v>2818.75</v>
      </c>
      <c r="G32" s="38"/>
      <c r="H32" s="44"/>
    </row>
    <row r="33" spans="1:8" s="2" customFormat="1" ht="16.8" customHeight="1">
      <c r="A33" s="38"/>
      <c r="B33" s="44"/>
      <c r="C33" s="304" t="s">
        <v>402</v>
      </c>
      <c r="D33" s="305" t="s">
        <v>1</v>
      </c>
      <c r="E33" s="306" t="s">
        <v>1</v>
      </c>
      <c r="F33" s="307">
        <v>14817.583</v>
      </c>
      <c r="G33" s="38"/>
      <c r="H33" s="44"/>
    </row>
    <row r="34" spans="1:8" s="2" customFormat="1" ht="16.8" customHeight="1">
      <c r="A34" s="38"/>
      <c r="B34" s="44"/>
      <c r="C34" s="308" t="s">
        <v>402</v>
      </c>
      <c r="D34" s="308" t="s">
        <v>403</v>
      </c>
      <c r="E34" s="17" t="s">
        <v>1</v>
      </c>
      <c r="F34" s="309">
        <v>14817.583</v>
      </c>
      <c r="G34" s="38"/>
      <c r="H34" s="44"/>
    </row>
    <row r="35" spans="1:8" s="2" customFormat="1" ht="16.8" customHeight="1">
      <c r="A35" s="38"/>
      <c r="B35" s="44"/>
      <c r="C35" s="304" t="s">
        <v>238</v>
      </c>
      <c r="D35" s="305" t="s">
        <v>1</v>
      </c>
      <c r="E35" s="306" t="s">
        <v>1</v>
      </c>
      <c r="F35" s="307">
        <v>6088</v>
      </c>
      <c r="G35" s="38"/>
      <c r="H35" s="44"/>
    </row>
    <row r="36" spans="1:8" s="2" customFormat="1" ht="16.8" customHeight="1">
      <c r="A36" s="38"/>
      <c r="B36" s="44"/>
      <c r="C36" s="308" t="s">
        <v>238</v>
      </c>
      <c r="D36" s="308" t="s">
        <v>239</v>
      </c>
      <c r="E36" s="17" t="s">
        <v>1</v>
      </c>
      <c r="F36" s="309">
        <v>6088</v>
      </c>
      <c r="G36" s="38"/>
      <c r="H36" s="44"/>
    </row>
    <row r="37" spans="1:8" s="2" customFormat="1" ht="16.8" customHeight="1">
      <c r="A37" s="38"/>
      <c r="B37" s="44"/>
      <c r="C37" s="304" t="s">
        <v>240</v>
      </c>
      <c r="D37" s="305" t="s">
        <v>1</v>
      </c>
      <c r="E37" s="306" t="s">
        <v>1</v>
      </c>
      <c r="F37" s="307">
        <v>2118.624</v>
      </c>
      <c r="G37" s="38"/>
      <c r="H37" s="44"/>
    </row>
    <row r="38" spans="1:8" s="2" customFormat="1" ht="16.8" customHeight="1">
      <c r="A38" s="38"/>
      <c r="B38" s="44"/>
      <c r="C38" s="308" t="s">
        <v>240</v>
      </c>
      <c r="D38" s="308" t="s">
        <v>300</v>
      </c>
      <c r="E38" s="17" t="s">
        <v>1</v>
      </c>
      <c r="F38" s="309">
        <v>2118.624</v>
      </c>
      <c r="G38" s="38"/>
      <c r="H38" s="44"/>
    </row>
    <row r="39" spans="1:8" s="2" customFormat="1" ht="16.8" customHeight="1">
      <c r="A39" s="38"/>
      <c r="B39" s="44"/>
      <c r="C39" s="304" t="s">
        <v>242</v>
      </c>
      <c r="D39" s="305" t="s">
        <v>1</v>
      </c>
      <c r="E39" s="306" t="s">
        <v>1</v>
      </c>
      <c r="F39" s="307">
        <v>4688.734</v>
      </c>
      <c r="G39" s="38"/>
      <c r="H39" s="44"/>
    </row>
    <row r="40" spans="1:8" s="2" customFormat="1" ht="16.8" customHeight="1">
      <c r="A40" s="38"/>
      <c r="B40" s="44"/>
      <c r="C40" s="308" t="s">
        <v>242</v>
      </c>
      <c r="D40" s="308" t="s">
        <v>313</v>
      </c>
      <c r="E40" s="17" t="s">
        <v>1</v>
      </c>
      <c r="F40" s="309">
        <v>4688.734</v>
      </c>
      <c r="G40" s="38"/>
      <c r="H40" s="44"/>
    </row>
    <row r="41" spans="1:8" s="2" customFormat="1" ht="16.8" customHeight="1">
      <c r="A41" s="38"/>
      <c r="B41" s="44"/>
      <c r="C41" s="304" t="s">
        <v>244</v>
      </c>
      <c r="D41" s="305" t="s">
        <v>1</v>
      </c>
      <c r="E41" s="306" t="s">
        <v>1</v>
      </c>
      <c r="F41" s="307">
        <v>772.886</v>
      </c>
      <c r="G41" s="38"/>
      <c r="H41" s="44"/>
    </row>
    <row r="42" spans="1:8" s="2" customFormat="1" ht="16.8" customHeight="1">
      <c r="A42" s="38"/>
      <c r="B42" s="44"/>
      <c r="C42" s="308" t="s">
        <v>244</v>
      </c>
      <c r="D42" s="308" t="s">
        <v>357</v>
      </c>
      <c r="E42" s="17" t="s">
        <v>1</v>
      </c>
      <c r="F42" s="309">
        <v>772.886</v>
      </c>
      <c r="G42" s="38"/>
      <c r="H42" s="44"/>
    </row>
    <row r="43" spans="1:8" s="2" customFormat="1" ht="16.8" customHeight="1">
      <c r="A43" s="38"/>
      <c r="B43" s="44"/>
      <c r="C43" s="304" t="s">
        <v>246</v>
      </c>
      <c r="D43" s="305" t="s">
        <v>1</v>
      </c>
      <c r="E43" s="306" t="s">
        <v>1</v>
      </c>
      <c r="F43" s="307">
        <v>7427.36</v>
      </c>
      <c r="G43" s="38"/>
      <c r="H43" s="44"/>
    </row>
    <row r="44" spans="1:8" s="2" customFormat="1" ht="16.8" customHeight="1">
      <c r="A44" s="38"/>
      <c r="B44" s="44"/>
      <c r="C44" s="308" t="s">
        <v>246</v>
      </c>
      <c r="D44" s="308" t="s">
        <v>429</v>
      </c>
      <c r="E44" s="17" t="s">
        <v>1</v>
      </c>
      <c r="F44" s="309">
        <v>7427.36</v>
      </c>
      <c r="G44" s="38"/>
      <c r="H44" s="44"/>
    </row>
    <row r="45" spans="1:8" s="2" customFormat="1" ht="16.8" customHeight="1">
      <c r="A45" s="38"/>
      <c r="B45" s="44"/>
      <c r="C45" s="304" t="s">
        <v>248</v>
      </c>
      <c r="D45" s="305" t="s">
        <v>1</v>
      </c>
      <c r="E45" s="306" t="s">
        <v>1</v>
      </c>
      <c r="F45" s="307">
        <v>561.75</v>
      </c>
      <c r="G45" s="38"/>
      <c r="H45" s="44"/>
    </row>
    <row r="46" spans="1:8" s="2" customFormat="1" ht="16.8" customHeight="1">
      <c r="A46" s="38"/>
      <c r="B46" s="44"/>
      <c r="C46" s="308" t="s">
        <v>248</v>
      </c>
      <c r="D46" s="308" t="s">
        <v>306</v>
      </c>
      <c r="E46" s="17" t="s">
        <v>1</v>
      </c>
      <c r="F46" s="309">
        <v>561.75</v>
      </c>
      <c r="G46" s="38"/>
      <c r="H46" s="44"/>
    </row>
    <row r="47" spans="1:8" s="2" customFormat="1" ht="16.8" customHeight="1">
      <c r="A47" s="38"/>
      <c r="B47" s="44"/>
      <c r="C47" s="304" t="s">
        <v>250</v>
      </c>
      <c r="D47" s="305" t="s">
        <v>1</v>
      </c>
      <c r="E47" s="306" t="s">
        <v>1</v>
      </c>
      <c r="F47" s="307">
        <v>6.4</v>
      </c>
      <c r="G47" s="38"/>
      <c r="H47" s="44"/>
    </row>
    <row r="48" spans="1:8" s="2" customFormat="1" ht="16.8" customHeight="1">
      <c r="A48" s="38"/>
      <c r="B48" s="44"/>
      <c r="C48" s="308" t="s">
        <v>250</v>
      </c>
      <c r="D48" s="308" t="s">
        <v>305</v>
      </c>
      <c r="E48" s="17" t="s">
        <v>1</v>
      </c>
      <c r="F48" s="309">
        <v>6.4</v>
      </c>
      <c r="G48" s="38"/>
      <c r="H48" s="44"/>
    </row>
    <row r="49" spans="1:8" s="2" customFormat="1" ht="16.8" customHeight="1">
      <c r="A49" s="38"/>
      <c r="B49" s="44"/>
      <c r="C49" s="304" t="s">
        <v>252</v>
      </c>
      <c r="D49" s="305" t="s">
        <v>1</v>
      </c>
      <c r="E49" s="306" t="s">
        <v>1</v>
      </c>
      <c r="F49" s="307">
        <v>1129</v>
      </c>
      <c r="G49" s="38"/>
      <c r="H49" s="44"/>
    </row>
    <row r="50" spans="1:8" s="2" customFormat="1" ht="16.8" customHeight="1">
      <c r="A50" s="38"/>
      <c r="B50" s="44"/>
      <c r="C50" s="308" t="s">
        <v>252</v>
      </c>
      <c r="D50" s="308" t="s">
        <v>253</v>
      </c>
      <c r="E50" s="17" t="s">
        <v>1</v>
      </c>
      <c r="F50" s="309">
        <v>1129</v>
      </c>
      <c r="G50" s="38"/>
      <c r="H50" s="44"/>
    </row>
    <row r="51" spans="1:8" s="2" customFormat="1" ht="26.4" customHeight="1">
      <c r="A51" s="38"/>
      <c r="B51" s="44"/>
      <c r="C51" s="303" t="s">
        <v>1355</v>
      </c>
      <c r="D51" s="303" t="s">
        <v>81</v>
      </c>
      <c r="E51" s="38"/>
      <c r="F51" s="38"/>
      <c r="G51" s="38"/>
      <c r="H51" s="44"/>
    </row>
    <row r="52" spans="1:8" s="2" customFormat="1" ht="16.8" customHeight="1">
      <c r="A52" s="38"/>
      <c r="B52" s="44"/>
      <c r="C52" s="304" t="s">
        <v>224</v>
      </c>
      <c r="D52" s="305" t="s">
        <v>1</v>
      </c>
      <c r="E52" s="306" t="s">
        <v>1</v>
      </c>
      <c r="F52" s="307">
        <v>1485.472</v>
      </c>
      <c r="G52" s="38"/>
      <c r="H52" s="44"/>
    </row>
    <row r="53" spans="1:8" s="2" customFormat="1" ht="16.8" customHeight="1">
      <c r="A53" s="38"/>
      <c r="B53" s="44"/>
      <c r="C53" s="308" t="s">
        <v>1</v>
      </c>
      <c r="D53" s="308" t="s">
        <v>326</v>
      </c>
      <c r="E53" s="17" t="s">
        <v>1</v>
      </c>
      <c r="F53" s="309">
        <v>0</v>
      </c>
      <c r="G53" s="38"/>
      <c r="H53" s="44"/>
    </row>
    <row r="54" spans="1:8" s="2" customFormat="1" ht="16.8" customHeight="1">
      <c r="A54" s="38"/>
      <c r="B54" s="44"/>
      <c r="C54" s="308" t="s">
        <v>224</v>
      </c>
      <c r="D54" s="308" t="s">
        <v>327</v>
      </c>
      <c r="E54" s="17" t="s">
        <v>1</v>
      </c>
      <c r="F54" s="309">
        <v>1485.472</v>
      </c>
      <c r="G54" s="38"/>
      <c r="H54" s="44"/>
    </row>
    <row r="55" spans="1:8" s="2" customFormat="1" ht="16.8" customHeight="1">
      <c r="A55" s="38"/>
      <c r="B55" s="44"/>
      <c r="C55" s="310" t="s">
        <v>1356</v>
      </c>
      <c r="D55" s="38"/>
      <c r="E55" s="38"/>
      <c r="F55" s="38"/>
      <c r="G55" s="38"/>
      <c r="H55" s="44"/>
    </row>
    <row r="56" spans="1:8" s="2" customFormat="1" ht="12">
      <c r="A56" s="38"/>
      <c r="B56" s="44"/>
      <c r="C56" s="308" t="s">
        <v>322</v>
      </c>
      <c r="D56" s="308" t="s">
        <v>323</v>
      </c>
      <c r="E56" s="17" t="s">
        <v>284</v>
      </c>
      <c r="F56" s="309">
        <v>1485.472</v>
      </c>
      <c r="G56" s="38"/>
      <c r="H56" s="44"/>
    </row>
    <row r="57" spans="1:8" s="2" customFormat="1" ht="16.8" customHeight="1">
      <c r="A57" s="38"/>
      <c r="B57" s="44"/>
      <c r="C57" s="308" t="s">
        <v>329</v>
      </c>
      <c r="D57" s="308" t="s">
        <v>330</v>
      </c>
      <c r="E57" s="17" t="s">
        <v>331</v>
      </c>
      <c r="F57" s="309">
        <v>3862.227</v>
      </c>
      <c r="G57" s="38"/>
      <c r="H57" s="44"/>
    </row>
    <row r="58" spans="1:8" s="2" customFormat="1" ht="16.8" customHeight="1">
      <c r="A58" s="38"/>
      <c r="B58" s="44"/>
      <c r="C58" s="304" t="s">
        <v>226</v>
      </c>
      <c r="D58" s="305" t="s">
        <v>1</v>
      </c>
      <c r="E58" s="306" t="s">
        <v>1</v>
      </c>
      <c r="F58" s="307">
        <v>29.145</v>
      </c>
      <c r="G58" s="38"/>
      <c r="H58" s="44"/>
    </row>
    <row r="59" spans="1:8" s="2" customFormat="1" ht="16.8" customHeight="1">
      <c r="A59" s="38"/>
      <c r="B59" s="44"/>
      <c r="C59" s="308" t="s">
        <v>1</v>
      </c>
      <c r="D59" s="308" t="s">
        <v>568</v>
      </c>
      <c r="E59" s="17" t="s">
        <v>1</v>
      </c>
      <c r="F59" s="309">
        <v>0</v>
      </c>
      <c r="G59" s="38"/>
      <c r="H59" s="44"/>
    </row>
    <row r="60" spans="1:8" s="2" customFormat="1" ht="16.8" customHeight="1">
      <c r="A60" s="38"/>
      <c r="B60" s="44"/>
      <c r="C60" s="308" t="s">
        <v>226</v>
      </c>
      <c r="D60" s="308" t="s">
        <v>569</v>
      </c>
      <c r="E60" s="17" t="s">
        <v>1</v>
      </c>
      <c r="F60" s="309">
        <v>29.145</v>
      </c>
      <c r="G60" s="38"/>
      <c r="H60" s="44"/>
    </row>
    <row r="61" spans="1:8" s="2" customFormat="1" ht="16.8" customHeight="1">
      <c r="A61" s="38"/>
      <c r="B61" s="44"/>
      <c r="C61" s="310" t="s">
        <v>1356</v>
      </c>
      <c r="D61" s="38"/>
      <c r="E61" s="38"/>
      <c r="F61" s="38"/>
      <c r="G61" s="38"/>
      <c r="H61" s="44"/>
    </row>
    <row r="62" spans="1:8" s="2" customFormat="1" ht="16.8" customHeight="1">
      <c r="A62" s="38"/>
      <c r="B62" s="44"/>
      <c r="C62" s="308" t="s">
        <v>564</v>
      </c>
      <c r="D62" s="308" t="s">
        <v>565</v>
      </c>
      <c r="E62" s="17" t="s">
        <v>331</v>
      </c>
      <c r="F62" s="309">
        <v>29.145</v>
      </c>
      <c r="G62" s="38"/>
      <c r="H62" s="44"/>
    </row>
    <row r="63" spans="1:8" s="2" customFormat="1" ht="16.8" customHeight="1">
      <c r="A63" s="38"/>
      <c r="B63" s="44"/>
      <c r="C63" s="308" t="s">
        <v>571</v>
      </c>
      <c r="D63" s="308" t="s">
        <v>572</v>
      </c>
      <c r="E63" s="17" t="s">
        <v>331</v>
      </c>
      <c r="F63" s="309">
        <v>291.45</v>
      </c>
      <c r="G63" s="38"/>
      <c r="H63" s="44"/>
    </row>
    <row r="64" spans="1:8" s="2" customFormat="1" ht="16.8" customHeight="1">
      <c r="A64" s="38"/>
      <c r="B64" s="44"/>
      <c r="C64" s="308" t="s">
        <v>577</v>
      </c>
      <c r="D64" s="308" t="s">
        <v>578</v>
      </c>
      <c r="E64" s="17" t="s">
        <v>331</v>
      </c>
      <c r="F64" s="309">
        <v>29.145</v>
      </c>
      <c r="G64" s="38"/>
      <c r="H64" s="44"/>
    </row>
    <row r="65" spans="1:8" s="2" customFormat="1" ht="12">
      <c r="A65" s="38"/>
      <c r="B65" s="44"/>
      <c r="C65" s="308" t="s">
        <v>582</v>
      </c>
      <c r="D65" s="308" t="s">
        <v>583</v>
      </c>
      <c r="E65" s="17" t="s">
        <v>331</v>
      </c>
      <c r="F65" s="309">
        <v>29.145</v>
      </c>
      <c r="G65" s="38"/>
      <c r="H65" s="44"/>
    </row>
    <row r="66" spans="1:8" s="2" customFormat="1" ht="16.8" customHeight="1">
      <c r="A66" s="38"/>
      <c r="B66" s="44"/>
      <c r="C66" s="304" t="s">
        <v>228</v>
      </c>
      <c r="D66" s="305" t="s">
        <v>1</v>
      </c>
      <c r="E66" s="306" t="s">
        <v>1</v>
      </c>
      <c r="F66" s="307">
        <v>2.697</v>
      </c>
      <c r="G66" s="38"/>
      <c r="H66" s="44"/>
    </row>
    <row r="67" spans="1:8" s="2" customFormat="1" ht="16.8" customHeight="1">
      <c r="A67" s="38"/>
      <c r="B67" s="44"/>
      <c r="C67" s="308" t="s">
        <v>1</v>
      </c>
      <c r="D67" s="308" t="s">
        <v>318</v>
      </c>
      <c r="E67" s="17" t="s">
        <v>1</v>
      </c>
      <c r="F67" s="309">
        <v>0</v>
      </c>
      <c r="G67" s="38"/>
      <c r="H67" s="44"/>
    </row>
    <row r="68" spans="1:8" s="2" customFormat="1" ht="16.8" customHeight="1">
      <c r="A68" s="38"/>
      <c r="B68" s="44"/>
      <c r="C68" s="308" t="s">
        <v>228</v>
      </c>
      <c r="D68" s="308" t="s">
        <v>319</v>
      </c>
      <c r="E68" s="17" t="s">
        <v>1</v>
      </c>
      <c r="F68" s="309">
        <v>2.697</v>
      </c>
      <c r="G68" s="38"/>
      <c r="H68" s="44"/>
    </row>
    <row r="69" spans="1:8" s="2" customFormat="1" ht="16.8" customHeight="1">
      <c r="A69" s="38"/>
      <c r="B69" s="44"/>
      <c r="C69" s="310" t="s">
        <v>1356</v>
      </c>
      <c r="D69" s="38"/>
      <c r="E69" s="38"/>
      <c r="F69" s="38"/>
      <c r="G69" s="38"/>
      <c r="H69" s="44"/>
    </row>
    <row r="70" spans="1:8" s="2" customFormat="1" ht="16.8" customHeight="1">
      <c r="A70" s="38"/>
      <c r="B70" s="44"/>
      <c r="C70" s="308" t="s">
        <v>314</v>
      </c>
      <c r="D70" s="308" t="s">
        <v>315</v>
      </c>
      <c r="E70" s="17" t="s">
        <v>284</v>
      </c>
      <c r="F70" s="309">
        <v>112.35</v>
      </c>
      <c r="G70" s="38"/>
      <c r="H70" s="44"/>
    </row>
    <row r="71" spans="1:8" s="2" customFormat="1" ht="16.8" customHeight="1">
      <c r="A71" s="38"/>
      <c r="B71" s="44"/>
      <c r="C71" s="308" t="s">
        <v>383</v>
      </c>
      <c r="D71" s="308" t="s">
        <v>384</v>
      </c>
      <c r="E71" s="17" t="s">
        <v>284</v>
      </c>
      <c r="F71" s="309">
        <v>815.197</v>
      </c>
      <c r="G71" s="38"/>
      <c r="H71" s="44"/>
    </row>
    <row r="72" spans="1:8" s="2" customFormat="1" ht="16.8" customHeight="1">
      <c r="A72" s="38"/>
      <c r="B72" s="44"/>
      <c r="C72" s="304" t="s">
        <v>230</v>
      </c>
      <c r="D72" s="305" t="s">
        <v>1</v>
      </c>
      <c r="E72" s="306" t="s">
        <v>1</v>
      </c>
      <c r="F72" s="307">
        <v>0</v>
      </c>
      <c r="G72" s="38"/>
      <c r="H72" s="44"/>
    </row>
    <row r="73" spans="1:8" s="2" customFormat="1" ht="16.8" customHeight="1">
      <c r="A73" s="38"/>
      <c r="B73" s="44"/>
      <c r="C73" s="308" t="s">
        <v>230</v>
      </c>
      <c r="D73" s="308" t="s">
        <v>320</v>
      </c>
      <c r="E73" s="17" t="s">
        <v>1</v>
      </c>
      <c r="F73" s="309">
        <v>0</v>
      </c>
      <c r="G73" s="38"/>
      <c r="H73" s="44"/>
    </row>
    <row r="74" spans="1:8" s="2" customFormat="1" ht="16.8" customHeight="1">
      <c r="A74" s="38"/>
      <c r="B74" s="44"/>
      <c r="C74" s="310" t="s">
        <v>1356</v>
      </c>
      <c r="D74" s="38"/>
      <c r="E74" s="38"/>
      <c r="F74" s="38"/>
      <c r="G74" s="38"/>
      <c r="H74" s="44"/>
    </row>
    <row r="75" spans="1:8" s="2" customFormat="1" ht="16.8" customHeight="1">
      <c r="A75" s="38"/>
      <c r="B75" s="44"/>
      <c r="C75" s="308" t="s">
        <v>314</v>
      </c>
      <c r="D75" s="308" t="s">
        <v>315</v>
      </c>
      <c r="E75" s="17" t="s">
        <v>284</v>
      </c>
      <c r="F75" s="309">
        <v>112.35</v>
      </c>
      <c r="G75" s="38"/>
      <c r="H75" s="44"/>
    </row>
    <row r="76" spans="1:8" s="2" customFormat="1" ht="16.8" customHeight="1">
      <c r="A76" s="38"/>
      <c r="B76" s="44"/>
      <c r="C76" s="308" t="s">
        <v>308</v>
      </c>
      <c r="D76" s="308" t="s">
        <v>309</v>
      </c>
      <c r="E76" s="17" t="s">
        <v>284</v>
      </c>
      <c r="F76" s="309">
        <v>4688.734</v>
      </c>
      <c r="G76" s="38"/>
      <c r="H76" s="44"/>
    </row>
    <row r="77" spans="1:8" s="2" customFormat="1" ht="16.8" customHeight="1">
      <c r="A77" s="38"/>
      <c r="B77" s="44"/>
      <c r="C77" s="304" t="s">
        <v>231</v>
      </c>
      <c r="D77" s="305" t="s">
        <v>1</v>
      </c>
      <c r="E77" s="306" t="s">
        <v>1</v>
      </c>
      <c r="F77" s="307">
        <v>128.6</v>
      </c>
      <c r="G77" s="38"/>
      <c r="H77" s="44"/>
    </row>
    <row r="78" spans="1:8" s="2" customFormat="1" ht="16.8" customHeight="1">
      <c r="A78" s="38"/>
      <c r="B78" s="44"/>
      <c r="C78" s="308" t="s">
        <v>231</v>
      </c>
      <c r="D78" s="308" t="s">
        <v>352</v>
      </c>
      <c r="E78" s="17" t="s">
        <v>1</v>
      </c>
      <c r="F78" s="309">
        <v>128.6</v>
      </c>
      <c r="G78" s="38"/>
      <c r="H78" s="44"/>
    </row>
    <row r="79" spans="1:8" s="2" customFormat="1" ht="16.8" customHeight="1">
      <c r="A79" s="38"/>
      <c r="B79" s="44"/>
      <c r="C79" s="310" t="s">
        <v>1356</v>
      </c>
      <c r="D79" s="38"/>
      <c r="E79" s="38"/>
      <c r="F79" s="38"/>
      <c r="G79" s="38"/>
      <c r="H79" s="44"/>
    </row>
    <row r="80" spans="1:8" s="2" customFormat="1" ht="16.8" customHeight="1">
      <c r="A80" s="38"/>
      <c r="B80" s="44"/>
      <c r="C80" s="308" t="s">
        <v>348</v>
      </c>
      <c r="D80" s="308" t="s">
        <v>349</v>
      </c>
      <c r="E80" s="17" t="s">
        <v>284</v>
      </c>
      <c r="F80" s="309">
        <v>128.6</v>
      </c>
      <c r="G80" s="38"/>
      <c r="H80" s="44"/>
    </row>
    <row r="81" spans="1:8" s="2" customFormat="1" ht="16.8" customHeight="1">
      <c r="A81" s="38"/>
      <c r="B81" s="44"/>
      <c r="C81" s="308" t="s">
        <v>308</v>
      </c>
      <c r="D81" s="308" t="s">
        <v>309</v>
      </c>
      <c r="E81" s="17" t="s">
        <v>284</v>
      </c>
      <c r="F81" s="309">
        <v>4688.734</v>
      </c>
      <c r="G81" s="38"/>
      <c r="H81" s="44"/>
    </row>
    <row r="82" spans="1:8" s="2" customFormat="1" ht="16.8" customHeight="1">
      <c r="A82" s="38"/>
      <c r="B82" s="44"/>
      <c r="C82" s="304" t="s">
        <v>233</v>
      </c>
      <c r="D82" s="305" t="s">
        <v>1</v>
      </c>
      <c r="E82" s="306" t="s">
        <v>1</v>
      </c>
      <c r="F82" s="307">
        <v>6251.828</v>
      </c>
      <c r="G82" s="38"/>
      <c r="H82" s="44"/>
    </row>
    <row r="83" spans="1:8" s="2" customFormat="1" ht="16.8" customHeight="1">
      <c r="A83" s="38"/>
      <c r="B83" s="44"/>
      <c r="C83" s="308" t="s">
        <v>1</v>
      </c>
      <c r="D83" s="308" t="s">
        <v>294</v>
      </c>
      <c r="E83" s="17" t="s">
        <v>1</v>
      </c>
      <c r="F83" s="309">
        <v>0</v>
      </c>
      <c r="G83" s="38"/>
      <c r="H83" s="44"/>
    </row>
    <row r="84" spans="1:8" s="2" customFormat="1" ht="16.8" customHeight="1">
      <c r="A84" s="38"/>
      <c r="B84" s="44"/>
      <c r="C84" s="308" t="s">
        <v>233</v>
      </c>
      <c r="D84" s="308" t="s">
        <v>295</v>
      </c>
      <c r="E84" s="17" t="s">
        <v>1</v>
      </c>
      <c r="F84" s="309">
        <v>6251.828</v>
      </c>
      <c r="G84" s="38"/>
      <c r="H84" s="44"/>
    </row>
    <row r="85" spans="1:8" s="2" customFormat="1" ht="16.8" customHeight="1">
      <c r="A85" s="38"/>
      <c r="B85" s="44"/>
      <c r="C85" s="310" t="s">
        <v>1356</v>
      </c>
      <c r="D85" s="38"/>
      <c r="E85" s="38"/>
      <c r="F85" s="38"/>
      <c r="G85" s="38"/>
      <c r="H85" s="44"/>
    </row>
    <row r="86" spans="1:8" s="2" customFormat="1" ht="16.8" customHeight="1">
      <c r="A86" s="38"/>
      <c r="B86" s="44"/>
      <c r="C86" s="308" t="s">
        <v>290</v>
      </c>
      <c r="D86" s="308" t="s">
        <v>291</v>
      </c>
      <c r="E86" s="17" t="s">
        <v>270</v>
      </c>
      <c r="F86" s="309">
        <v>6251.828</v>
      </c>
      <c r="G86" s="38"/>
      <c r="H86" s="44"/>
    </row>
    <row r="87" spans="1:8" s="2" customFormat="1" ht="16.8" customHeight="1">
      <c r="A87" s="38"/>
      <c r="B87" s="44"/>
      <c r="C87" s="308" t="s">
        <v>308</v>
      </c>
      <c r="D87" s="308" t="s">
        <v>309</v>
      </c>
      <c r="E87" s="17" t="s">
        <v>284</v>
      </c>
      <c r="F87" s="309">
        <v>4688.734</v>
      </c>
      <c r="G87" s="38"/>
      <c r="H87" s="44"/>
    </row>
    <row r="88" spans="1:8" s="2" customFormat="1" ht="16.8" customHeight="1">
      <c r="A88" s="38"/>
      <c r="B88" s="44"/>
      <c r="C88" s="304" t="s">
        <v>235</v>
      </c>
      <c r="D88" s="305" t="s">
        <v>1</v>
      </c>
      <c r="E88" s="306" t="s">
        <v>1</v>
      </c>
      <c r="F88" s="307">
        <v>87</v>
      </c>
      <c r="G88" s="38"/>
      <c r="H88" s="44"/>
    </row>
    <row r="89" spans="1:8" s="2" customFormat="1" ht="16.8" customHeight="1">
      <c r="A89" s="38"/>
      <c r="B89" s="44"/>
      <c r="C89" s="308" t="s">
        <v>235</v>
      </c>
      <c r="D89" s="308" t="s">
        <v>237</v>
      </c>
      <c r="E89" s="17" t="s">
        <v>1</v>
      </c>
      <c r="F89" s="309">
        <v>87</v>
      </c>
      <c r="G89" s="38"/>
      <c r="H89" s="44"/>
    </row>
    <row r="90" spans="1:8" s="2" customFormat="1" ht="16.8" customHeight="1">
      <c r="A90" s="38"/>
      <c r="B90" s="44"/>
      <c r="C90" s="310" t="s">
        <v>1356</v>
      </c>
      <c r="D90" s="38"/>
      <c r="E90" s="38"/>
      <c r="F90" s="38"/>
      <c r="G90" s="38"/>
      <c r="H90" s="44"/>
    </row>
    <row r="91" spans="1:8" s="2" customFormat="1" ht="16.8" customHeight="1">
      <c r="A91" s="38"/>
      <c r="B91" s="44"/>
      <c r="C91" s="308" t="s">
        <v>268</v>
      </c>
      <c r="D91" s="308" t="s">
        <v>269</v>
      </c>
      <c r="E91" s="17" t="s">
        <v>270</v>
      </c>
      <c r="F91" s="309">
        <v>87</v>
      </c>
      <c r="G91" s="38"/>
      <c r="H91" s="44"/>
    </row>
    <row r="92" spans="1:8" s="2" customFormat="1" ht="16.8" customHeight="1">
      <c r="A92" s="38"/>
      <c r="B92" s="44"/>
      <c r="C92" s="308" t="s">
        <v>431</v>
      </c>
      <c r="D92" s="308" t="s">
        <v>432</v>
      </c>
      <c r="E92" s="17" t="s">
        <v>270</v>
      </c>
      <c r="F92" s="309">
        <v>6288.288</v>
      </c>
      <c r="G92" s="38"/>
      <c r="H92" s="44"/>
    </row>
    <row r="93" spans="1:8" s="2" customFormat="1" ht="16.8" customHeight="1">
      <c r="A93" s="38"/>
      <c r="B93" s="44"/>
      <c r="C93" s="308" t="s">
        <v>443</v>
      </c>
      <c r="D93" s="308" t="s">
        <v>444</v>
      </c>
      <c r="E93" s="17" t="s">
        <v>270</v>
      </c>
      <c r="F93" s="309">
        <v>6333.288</v>
      </c>
      <c r="G93" s="38"/>
      <c r="H93" s="44"/>
    </row>
    <row r="94" spans="1:8" s="2" customFormat="1" ht="16.8" customHeight="1">
      <c r="A94" s="38"/>
      <c r="B94" s="44"/>
      <c r="C94" s="304" t="s">
        <v>237</v>
      </c>
      <c r="D94" s="305" t="s">
        <v>1</v>
      </c>
      <c r="E94" s="306" t="s">
        <v>1</v>
      </c>
      <c r="F94" s="307">
        <v>87</v>
      </c>
      <c r="G94" s="38"/>
      <c r="H94" s="44"/>
    </row>
    <row r="95" spans="1:8" s="2" customFormat="1" ht="16.8" customHeight="1">
      <c r="A95" s="38"/>
      <c r="B95" s="44"/>
      <c r="C95" s="308" t="s">
        <v>237</v>
      </c>
      <c r="D95" s="308" t="s">
        <v>236</v>
      </c>
      <c r="E95" s="17" t="s">
        <v>1</v>
      </c>
      <c r="F95" s="309">
        <v>87</v>
      </c>
      <c r="G95" s="38"/>
      <c r="H95" s="44"/>
    </row>
    <row r="96" spans="1:8" s="2" customFormat="1" ht="16.8" customHeight="1">
      <c r="A96" s="38"/>
      <c r="B96" s="44"/>
      <c r="C96" s="310" t="s">
        <v>1356</v>
      </c>
      <c r="D96" s="38"/>
      <c r="E96" s="38"/>
      <c r="F96" s="38"/>
      <c r="G96" s="38"/>
      <c r="H96" s="44"/>
    </row>
    <row r="97" spans="1:8" s="2" customFormat="1" ht="16.8" customHeight="1">
      <c r="A97" s="38"/>
      <c r="B97" s="44"/>
      <c r="C97" s="308" t="s">
        <v>278</v>
      </c>
      <c r="D97" s="308" t="s">
        <v>279</v>
      </c>
      <c r="E97" s="17" t="s">
        <v>270</v>
      </c>
      <c r="F97" s="309">
        <v>87</v>
      </c>
      <c r="G97" s="38"/>
      <c r="H97" s="44"/>
    </row>
    <row r="98" spans="1:8" s="2" customFormat="1" ht="16.8" customHeight="1">
      <c r="A98" s="38"/>
      <c r="B98" s="44"/>
      <c r="C98" s="308" t="s">
        <v>268</v>
      </c>
      <c r="D98" s="308" t="s">
        <v>269</v>
      </c>
      <c r="E98" s="17" t="s">
        <v>270</v>
      </c>
      <c r="F98" s="309">
        <v>87</v>
      </c>
      <c r="G98" s="38"/>
      <c r="H98" s="44"/>
    </row>
    <row r="99" spans="1:8" s="2" customFormat="1" ht="16.8" customHeight="1">
      <c r="A99" s="38"/>
      <c r="B99" s="44"/>
      <c r="C99" s="308" t="s">
        <v>449</v>
      </c>
      <c r="D99" s="308" t="s">
        <v>450</v>
      </c>
      <c r="E99" s="17" t="s">
        <v>270</v>
      </c>
      <c r="F99" s="309">
        <v>6175</v>
      </c>
      <c r="G99" s="38"/>
      <c r="H99" s="44"/>
    </row>
    <row r="100" spans="1:8" s="2" customFormat="1" ht="12">
      <c r="A100" s="38"/>
      <c r="B100" s="44"/>
      <c r="C100" s="308" t="s">
        <v>455</v>
      </c>
      <c r="D100" s="308" t="s">
        <v>456</v>
      </c>
      <c r="E100" s="17" t="s">
        <v>270</v>
      </c>
      <c r="F100" s="309">
        <v>6130</v>
      </c>
      <c r="G100" s="38"/>
      <c r="H100" s="44"/>
    </row>
    <row r="101" spans="1:8" s="2" customFormat="1" ht="16.8" customHeight="1">
      <c r="A101" s="38"/>
      <c r="B101" s="44"/>
      <c r="C101" s="304" t="s">
        <v>254</v>
      </c>
      <c r="D101" s="305" t="s">
        <v>1</v>
      </c>
      <c r="E101" s="306" t="s">
        <v>1</v>
      </c>
      <c r="F101" s="307">
        <v>2818.75</v>
      </c>
      <c r="G101" s="38"/>
      <c r="H101" s="44"/>
    </row>
    <row r="102" spans="1:8" s="2" customFormat="1" ht="16.8" customHeight="1">
      <c r="A102" s="38"/>
      <c r="B102" s="44"/>
      <c r="C102" s="308" t="s">
        <v>254</v>
      </c>
      <c r="D102" s="308" t="s">
        <v>392</v>
      </c>
      <c r="E102" s="17" t="s">
        <v>1</v>
      </c>
      <c r="F102" s="309">
        <v>2818.75</v>
      </c>
      <c r="G102" s="38"/>
      <c r="H102" s="44"/>
    </row>
    <row r="103" spans="1:8" s="2" customFormat="1" ht="16.8" customHeight="1">
      <c r="A103" s="38"/>
      <c r="B103" s="44"/>
      <c r="C103" s="310" t="s">
        <v>1356</v>
      </c>
      <c r="D103" s="38"/>
      <c r="E103" s="38"/>
      <c r="F103" s="38"/>
      <c r="G103" s="38"/>
      <c r="H103" s="44"/>
    </row>
    <row r="104" spans="1:8" s="2" customFormat="1" ht="16.8" customHeight="1">
      <c r="A104" s="38"/>
      <c r="B104" s="44"/>
      <c r="C104" s="308" t="s">
        <v>388</v>
      </c>
      <c r="D104" s="308" t="s">
        <v>389</v>
      </c>
      <c r="E104" s="17" t="s">
        <v>270</v>
      </c>
      <c r="F104" s="309">
        <v>2818.75</v>
      </c>
      <c r="G104" s="38"/>
      <c r="H104" s="44"/>
    </row>
    <row r="105" spans="1:8" s="2" customFormat="1" ht="16.8" customHeight="1">
      <c r="A105" s="38"/>
      <c r="B105" s="44"/>
      <c r="C105" s="308" t="s">
        <v>394</v>
      </c>
      <c r="D105" s="308" t="s">
        <v>395</v>
      </c>
      <c r="E105" s="17" t="s">
        <v>270</v>
      </c>
      <c r="F105" s="309">
        <v>2818.75</v>
      </c>
      <c r="G105" s="38"/>
      <c r="H105" s="44"/>
    </row>
    <row r="106" spans="1:8" s="2" customFormat="1" ht="16.8" customHeight="1">
      <c r="A106" s="38"/>
      <c r="B106" s="44"/>
      <c r="C106" s="304" t="s">
        <v>402</v>
      </c>
      <c r="D106" s="305" t="s">
        <v>1</v>
      </c>
      <c r="E106" s="306" t="s">
        <v>1</v>
      </c>
      <c r="F106" s="307">
        <v>14817.583</v>
      </c>
      <c r="G106" s="38"/>
      <c r="H106" s="44"/>
    </row>
    <row r="107" spans="1:8" s="2" customFormat="1" ht="16.8" customHeight="1">
      <c r="A107" s="38"/>
      <c r="B107" s="44"/>
      <c r="C107" s="308" t="s">
        <v>402</v>
      </c>
      <c r="D107" s="308" t="s">
        <v>403</v>
      </c>
      <c r="E107" s="17" t="s">
        <v>1</v>
      </c>
      <c r="F107" s="309">
        <v>14817.583</v>
      </c>
      <c r="G107" s="38"/>
      <c r="H107" s="44"/>
    </row>
    <row r="108" spans="1:8" s="2" customFormat="1" ht="16.8" customHeight="1">
      <c r="A108" s="38"/>
      <c r="B108" s="44"/>
      <c r="C108" s="310" t="s">
        <v>1356</v>
      </c>
      <c r="D108" s="38"/>
      <c r="E108" s="38"/>
      <c r="F108" s="38"/>
      <c r="G108" s="38"/>
      <c r="H108" s="44"/>
    </row>
    <row r="109" spans="1:8" s="2" customFormat="1" ht="16.8" customHeight="1">
      <c r="A109" s="38"/>
      <c r="B109" s="44"/>
      <c r="C109" s="308" t="s">
        <v>398</v>
      </c>
      <c r="D109" s="308" t="s">
        <v>399</v>
      </c>
      <c r="E109" s="17" t="s">
        <v>270</v>
      </c>
      <c r="F109" s="309">
        <v>14817.583</v>
      </c>
      <c r="G109" s="38"/>
      <c r="H109" s="44"/>
    </row>
    <row r="110" spans="1:8" s="2" customFormat="1" ht="16.8" customHeight="1">
      <c r="A110" s="38"/>
      <c r="B110" s="44"/>
      <c r="C110" s="308" t="s">
        <v>405</v>
      </c>
      <c r="D110" s="308" t="s">
        <v>406</v>
      </c>
      <c r="E110" s="17" t="s">
        <v>270</v>
      </c>
      <c r="F110" s="309">
        <v>14870.338</v>
      </c>
      <c r="G110" s="38"/>
      <c r="H110" s="44"/>
    </row>
    <row r="111" spans="1:8" s="2" customFormat="1" ht="16.8" customHeight="1">
      <c r="A111" s="38"/>
      <c r="B111" s="44"/>
      <c r="C111" s="304" t="s">
        <v>238</v>
      </c>
      <c r="D111" s="305" t="s">
        <v>1</v>
      </c>
      <c r="E111" s="306" t="s">
        <v>1</v>
      </c>
      <c r="F111" s="307">
        <v>6088</v>
      </c>
      <c r="G111" s="38"/>
      <c r="H111" s="44"/>
    </row>
    <row r="112" spans="1:8" s="2" customFormat="1" ht="16.8" customHeight="1">
      <c r="A112" s="38"/>
      <c r="B112" s="44"/>
      <c r="C112" s="308" t="s">
        <v>238</v>
      </c>
      <c r="D112" s="308" t="s">
        <v>239</v>
      </c>
      <c r="E112" s="17" t="s">
        <v>1</v>
      </c>
      <c r="F112" s="309">
        <v>6088</v>
      </c>
      <c r="G112" s="38"/>
      <c r="H112" s="44"/>
    </row>
    <row r="113" spans="1:8" s="2" customFormat="1" ht="16.8" customHeight="1">
      <c r="A113" s="38"/>
      <c r="B113" s="44"/>
      <c r="C113" s="310" t="s">
        <v>1356</v>
      </c>
      <c r="D113" s="38"/>
      <c r="E113" s="38"/>
      <c r="F113" s="38"/>
      <c r="G113" s="38"/>
      <c r="H113" s="44"/>
    </row>
    <row r="114" spans="1:8" s="2" customFormat="1" ht="12">
      <c r="A114" s="38"/>
      <c r="B114" s="44"/>
      <c r="C114" s="308" t="s">
        <v>455</v>
      </c>
      <c r="D114" s="308" t="s">
        <v>456</v>
      </c>
      <c r="E114" s="17" t="s">
        <v>270</v>
      </c>
      <c r="F114" s="309">
        <v>6130</v>
      </c>
      <c r="G114" s="38"/>
      <c r="H114" s="44"/>
    </row>
    <row r="115" spans="1:8" s="2" customFormat="1" ht="16.8" customHeight="1">
      <c r="A115" s="38"/>
      <c r="B115" s="44"/>
      <c r="C115" s="308" t="s">
        <v>410</v>
      </c>
      <c r="D115" s="308" t="s">
        <v>411</v>
      </c>
      <c r="E115" s="17" t="s">
        <v>270</v>
      </c>
      <c r="F115" s="309">
        <v>7183.84</v>
      </c>
      <c r="G115" s="38"/>
      <c r="H115" s="44"/>
    </row>
    <row r="116" spans="1:8" s="2" customFormat="1" ht="16.8" customHeight="1">
      <c r="A116" s="38"/>
      <c r="B116" s="44"/>
      <c r="C116" s="308" t="s">
        <v>423</v>
      </c>
      <c r="D116" s="308" t="s">
        <v>424</v>
      </c>
      <c r="E116" s="17" t="s">
        <v>270</v>
      </c>
      <c r="F116" s="309">
        <v>7610.36</v>
      </c>
      <c r="G116" s="38"/>
      <c r="H116" s="44"/>
    </row>
    <row r="117" spans="1:8" s="2" customFormat="1" ht="16.8" customHeight="1">
      <c r="A117" s="38"/>
      <c r="B117" s="44"/>
      <c r="C117" s="308" t="s">
        <v>431</v>
      </c>
      <c r="D117" s="308" t="s">
        <v>432</v>
      </c>
      <c r="E117" s="17" t="s">
        <v>270</v>
      </c>
      <c r="F117" s="309">
        <v>6288.288</v>
      </c>
      <c r="G117" s="38"/>
      <c r="H117" s="44"/>
    </row>
    <row r="118" spans="1:8" s="2" customFormat="1" ht="16.8" customHeight="1">
      <c r="A118" s="38"/>
      <c r="B118" s="44"/>
      <c r="C118" s="308" t="s">
        <v>443</v>
      </c>
      <c r="D118" s="308" t="s">
        <v>444</v>
      </c>
      <c r="E118" s="17" t="s">
        <v>270</v>
      </c>
      <c r="F118" s="309">
        <v>6333.288</v>
      </c>
      <c r="G118" s="38"/>
      <c r="H118" s="44"/>
    </row>
    <row r="119" spans="1:8" s="2" customFormat="1" ht="16.8" customHeight="1">
      <c r="A119" s="38"/>
      <c r="B119" s="44"/>
      <c r="C119" s="308" t="s">
        <v>449</v>
      </c>
      <c r="D119" s="308" t="s">
        <v>450</v>
      </c>
      <c r="E119" s="17" t="s">
        <v>270</v>
      </c>
      <c r="F119" s="309">
        <v>6175</v>
      </c>
      <c r="G119" s="38"/>
      <c r="H119" s="44"/>
    </row>
    <row r="120" spans="1:8" s="2" customFormat="1" ht="16.8" customHeight="1">
      <c r="A120" s="38"/>
      <c r="B120" s="44"/>
      <c r="C120" s="304" t="s">
        <v>1357</v>
      </c>
      <c r="D120" s="305" t="s">
        <v>1</v>
      </c>
      <c r="E120" s="306" t="s">
        <v>1</v>
      </c>
      <c r="F120" s="307">
        <v>2809</v>
      </c>
      <c r="G120" s="38"/>
      <c r="H120" s="44"/>
    </row>
    <row r="121" spans="1:8" s="2" customFormat="1" ht="16.8" customHeight="1">
      <c r="A121" s="38"/>
      <c r="B121" s="44"/>
      <c r="C121" s="304" t="s">
        <v>240</v>
      </c>
      <c r="D121" s="305" t="s">
        <v>1</v>
      </c>
      <c r="E121" s="306" t="s">
        <v>1</v>
      </c>
      <c r="F121" s="307">
        <v>2118.624</v>
      </c>
      <c r="G121" s="38"/>
      <c r="H121" s="44"/>
    </row>
    <row r="122" spans="1:8" s="2" customFormat="1" ht="16.8" customHeight="1">
      <c r="A122" s="38"/>
      <c r="B122" s="44"/>
      <c r="C122" s="308" t="s">
        <v>240</v>
      </c>
      <c r="D122" s="308" t="s">
        <v>300</v>
      </c>
      <c r="E122" s="17" t="s">
        <v>1</v>
      </c>
      <c r="F122" s="309">
        <v>2118.624</v>
      </c>
      <c r="G122" s="38"/>
      <c r="H122" s="44"/>
    </row>
    <row r="123" spans="1:8" s="2" customFormat="1" ht="16.8" customHeight="1">
      <c r="A123" s="38"/>
      <c r="B123" s="44"/>
      <c r="C123" s="310" t="s">
        <v>1356</v>
      </c>
      <c r="D123" s="38"/>
      <c r="E123" s="38"/>
      <c r="F123" s="38"/>
      <c r="G123" s="38"/>
      <c r="H123" s="44"/>
    </row>
    <row r="124" spans="1:8" s="2" customFormat="1" ht="12">
      <c r="A124" s="38"/>
      <c r="B124" s="44"/>
      <c r="C124" s="308" t="s">
        <v>296</v>
      </c>
      <c r="D124" s="308" t="s">
        <v>297</v>
      </c>
      <c r="E124" s="17" t="s">
        <v>284</v>
      </c>
      <c r="F124" s="309">
        <v>2118.624</v>
      </c>
      <c r="G124" s="38"/>
      <c r="H124" s="44"/>
    </row>
    <row r="125" spans="1:8" s="2" customFormat="1" ht="16.8" customHeight="1">
      <c r="A125" s="38"/>
      <c r="B125" s="44"/>
      <c r="C125" s="308" t="s">
        <v>308</v>
      </c>
      <c r="D125" s="308" t="s">
        <v>309</v>
      </c>
      <c r="E125" s="17" t="s">
        <v>284</v>
      </c>
      <c r="F125" s="309">
        <v>4688.734</v>
      </c>
      <c r="G125" s="38"/>
      <c r="H125" s="44"/>
    </row>
    <row r="126" spans="1:8" s="2" customFormat="1" ht="16.8" customHeight="1">
      <c r="A126" s="38"/>
      <c r="B126" s="44"/>
      <c r="C126" s="304" t="s">
        <v>242</v>
      </c>
      <c r="D126" s="305" t="s">
        <v>1</v>
      </c>
      <c r="E126" s="306" t="s">
        <v>1</v>
      </c>
      <c r="F126" s="307">
        <v>4688.734</v>
      </c>
      <c r="G126" s="38"/>
      <c r="H126" s="44"/>
    </row>
    <row r="127" spans="1:8" s="2" customFormat="1" ht="16.8" customHeight="1">
      <c r="A127" s="38"/>
      <c r="B127" s="44"/>
      <c r="C127" s="308" t="s">
        <v>242</v>
      </c>
      <c r="D127" s="308" t="s">
        <v>313</v>
      </c>
      <c r="E127" s="17" t="s">
        <v>1</v>
      </c>
      <c r="F127" s="309">
        <v>4688.734</v>
      </c>
      <c r="G127" s="38"/>
      <c r="H127" s="44"/>
    </row>
    <row r="128" spans="1:8" s="2" customFormat="1" ht="16.8" customHeight="1">
      <c r="A128" s="38"/>
      <c r="B128" s="44"/>
      <c r="C128" s="310" t="s">
        <v>1356</v>
      </c>
      <c r="D128" s="38"/>
      <c r="E128" s="38"/>
      <c r="F128" s="38"/>
      <c r="G128" s="38"/>
      <c r="H128" s="44"/>
    </row>
    <row r="129" spans="1:8" s="2" customFormat="1" ht="16.8" customHeight="1">
      <c r="A129" s="38"/>
      <c r="B129" s="44"/>
      <c r="C129" s="308" t="s">
        <v>308</v>
      </c>
      <c r="D129" s="308" t="s">
        <v>309</v>
      </c>
      <c r="E129" s="17" t="s">
        <v>284</v>
      </c>
      <c r="F129" s="309">
        <v>4688.734</v>
      </c>
      <c r="G129" s="38"/>
      <c r="H129" s="44"/>
    </row>
    <row r="130" spans="1:8" s="2" customFormat="1" ht="16.8" customHeight="1">
      <c r="A130" s="38"/>
      <c r="B130" s="44"/>
      <c r="C130" s="308" t="s">
        <v>336</v>
      </c>
      <c r="D130" s="308" t="s">
        <v>337</v>
      </c>
      <c r="E130" s="17" t="s">
        <v>284</v>
      </c>
      <c r="F130" s="309">
        <v>4688.734</v>
      </c>
      <c r="G130" s="38"/>
      <c r="H130" s="44"/>
    </row>
    <row r="131" spans="1:8" s="2" customFormat="1" ht="16.8" customHeight="1">
      <c r="A131" s="38"/>
      <c r="B131" s="44"/>
      <c r="C131" s="308" t="s">
        <v>341</v>
      </c>
      <c r="D131" s="308" t="s">
        <v>342</v>
      </c>
      <c r="E131" s="17" t="s">
        <v>331</v>
      </c>
      <c r="F131" s="309">
        <v>9377.468</v>
      </c>
      <c r="G131" s="38"/>
      <c r="H131" s="44"/>
    </row>
    <row r="132" spans="1:8" s="2" customFormat="1" ht="16.8" customHeight="1">
      <c r="A132" s="38"/>
      <c r="B132" s="44"/>
      <c r="C132" s="304" t="s">
        <v>244</v>
      </c>
      <c r="D132" s="305" t="s">
        <v>1</v>
      </c>
      <c r="E132" s="306" t="s">
        <v>1</v>
      </c>
      <c r="F132" s="307">
        <v>772.886</v>
      </c>
      <c r="G132" s="38"/>
      <c r="H132" s="44"/>
    </row>
    <row r="133" spans="1:8" s="2" customFormat="1" ht="16.8" customHeight="1">
      <c r="A133" s="38"/>
      <c r="B133" s="44"/>
      <c r="C133" s="308" t="s">
        <v>244</v>
      </c>
      <c r="D133" s="308" t="s">
        <v>357</v>
      </c>
      <c r="E133" s="17" t="s">
        <v>1</v>
      </c>
      <c r="F133" s="309">
        <v>772.886</v>
      </c>
      <c r="G133" s="38"/>
      <c r="H133" s="44"/>
    </row>
    <row r="134" spans="1:8" s="2" customFormat="1" ht="16.8" customHeight="1">
      <c r="A134" s="38"/>
      <c r="B134" s="44"/>
      <c r="C134" s="310" t="s">
        <v>1356</v>
      </c>
      <c r="D134" s="38"/>
      <c r="E134" s="38"/>
      <c r="F134" s="38"/>
      <c r="G134" s="38"/>
      <c r="H134" s="44"/>
    </row>
    <row r="135" spans="1:8" s="2" customFormat="1" ht="16.8" customHeight="1">
      <c r="A135" s="38"/>
      <c r="B135" s="44"/>
      <c r="C135" s="308" t="s">
        <v>353</v>
      </c>
      <c r="D135" s="308" t="s">
        <v>354</v>
      </c>
      <c r="E135" s="17" t="s">
        <v>270</v>
      </c>
      <c r="F135" s="309">
        <v>772.886</v>
      </c>
      <c r="G135" s="38"/>
      <c r="H135" s="44"/>
    </row>
    <row r="136" spans="1:8" s="2" customFormat="1" ht="16.8" customHeight="1">
      <c r="A136" s="38"/>
      <c r="B136" s="44"/>
      <c r="C136" s="308" t="s">
        <v>308</v>
      </c>
      <c r="D136" s="308" t="s">
        <v>309</v>
      </c>
      <c r="E136" s="17" t="s">
        <v>284</v>
      </c>
      <c r="F136" s="309">
        <v>4688.734</v>
      </c>
      <c r="G136" s="38"/>
      <c r="H136" s="44"/>
    </row>
    <row r="137" spans="1:8" s="2" customFormat="1" ht="16.8" customHeight="1">
      <c r="A137" s="38"/>
      <c r="B137" s="44"/>
      <c r="C137" s="308" t="s">
        <v>359</v>
      </c>
      <c r="D137" s="308" t="s">
        <v>360</v>
      </c>
      <c r="E137" s="17" t="s">
        <v>270</v>
      </c>
      <c r="F137" s="309">
        <v>772.886</v>
      </c>
      <c r="G137" s="38"/>
      <c r="H137" s="44"/>
    </row>
    <row r="138" spans="1:8" s="2" customFormat="1" ht="16.8" customHeight="1">
      <c r="A138" s="38"/>
      <c r="B138" s="44"/>
      <c r="C138" s="308" t="s">
        <v>377</v>
      </c>
      <c r="D138" s="308" t="s">
        <v>378</v>
      </c>
      <c r="E138" s="17" t="s">
        <v>270</v>
      </c>
      <c r="F138" s="309">
        <v>772.886</v>
      </c>
      <c r="G138" s="38"/>
      <c r="H138" s="44"/>
    </row>
    <row r="139" spans="1:8" s="2" customFormat="1" ht="16.8" customHeight="1">
      <c r="A139" s="38"/>
      <c r="B139" s="44"/>
      <c r="C139" s="308" t="s">
        <v>364</v>
      </c>
      <c r="D139" s="308" t="s">
        <v>365</v>
      </c>
      <c r="E139" s="17" t="s">
        <v>366</v>
      </c>
      <c r="F139" s="309">
        <v>23.187</v>
      </c>
      <c r="G139" s="38"/>
      <c r="H139" s="44"/>
    </row>
    <row r="140" spans="1:8" s="2" customFormat="1" ht="16.8" customHeight="1">
      <c r="A140" s="38"/>
      <c r="B140" s="44"/>
      <c r="C140" s="304" t="s">
        <v>246</v>
      </c>
      <c r="D140" s="305" t="s">
        <v>1</v>
      </c>
      <c r="E140" s="306" t="s">
        <v>1</v>
      </c>
      <c r="F140" s="307">
        <v>7427.36</v>
      </c>
      <c r="G140" s="38"/>
      <c r="H140" s="44"/>
    </row>
    <row r="141" spans="1:8" s="2" customFormat="1" ht="16.8" customHeight="1">
      <c r="A141" s="38"/>
      <c r="B141" s="44"/>
      <c r="C141" s="308" t="s">
        <v>246</v>
      </c>
      <c r="D141" s="308" t="s">
        <v>429</v>
      </c>
      <c r="E141" s="17" t="s">
        <v>1</v>
      </c>
      <c r="F141" s="309">
        <v>7427.36</v>
      </c>
      <c r="G141" s="38"/>
      <c r="H141" s="44"/>
    </row>
    <row r="142" spans="1:8" s="2" customFormat="1" ht="16.8" customHeight="1">
      <c r="A142" s="38"/>
      <c r="B142" s="44"/>
      <c r="C142" s="310" t="s">
        <v>1356</v>
      </c>
      <c r="D142" s="38"/>
      <c r="E142" s="38"/>
      <c r="F142" s="38"/>
      <c r="G142" s="38"/>
      <c r="H142" s="44"/>
    </row>
    <row r="143" spans="1:8" s="2" customFormat="1" ht="16.8" customHeight="1">
      <c r="A143" s="38"/>
      <c r="B143" s="44"/>
      <c r="C143" s="308" t="s">
        <v>423</v>
      </c>
      <c r="D143" s="308" t="s">
        <v>424</v>
      </c>
      <c r="E143" s="17" t="s">
        <v>270</v>
      </c>
      <c r="F143" s="309">
        <v>7610.36</v>
      </c>
      <c r="G143" s="38"/>
      <c r="H143" s="44"/>
    </row>
    <row r="144" spans="1:8" s="2" customFormat="1" ht="16.8" customHeight="1">
      <c r="A144" s="38"/>
      <c r="B144" s="44"/>
      <c r="C144" s="308" t="s">
        <v>282</v>
      </c>
      <c r="D144" s="308" t="s">
        <v>283</v>
      </c>
      <c r="E144" s="17" t="s">
        <v>284</v>
      </c>
      <c r="F144" s="309">
        <v>1114.104</v>
      </c>
      <c r="G144" s="38"/>
      <c r="H144" s="44"/>
    </row>
    <row r="145" spans="1:8" s="2" customFormat="1" ht="12">
      <c r="A145" s="38"/>
      <c r="B145" s="44"/>
      <c r="C145" s="308" t="s">
        <v>322</v>
      </c>
      <c r="D145" s="308" t="s">
        <v>323</v>
      </c>
      <c r="E145" s="17" t="s">
        <v>284</v>
      </c>
      <c r="F145" s="309">
        <v>1485.472</v>
      </c>
      <c r="G145" s="38"/>
      <c r="H145" s="44"/>
    </row>
    <row r="146" spans="1:8" s="2" customFormat="1" ht="16.8" customHeight="1">
      <c r="A146" s="38"/>
      <c r="B146" s="44"/>
      <c r="C146" s="308" t="s">
        <v>371</v>
      </c>
      <c r="D146" s="308" t="s">
        <v>372</v>
      </c>
      <c r="E146" s="17" t="s">
        <v>270</v>
      </c>
      <c r="F146" s="309">
        <v>9900.671</v>
      </c>
      <c r="G146" s="38"/>
      <c r="H146" s="44"/>
    </row>
    <row r="147" spans="1:8" s="2" customFormat="1" ht="16.8" customHeight="1">
      <c r="A147" s="38"/>
      <c r="B147" s="44"/>
      <c r="C147" s="308" t="s">
        <v>398</v>
      </c>
      <c r="D147" s="308" t="s">
        <v>399</v>
      </c>
      <c r="E147" s="17" t="s">
        <v>270</v>
      </c>
      <c r="F147" s="309">
        <v>14817.583</v>
      </c>
      <c r="G147" s="38"/>
      <c r="H147" s="44"/>
    </row>
    <row r="148" spans="1:8" s="2" customFormat="1" ht="16.8" customHeight="1">
      <c r="A148" s="38"/>
      <c r="B148" s="44"/>
      <c r="C148" s="304" t="s">
        <v>248</v>
      </c>
      <c r="D148" s="305" t="s">
        <v>1</v>
      </c>
      <c r="E148" s="306" t="s">
        <v>1</v>
      </c>
      <c r="F148" s="307">
        <v>561.75</v>
      </c>
      <c r="G148" s="38"/>
      <c r="H148" s="44"/>
    </row>
    <row r="149" spans="1:8" s="2" customFormat="1" ht="16.8" customHeight="1">
      <c r="A149" s="38"/>
      <c r="B149" s="44"/>
      <c r="C149" s="308" t="s">
        <v>248</v>
      </c>
      <c r="D149" s="308" t="s">
        <v>306</v>
      </c>
      <c r="E149" s="17" t="s">
        <v>1</v>
      </c>
      <c r="F149" s="309">
        <v>561.75</v>
      </c>
      <c r="G149" s="38"/>
      <c r="H149" s="44"/>
    </row>
    <row r="150" spans="1:8" s="2" customFormat="1" ht="16.8" customHeight="1">
      <c r="A150" s="38"/>
      <c r="B150" s="44"/>
      <c r="C150" s="310" t="s">
        <v>1356</v>
      </c>
      <c r="D150" s="38"/>
      <c r="E150" s="38"/>
      <c r="F150" s="38"/>
      <c r="G150" s="38"/>
      <c r="H150" s="44"/>
    </row>
    <row r="151" spans="1:8" s="2" customFormat="1" ht="12">
      <c r="A151" s="38"/>
      <c r="B151" s="44"/>
      <c r="C151" s="308" t="s">
        <v>301</v>
      </c>
      <c r="D151" s="308" t="s">
        <v>302</v>
      </c>
      <c r="E151" s="17" t="s">
        <v>284</v>
      </c>
      <c r="F151" s="309">
        <v>568.15</v>
      </c>
      <c r="G151" s="38"/>
      <c r="H151" s="44"/>
    </row>
    <row r="152" spans="1:8" s="2" customFormat="1" ht="16.8" customHeight="1">
      <c r="A152" s="38"/>
      <c r="B152" s="44"/>
      <c r="C152" s="308" t="s">
        <v>308</v>
      </c>
      <c r="D152" s="308" t="s">
        <v>309</v>
      </c>
      <c r="E152" s="17" t="s">
        <v>284</v>
      </c>
      <c r="F152" s="309">
        <v>4688.734</v>
      </c>
      <c r="G152" s="38"/>
      <c r="H152" s="44"/>
    </row>
    <row r="153" spans="1:8" s="2" customFormat="1" ht="16.8" customHeight="1">
      <c r="A153" s="38"/>
      <c r="B153" s="44"/>
      <c r="C153" s="308" t="s">
        <v>383</v>
      </c>
      <c r="D153" s="308" t="s">
        <v>384</v>
      </c>
      <c r="E153" s="17" t="s">
        <v>284</v>
      </c>
      <c r="F153" s="309">
        <v>815.197</v>
      </c>
      <c r="G153" s="38"/>
      <c r="H153" s="44"/>
    </row>
    <row r="154" spans="1:8" s="2" customFormat="1" ht="16.8" customHeight="1">
      <c r="A154" s="38"/>
      <c r="B154" s="44"/>
      <c r="C154" s="308" t="s">
        <v>388</v>
      </c>
      <c r="D154" s="308" t="s">
        <v>389</v>
      </c>
      <c r="E154" s="17" t="s">
        <v>270</v>
      </c>
      <c r="F154" s="309">
        <v>2818.75</v>
      </c>
      <c r="G154" s="38"/>
      <c r="H154" s="44"/>
    </row>
    <row r="155" spans="1:8" s="2" customFormat="1" ht="16.8" customHeight="1">
      <c r="A155" s="38"/>
      <c r="B155" s="44"/>
      <c r="C155" s="304" t="s">
        <v>250</v>
      </c>
      <c r="D155" s="305" t="s">
        <v>1</v>
      </c>
      <c r="E155" s="306" t="s">
        <v>1</v>
      </c>
      <c r="F155" s="307">
        <v>6.4</v>
      </c>
      <c r="G155" s="38"/>
      <c r="H155" s="44"/>
    </row>
    <row r="156" spans="1:8" s="2" customFormat="1" ht="16.8" customHeight="1">
      <c r="A156" s="38"/>
      <c r="B156" s="44"/>
      <c r="C156" s="308" t="s">
        <v>250</v>
      </c>
      <c r="D156" s="308" t="s">
        <v>305</v>
      </c>
      <c r="E156" s="17" t="s">
        <v>1</v>
      </c>
      <c r="F156" s="309">
        <v>6.4</v>
      </c>
      <c r="G156" s="38"/>
      <c r="H156" s="44"/>
    </row>
    <row r="157" spans="1:8" s="2" customFormat="1" ht="16.8" customHeight="1">
      <c r="A157" s="38"/>
      <c r="B157" s="44"/>
      <c r="C157" s="310" t="s">
        <v>1356</v>
      </c>
      <c r="D157" s="38"/>
      <c r="E157" s="38"/>
      <c r="F157" s="38"/>
      <c r="G157" s="38"/>
      <c r="H157" s="44"/>
    </row>
    <row r="158" spans="1:8" s="2" customFormat="1" ht="12">
      <c r="A158" s="38"/>
      <c r="B158" s="44"/>
      <c r="C158" s="308" t="s">
        <v>301</v>
      </c>
      <c r="D158" s="308" t="s">
        <v>302</v>
      </c>
      <c r="E158" s="17" t="s">
        <v>284</v>
      </c>
      <c r="F158" s="309">
        <v>568.15</v>
      </c>
      <c r="G158" s="38"/>
      <c r="H158" s="44"/>
    </row>
    <row r="159" spans="1:8" s="2" customFormat="1" ht="16.8" customHeight="1">
      <c r="A159" s="38"/>
      <c r="B159" s="44"/>
      <c r="C159" s="308" t="s">
        <v>314</v>
      </c>
      <c r="D159" s="308" t="s">
        <v>315</v>
      </c>
      <c r="E159" s="17" t="s">
        <v>284</v>
      </c>
      <c r="F159" s="309">
        <v>112.35</v>
      </c>
      <c r="G159" s="38"/>
      <c r="H159" s="44"/>
    </row>
    <row r="160" spans="1:8" s="2" customFormat="1" ht="16.8" customHeight="1">
      <c r="A160" s="38"/>
      <c r="B160" s="44"/>
      <c r="C160" s="304" t="s">
        <v>252</v>
      </c>
      <c r="D160" s="305" t="s">
        <v>1</v>
      </c>
      <c r="E160" s="306" t="s">
        <v>1</v>
      </c>
      <c r="F160" s="307">
        <v>1129</v>
      </c>
      <c r="G160" s="38"/>
      <c r="H160" s="44"/>
    </row>
    <row r="161" spans="1:8" s="2" customFormat="1" ht="16.8" customHeight="1">
      <c r="A161" s="38"/>
      <c r="B161" s="44"/>
      <c r="C161" s="308" t="s">
        <v>252</v>
      </c>
      <c r="D161" s="308" t="s">
        <v>253</v>
      </c>
      <c r="E161" s="17" t="s">
        <v>1</v>
      </c>
      <c r="F161" s="309">
        <v>1129</v>
      </c>
      <c r="G161" s="38"/>
      <c r="H161" s="44"/>
    </row>
    <row r="162" spans="1:8" s="2" customFormat="1" ht="16.8" customHeight="1">
      <c r="A162" s="38"/>
      <c r="B162" s="44"/>
      <c r="C162" s="310" t="s">
        <v>1356</v>
      </c>
      <c r="D162" s="38"/>
      <c r="E162" s="38"/>
      <c r="F162" s="38"/>
      <c r="G162" s="38"/>
      <c r="H162" s="44"/>
    </row>
    <row r="163" spans="1:8" s="2" customFormat="1" ht="16.8" customHeight="1">
      <c r="A163" s="38"/>
      <c r="B163" s="44"/>
      <c r="C163" s="308" t="s">
        <v>274</v>
      </c>
      <c r="D163" s="308" t="s">
        <v>275</v>
      </c>
      <c r="E163" s="17" t="s">
        <v>270</v>
      </c>
      <c r="F163" s="309">
        <v>1129</v>
      </c>
      <c r="G163" s="38"/>
      <c r="H163" s="44"/>
    </row>
    <row r="164" spans="1:8" s="2" customFormat="1" ht="16.8" customHeight="1">
      <c r="A164" s="38"/>
      <c r="B164" s="44"/>
      <c r="C164" s="308" t="s">
        <v>308</v>
      </c>
      <c r="D164" s="308" t="s">
        <v>309</v>
      </c>
      <c r="E164" s="17" t="s">
        <v>284</v>
      </c>
      <c r="F164" s="309">
        <v>4688.734</v>
      </c>
      <c r="G164" s="38"/>
      <c r="H164" s="44"/>
    </row>
    <row r="165" spans="1:8" s="2" customFormat="1" ht="26.4" customHeight="1">
      <c r="A165" s="38"/>
      <c r="B165" s="44"/>
      <c r="C165" s="303" t="s">
        <v>1358</v>
      </c>
      <c r="D165" s="303" t="s">
        <v>93</v>
      </c>
      <c r="E165" s="38"/>
      <c r="F165" s="38"/>
      <c r="G165" s="38"/>
      <c r="H165" s="44"/>
    </row>
    <row r="166" spans="1:8" s="2" customFormat="1" ht="16.8" customHeight="1">
      <c r="A166" s="38"/>
      <c r="B166" s="44"/>
      <c r="C166" s="304" t="s">
        <v>224</v>
      </c>
      <c r="D166" s="305" t="s">
        <v>1</v>
      </c>
      <c r="E166" s="306" t="s">
        <v>1</v>
      </c>
      <c r="F166" s="307">
        <v>1768.512</v>
      </c>
      <c r="G166" s="38"/>
      <c r="H166" s="44"/>
    </row>
    <row r="167" spans="1:8" s="2" customFormat="1" ht="16.8" customHeight="1">
      <c r="A167" s="38"/>
      <c r="B167" s="44"/>
      <c r="C167" s="308" t="s">
        <v>1</v>
      </c>
      <c r="D167" s="308" t="s">
        <v>326</v>
      </c>
      <c r="E167" s="17" t="s">
        <v>1</v>
      </c>
      <c r="F167" s="309">
        <v>0</v>
      </c>
      <c r="G167" s="38"/>
      <c r="H167" s="44"/>
    </row>
    <row r="168" spans="1:8" s="2" customFormat="1" ht="16.8" customHeight="1">
      <c r="A168" s="38"/>
      <c r="B168" s="44"/>
      <c r="C168" s="308" t="s">
        <v>224</v>
      </c>
      <c r="D168" s="308" t="s">
        <v>327</v>
      </c>
      <c r="E168" s="17" t="s">
        <v>1</v>
      </c>
      <c r="F168" s="309">
        <v>1768.512</v>
      </c>
      <c r="G168" s="38"/>
      <c r="H168" s="44"/>
    </row>
    <row r="169" spans="1:8" s="2" customFormat="1" ht="16.8" customHeight="1">
      <c r="A169" s="38"/>
      <c r="B169" s="44"/>
      <c r="C169" s="310" t="s">
        <v>1356</v>
      </c>
      <c r="D169" s="38"/>
      <c r="E169" s="38"/>
      <c r="F169" s="38"/>
      <c r="G169" s="38"/>
      <c r="H169" s="44"/>
    </row>
    <row r="170" spans="1:8" s="2" customFormat="1" ht="12">
      <c r="A170" s="38"/>
      <c r="B170" s="44"/>
      <c r="C170" s="308" t="s">
        <v>322</v>
      </c>
      <c r="D170" s="308" t="s">
        <v>323</v>
      </c>
      <c r="E170" s="17" t="s">
        <v>284</v>
      </c>
      <c r="F170" s="309">
        <v>1768.512</v>
      </c>
      <c r="G170" s="38"/>
      <c r="H170" s="44"/>
    </row>
    <row r="171" spans="1:8" s="2" customFormat="1" ht="16.8" customHeight="1">
      <c r="A171" s="38"/>
      <c r="B171" s="44"/>
      <c r="C171" s="308" t="s">
        <v>329</v>
      </c>
      <c r="D171" s="308" t="s">
        <v>330</v>
      </c>
      <c r="E171" s="17" t="s">
        <v>331</v>
      </c>
      <c r="F171" s="309">
        <v>4598.131</v>
      </c>
      <c r="G171" s="38"/>
      <c r="H171" s="44"/>
    </row>
    <row r="172" spans="1:8" s="2" customFormat="1" ht="16.8" customHeight="1">
      <c r="A172" s="38"/>
      <c r="B172" s="44"/>
      <c r="C172" s="304" t="s">
        <v>226</v>
      </c>
      <c r="D172" s="305" t="s">
        <v>1</v>
      </c>
      <c r="E172" s="306" t="s">
        <v>1</v>
      </c>
      <c r="F172" s="307">
        <v>230.045</v>
      </c>
      <c r="G172" s="38"/>
      <c r="H172" s="44"/>
    </row>
    <row r="173" spans="1:8" s="2" customFormat="1" ht="16.8" customHeight="1">
      <c r="A173" s="38"/>
      <c r="B173" s="44"/>
      <c r="C173" s="308" t="s">
        <v>226</v>
      </c>
      <c r="D173" s="308" t="s">
        <v>836</v>
      </c>
      <c r="E173" s="17" t="s">
        <v>1</v>
      </c>
      <c r="F173" s="309">
        <v>230.045</v>
      </c>
      <c r="G173" s="38"/>
      <c r="H173" s="44"/>
    </row>
    <row r="174" spans="1:8" s="2" customFormat="1" ht="16.8" customHeight="1">
      <c r="A174" s="38"/>
      <c r="B174" s="44"/>
      <c r="C174" s="310" t="s">
        <v>1356</v>
      </c>
      <c r="D174" s="38"/>
      <c r="E174" s="38"/>
      <c r="F174" s="38"/>
      <c r="G174" s="38"/>
      <c r="H174" s="44"/>
    </row>
    <row r="175" spans="1:8" s="2" customFormat="1" ht="16.8" customHeight="1">
      <c r="A175" s="38"/>
      <c r="B175" s="44"/>
      <c r="C175" s="308" t="s">
        <v>564</v>
      </c>
      <c r="D175" s="308" t="s">
        <v>565</v>
      </c>
      <c r="E175" s="17" t="s">
        <v>331</v>
      </c>
      <c r="F175" s="309">
        <v>230.045</v>
      </c>
      <c r="G175" s="38"/>
      <c r="H175" s="44"/>
    </row>
    <row r="176" spans="1:8" s="2" customFormat="1" ht="16.8" customHeight="1">
      <c r="A176" s="38"/>
      <c r="B176" s="44"/>
      <c r="C176" s="308" t="s">
        <v>571</v>
      </c>
      <c r="D176" s="308" t="s">
        <v>572</v>
      </c>
      <c r="E176" s="17" t="s">
        <v>331</v>
      </c>
      <c r="F176" s="309">
        <v>2300.45</v>
      </c>
      <c r="G176" s="38"/>
      <c r="H176" s="44"/>
    </row>
    <row r="177" spans="1:8" s="2" customFormat="1" ht="16.8" customHeight="1">
      <c r="A177" s="38"/>
      <c r="B177" s="44"/>
      <c r="C177" s="308" t="s">
        <v>577</v>
      </c>
      <c r="D177" s="308" t="s">
        <v>578</v>
      </c>
      <c r="E177" s="17" t="s">
        <v>331</v>
      </c>
      <c r="F177" s="309">
        <v>230.045</v>
      </c>
      <c r="G177" s="38"/>
      <c r="H177" s="44"/>
    </row>
    <row r="178" spans="1:8" s="2" customFormat="1" ht="12">
      <c r="A178" s="38"/>
      <c r="B178" s="44"/>
      <c r="C178" s="308" t="s">
        <v>582</v>
      </c>
      <c r="D178" s="308" t="s">
        <v>583</v>
      </c>
      <c r="E178" s="17" t="s">
        <v>331</v>
      </c>
      <c r="F178" s="309">
        <v>230.045</v>
      </c>
      <c r="G178" s="38"/>
      <c r="H178" s="44"/>
    </row>
    <row r="179" spans="1:8" s="2" customFormat="1" ht="16.8" customHeight="1">
      <c r="A179" s="38"/>
      <c r="B179" s="44"/>
      <c r="C179" s="304" t="s">
        <v>228</v>
      </c>
      <c r="D179" s="305" t="s">
        <v>1</v>
      </c>
      <c r="E179" s="306" t="s">
        <v>1</v>
      </c>
      <c r="F179" s="307">
        <v>1.208</v>
      </c>
      <c r="G179" s="38"/>
      <c r="H179" s="44"/>
    </row>
    <row r="180" spans="1:8" s="2" customFormat="1" ht="16.8" customHeight="1">
      <c r="A180" s="38"/>
      <c r="B180" s="44"/>
      <c r="C180" s="308" t="s">
        <v>1</v>
      </c>
      <c r="D180" s="308" t="s">
        <v>318</v>
      </c>
      <c r="E180" s="17" t="s">
        <v>1</v>
      </c>
      <c r="F180" s="309">
        <v>0</v>
      </c>
      <c r="G180" s="38"/>
      <c r="H180" s="44"/>
    </row>
    <row r="181" spans="1:8" s="2" customFormat="1" ht="16.8" customHeight="1">
      <c r="A181" s="38"/>
      <c r="B181" s="44"/>
      <c r="C181" s="308" t="s">
        <v>228</v>
      </c>
      <c r="D181" s="308" t="s">
        <v>777</v>
      </c>
      <c r="E181" s="17" t="s">
        <v>1</v>
      </c>
      <c r="F181" s="309">
        <v>1.208</v>
      </c>
      <c r="G181" s="38"/>
      <c r="H181" s="44"/>
    </row>
    <row r="182" spans="1:8" s="2" customFormat="1" ht="16.8" customHeight="1">
      <c r="A182" s="38"/>
      <c r="B182" s="44"/>
      <c r="C182" s="310" t="s">
        <v>1356</v>
      </c>
      <c r="D182" s="38"/>
      <c r="E182" s="38"/>
      <c r="F182" s="38"/>
      <c r="G182" s="38"/>
      <c r="H182" s="44"/>
    </row>
    <row r="183" spans="1:8" s="2" customFormat="1" ht="16.8" customHeight="1">
      <c r="A183" s="38"/>
      <c r="B183" s="44"/>
      <c r="C183" s="308" t="s">
        <v>314</v>
      </c>
      <c r="D183" s="308" t="s">
        <v>315</v>
      </c>
      <c r="E183" s="17" t="s">
        <v>284</v>
      </c>
      <c r="F183" s="309">
        <v>363.776</v>
      </c>
      <c r="G183" s="38"/>
      <c r="H183" s="44"/>
    </row>
    <row r="184" spans="1:8" s="2" customFormat="1" ht="16.8" customHeight="1">
      <c r="A184" s="38"/>
      <c r="B184" s="44"/>
      <c r="C184" s="308" t="s">
        <v>383</v>
      </c>
      <c r="D184" s="308" t="s">
        <v>384</v>
      </c>
      <c r="E184" s="17" t="s">
        <v>284</v>
      </c>
      <c r="F184" s="309">
        <v>314.208</v>
      </c>
      <c r="G184" s="38"/>
      <c r="H184" s="44"/>
    </row>
    <row r="185" spans="1:8" s="2" customFormat="1" ht="16.8" customHeight="1">
      <c r="A185" s="38"/>
      <c r="B185" s="44"/>
      <c r="C185" s="304" t="s">
        <v>230</v>
      </c>
      <c r="D185" s="305" t="s">
        <v>1</v>
      </c>
      <c r="E185" s="306" t="s">
        <v>1</v>
      </c>
      <c r="F185" s="307">
        <v>0</v>
      </c>
      <c r="G185" s="38"/>
      <c r="H185" s="44"/>
    </row>
    <row r="186" spans="1:8" s="2" customFormat="1" ht="16.8" customHeight="1">
      <c r="A186" s="38"/>
      <c r="B186" s="44"/>
      <c r="C186" s="308" t="s">
        <v>230</v>
      </c>
      <c r="D186" s="308" t="s">
        <v>320</v>
      </c>
      <c r="E186" s="17" t="s">
        <v>1</v>
      </c>
      <c r="F186" s="309">
        <v>0</v>
      </c>
      <c r="G186" s="38"/>
      <c r="H186" s="44"/>
    </row>
    <row r="187" spans="1:8" s="2" customFormat="1" ht="16.8" customHeight="1">
      <c r="A187" s="38"/>
      <c r="B187" s="44"/>
      <c r="C187" s="310" t="s">
        <v>1356</v>
      </c>
      <c r="D187" s="38"/>
      <c r="E187" s="38"/>
      <c r="F187" s="38"/>
      <c r="G187" s="38"/>
      <c r="H187" s="44"/>
    </row>
    <row r="188" spans="1:8" s="2" customFormat="1" ht="16.8" customHeight="1">
      <c r="A188" s="38"/>
      <c r="B188" s="44"/>
      <c r="C188" s="308" t="s">
        <v>314</v>
      </c>
      <c r="D188" s="308" t="s">
        <v>315</v>
      </c>
      <c r="E188" s="17" t="s">
        <v>284</v>
      </c>
      <c r="F188" s="309">
        <v>363.776</v>
      </c>
      <c r="G188" s="38"/>
      <c r="H188" s="44"/>
    </row>
    <row r="189" spans="1:8" s="2" customFormat="1" ht="16.8" customHeight="1">
      <c r="A189" s="38"/>
      <c r="B189" s="44"/>
      <c r="C189" s="308" t="s">
        <v>308</v>
      </c>
      <c r="D189" s="308" t="s">
        <v>309</v>
      </c>
      <c r="E189" s="17" t="s">
        <v>284</v>
      </c>
      <c r="F189" s="309">
        <v>4707.776</v>
      </c>
      <c r="G189" s="38"/>
      <c r="H189" s="44"/>
    </row>
    <row r="190" spans="1:8" s="2" customFormat="1" ht="16.8" customHeight="1">
      <c r="A190" s="38"/>
      <c r="B190" s="44"/>
      <c r="C190" s="304" t="s">
        <v>231</v>
      </c>
      <c r="D190" s="305" t="s">
        <v>1</v>
      </c>
      <c r="E190" s="306" t="s">
        <v>1</v>
      </c>
      <c r="F190" s="307">
        <v>905.106</v>
      </c>
      <c r="G190" s="38"/>
      <c r="H190" s="44"/>
    </row>
    <row r="191" spans="1:8" s="2" customFormat="1" ht="16.8" customHeight="1">
      <c r="A191" s="38"/>
      <c r="B191" s="44"/>
      <c r="C191" s="308" t="s">
        <v>231</v>
      </c>
      <c r="D191" s="308" t="s">
        <v>784</v>
      </c>
      <c r="E191" s="17" t="s">
        <v>1</v>
      </c>
      <c r="F191" s="309">
        <v>905.106</v>
      </c>
      <c r="G191" s="38"/>
      <c r="H191" s="44"/>
    </row>
    <row r="192" spans="1:8" s="2" customFormat="1" ht="16.8" customHeight="1">
      <c r="A192" s="38"/>
      <c r="B192" s="44"/>
      <c r="C192" s="310" t="s">
        <v>1356</v>
      </c>
      <c r="D192" s="38"/>
      <c r="E192" s="38"/>
      <c r="F192" s="38"/>
      <c r="G192" s="38"/>
      <c r="H192" s="44"/>
    </row>
    <row r="193" spans="1:8" s="2" customFormat="1" ht="16.8" customHeight="1">
      <c r="A193" s="38"/>
      <c r="B193" s="44"/>
      <c r="C193" s="308" t="s">
        <v>348</v>
      </c>
      <c r="D193" s="308" t="s">
        <v>349</v>
      </c>
      <c r="E193" s="17" t="s">
        <v>284</v>
      </c>
      <c r="F193" s="309">
        <v>905.106</v>
      </c>
      <c r="G193" s="38"/>
      <c r="H193" s="44"/>
    </row>
    <row r="194" spans="1:8" s="2" customFormat="1" ht="16.8" customHeight="1">
      <c r="A194" s="38"/>
      <c r="B194" s="44"/>
      <c r="C194" s="308" t="s">
        <v>308</v>
      </c>
      <c r="D194" s="308" t="s">
        <v>309</v>
      </c>
      <c r="E194" s="17" t="s">
        <v>284</v>
      </c>
      <c r="F194" s="309">
        <v>4707.776</v>
      </c>
      <c r="G194" s="38"/>
      <c r="H194" s="44"/>
    </row>
    <row r="195" spans="1:8" s="2" customFormat="1" ht="16.8" customHeight="1">
      <c r="A195" s="38"/>
      <c r="B195" s="44"/>
      <c r="C195" s="304" t="s">
        <v>233</v>
      </c>
      <c r="D195" s="305" t="s">
        <v>1</v>
      </c>
      <c r="E195" s="306" t="s">
        <v>1</v>
      </c>
      <c r="F195" s="307">
        <v>10762</v>
      </c>
      <c r="G195" s="38"/>
      <c r="H195" s="44"/>
    </row>
    <row r="196" spans="1:8" s="2" customFormat="1" ht="16.8" customHeight="1">
      <c r="A196" s="38"/>
      <c r="B196" s="44"/>
      <c r="C196" s="308" t="s">
        <v>1</v>
      </c>
      <c r="D196" s="308" t="s">
        <v>294</v>
      </c>
      <c r="E196" s="17" t="s">
        <v>1</v>
      </c>
      <c r="F196" s="309">
        <v>0</v>
      </c>
      <c r="G196" s="38"/>
      <c r="H196" s="44"/>
    </row>
    <row r="197" spans="1:8" s="2" customFormat="1" ht="16.8" customHeight="1">
      <c r="A197" s="38"/>
      <c r="B197" s="44"/>
      <c r="C197" s="308" t="s">
        <v>233</v>
      </c>
      <c r="D197" s="308" t="s">
        <v>748</v>
      </c>
      <c r="E197" s="17" t="s">
        <v>1</v>
      </c>
      <c r="F197" s="309">
        <v>10762</v>
      </c>
      <c r="G197" s="38"/>
      <c r="H197" s="44"/>
    </row>
    <row r="198" spans="1:8" s="2" customFormat="1" ht="16.8" customHeight="1">
      <c r="A198" s="38"/>
      <c r="B198" s="44"/>
      <c r="C198" s="310" t="s">
        <v>1356</v>
      </c>
      <c r="D198" s="38"/>
      <c r="E198" s="38"/>
      <c r="F198" s="38"/>
      <c r="G198" s="38"/>
      <c r="H198" s="44"/>
    </row>
    <row r="199" spans="1:8" s="2" customFormat="1" ht="16.8" customHeight="1">
      <c r="A199" s="38"/>
      <c r="B199" s="44"/>
      <c r="C199" s="308" t="s">
        <v>290</v>
      </c>
      <c r="D199" s="308" t="s">
        <v>291</v>
      </c>
      <c r="E199" s="17" t="s">
        <v>270</v>
      </c>
      <c r="F199" s="309">
        <v>10762</v>
      </c>
      <c r="G199" s="38"/>
      <c r="H199" s="44"/>
    </row>
    <row r="200" spans="1:8" s="2" customFormat="1" ht="16.8" customHeight="1">
      <c r="A200" s="38"/>
      <c r="B200" s="44"/>
      <c r="C200" s="308" t="s">
        <v>308</v>
      </c>
      <c r="D200" s="308" t="s">
        <v>309</v>
      </c>
      <c r="E200" s="17" t="s">
        <v>284</v>
      </c>
      <c r="F200" s="309">
        <v>4707.776</v>
      </c>
      <c r="G200" s="38"/>
      <c r="H200" s="44"/>
    </row>
    <row r="201" spans="1:8" s="2" customFormat="1" ht="16.8" customHeight="1">
      <c r="A201" s="38"/>
      <c r="B201" s="44"/>
      <c r="C201" s="304" t="s">
        <v>235</v>
      </c>
      <c r="D201" s="305" t="s">
        <v>1</v>
      </c>
      <c r="E201" s="306" t="s">
        <v>1</v>
      </c>
      <c r="F201" s="307">
        <v>674</v>
      </c>
      <c r="G201" s="38"/>
      <c r="H201" s="44"/>
    </row>
    <row r="202" spans="1:8" s="2" customFormat="1" ht="16.8" customHeight="1">
      <c r="A202" s="38"/>
      <c r="B202" s="44"/>
      <c r="C202" s="308" t="s">
        <v>235</v>
      </c>
      <c r="D202" s="308" t="s">
        <v>761</v>
      </c>
      <c r="E202" s="17" t="s">
        <v>1</v>
      </c>
      <c r="F202" s="309">
        <v>674</v>
      </c>
      <c r="G202" s="38"/>
      <c r="H202" s="44"/>
    </row>
    <row r="203" spans="1:8" s="2" customFormat="1" ht="16.8" customHeight="1">
      <c r="A203" s="38"/>
      <c r="B203" s="44"/>
      <c r="C203" s="310" t="s">
        <v>1356</v>
      </c>
      <c r="D203" s="38"/>
      <c r="E203" s="38"/>
      <c r="F203" s="38"/>
      <c r="G203" s="38"/>
      <c r="H203" s="44"/>
    </row>
    <row r="204" spans="1:8" s="2" customFormat="1" ht="16.8" customHeight="1">
      <c r="A204" s="38"/>
      <c r="B204" s="44"/>
      <c r="C204" s="308" t="s">
        <v>268</v>
      </c>
      <c r="D204" s="308" t="s">
        <v>269</v>
      </c>
      <c r="E204" s="17" t="s">
        <v>270</v>
      </c>
      <c r="F204" s="309">
        <v>674</v>
      </c>
      <c r="G204" s="38"/>
      <c r="H204" s="44"/>
    </row>
    <row r="205" spans="1:8" s="2" customFormat="1" ht="16.8" customHeight="1">
      <c r="A205" s="38"/>
      <c r="B205" s="44"/>
      <c r="C205" s="308" t="s">
        <v>431</v>
      </c>
      <c r="D205" s="308" t="s">
        <v>432</v>
      </c>
      <c r="E205" s="17" t="s">
        <v>270</v>
      </c>
      <c r="F205" s="309">
        <v>7473.448</v>
      </c>
      <c r="G205" s="38"/>
      <c r="H205" s="44"/>
    </row>
    <row r="206" spans="1:8" s="2" customFormat="1" ht="16.8" customHeight="1">
      <c r="A206" s="38"/>
      <c r="B206" s="44"/>
      <c r="C206" s="308" t="s">
        <v>443</v>
      </c>
      <c r="D206" s="308" t="s">
        <v>444</v>
      </c>
      <c r="E206" s="17" t="s">
        <v>270</v>
      </c>
      <c r="F206" s="309">
        <v>7473.448</v>
      </c>
      <c r="G206" s="38"/>
      <c r="H206" s="44"/>
    </row>
    <row r="207" spans="1:8" s="2" customFormat="1" ht="16.8" customHeight="1">
      <c r="A207" s="38"/>
      <c r="B207" s="44"/>
      <c r="C207" s="304" t="s">
        <v>237</v>
      </c>
      <c r="D207" s="305" t="s">
        <v>1</v>
      </c>
      <c r="E207" s="306" t="s">
        <v>1</v>
      </c>
      <c r="F207" s="307">
        <v>711</v>
      </c>
      <c r="G207" s="38"/>
      <c r="H207" s="44"/>
    </row>
    <row r="208" spans="1:8" s="2" customFormat="1" ht="16.8" customHeight="1">
      <c r="A208" s="38"/>
      <c r="B208" s="44"/>
      <c r="C208" s="308" t="s">
        <v>237</v>
      </c>
      <c r="D208" s="308" t="s">
        <v>764</v>
      </c>
      <c r="E208" s="17" t="s">
        <v>1</v>
      </c>
      <c r="F208" s="309">
        <v>711</v>
      </c>
      <c r="G208" s="38"/>
      <c r="H208" s="44"/>
    </row>
    <row r="209" spans="1:8" s="2" customFormat="1" ht="16.8" customHeight="1">
      <c r="A209" s="38"/>
      <c r="B209" s="44"/>
      <c r="C209" s="310" t="s">
        <v>1356</v>
      </c>
      <c r="D209" s="38"/>
      <c r="E209" s="38"/>
      <c r="F209" s="38"/>
      <c r="G209" s="38"/>
      <c r="H209" s="44"/>
    </row>
    <row r="210" spans="1:8" s="2" customFormat="1" ht="16.8" customHeight="1">
      <c r="A210" s="38"/>
      <c r="B210" s="44"/>
      <c r="C210" s="308" t="s">
        <v>278</v>
      </c>
      <c r="D210" s="308" t="s">
        <v>279</v>
      </c>
      <c r="E210" s="17" t="s">
        <v>270</v>
      </c>
      <c r="F210" s="309">
        <v>711</v>
      </c>
      <c r="G210" s="38"/>
      <c r="H210" s="44"/>
    </row>
    <row r="211" spans="1:8" s="2" customFormat="1" ht="16.8" customHeight="1">
      <c r="A211" s="38"/>
      <c r="B211" s="44"/>
      <c r="C211" s="308" t="s">
        <v>268</v>
      </c>
      <c r="D211" s="308" t="s">
        <v>269</v>
      </c>
      <c r="E211" s="17" t="s">
        <v>270</v>
      </c>
      <c r="F211" s="309">
        <v>674</v>
      </c>
      <c r="G211" s="38"/>
      <c r="H211" s="44"/>
    </row>
    <row r="212" spans="1:8" s="2" customFormat="1" ht="16.8" customHeight="1">
      <c r="A212" s="38"/>
      <c r="B212" s="44"/>
      <c r="C212" s="308" t="s">
        <v>449</v>
      </c>
      <c r="D212" s="308" t="s">
        <v>450</v>
      </c>
      <c r="E212" s="17" t="s">
        <v>270</v>
      </c>
      <c r="F212" s="309">
        <v>7322</v>
      </c>
      <c r="G212" s="38"/>
      <c r="H212" s="44"/>
    </row>
    <row r="213" spans="1:8" s="2" customFormat="1" ht="12">
      <c r="A213" s="38"/>
      <c r="B213" s="44"/>
      <c r="C213" s="308" t="s">
        <v>455</v>
      </c>
      <c r="D213" s="308" t="s">
        <v>456</v>
      </c>
      <c r="E213" s="17" t="s">
        <v>270</v>
      </c>
      <c r="F213" s="309">
        <v>7322</v>
      </c>
      <c r="G213" s="38"/>
      <c r="H213" s="44"/>
    </row>
    <row r="214" spans="1:8" s="2" customFormat="1" ht="16.8" customHeight="1">
      <c r="A214" s="38"/>
      <c r="B214" s="44"/>
      <c r="C214" s="304" t="s">
        <v>254</v>
      </c>
      <c r="D214" s="305" t="s">
        <v>1</v>
      </c>
      <c r="E214" s="306" t="s">
        <v>1</v>
      </c>
      <c r="F214" s="307">
        <v>1115.5</v>
      </c>
      <c r="G214" s="38"/>
      <c r="H214" s="44"/>
    </row>
    <row r="215" spans="1:8" s="2" customFormat="1" ht="16.8" customHeight="1">
      <c r="A215" s="38"/>
      <c r="B215" s="44"/>
      <c r="C215" s="308" t="s">
        <v>254</v>
      </c>
      <c r="D215" s="308" t="s">
        <v>794</v>
      </c>
      <c r="E215" s="17" t="s">
        <v>1</v>
      </c>
      <c r="F215" s="309">
        <v>1115.5</v>
      </c>
      <c r="G215" s="38"/>
      <c r="H215" s="44"/>
    </row>
    <row r="216" spans="1:8" s="2" customFormat="1" ht="16.8" customHeight="1">
      <c r="A216" s="38"/>
      <c r="B216" s="44"/>
      <c r="C216" s="310" t="s">
        <v>1356</v>
      </c>
      <c r="D216" s="38"/>
      <c r="E216" s="38"/>
      <c r="F216" s="38"/>
      <c r="G216" s="38"/>
      <c r="H216" s="44"/>
    </row>
    <row r="217" spans="1:8" s="2" customFormat="1" ht="16.8" customHeight="1">
      <c r="A217" s="38"/>
      <c r="B217" s="44"/>
      <c r="C217" s="308" t="s">
        <v>388</v>
      </c>
      <c r="D217" s="308" t="s">
        <v>389</v>
      </c>
      <c r="E217" s="17" t="s">
        <v>270</v>
      </c>
      <c r="F217" s="309">
        <v>1115.5</v>
      </c>
      <c r="G217" s="38"/>
      <c r="H217" s="44"/>
    </row>
    <row r="218" spans="1:8" s="2" customFormat="1" ht="16.8" customHeight="1">
      <c r="A218" s="38"/>
      <c r="B218" s="44"/>
      <c r="C218" s="308" t="s">
        <v>394</v>
      </c>
      <c r="D218" s="308" t="s">
        <v>395</v>
      </c>
      <c r="E218" s="17" t="s">
        <v>270</v>
      </c>
      <c r="F218" s="309">
        <v>1115.5</v>
      </c>
      <c r="G218" s="38"/>
      <c r="H218" s="44"/>
    </row>
    <row r="219" spans="1:8" s="2" customFormat="1" ht="16.8" customHeight="1">
      <c r="A219" s="38"/>
      <c r="B219" s="44"/>
      <c r="C219" s="304" t="s">
        <v>402</v>
      </c>
      <c r="D219" s="305" t="s">
        <v>1</v>
      </c>
      <c r="E219" s="306" t="s">
        <v>1</v>
      </c>
      <c r="F219" s="307">
        <v>17640.907</v>
      </c>
      <c r="G219" s="38"/>
      <c r="H219" s="44"/>
    </row>
    <row r="220" spans="1:8" s="2" customFormat="1" ht="16.8" customHeight="1">
      <c r="A220" s="38"/>
      <c r="B220" s="44"/>
      <c r="C220" s="308" t="s">
        <v>402</v>
      </c>
      <c r="D220" s="308" t="s">
        <v>801</v>
      </c>
      <c r="E220" s="17" t="s">
        <v>1</v>
      </c>
      <c r="F220" s="309">
        <v>17640.907</v>
      </c>
      <c r="G220" s="38"/>
      <c r="H220" s="44"/>
    </row>
    <row r="221" spans="1:8" s="2" customFormat="1" ht="16.8" customHeight="1">
      <c r="A221" s="38"/>
      <c r="B221" s="44"/>
      <c r="C221" s="310" t="s">
        <v>1356</v>
      </c>
      <c r="D221" s="38"/>
      <c r="E221" s="38"/>
      <c r="F221" s="38"/>
      <c r="G221" s="38"/>
      <c r="H221" s="44"/>
    </row>
    <row r="222" spans="1:8" s="2" customFormat="1" ht="16.8" customHeight="1">
      <c r="A222" s="38"/>
      <c r="B222" s="44"/>
      <c r="C222" s="308" t="s">
        <v>398</v>
      </c>
      <c r="D222" s="308" t="s">
        <v>399</v>
      </c>
      <c r="E222" s="17" t="s">
        <v>270</v>
      </c>
      <c r="F222" s="309">
        <v>17640.907</v>
      </c>
      <c r="G222" s="38"/>
      <c r="H222" s="44"/>
    </row>
    <row r="223" spans="1:8" s="2" customFormat="1" ht="16.8" customHeight="1">
      <c r="A223" s="38"/>
      <c r="B223" s="44"/>
      <c r="C223" s="308" t="s">
        <v>405</v>
      </c>
      <c r="D223" s="308" t="s">
        <v>406</v>
      </c>
      <c r="E223" s="17" t="s">
        <v>270</v>
      </c>
      <c r="F223" s="309">
        <v>20590.491</v>
      </c>
      <c r="G223" s="38"/>
      <c r="H223" s="44"/>
    </row>
    <row r="224" spans="1:8" s="2" customFormat="1" ht="16.8" customHeight="1">
      <c r="A224" s="38"/>
      <c r="B224" s="44"/>
      <c r="C224" s="304" t="s">
        <v>238</v>
      </c>
      <c r="D224" s="305" t="s">
        <v>1</v>
      </c>
      <c r="E224" s="306" t="s">
        <v>1</v>
      </c>
      <c r="F224" s="307">
        <v>7248</v>
      </c>
      <c r="G224" s="38"/>
      <c r="H224" s="44"/>
    </row>
    <row r="225" spans="1:8" s="2" customFormat="1" ht="16.8" customHeight="1">
      <c r="A225" s="38"/>
      <c r="B225" s="44"/>
      <c r="C225" s="308" t="s">
        <v>238</v>
      </c>
      <c r="D225" s="308" t="s">
        <v>751</v>
      </c>
      <c r="E225" s="17" t="s">
        <v>1</v>
      </c>
      <c r="F225" s="309">
        <v>7248</v>
      </c>
      <c r="G225" s="38"/>
      <c r="H225" s="44"/>
    </row>
    <row r="226" spans="1:8" s="2" customFormat="1" ht="16.8" customHeight="1">
      <c r="A226" s="38"/>
      <c r="B226" s="44"/>
      <c r="C226" s="310" t="s">
        <v>1356</v>
      </c>
      <c r="D226" s="38"/>
      <c r="E226" s="38"/>
      <c r="F226" s="38"/>
      <c r="G226" s="38"/>
      <c r="H226" s="44"/>
    </row>
    <row r="227" spans="1:8" s="2" customFormat="1" ht="12">
      <c r="A227" s="38"/>
      <c r="B227" s="44"/>
      <c r="C227" s="308" t="s">
        <v>455</v>
      </c>
      <c r="D227" s="308" t="s">
        <v>456</v>
      </c>
      <c r="E227" s="17" t="s">
        <v>270</v>
      </c>
      <c r="F227" s="309">
        <v>7322</v>
      </c>
      <c r="G227" s="38"/>
      <c r="H227" s="44"/>
    </row>
    <row r="228" spans="1:8" s="2" customFormat="1" ht="16.8" customHeight="1">
      <c r="A228" s="38"/>
      <c r="B228" s="44"/>
      <c r="C228" s="308" t="s">
        <v>410</v>
      </c>
      <c r="D228" s="308" t="s">
        <v>411</v>
      </c>
      <c r="E228" s="17" t="s">
        <v>270</v>
      </c>
      <c r="F228" s="309">
        <v>8552.64</v>
      </c>
      <c r="G228" s="38"/>
      <c r="H228" s="44"/>
    </row>
    <row r="229" spans="1:8" s="2" customFormat="1" ht="16.8" customHeight="1">
      <c r="A229" s="38"/>
      <c r="B229" s="44"/>
      <c r="C229" s="308" t="s">
        <v>423</v>
      </c>
      <c r="D229" s="308" t="s">
        <v>424</v>
      </c>
      <c r="E229" s="17" t="s">
        <v>270</v>
      </c>
      <c r="F229" s="309">
        <v>9060.94</v>
      </c>
      <c r="G229" s="38"/>
      <c r="H229" s="44"/>
    </row>
    <row r="230" spans="1:8" s="2" customFormat="1" ht="16.8" customHeight="1">
      <c r="A230" s="38"/>
      <c r="B230" s="44"/>
      <c r="C230" s="308" t="s">
        <v>431</v>
      </c>
      <c r="D230" s="308" t="s">
        <v>432</v>
      </c>
      <c r="E230" s="17" t="s">
        <v>270</v>
      </c>
      <c r="F230" s="309">
        <v>7473.448</v>
      </c>
      <c r="G230" s="38"/>
      <c r="H230" s="44"/>
    </row>
    <row r="231" spans="1:8" s="2" customFormat="1" ht="16.8" customHeight="1">
      <c r="A231" s="38"/>
      <c r="B231" s="44"/>
      <c r="C231" s="308" t="s">
        <v>443</v>
      </c>
      <c r="D231" s="308" t="s">
        <v>444</v>
      </c>
      <c r="E231" s="17" t="s">
        <v>270</v>
      </c>
      <c r="F231" s="309">
        <v>7473.448</v>
      </c>
      <c r="G231" s="38"/>
      <c r="H231" s="44"/>
    </row>
    <row r="232" spans="1:8" s="2" customFormat="1" ht="16.8" customHeight="1">
      <c r="A232" s="38"/>
      <c r="B232" s="44"/>
      <c r="C232" s="308" t="s">
        <v>449</v>
      </c>
      <c r="D232" s="308" t="s">
        <v>450</v>
      </c>
      <c r="E232" s="17" t="s">
        <v>270</v>
      </c>
      <c r="F232" s="309">
        <v>7322</v>
      </c>
      <c r="G232" s="38"/>
      <c r="H232" s="44"/>
    </row>
    <row r="233" spans="1:8" s="2" customFormat="1" ht="16.8" customHeight="1">
      <c r="A233" s="38"/>
      <c r="B233" s="44"/>
      <c r="C233" s="304" t="s">
        <v>1357</v>
      </c>
      <c r="D233" s="305" t="s">
        <v>1</v>
      </c>
      <c r="E233" s="306" t="s">
        <v>1</v>
      </c>
      <c r="F233" s="307">
        <v>2809</v>
      </c>
      <c r="G233" s="38"/>
      <c r="H233" s="44"/>
    </row>
    <row r="234" spans="1:8" s="2" customFormat="1" ht="16.8" customHeight="1">
      <c r="A234" s="38"/>
      <c r="B234" s="44"/>
      <c r="C234" s="304" t="s">
        <v>240</v>
      </c>
      <c r="D234" s="305" t="s">
        <v>1</v>
      </c>
      <c r="E234" s="306" t="s">
        <v>1</v>
      </c>
      <c r="F234" s="307">
        <v>2309.16</v>
      </c>
      <c r="G234" s="38"/>
      <c r="H234" s="44"/>
    </row>
    <row r="235" spans="1:8" s="2" customFormat="1" ht="16.8" customHeight="1">
      <c r="A235" s="38"/>
      <c r="B235" s="44"/>
      <c r="C235" s="308" t="s">
        <v>240</v>
      </c>
      <c r="D235" s="308" t="s">
        <v>768</v>
      </c>
      <c r="E235" s="17" t="s">
        <v>1</v>
      </c>
      <c r="F235" s="309">
        <v>2309.16</v>
      </c>
      <c r="G235" s="38"/>
      <c r="H235" s="44"/>
    </row>
    <row r="236" spans="1:8" s="2" customFormat="1" ht="16.8" customHeight="1">
      <c r="A236" s="38"/>
      <c r="B236" s="44"/>
      <c r="C236" s="310" t="s">
        <v>1356</v>
      </c>
      <c r="D236" s="38"/>
      <c r="E236" s="38"/>
      <c r="F236" s="38"/>
      <c r="G236" s="38"/>
      <c r="H236" s="44"/>
    </row>
    <row r="237" spans="1:8" s="2" customFormat="1" ht="12">
      <c r="A237" s="38"/>
      <c r="B237" s="44"/>
      <c r="C237" s="308" t="s">
        <v>296</v>
      </c>
      <c r="D237" s="308" t="s">
        <v>297</v>
      </c>
      <c r="E237" s="17" t="s">
        <v>284</v>
      </c>
      <c r="F237" s="309">
        <v>2309.16</v>
      </c>
      <c r="G237" s="38"/>
      <c r="H237" s="44"/>
    </row>
    <row r="238" spans="1:8" s="2" customFormat="1" ht="16.8" customHeight="1">
      <c r="A238" s="38"/>
      <c r="B238" s="44"/>
      <c r="C238" s="308" t="s">
        <v>308</v>
      </c>
      <c r="D238" s="308" t="s">
        <v>309</v>
      </c>
      <c r="E238" s="17" t="s">
        <v>284</v>
      </c>
      <c r="F238" s="309">
        <v>4707.776</v>
      </c>
      <c r="G238" s="38"/>
      <c r="H238" s="44"/>
    </row>
    <row r="239" spans="1:8" s="2" customFormat="1" ht="16.8" customHeight="1">
      <c r="A239" s="38"/>
      <c r="B239" s="44"/>
      <c r="C239" s="304" t="s">
        <v>242</v>
      </c>
      <c r="D239" s="305" t="s">
        <v>1</v>
      </c>
      <c r="E239" s="306" t="s">
        <v>1</v>
      </c>
      <c r="F239" s="307">
        <v>4707.776</v>
      </c>
      <c r="G239" s="38"/>
      <c r="H239" s="44"/>
    </row>
    <row r="240" spans="1:8" s="2" customFormat="1" ht="16.8" customHeight="1">
      <c r="A240" s="38"/>
      <c r="B240" s="44"/>
      <c r="C240" s="308" t="s">
        <v>1</v>
      </c>
      <c r="D240" s="308" t="s">
        <v>774</v>
      </c>
      <c r="E240" s="17" t="s">
        <v>1</v>
      </c>
      <c r="F240" s="309">
        <v>0</v>
      </c>
      <c r="G240" s="38"/>
      <c r="H240" s="44"/>
    </row>
    <row r="241" spans="1:8" s="2" customFormat="1" ht="16.8" customHeight="1">
      <c r="A241" s="38"/>
      <c r="B241" s="44"/>
      <c r="C241" s="308" t="s">
        <v>1</v>
      </c>
      <c r="D241" s="308" t="s">
        <v>775</v>
      </c>
      <c r="E241" s="17" t="s">
        <v>1</v>
      </c>
      <c r="F241" s="309">
        <v>-267.725</v>
      </c>
      <c r="G241" s="38"/>
      <c r="H241" s="44"/>
    </row>
    <row r="242" spans="1:8" s="2" customFormat="1" ht="16.8" customHeight="1">
      <c r="A242" s="38"/>
      <c r="B242" s="44"/>
      <c r="C242" s="308" t="s">
        <v>1</v>
      </c>
      <c r="D242" s="308" t="s">
        <v>313</v>
      </c>
      <c r="E242" s="17" t="s">
        <v>1</v>
      </c>
      <c r="F242" s="309">
        <v>4975.501</v>
      </c>
      <c r="G242" s="38"/>
      <c r="H242" s="44"/>
    </row>
    <row r="243" spans="1:8" s="2" customFormat="1" ht="16.8" customHeight="1">
      <c r="A243" s="38"/>
      <c r="B243" s="44"/>
      <c r="C243" s="308" t="s">
        <v>242</v>
      </c>
      <c r="D243" s="308" t="s">
        <v>307</v>
      </c>
      <c r="E243" s="17" t="s">
        <v>1</v>
      </c>
      <c r="F243" s="309">
        <v>4707.776</v>
      </c>
      <c r="G243" s="38"/>
      <c r="H243" s="44"/>
    </row>
    <row r="244" spans="1:8" s="2" customFormat="1" ht="16.8" customHeight="1">
      <c r="A244" s="38"/>
      <c r="B244" s="44"/>
      <c r="C244" s="310" t="s">
        <v>1356</v>
      </c>
      <c r="D244" s="38"/>
      <c r="E244" s="38"/>
      <c r="F244" s="38"/>
      <c r="G244" s="38"/>
      <c r="H244" s="44"/>
    </row>
    <row r="245" spans="1:8" s="2" customFormat="1" ht="16.8" customHeight="1">
      <c r="A245" s="38"/>
      <c r="B245" s="44"/>
      <c r="C245" s="308" t="s">
        <v>308</v>
      </c>
      <c r="D245" s="308" t="s">
        <v>309</v>
      </c>
      <c r="E245" s="17" t="s">
        <v>284</v>
      </c>
      <c r="F245" s="309">
        <v>4707.776</v>
      </c>
      <c r="G245" s="38"/>
      <c r="H245" s="44"/>
    </row>
    <row r="246" spans="1:8" s="2" customFormat="1" ht="16.8" customHeight="1">
      <c r="A246" s="38"/>
      <c r="B246" s="44"/>
      <c r="C246" s="308" t="s">
        <v>336</v>
      </c>
      <c r="D246" s="308" t="s">
        <v>337</v>
      </c>
      <c r="E246" s="17" t="s">
        <v>284</v>
      </c>
      <c r="F246" s="309">
        <v>4707.776</v>
      </c>
      <c r="G246" s="38"/>
      <c r="H246" s="44"/>
    </row>
    <row r="247" spans="1:8" s="2" customFormat="1" ht="16.8" customHeight="1">
      <c r="A247" s="38"/>
      <c r="B247" s="44"/>
      <c r="C247" s="308" t="s">
        <v>341</v>
      </c>
      <c r="D247" s="308" t="s">
        <v>342</v>
      </c>
      <c r="E247" s="17" t="s">
        <v>331</v>
      </c>
      <c r="F247" s="309">
        <v>9415.552</v>
      </c>
      <c r="G247" s="38"/>
      <c r="H247" s="44"/>
    </row>
    <row r="248" spans="1:8" s="2" customFormat="1" ht="16.8" customHeight="1">
      <c r="A248" s="38"/>
      <c r="B248" s="44"/>
      <c r="C248" s="304" t="s">
        <v>244</v>
      </c>
      <c r="D248" s="305" t="s">
        <v>1</v>
      </c>
      <c r="E248" s="306" t="s">
        <v>1</v>
      </c>
      <c r="F248" s="307">
        <v>4525.53</v>
      </c>
      <c r="G248" s="38"/>
      <c r="H248" s="44"/>
    </row>
    <row r="249" spans="1:8" s="2" customFormat="1" ht="16.8" customHeight="1">
      <c r="A249" s="38"/>
      <c r="B249" s="44"/>
      <c r="C249" s="308" t="s">
        <v>244</v>
      </c>
      <c r="D249" s="308" t="s">
        <v>786</v>
      </c>
      <c r="E249" s="17" t="s">
        <v>1</v>
      </c>
      <c r="F249" s="309">
        <v>4525.53</v>
      </c>
      <c r="G249" s="38"/>
      <c r="H249" s="44"/>
    </row>
    <row r="250" spans="1:8" s="2" customFormat="1" ht="16.8" customHeight="1">
      <c r="A250" s="38"/>
      <c r="B250" s="44"/>
      <c r="C250" s="310" t="s">
        <v>1356</v>
      </c>
      <c r="D250" s="38"/>
      <c r="E250" s="38"/>
      <c r="F250" s="38"/>
      <c r="G250" s="38"/>
      <c r="H250" s="44"/>
    </row>
    <row r="251" spans="1:8" s="2" customFormat="1" ht="16.8" customHeight="1">
      <c r="A251" s="38"/>
      <c r="B251" s="44"/>
      <c r="C251" s="308" t="s">
        <v>353</v>
      </c>
      <c r="D251" s="308" t="s">
        <v>354</v>
      </c>
      <c r="E251" s="17" t="s">
        <v>270</v>
      </c>
      <c r="F251" s="309">
        <v>4525.53</v>
      </c>
      <c r="G251" s="38"/>
      <c r="H251" s="44"/>
    </row>
    <row r="252" spans="1:8" s="2" customFormat="1" ht="16.8" customHeight="1">
      <c r="A252" s="38"/>
      <c r="B252" s="44"/>
      <c r="C252" s="308" t="s">
        <v>308</v>
      </c>
      <c r="D252" s="308" t="s">
        <v>309</v>
      </c>
      <c r="E252" s="17" t="s">
        <v>284</v>
      </c>
      <c r="F252" s="309">
        <v>4707.776</v>
      </c>
      <c r="G252" s="38"/>
      <c r="H252" s="44"/>
    </row>
    <row r="253" spans="1:8" s="2" customFormat="1" ht="16.8" customHeight="1">
      <c r="A253" s="38"/>
      <c r="B253" s="44"/>
      <c r="C253" s="308" t="s">
        <v>359</v>
      </c>
      <c r="D253" s="308" t="s">
        <v>360</v>
      </c>
      <c r="E253" s="17" t="s">
        <v>270</v>
      </c>
      <c r="F253" s="309">
        <v>4525.53</v>
      </c>
      <c r="G253" s="38"/>
      <c r="H253" s="44"/>
    </row>
    <row r="254" spans="1:8" s="2" customFormat="1" ht="16.8" customHeight="1">
      <c r="A254" s="38"/>
      <c r="B254" s="44"/>
      <c r="C254" s="308" t="s">
        <v>377</v>
      </c>
      <c r="D254" s="308" t="s">
        <v>378</v>
      </c>
      <c r="E254" s="17" t="s">
        <v>270</v>
      </c>
      <c r="F254" s="309">
        <v>4525.53</v>
      </c>
      <c r="G254" s="38"/>
      <c r="H254" s="44"/>
    </row>
    <row r="255" spans="1:8" s="2" customFormat="1" ht="16.8" customHeight="1">
      <c r="A255" s="38"/>
      <c r="B255" s="44"/>
      <c r="C255" s="308" t="s">
        <v>364</v>
      </c>
      <c r="D255" s="308" t="s">
        <v>365</v>
      </c>
      <c r="E255" s="17" t="s">
        <v>366</v>
      </c>
      <c r="F255" s="309">
        <v>135.768</v>
      </c>
      <c r="G255" s="38"/>
      <c r="H255" s="44"/>
    </row>
    <row r="256" spans="1:8" s="2" customFormat="1" ht="16.8" customHeight="1">
      <c r="A256" s="38"/>
      <c r="B256" s="44"/>
      <c r="C256" s="304" t="s">
        <v>246</v>
      </c>
      <c r="D256" s="305" t="s">
        <v>1</v>
      </c>
      <c r="E256" s="306" t="s">
        <v>1</v>
      </c>
      <c r="F256" s="307">
        <v>8842.56</v>
      </c>
      <c r="G256" s="38"/>
      <c r="H256" s="44"/>
    </row>
    <row r="257" spans="1:8" s="2" customFormat="1" ht="16.8" customHeight="1">
      <c r="A257" s="38"/>
      <c r="B257" s="44"/>
      <c r="C257" s="308" t="s">
        <v>246</v>
      </c>
      <c r="D257" s="308" t="s">
        <v>429</v>
      </c>
      <c r="E257" s="17" t="s">
        <v>1</v>
      </c>
      <c r="F257" s="309">
        <v>8842.56</v>
      </c>
      <c r="G257" s="38"/>
      <c r="H257" s="44"/>
    </row>
    <row r="258" spans="1:8" s="2" customFormat="1" ht="16.8" customHeight="1">
      <c r="A258" s="38"/>
      <c r="B258" s="44"/>
      <c r="C258" s="310" t="s">
        <v>1356</v>
      </c>
      <c r="D258" s="38"/>
      <c r="E258" s="38"/>
      <c r="F258" s="38"/>
      <c r="G258" s="38"/>
      <c r="H258" s="44"/>
    </row>
    <row r="259" spans="1:8" s="2" customFormat="1" ht="16.8" customHeight="1">
      <c r="A259" s="38"/>
      <c r="B259" s="44"/>
      <c r="C259" s="308" t="s">
        <v>423</v>
      </c>
      <c r="D259" s="308" t="s">
        <v>424</v>
      </c>
      <c r="E259" s="17" t="s">
        <v>270</v>
      </c>
      <c r="F259" s="309">
        <v>9060.94</v>
      </c>
      <c r="G259" s="38"/>
      <c r="H259" s="44"/>
    </row>
    <row r="260" spans="1:8" s="2" customFormat="1" ht="16.8" customHeight="1">
      <c r="A260" s="38"/>
      <c r="B260" s="44"/>
      <c r="C260" s="308" t="s">
        <v>282</v>
      </c>
      <c r="D260" s="308" t="s">
        <v>283</v>
      </c>
      <c r="E260" s="17" t="s">
        <v>284</v>
      </c>
      <c r="F260" s="309">
        <v>1326.384</v>
      </c>
      <c r="G260" s="38"/>
      <c r="H260" s="44"/>
    </row>
    <row r="261" spans="1:8" s="2" customFormat="1" ht="12">
      <c r="A261" s="38"/>
      <c r="B261" s="44"/>
      <c r="C261" s="308" t="s">
        <v>322</v>
      </c>
      <c r="D261" s="308" t="s">
        <v>323</v>
      </c>
      <c r="E261" s="17" t="s">
        <v>284</v>
      </c>
      <c r="F261" s="309">
        <v>1768.512</v>
      </c>
      <c r="G261" s="38"/>
      <c r="H261" s="44"/>
    </row>
    <row r="262" spans="1:8" s="2" customFormat="1" ht="16.8" customHeight="1">
      <c r="A262" s="38"/>
      <c r="B262" s="44"/>
      <c r="C262" s="308" t="s">
        <v>371</v>
      </c>
      <c r="D262" s="308" t="s">
        <v>372</v>
      </c>
      <c r="E262" s="17" t="s">
        <v>270</v>
      </c>
      <c r="F262" s="309">
        <v>8842.56</v>
      </c>
      <c r="G262" s="38"/>
      <c r="H262" s="44"/>
    </row>
    <row r="263" spans="1:8" s="2" customFormat="1" ht="16.8" customHeight="1">
      <c r="A263" s="38"/>
      <c r="B263" s="44"/>
      <c r="C263" s="308" t="s">
        <v>398</v>
      </c>
      <c r="D263" s="308" t="s">
        <v>399</v>
      </c>
      <c r="E263" s="17" t="s">
        <v>270</v>
      </c>
      <c r="F263" s="309">
        <v>17640.907</v>
      </c>
      <c r="G263" s="38"/>
      <c r="H263" s="44"/>
    </row>
    <row r="264" spans="1:8" s="2" customFormat="1" ht="16.8" customHeight="1">
      <c r="A264" s="38"/>
      <c r="B264" s="44"/>
      <c r="C264" s="304" t="s">
        <v>1359</v>
      </c>
      <c r="D264" s="305" t="s">
        <v>1</v>
      </c>
      <c r="E264" s="306" t="s">
        <v>1</v>
      </c>
      <c r="F264" s="307">
        <v>7427.36</v>
      </c>
      <c r="G264" s="38"/>
      <c r="H264" s="44"/>
    </row>
    <row r="265" spans="1:8" s="2" customFormat="1" ht="16.8" customHeight="1">
      <c r="A265" s="38"/>
      <c r="B265" s="44"/>
      <c r="C265" s="304" t="s">
        <v>248</v>
      </c>
      <c r="D265" s="305" t="s">
        <v>1</v>
      </c>
      <c r="E265" s="306" t="s">
        <v>1</v>
      </c>
      <c r="F265" s="307">
        <v>219.1</v>
      </c>
      <c r="G265" s="38"/>
      <c r="H265" s="44"/>
    </row>
    <row r="266" spans="1:8" s="2" customFormat="1" ht="16.8" customHeight="1">
      <c r="A266" s="38"/>
      <c r="B266" s="44"/>
      <c r="C266" s="308" t="s">
        <v>248</v>
      </c>
      <c r="D266" s="308" t="s">
        <v>771</v>
      </c>
      <c r="E266" s="17" t="s">
        <v>1</v>
      </c>
      <c r="F266" s="309">
        <v>219.1</v>
      </c>
      <c r="G266" s="38"/>
      <c r="H266" s="44"/>
    </row>
    <row r="267" spans="1:8" s="2" customFormat="1" ht="16.8" customHeight="1">
      <c r="A267" s="38"/>
      <c r="B267" s="44"/>
      <c r="C267" s="310" t="s">
        <v>1356</v>
      </c>
      <c r="D267" s="38"/>
      <c r="E267" s="38"/>
      <c r="F267" s="38"/>
      <c r="G267" s="38"/>
      <c r="H267" s="44"/>
    </row>
    <row r="268" spans="1:8" s="2" customFormat="1" ht="12">
      <c r="A268" s="38"/>
      <c r="B268" s="44"/>
      <c r="C268" s="308" t="s">
        <v>301</v>
      </c>
      <c r="D268" s="308" t="s">
        <v>302</v>
      </c>
      <c r="E268" s="17" t="s">
        <v>284</v>
      </c>
      <c r="F268" s="309">
        <v>220.8</v>
      </c>
      <c r="G268" s="38"/>
      <c r="H268" s="44"/>
    </row>
    <row r="269" spans="1:8" s="2" customFormat="1" ht="16.8" customHeight="1">
      <c r="A269" s="38"/>
      <c r="B269" s="44"/>
      <c r="C269" s="308" t="s">
        <v>308</v>
      </c>
      <c r="D269" s="308" t="s">
        <v>309</v>
      </c>
      <c r="E269" s="17" t="s">
        <v>284</v>
      </c>
      <c r="F269" s="309">
        <v>4707.776</v>
      </c>
      <c r="G269" s="38"/>
      <c r="H269" s="44"/>
    </row>
    <row r="270" spans="1:8" s="2" customFormat="1" ht="16.8" customHeight="1">
      <c r="A270" s="38"/>
      <c r="B270" s="44"/>
      <c r="C270" s="308" t="s">
        <v>383</v>
      </c>
      <c r="D270" s="308" t="s">
        <v>384</v>
      </c>
      <c r="E270" s="17" t="s">
        <v>284</v>
      </c>
      <c r="F270" s="309">
        <v>314.208</v>
      </c>
      <c r="G270" s="38"/>
      <c r="H270" s="44"/>
    </row>
    <row r="271" spans="1:8" s="2" customFormat="1" ht="16.8" customHeight="1">
      <c r="A271" s="38"/>
      <c r="B271" s="44"/>
      <c r="C271" s="308" t="s">
        <v>388</v>
      </c>
      <c r="D271" s="308" t="s">
        <v>389</v>
      </c>
      <c r="E271" s="17" t="s">
        <v>270</v>
      </c>
      <c r="F271" s="309">
        <v>1115.5</v>
      </c>
      <c r="G271" s="38"/>
      <c r="H271" s="44"/>
    </row>
    <row r="272" spans="1:8" s="2" customFormat="1" ht="16.8" customHeight="1">
      <c r="A272" s="38"/>
      <c r="B272" s="44"/>
      <c r="C272" s="304" t="s">
        <v>250</v>
      </c>
      <c r="D272" s="305" t="s">
        <v>1</v>
      </c>
      <c r="E272" s="306" t="s">
        <v>1</v>
      </c>
      <c r="F272" s="307">
        <v>1.7</v>
      </c>
      <c r="G272" s="38"/>
      <c r="H272" s="44"/>
    </row>
    <row r="273" spans="1:8" s="2" customFormat="1" ht="16.8" customHeight="1">
      <c r="A273" s="38"/>
      <c r="B273" s="44"/>
      <c r="C273" s="308" t="s">
        <v>250</v>
      </c>
      <c r="D273" s="308" t="s">
        <v>770</v>
      </c>
      <c r="E273" s="17" t="s">
        <v>1</v>
      </c>
      <c r="F273" s="309">
        <v>1.7</v>
      </c>
      <c r="G273" s="38"/>
      <c r="H273" s="44"/>
    </row>
    <row r="274" spans="1:8" s="2" customFormat="1" ht="16.8" customHeight="1">
      <c r="A274" s="38"/>
      <c r="B274" s="44"/>
      <c r="C274" s="310" t="s">
        <v>1356</v>
      </c>
      <c r="D274" s="38"/>
      <c r="E274" s="38"/>
      <c r="F274" s="38"/>
      <c r="G274" s="38"/>
      <c r="H274" s="44"/>
    </row>
    <row r="275" spans="1:8" s="2" customFormat="1" ht="12">
      <c r="A275" s="38"/>
      <c r="B275" s="44"/>
      <c r="C275" s="308" t="s">
        <v>301</v>
      </c>
      <c r="D275" s="308" t="s">
        <v>302</v>
      </c>
      <c r="E275" s="17" t="s">
        <v>284</v>
      </c>
      <c r="F275" s="309">
        <v>220.8</v>
      </c>
      <c r="G275" s="38"/>
      <c r="H275" s="44"/>
    </row>
    <row r="276" spans="1:8" s="2" customFormat="1" ht="16.8" customHeight="1">
      <c r="A276" s="38"/>
      <c r="B276" s="44"/>
      <c r="C276" s="308" t="s">
        <v>314</v>
      </c>
      <c r="D276" s="308" t="s">
        <v>315</v>
      </c>
      <c r="E276" s="17" t="s">
        <v>284</v>
      </c>
      <c r="F276" s="309">
        <v>363.776</v>
      </c>
      <c r="G276" s="38"/>
      <c r="H276" s="44"/>
    </row>
    <row r="277" spans="1:8" s="2" customFormat="1" ht="16.8" customHeight="1">
      <c r="A277" s="38"/>
      <c r="B277" s="44"/>
      <c r="C277" s="304" t="s">
        <v>252</v>
      </c>
      <c r="D277" s="305" t="s">
        <v>1</v>
      </c>
      <c r="E277" s="306" t="s">
        <v>1</v>
      </c>
      <c r="F277" s="307">
        <v>1921</v>
      </c>
      <c r="G277" s="38"/>
      <c r="H277" s="44"/>
    </row>
    <row r="278" spans="1:8" s="2" customFormat="1" ht="16.8" customHeight="1">
      <c r="A278" s="38"/>
      <c r="B278" s="44"/>
      <c r="C278" s="308" t="s">
        <v>252</v>
      </c>
      <c r="D278" s="308" t="s">
        <v>757</v>
      </c>
      <c r="E278" s="17" t="s">
        <v>1</v>
      </c>
      <c r="F278" s="309">
        <v>1921</v>
      </c>
      <c r="G278" s="38"/>
      <c r="H278" s="44"/>
    </row>
    <row r="279" spans="1:8" s="2" customFormat="1" ht="16.8" customHeight="1">
      <c r="A279" s="38"/>
      <c r="B279" s="44"/>
      <c r="C279" s="310" t="s">
        <v>1356</v>
      </c>
      <c r="D279" s="38"/>
      <c r="E279" s="38"/>
      <c r="F279" s="38"/>
      <c r="G279" s="38"/>
      <c r="H279" s="44"/>
    </row>
    <row r="280" spans="1:8" s="2" customFormat="1" ht="16.8" customHeight="1">
      <c r="A280" s="38"/>
      <c r="B280" s="44"/>
      <c r="C280" s="308" t="s">
        <v>274</v>
      </c>
      <c r="D280" s="308" t="s">
        <v>275</v>
      </c>
      <c r="E280" s="17" t="s">
        <v>270</v>
      </c>
      <c r="F280" s="309">
        <v>1921</v>
      </c>
      <c r="G280" s="38"/>
      <c r="H280" s="44"/>
    </row>
    <row r="281" spans="1:8" s="2" customFormat="1" ht="16.8" customHeight="1">
      <c r="A281" s="38"/>
      <c r="B281" s="44"/>
      <c r="C281" s="308" t="s">
        <v>308</v>
      </c>
      <c r="D281" s="308" t="s">
        <v>309</v>
      </c>
      <c r="E281" s="17" t="s">
        <v>284</v>
      </c>
      <c r="F281" s="309">
        <v>4707.776</v>
      </c>
      <c r="G281" s="38"/>
      <c r="H281" s="44"/>
    </row>
    <row r="282" spans="1:8" s="2" customFormat="1" ht="26.4" customHeight="1">
      <c r="A282" s="38"/>
      <c r="B282" s="44"/>
      <c r="C282" s="303" t="s">
        <v>1360</v>
      </c>
      <c r="D282" s="303" t="s">
        <v>105</v>
      </c>
      <c r="E282" s="38"/>
      <c r="F282" s="38"/>
      <c r="G282" s="38"/>
      <c r="H282" s="44"/>
    </row>
    <row r="283" spans="1:8" s="2" customFormat="1" ht="16.8" customHeight="1">
      <c r="A283" s="38"/>
      <c r="B283" s="44"/>
      <c r="C283" s="304" t="s">
        <v>864</v>
      </c>
      <c r="D283" s="305" t="s">
        <v>1</v>
      </c>
      <c r="E283" s="306" t="s">
        <v>1</v>
      </c>
      <c r="F283" s="307">
        <v>48</v>
      </c>
      <c r="G283" s="38"/>
      <c r="H283" s="44"/>
    </row>
    <row r="284" spans="1:8" s="2" customFormat="1" ht="16.8" customHeight="1">
      <c r="A284" s="38"/>
      <c r="B284" s="44"/>
      <c r="C284" s="308" t="s">
        <v>864</v>
      </c>
      <c r="D284" s="308" t="s">
        <v>536</v>
      </c>
      <c r="E284" s="17" t="s">
        <v>1</v>
      </c>
      <c r="F284" s="309">
        <v>48</v>
      </c>
      <c r="G284" s="38"/>
      <c r="H284" s="44"/>
    </row>
    <row r="285" spans="1:8" s="2" customFormat="1" ht="16.8" customHeight="1">
      <c r="A285" s="38"/>
      <c r="B285" s="44"/>
      <c r="C285" s="310" t="s">
        <v>1356</v>
      </c>
      <c r="D285" s="38"/>
      <c r="E285" s="38"/>
      <c r="F285" s="38"/>
      <c r="G285" s="38"/>
      <c r="H285" s="44"/>
    </row>
    <row r="286" spans="1:8" s="2" customFormat="1" ht="16.8" customHeight="1">
      <c r="A286" s="38"/>
      <c r="B286" s="44"/>
      <c r="C286" s="308" t="s">
        <v>965</v>
      </c>
      <c r="D286" s="308" t="s">
        <v>966</v>
      </c>
      <c r="E286" s="17" t="s">
        <v>469</v>
      </c>
      <c r="F286" s="309">
        <v>48</v>
      </c>
      <c r="G286" s="38"/>
      <c r="H286" s="44"/>
    </row>
    <row r="287" spans="1:8" s="2" customFormat="1" ht="16.8" customHeight="1">
      <c r="A287" s="38"/>
      <c r="B287" s="44"/>
      <c r="C287" s="308" t="s">
        <v>951</v>
      </c>
      <c r="D287" s="308" t="s">
        <v>952</v>
      </c>
      <c r="E287" s="17" t="s">
        <v>469</v>
      </c>
      <c r="F287" s="309">
        <v>552</v>
      </c>
      <c r="G287" s="38"/>
      <c r="H287" s="44"/>
    </row>
    <row r="288" spans="1:8" s="2" customFormat="1" ht="16.8" customHeight="1">
      <c r="A288" s="38"/>
      <c r="B288" s="44"/>
      <c r="C288" s="304" t="s">
        <v>877</v>
      </c>
      <c r="D288" s="305" t="s">
        <v>1</v>
      </c>
      <c r="E288" s="306" t="s">
        <v>1</v>
      </c>
      <c r="F288" s="307">
        <v>6</v>
      </c>
      <c r="G288" s="38"/>
      <c r="H288" s="44"/>
    </row>
    <row r="289" spans="1:8" s="2" customFormat="1" ht="16.8" customHeight="1">
      <c r="A289" s="38"/>
      <c r="B289" s="44"/>
      <c r="C289" s="308" t="s">
        <v>877</v>
      </c>
      <c r="D289" s="308" t="s">
        <v>198</v>
      </c>
      <c r="E289" s="17" t="s">
        <v>1</v>
      </c>
      <c r="F289" s="309">
        <v>6</v>
      </c>
      <c r="G289" s="38"/>
      <c r="H289" s="44"/>
    </row>
    <row r="290" spans="1:8" s="2" customFormat="1" ht="16.8" customHeight="1">
      <c r="A290" s="38"/>
      <c r="B290" s="44"/>
      <c r="C290" s="310" t="s">
        <v>1356</v>
      </c>
      <c r="D290" s="38"/>
      <c r="E290" s="38"/>
      <c r="F290" s="38"/>
      <c r="G290" s="38"/>
      <c r="H290" s="44"/>
    </row>
    <row r="291" spans="1:8" s="2" customFormat="1" ht="16.8" customHeight="1">
      <c r="A291" s="38"/>
      <c r="B291" s="44"/>
      <c r="C291" s="308" t="s">
        <v>995</v>
      </c>
      <c r="D291" s="308" t="s">
        <v>996</v>
      </c>
      <c r="E291" s="17" t="s">
        <v>469</v>
      </c>
      <c r="F291" s="309">
        <v>6</v>
      </c>
      <c r="G291" s="38"/>
      <c r="H291" s="44"/>
    </row>
    <row r="292" spans="1:8" s="2" customFormat="1" ht="16.8" customHeight="1">
      <c r="A292" s="38"/>
      <c r="B292" s="44"/>
      <c r="C292" s="308" t="s">
        <v>951</v>
      </c>
      <c r="D292" s="308" t="s">
        <v>952</v>
      </c>
      <c r="E292" s="17" t="s">
        <v>469</v>
      </c>
      <c r="F292" s="309">
        <v>552</v>
      </c>
      <c r="G292" s="38"/>
      <c r="H292" s="44"/>
    </row>
    <row r="293" spans="1:8" s="2" customFormat="1" ht="16.8" customHeight="1">
      <c r="A293" s="38"/>
      <c r="B293" s="44"/>
      <c r="C293" s="304" t="s">
        <v>861</v>
      </c>
      <c r="D293" s="305" t="s">
        <v>1</v>
      </c>
      <c r="E293" s="306" t="s">
        <v>1</v>
      </c>
      <c r="F293" s="307">
        <v>71</v>
      </c>
      <c r="G293" s="38"/>
      <c r="H293" s="44"/>
    </row>
    <row r="294" spans="1:8" s="2" customFormat="1" ht="16.8" customHeight="1">
      <c r="A294" s="38"/>
      <c r="B294" s="44"/>
      <c r="C294" s="308" t="s">
        <v>861</v>
      </c>
      <c r="D294" s="308" t="s">
        <v>862</v>
      </c>
      <c r="E294" s="17" t="s">
        <v>1</v>
      </c>
      <c r="F294" s="309">
        <v>71</v>
      </c>
      <c r="G294" s="38"/>
      <c r="H294" s="44"/>
    </row>
    <row r="295" spans="1:8" s="2" customFormat="1" ht="16.8" customHeight="1">
      <c r="A295" s="38"/>
      <c r="B295" s="44"/>
      <c r="C295" s="310" t="s">
        <v>1356</v>
      </c>
      <c r="D295" s="38"/>
      <c r="E295" s="38"/>
      <c r="F295" s="38"/>
      <c r="G295" s="38"/>
      <c r="H295" s="44"/>
    </row>
    <row r="296" spans="1:8" s="2" customFormat="1" ht="16.8" customHeight="1">
      <c r="A296" s="38"/>
      <c r="B296" s="44"/>
      <c r="C296" s="308" t="s">
        <v>959</v>
      </c>
      <c r="D296" s="308" t="s">
        <v>960</v>
      </c>
      <c r="E296" s="17" t="s">
        <v>469</v>
      </c>
      <c r="F296" s="309">
        <v>71</v>
      </c>
      <c r="G296" s="38"/>
      <c r="H296" s="44"/>
    </row>
    <row r="297" spans="1:8" s="2" customFormat="1" ht="16.8" customHeight="1">
      <c r="A297" s="38"/>
      <c r="B297" s="44"/>
      <c r="C297" s="308" t="s">
        <v>951</v>
      </c>
      <c r="D297" s="308" t="s">
        <v>952</v>
      </c>
      <c r="E297" s="17" t="s">
        <v>469</v>
      </c>
      <c r="F297" s="309">
        <v>552</v>
      </c>
      <c r="G297" s="38"/>
      <c r="H297" s="44"/>
    </row>
    <row r="298" spans="1:8" s="2" customFormat="1" ht="16.8" customHeight="1">
      <c r="A298" s="38"/>
      <c r="B298" s="44"/>
      <c r="C298" s="304" t="s">
        <v>863</v>
      </c>
      <c r="D298" s="305" t="s">
        <v>1</v>
      </c>
      <c r="E298" s="306" t="s">
        <v>1</v>
      </c>
      <c r="F298" s="307">
        <v>71</v>
      </c>
      <c r="G298" s="38"/>
      <c r="H298" s="44"/>
    </row>
    <row r="299" spans="1:8" s="2" customFormat="1" ht="16.8" customHeight="1">
      <c r="A299" s="38"/>
      <c r="B299" s="44"/>
      <c r="C299" s="308" t="s">
        <v>863</v>
      </c>
      <c r="D299" s="308" t="s">
        <v>862</v>
      </c>
      <c r="E299" s="17" t="s">
        <v>1</v>
      </c>
      <c r="F299" s="309">
        <v>71</v>
      </c>
      <c r="G299" s="38"/>
      <c r="H299" s="44"/>
    </row>
    <row r="300" spans="1:8" s="2" customFormat="1" ht="16.8" customHeight="1">
      <c r="A300" s="38"/>
      <c r="B300" s="44"/>
      <c r="C300" s="310" t="s">
        <v>1356</v>
      </c>
      <c r="D300" s="38"/>
      <c r="E300" s="38"/>
      <c r="F300" s="38"/>
      <c r="G300" s="38"/>
      <c r="H300" s="44"/>
    </row>
    <row r="301" spans="1:8" s="2" customFormat="1" ht="16.8" customHeight="1">
      <c r="A301" s="38"/>
      <c r="B301" s="44"/>
      <c r="C301" s="308" t="s">
        <v>962</v>
      </c>
      <c r="D301" s="308" t="s">
        <v>963</v>
      </c>
      <c r="E301" s="17" t="s">
        <v>469</v>
      </c>
      <c r="F301" s="309">
        <v>71</v>
      </c>
      <c r="G301" s="38"/>
      <c r="H301" s="44"/>
    </row>
    <row r="302" spans="1:8" s="2" customFormat="1" ht="16.8" customHeight="1">
      <c r="A302" s="38"/>
      <c r="B302" s="44"/>
      <c r="C302" s="308" t="s">
        <v>951</v>
      </c>
      <c r="D302" s="308" t="s">
        <v>952</v>
      </c>
      <c r="E302" s="17" t="s">
        <v>469</v>
      </c>
      <c r="F302" s="309">
        <v>552</v>
      </c>
      <c r="G302" s="38"/>
      <c r="H302" s="44"/>
    </row>
    <row r="303" spans="1:8" s="2" customFormat="1" ht="16.8" customHeight="1">
      <c r="A303" s="38"/>
      <c r="B303" s="44"/>
      <c r="C303" s="304" t="s">
        <v>865</v>
      </c>
      <c r="D303" s="305" t="s">
        <v>1</v>
      </c>
      <c r="E303" s="306" t="s">
        <v>1</v>
      </c>
      <c r="F303" s="307">
        <v>48</v>
      </c>
      <c r="G303" s="38"/>
      <c r="H303" s="44"/>
    </row>
    <row r="304" spans="1:8" s="2" customFormat="1" ht="16.8" customHeight="1">
      <c r="A304" s="38"/>
      <c r="B304" s="44"/>
      <c r="C304" s="308" t="s">
        <v>865</v>
      </c>
      <c r="D304" s="308" t="s">
        <v>536</v>
      </c>
      <c r="E304" s="17" t="s">
        <v>1</v>
      </c>
      <c r="F304" s="309">
        <v>48</v>
      </c>
      <c r="G304" s="38"/>
      <c r="H304" s="44"/>
    </row>
    <row r="305" spans="1:8" s="2" customFormat="1" ht="16.8" customHeight="1">
      <c r="A305" s="38"/>
      <c r="B305" s="44"/>
      <c r="C305" s="310" t="s">
        <v>1356</v>
      </c>
      <c r="D305" s="38"/>
      <c r="E305" s="38"/>
      <c r="F305" s="38"/>
      <c r="G305" s="38"/>
      <c r="H305" s="44"/>
    </row>
    <row r="306" spans="1:8" s="2" customFormat="1" ht="16.8" customHeight="1">
      <c r="A306" s="38"/>
      <c r="B306" s="44"/>
      <c r="C306" s="308" t="s">
        <v>968</v>
      </c>
      <c r="D306" s="308" t="s">
        <v>969</v>
      </c>
      <c r="E306" s="17" t="s">
        <v>469</v>
      </c>
      <c r="F306" s="309">
        <v>48</v>
      </c>
      <c r="G306" s="38"/>
      <c r="H306" s="44"/>
    </row>
    <row r="307" spans="1:8" s="2" customFormat="1" ht="16.8" customHeight="1">
      <c r="A307" s="38"/>
      <c r="B307" s="44"/>
      <c r="C307" s="308" t="s">
        <v>951</v>
      </c>
      <c r="D307" s="308" t="s">
        <v>952</v>
      </c>
      <c r="E307" s="17" t="s">
        <v>469</v>
      </c>
      <c r="F307" s="309">
        <v>552</v>
      </c>
      <c r="G307" s="38"/>
      <c r="H307" s="44"/>
    </row>
    <row r="308" spans="1:8" s="2" customFormat="1" ht="16.8" customHeight="1">
      <c r="A308" s="38"/>
      <c r="B308" s="44"/>
      <c r="C308" s="304" t="s">
        <v>875</v>
      </c>
      <c r="D308" s="305" t="s">
        <v>1</v>
      </c>
      <c r="E308" s="306" t="s">
        <v>1</v>
      </c>
      <c r="F308" s="307">
        <v>10</v>
      </c>
      <c r="G308" s="38"/>
      <c r="H308" s="44"/>
    </row>
    <row r="309" spans="1:8" s="2" customFormat="1" ht="16.8" customHeight="1">
      <c r="A309" s="38"/>
      <c r="B309" s="44"/>
      <c r="C309" s="308" t="s">
        <v>875</v>
      </c>
      <c r="D309" s="308" t="s">
        <v>216</v>
      </c>
      <c r="E309" s="17" t="s">
        <v>1</v>
      </c>
      <c r="F309" s="309">
        <v>10</v>
      </c>
      <c r="G309" s="38"/>
      <c r="H309" s="44"/>
    </row>
    <row r="310" spans="1:8" s="2" customFormat="1" ht="16.8" customHeight="1">
      <c r="A310" s="38"/>
      <c r="B310" s="44"/>
      <c r="C310" s="310" t="s">
        <v>1356</v>
      </c>
      <c r="D310" s="38"/>
      <c r="E310" s="38"/>
      <c r="F310" s="38"/>
      <c r="G310" s="38"/>
      <c r="H310" s="44"/>
    </row>
    <row r="311" spans="1:8" s="2" customFormat="1" ht="16.8" customHeight="1">
      <c r="A311" s="38"/>
      <c r="B311" s="44"/>
      <c r="C311" s="308" t="s">
        <v>989</v>
      </c>
      <c r="D311" s="308" t="s">
        <v>990</v>
      </c>
      <c r="E311" s="17" t="s">
        <v>469</v>
      </c>
      <c r="F311" s="309">
        <v>10</v>
      </c>
      <c r="G311" s="38"/>
      <c r="H311" s="44"/>
    </row>
    <row r="312" spans="1:8" s="2" customFormat="1" ht="16.8" customHeight="1">
      <c r="A312" s="38"/>
      <c r="B312" s="44"/>
      <c r="C312" s="308" t="s">
        <v>951</v>
      </c>
      <c r="D312" s="308" t="s">
        <v>952</v>
      </c>
      <c r="E312" s="17" t="s">
        <v>469</v>
      </c>
      <c r="F312" s="309">
        <v>552</v>
      </c>
      <c r="G312" s="38"/>
      <c r="H312" s="44"/>
    </row>
    <row r="313" spans="1:8" s="2" customFormat="1" ht="16.8" customHeight="1">
      <c r="A313" s="38"/>
      <c r="B313" s="44"/>
      <c r="C313" s="304" t="s">
        <v>874</v>
      </c>
      <c r="D313" s="305" t="s">
        <v>1</v>
      </c>
      <c r="E313" s="306" t="s">
        <v>1</v>
      </c>
      <c r="F313" s="307">
        <v>11</v>
      </c>
      <c r="G313" s="38"/>
      <c r="H313" s="44"/>
    </row>
    <row r="314" spans="1:8" s="2" customFormat="1" ht="16.8" customHeight="1">
      <c r="A314" s="38"/>
      <c r="B314" s="44"/>
      <c r="C314" s="308" t="s">
        <v>874</v>
      </c>
      <c r="D314" s="308" t="s">
        <v>220</v>
      </c>
      <c r="E314" s="17" t="s">
        <v>1</v>
      </c>
      <c r="F314" s="309">
        <v>11</v>
      </c>
      <c r="G314" s="38"/>
      <c r="H314" s="44"/>
    </row>
    <row r="315" spans="1:8" s="2" customFormat="1" ht="16.8" customHeight="1">
      <c r="A315" s="38"/>
      <c r="B315" s="44"/>
      <c r="C315" s="310" t="s">
        <v>1356</v>
      </c>
      <c r="D315" s="38"/>
      <c r="E315" s="38"/>
      <c r="F315" s="38"/>
      <c r="G315" s="38"/>
      <c r="H315" s="44"/>
    </row>
    <row r="316" spans="1:8" s="2" customFormat="1" ht="16.8" customHeight="1">
      <c r="A316" s="38"/>
      <c r="B316" s="44"/>
      <c r="C316" s="308" t="s">
        <v>986</v>
      </c>
      <c r="D316" s="308" t="s">
        <v>987</v>
      </c>
      <c r="E316" s="17" t="s">
        <v>469</v>
      </c>
      <c r="F316" s="309">
        <v>11</v>
      </c>
      <c r="G316" s="38"/>
      <c r="H316" s="44"/>
    </row>
    <row r="317" spans="1:8" s="2" customFormat="1" ht="16.8" customHeight="1">
      <c r="A317" s="38"/>
      <c r="B317" s="44"/>
      <c r="C317" s="308" t="s">
        <v>951</v>
      </c>
      <c r="D317" s="308" t="s">
        <v>952</v>
      </c>
      <c r="E317" s="17" t="s">
        <v>469</v>
      </c>
      <c r="F317" s="309">
        <v>552</v>
      </c>
      <c r="G317" s="38"/>
      <c r="H317" s="44"/>
    </row>
    <row r="318" spans="1:8" s="2" customFormat="1" ht="16.8" customHeight="1">
      <c r="A318" s="38"/>
      <c r="B318" s="44"/>
      <c r="C318" s="304" t="s">
        <v>876</v>
      </c>
      <c r="D318" s="305" t="s">
        <v>1</v>
      </c>
      <c r="E318" s="306" t="s">
        <v>1</v>
      </c>
      <c r="F318" s="307">
        <v>7</v>
      </c>
      <c r="G318" s="38"/>
      <c r="H318" s="44"/>
    </row>
    <row r="319" spans="1:8" s="2" customFormat="1" ht="16.8" customHeight="1">
      <c r="A319" s="38"/>
      <c r="B319" s="44"/>
      <c r="C319" s="308" t="s">
        <v>876</v>
      </c>
      <c r="D319" s="308" t="s">
        <v>202</v>
      </c>
      <c r="E319" s="17" t="s">
        <v>1</v>
      </c>
      <c r="F319" s="309">
        <v>7</v>
      </c>
      <c r="G319" s="38"/>
      <c r="H319" s="44"/>
    </row>
    <row r="320" spans="1:8" s="2" customFormat="1" ht="16.8" customHeight="1">
      <c r="A320" s="38"/>
      <c r="B320" s="44"/>
      <c r="C320" s="310" t="s">
        <v>1356</v>
      </c>
      <c r="D320" s="38"/>
      <c r="E320" s="38"/>
      <c r="F320" s="38"/>
      <c r="G320" s="38"/>
      <c r="H320" s="44"/>
    </row>
    <row r="321" spans="1:8" s="2" customFormat="1" ht="16.8" customHeight="1">
      <c r="A321" s="38"/>
      <c r="B321" s="44"/>
      <c r="C321" s="308" t="s">
        <v>992</v>
      </c>
      <c r="D321" s="308" t="s">
        <v>993</v>
      </c>
      <c r="E321" s="17" t="s">
        <v>469</v>
      </c>
      <c r="F321" s="309">
        <v>7</v>
      </c>
      <c r="G321" s="38"/>
      <c r="H321" s="44"/>
    </row>
    <row r="322" spans="1:8" s="2" customFormat="1" ht="16.8" customHeight="1">
      <c r="A322" s="38"/>
      <c r="B322" s="44"/>
      <c r="C322" s="308" t="s">
        <v>951</v>
      </c>
      <c r="D322" s="308" t="s">
        <v>952</v>
      </c>
      <c r="E322" s="17" t="s">
        <v>469</v>
      </c>
      <c r="F322" s="309">
        <v>552</v>
      </c>
      <c r="G322" s="38"/>
      <c r="H322" s="44"/>
    </row>
    <row r="323" spans="1:8" s="2" customFormat="1" ht="16.8" customHeight="1">
      <c r="A323" s="38"/>
      <c r="B323" s="44"/>
      <c r="C323" s="304" t="s">
        <v>871</v>
      </c>
      <c r="D323" s="305" t="s">
        <v>1</v>
      </c>
      <c r="E323" s="306" t="s">
        <v>1</v>
      </c>
      <c r="F323" s="307">
        <v>63</v>
      </c>
      <c r="G323" s="38"/>
      <c r="H323" s="44"/>
    </row>
    <row r="324" spans="1:8" s="2" customFormat="1" ht="16.8" customHeight="1">
      <c r="A324" s="38"/>
      <c r="B324" s="44"/>
      <c r="C324" s="308" t="s">
        <v>871</v>
      </c>
      <c r="D324" s="308" t="s">
        <v>867</v>
      </c>
      <c r="E324" s="17" t="s">
        <v>1</v>
      </c>
      <c r="F324" s="309">
        <v>63</v>
      </c>
      <c r="G324" s="38"/>
      <c r="H324" s="44"/>
    </row>
    <row r="325" spans="1:8" s="2" customFormat="1" ht="16.8" customHeight="1">
      <c r="A325" s="38"/>
      <c r="B325" s="44"/>
      <c r="C325" s="310" t="s">
        <v>1356</v>
      </c>
      <c r="D325" s="38"/>
      <c r="E325" s="38"/>
      <c r="F325" s="38"/>
      <c r="G325" s="38"/>
      <c r="H325" s="44"/>
    </row>
    <row r="326" spans="1:8" s="2" customFormat="1" ht="16.8" customHeight="1">
      <c r="A326" s="38"/>
      <c r="B326" s="44"/>
      <c r="C326" s="308" t="s">
        <v>980</v>
      </c>
      <c r="D326" s="308" t="s">
        <v>981</v>
      </c>
      <c r="E326" s="17" t="s">
        <v>469</v>
      </c>
      <c r="F326" s="309">
        <v>63</v>
      </c>
      <c r="G326" s="38"/>
      <c r="H326" s="44"/>
    </row>
    <row r="327" spans="1:8" s="2" customFormat="1" ht="16.8" customHeight="1">
      <c r="A327" s="38"/>
      <c r="B327" s="44"/>
      <c r="C327" s="308" t="s">
        <v>951</v>
      </c>
      <c r="D327" s="308" t="s">
        <v>952</v>
      </c>
      <c r="E327" s="17" t="s">
        <v>469</v>
      </c>
      <c r="F327" s="309">
        <v>552</v>
      </c>
      <c r="G327" s="38"/>
      <c r="H327" s="44"/>
    </row>
    <row r="328" spans="1:8" s="2" customFormat="1" ht="16.8" customHeight="1">
      <c r="A328" s="38"/>
      <c r="B328" s="44"/>
      <c r="C328" s="304" t="s">
        <v>868</v>
      </c>
      <c r="D328" s="305" t="s">
        <v>1</v>
      </c>
      <c r="E328" s="306" t="s">
        <v>1</v>
      </c>
      <c r="F328" s="307">
        <v>62</v>
      </c>
      <c r="G328" s="38"/>
      <c r="H328" s="44"/>
    </row>
    <row r="329" spans="1:8" s="2" customFormat="1" ht="16.8" customHeight="1">
      <c r="A329" s="38"/>
      <c r="B329" s="44"/>
      <c r="C329" s="308" t="s">
        <v>868</v>
      </c>
      <c r="D329" s="308" t="s">
        <v>869</v>
      </c>
      <c r="E329" s="17" t="s">
        <v>1</v>
      </c>
      <c r="F329" s="309">
        <v>62</v>
      </c>
      <c r="G329" s="38"/>
      <c r="H329" s="44"/>
    </row>
    <row r="330" spans="1:8" s="2" customFormat="1" ht="16.8" customHeight="1">
      <c r="A330" s="38"/>
      <c r="B330" s="44"/>
      <c r="C330" s="310" t="s">
        <v>1356</v>
      </c>
      <c r="D330" s="38"/>
      <c r="E330" s="38"/>
      <c r="F330" s="38"/>
      <c r="G330" s="38"/>
      <c r="H330" s="44"/>
    </row>
    <row r="331" spans="1:8" s="2" customFormat="1" ht="16.8" customHeight="1">
      <c r="A331" s="38"/>
      <c r="B331" s="44"/>
      <c r="C331" s="308" t="s">
        <v>974</v>
      </c>
      <c r="D331" s="308" t="s">
        <v>975</v>
      </c>
      <c r="E331" s="17" t="s">
        <v>469</v>
      </c>
      <c r="F331" s="309">
        <v>62</v>
      </c>
      <c r="G331" s="38"/>
      <c r="H331" s="44"/>
    </row>
    <row r="332" spans="1:8" s="2" customFormat="1" ht="16.8" customHeight="1">
      <c r="A332" s="38"/>
      <c r="B332" s="44"/>
      <c r="C332" s="308" t="s">
        <v>951</v>
      </c>
      <c r="D332" s="308" t="s">
        <v>952</v>
      </c>
      <c r="E332" s="17" t="s">
        <v>469</v>
      </c>
      <c r="F332" s="309">
        <v>552</v>
      </c>
      <c r="G332" s="38"/>
      <c r="H332" s="44"/>
    </row>
    <row r="333" spans="1:8" s="2" customFormat="1" ht="16.8" customHeight="1">
      <c r="A333" s="38"/>
      <c r="B333" s="44"/>
      <c r="C333" s="304" t="s">
        <v>873</v>
      </c>
      <c r="D333" s="305" t="s">
        <v>1</v>
      </c>
      <c r="E333" s="306" t="s">
        <v>1</v>
      </c>
      <c r="F333" s="307">
        <v>30</v>
      </c>
      <c r="G333" s="38"/>
      <c r="H333" s="44"/>
    </row>
    <row r="334" spans="1:8" s="2" customFormat="1" ht="16.8" customHeight="1">
      <c r="A334" s="38"/>
      <c r="B334" s="44"/>
      <c r="C334" s="308" t="s">
        <v>873</v>
      </c>
      <c r="D334" s="308" t="s">
        <v>442</v>
      </c>
      <c r="E334" s="17" t="s">
        <v>1</v>
      </c>
      <c r="F334" s="309">
        <v>30</v>
      </c>
      <c r="G334" s="38"/>
      <c r="H334" s="44"/>
    </row>
    <row r="335" spans="1:8" s="2" customFormat="1" ht="16.8" customHeight="1">
      <c r="A335" s="38"/>
      <c r="B335" s="44"/>
      <c r="C335" s="310" t="s">
        <v>1356</v>
      </c>
      <c r="D335" s="38"/>
      <c r="E335" s="38"/>
      <c r="F335" s="38"/>
      <c r="G335" s="38"/>
      <c r="H335" s="44"/>
    </row>
    <row r="336" spans="1:8" s="2" customFormat="1" ht="16.8" customHeight="1">
      <c r="A336" s="38"/>
      <c r="B336" s="44"/>
      <c r="C336" s="308" t="s">
        <v>983</v>
      </c>
      <c r="D336" s="308" t="s">
        <v>984</v>
      </c>
      <c r="E336" s="17" t="s">
        <v>469</v>
      </c>
      <c r="F336" s="309">
        <v>30</v>
      </c>
      <c r="G336" s="38"/>
      <c r="H336" s="44"/>
    </row>
    <row r="337" spans="1:8" s="2" customFormat="1" ht="16.8" customHeight="1">
      <c r="A337" s="38"/>
      <c r="B337" s="44"/>
      <c r="C337" s="308" t="s">
        <v>951</v>
      </c>
      <c r="D337" s="308" t="s">
        <v>952</v>
      </c>
      <c r="E337" s="17" t="s">
        <v>469</v>
      </c>
      <c r="F337" s="309">
        <v>552</v>
      </c>
      <c r="G337" s="38"/>
      <c r="H337" s="44"/>
    </row>
    <row r="338" spans="1:8" s="2" customFormat="1" ht="16.8" customHeight="1">
      <c r="A338" s="38"/>
      <c r="B338" s="44"/>
      <c r="C338" s="304" t="s">
        <v>870</v>
      </c>
      <c r="D338" s="305" t="s">
        <v>1</v>
      </c>
      <c r="E338" s="306" t="s">
        <v>1</v>
      </c>
      <c r="F338" s="307">
        <v>62</v>
      </c>
      <c r="G338" s="38"/>
      <c r="H338" s="44"/>
    </row>
    <row r="339" spans="1:8" s="2" customFormat="1" ht="16.8" customHeight="1">
      <c r="A339" s="38"/>
      <c r="B339" s="44"/>
      <c r="C339" s="308" t="s">
        <v>870</v>
      </c>
      <c r="D339" s="308" t="s">
        <v>869</v>
      </c>
      <c r="E339" s="17" t="s">
        <v>1</v>
      </c>
      <c r="F339" s="309">
        <v>62</v>
      </c>
      <c r="G339" s="38"/>
      <c r="H339" s="44"/>
    </row>
    <row r="340" spans="1:8" s="2" customFormat="1" ht="16.8" customHeight="1">
      <c r="A340" s="38"/>
      <c r="B340" s="44"/>
      <c r="C340" s="310" t="s">
        <v>1356</v>
      </c>
      <c r="D340" s="38"/>
      <c r="E340" s="38"/>
      <c r="F340" s="38"/>
      <c r="G340" s="38"/>
      <c r="H340" s="44"/>
    </row>
    <row r="341" spans="1:8" s="2" customFormat="1" ht="16.8" customHeight="1">
      <c r="A341" s="38"/>
      <c r="B341" s="44"/>
      <c r="C341" s="308" t="s">
        <v>977</v>
      </c>
      <c r="D341" s="308" t="s">
        <v>978</v>
      </c>
      <c r="E341" s="17" t="s">
        <v>469</v>
      </c>
      <c r="F341" s="309">
        <v>62</v>
      </c>
      <c r="G341" s="38"/>
      <c r="H341" s="44"/>
    </row>
    <row r="342" spans="1:8" s="2" customFormat="1" ht="16.8" customHeight="1">
      <c r="A342" s="38"/>
      <c r="B342" s="44"/>
      <c r="C342" s="308" t="s">
        <v>951</v>
      </c>
      <c r="D342" s="308" t="s">
        <v>952</v>
      </c>
      <c r="E342" s="17" t="s">
        <v>469</v>
      </c>
      <c r="F342" s="309">
        <v>552</v>
      </c>
      <c r="G342" s="38"/>
      <c r="H342" s="44"/>
    </row>
    <row r="343" spans="1:8" s="2" customFormat="1" ht="16.8" customHeight="1">
      <c r="A343" s="38"/>
      <c r="B343" s="44"/>
      <c r="C343" s="304" t="s">
        <v>880</v>
      </c>
      <c r="D343" s="305" t="s">
        <v>1</v>
      </c>
      <c r="E343" s="306" t="s">
        <v>1</v>
      </c>
      <c r="F343" s="307">
        <v>1499</v>
      </c>
      <c r="G343" s="38"/>
      <c r="H343" s="44"/>
    </row>
    <row r="344" spans="1:8" s="2" customFormat="1" ht="16.8" customHeight="1">
      <c r="A344" s="38"/>
      <c r="B344" s="44"/>
      <c r="C344" s="308" t="s">
        <v>1</v>
      </c>
      <c r="D344" s="308" t="s">
        <v>946</v>
      </c>
      <c r="E344" s="17" t="s">
        <v>1</v>
      </c>
      <c r="F344" s="309">
        <v>0</v>
      </c>
      <c r="G344" s="38"/>
      <c r="H344" s="44"/>
    </row>
    <row r="345" spans="1:8" s="2" customFormat="1" ht="16.8" customHeight="1">
      <c r="A345" s="38"/>
      <c r="B345" s="44"/>
      <c r="C345" s="308" t="s">
        <v>1</v>
      </c>
      <c r="D345" s="308" t="s">
        <v>947</v>
      </c>
      <c r="E345" s="17" t="s">
        <v>1</v>
      </c>
      <c r="F345" s="309">
        <v>0</v>
      </c>
      <c r="G345" s="38"/>
      <c r="H345" s="44"/>
    </row>
    <row r="346" spans="1:8" s="2" customFormat="1" ht="16.8" customHeight="1">
      <c r="A346" s="38"/>
      <c r="B346" s="44"/>
      <c r="C346" s="308" t="s">
        <v>880</v>
      </c>
      <c r="D346" s="308" t="s">
        <v>881</v>
      </c>
      <c r="E346" s="17" t="s">
        <v>1</v>
      </c>
      <c r="F346" s="309">
        <v>1499</v>
      </c>
      <c r="G346" s="38"/>
      <c r="H346" s="44"/>
    </row>
    <row r="347" spans="1:8" s="2" customFormat="1" ht="16.8" customHeight="1">
      <c r="A347" s="38"/>
      <c r="B347" s="44"/>
      <c r="C347" s="310" t="s">
        <v>1356</v>
      </c>
      <c r="D347" s="38"/>
      <c r="E347" s="38"/>
      <c r="F347" s="38"/>
      <c r="G347" s="38"/>
      <c r="H347" s="44"/>
    </row>
    <row r="348" spans="1:8" s="2" customFormat="1" ht="16.8" customHeight="1">
      <c r="A348" s="38"/>
      <c r="B348" s="44"/>
      <c r="C348" s="308" t="s">
        <v>942</v>
      </c>
      <c r="D348" s="308" t="s">
        <v>943</v>
      </c>
      <c r="E348" s="17" t="s">
        <v>469</v>
      </c>
      <c r="F348" s="309">
        <v>1499</v>
      </c>
      <c r="G348" s="38"/>
      <c r="H348" s="44"/>
    </row>
    <row r="349" spans="1:8" s="2" customFormat="1" ht="12">
      <c r="A349" s="38"/>
      <c r="B349" s="44"/>
      <c r="C349" s="308" t="s">
        <v>892</v>
      </c>
      <c r="D349" s="308" t="s">
        <v>893</v>
      </c>
      <c r="E349" s="17" t="s">
        <v>469</v>
      </c>
      <c r="F349" s="309">
        <v>1499</v>
      </c>
      <c r="G349" s="38"/>
      <c r="H349" s="44"/>
    </row>
    <row r="350" spans="1:8" s="2" customFormat="1" ht="16.8" customHeight="1">
      <c r="A350" s="38"/>
      <c r="B350" s="44"/>
      <c r="C350" s="308" t="s">
        <v>1002</v>
      </c>
      <c r="D350" s="308" t="s">
        <v>1003</v>
      </c>
      <c r="E350" s="17" t="s">
        <v>469</v>
      </c>
      <c r="F350" s="309">
        <v>6153</v>
      </c>
      <c r="G350" s="38"/>
      <c r="H350" s="44"/>
    </row>
    <row r="351" spans="1:8" s="2" customFormat="1" ht="16.8" customHeight="1">
      <c r="A351" s="38"/>
      <c r="B351" s="44"/>
      <c r="C351" s="308" t="s">
        <v>1017</v>
      </c>
      <c r="D351" s="308" t="s">
        <v>1018</v>
      </c>
      <c r="E351" s="17" t="s">
        <v>331</v>
      </c>
      <c r="F351" s="309">
        <v>0.671</v>
      </c>
      <c r="G351" s="38"/>
      <c r="H351" s="44"/>
    </row>
    <row r="352" spans="1:8" s="2" customFormat="1" ht="16.8" customHeight="1">
      <c r="A352" s="38"/>
      <c r="B352" s="44"/>
      <c r="C352" s="308" t="s">
        <v>948</v>
      </c>
      <c r="D352" s="308" t="s">
        <v>949</v>
      </c>
      <c r="E352" s="17" t="s">
        <v>469</v>
      </c>
      <c r="F352" s="309">
        <v>1499</v>
      </c>
      <c r="G352" s="38"/>
      <c r="H352" s="44"/>
    </row>
    <row r="353" spans="1:8" s="2" customFormat="1" ht="16.8" customHeight="1">
      <c r="A353" s="38"/>
      <c r="B353" s="44"/>
      <c r="C353" s="308" t="s">
        <v>899</v>
      </c>
      <c r="D353" s="308" t="s">
        <v>900</v>
      </c>
      <c r="E353" s="17" t="s">
        <v>284</v>
      </c>
      <c r="F353" s="309">
        <v>14.99</v>
      </c>
      <c r="G353" s="38"/>
      <c r="H353" s="44"/>
    </row>
    <row r="354" spans="1:8" s="2" customFormat="1" ht="16.8" customHeight="1">
      <c r="A354" s="38"/>
      <c r="B354" s="44"/>
      <c r="C354" s="308" t="s">
        <v>904</v>
      </c>
      <c r="D354" s="308" t="s">
        <v>905</v>
      </c>
      <c r="E354" s="17" t="s">
        <v>284</v>
      </c>
      <c r="F354" s="309">
        <v>37.475</v>
      </c>
      <c r="G354" s="38"/>
      <c r="H354" s="44"/>
    </row>
    <row r="355" spans="1:8" s="2" customFormat="1" ht="16.8" customHeight="1">
      <c r="A355" s="38"/>
      <c r="B355" s="44"/>
      <c r="C355" s="304" t="s">
        <v>866</v>
      </c>
      <c r="D355" s="305" t="s">
        <v>1</v>
      </c>
      <c r="E355" s="306" t="s">
        <v>1</v>
      </c>
      <c r="F355" s="307">
        <v>63</v>
      </c>
      <c r="G355" s="38"/>
      <c r="H355" s="44"/>
    </row>
    <row r="356" spans="1:8" s="2" customFormat="1" ht="16.8" customHeight="1">
      <c r="A356" s="38"/>
      <c r="B356" s="44"/>
      <c r="C356" s="308" t="s">
        <v>866</v>
      </c>
      <c r="D356" s="308" t="s">
        <v>867</v>
      </c>
      <c r="E356" s="17" t="s">
        <v>1</v>
      </c>
      <c r="F356" s="309">
        <v>63</v>
      </c>
      <c r="G356" s="38"/>
      <c r="H356" s="44"/>
    </row>
    <row r="357" spans="1:8" s="2" customFormat="1" ht="16.8" customHeight="1">
      <c r="A357" s="38"/>
      <c r="B357" s="44"/>
      <c r="C357" s="310" t="s">
        <v>1356</v>
      </c>
      <c r="D357" s="38"/>
      <c r="E357" s="38"/>
      <c r="F357" s="38"/>
      <c r="G357" s="38"/>
      <c r="H357" s="44"/>
    </row>
    <row r="358" spans="1:8" s="2" customFormat="1" ht="16.8" customHeight="1">
      <c r="A358" s="38"/>
      <c r="B358" s="44"/>
      <c r="C358" s="308" t="s">
        <v>971</v>
      </c>
      <c r="D358" s="308" t="s">
        <v>972</v>
      </c>
      <c r="E358" s="17" t="s">
        <v>469</v>
      </c>
      <c r="F358" s="309">
        <v>63</v>
      </c>
      <c r="G358" s="38"/>
      <c r="H358" s="44"/>
    </row>
    <row r="359" spans="1:8" s="2" customFormat="1" ht="16.8" customHeight="1">
      <c r="A359" s="38"/>
      <c r="B359" s="44"/>
      <c r="C359" s="308" t="s">
        <v>951</v>
      </c>
      <c r="D359" s="308" t="s">
        <v>952</v>
      </c>
      <c r="E359" s="17" t="s">
        <v>469</v>
      </c>
      <c r="F359" s="309">
        <v>552</v>
      </c>
      <c r="G359" s="38"/>
      <c r="H359" s="44"/>
    </row>
    <row r="360" spans="1:8" s="2" customFormat="1" ht="16.8" customHeight="1">
      <c r="A360" s="38"/>
      <c r="B360" s="44"/>
      <c r="C360" s="304" t="s">
        <v>878</v>
      </c>
      <c r="D360" s="305" t="s">
        <v>1</v>
      </c>
      <c r="E360" s="306" t="s">
        <v>1</v>
      </c>
      <c r="F360" s="307">
        <v>552</v>
      </c>
      <c r="G360" s="38"/>
      <c r="H360" s="44"/>
    </row>
    <row r="361" spans="1:8" s="2" customFormat="1" ht="16.8" customHeight="1">
      <c r="A361" s="38"/>
      <c r="B361" s="44"/>
      <c r="C361" s="308" t="s">
        <v>1</v>
      </c>
      <c r="D361" s="308" t="s">
        <v>955</v>
      </c>
      <c r="E361" s="17" t="s">
        <v>1</v>
      </c>
      <c r="F361" s="309">
        <v>0</v>
      </c>
      <c r="G361" s="38"/>
      <c r="H361" s="44"/>
    </row>
    <row r="362" spans="1:8" s="2" customFormat="1" ht="16.8" customHeight="1">
      <c r="A362" s="38"/>
      <c r="B362" s="44"/>
      <c r="C362" s="308" t="s">
        <v>1</v>
      </c>
      <c r="D362" s="308" t="s">
        <v>956</v>
      </c>
      <c r="E362" s="17" t="s">
        <v>1</v>
      </c>
      <c r="F362" s="309">
        <v>0</v>
      </c>
      <c r="G362" s="38"/>
      <c r="H362" s="44"/>
    </row>
    <row r="363" spans="1:8" s="2" customFormat="1" ht="16.8" customHeight="1">
      <c r="A363" s="38"/>
      <c r="B363" s="44"/>
      <c r="C363" s="308" t="s">
        <v>1</v>
      </c>
      <c r="D363" s="308" t="s">
        <v>957</v>
      </c>
      <c r="E363" s="17" t="s">
        <v>1</v>
      </c>
      <c r="F363" s="309">
        <v>0</v>
      </c>
      <c r="G363" s="38"/>
      <c r="H363" s="44"/>
    </row>
    <row r="364" spans="1:8" s="2" customFormat="1" ht="16.8" customHeight="1">
      <c r="A364" s="38"/>
      <c r="B364" s="44"/>
      <c r="C364" s="308" t="s">
        <v>878</v>
      </c>
      <c r="D364" s="308" t="s">
        <v>958</v>
      </c>
      <c r="E364" s="17" t="s">
        <v>1</v>
      </c>
      <c r="F364" s="309">
        <v>552</v>
      </c>
      <c r="G364" s="38"/>
      <c r="H364" s="44"/>
    </row>
    <row r="365" spans="1:8" s="2" customFormat="1" ht="16.8" customHeight="1">
      <c r="A365" s="38"/>
      <c r="B365" s="44"/>
      <c r="C365" s="310" t="s">
        <v>1356</v>
      </c>
      <c r="D365" s="38"/>
      <c r="E365" s="38"/>
      <c r="F365" s="38"/>
      <c r="G365" s="38"/>
      <c r="H365" s="44"/>
    </row>
    <row r="366" spans="1:8" s="2" customFormat="1" ht="16.8" customHeight="1">
      <c r="A366" s="38"/>
      <c r="B366" s="44"/>
      <c r="C366" s="308" t="s">
        <v>951</v>
      </c>
      <c r="D366" s="308" t="s">
        <v>952</v>
      </c>
      <c r="E366" s="17" t="s">
        <v>469</v>
      </c>
      <c r="F366" s="309">
        <v>552</v>
      </c>
      <c r="G366" s="38"/>
      <c r="H366" s="44"/>
    </row>
    <row r="367" spans="1:8" s="2" customFormat="1" ht="12">
      <c r="A367" s="38"/>
      <c r="B367" s="44"/>
      <c r="C367" s="308" t="s">
        <v>909</v>
      </c>
      <c r="D367" s="308" t="s">
        <v>910</v>
      </c>
      <c r="E367" s="17" t="s">
        <v>469</v>
      </c>
      <c r="F367" s="309">
        <v>552</v>
      </c>
      <c r="G367" s="38"/>
      <c r="H367" s="44"/>
    </row>
    <row r="368" spans="1:8" s="2" customFormat="1" ht="16.8" customHeight="1">
      <c r="A368" s="38"/>
      <c r="B368" s="44"/>
      <c r="C368" s="308" t="s">
        <v>998</v>
      </c>
      <c r="D368" s="308" t="s">
        <v>999</v>
      </c>
      <c r="E368" s="17" t="s">
        <v>270</v>
      </c>
      <c r="F368" s="309">
        <v>552</v>
      </c>
      <c r="G368" s="38"/>
      <c r="H368" s="44"/>
    </row>
    <row r="369" spans="1:8" s="2" customFormat="1" ht="16.8" customHeight="1">
      <c r="A369" s="38"/>
      <c r="B369" s="44"/>
      <c r="C369" s="308" t="s">
        <v>1002</v>
      </c>
      <c r="D369" s="308" t="s">
        <v>1003</v>
      </c>
      <c r="E369" s="17" t="s">
        <v>469</v>
      </c>
      <c r="F369" s="309">
        <v>6153</v>
      </c>
      <c r="G369" s="38"/>
      <c r="H369" s="44"/>
    </row>
    <row r="370" spans="1:8" s="2" customFormat="1" ht="16.8" customHeight="1">
      <c r="A370" s="38"/>
      <c r="B370" s="44"/>
      <c r="C370" s="308" t="s">
        <v>1017</v>
      </c>
      <c r="D370" s="308" t="s">
        <v>1018</v>
      </c>
      <c r="E370" s="17" t="s">
        <v>331</v>
      </c>
      <c r="F370" s="309">
        <v>0.671</v>
      </c>
      <c r="G370" s="38"/>
      <c r="H370" s="44"/>
    </row>
    <row r="371" spans="1:8" s="2" customFormat="1" ht="16.8" customHeight="1">
      <c r="A371" s="38"/>
      <c r="B371" s="44"/>
      <c r="C371" s="308" t="s">
        <v>899</v>
      </c>
      <c r="D371" s="308" t="s">
        <v>900</v>
      </c>
      <c r="E371" s="17" t="s">
        <v>284</v>
      </c>
      <c r="F371" s="309">
        <v>12.42</v>
      </c>
      <c r="G371" s="38"/>
      <c r="H371" s="44"/>
    </row>
    <row r="372" spans="1:8" s="2" customFormat="1" ht="16.8" customHeight="1">
      <c r="A372" s="38"/>
      <c r="B372" s="44"/>
      <c r="C372" s="308" t="s">
        <v>904</v>
      </c>
      <c r="D372" s="308" t="s">
        <v>905</v>
      </c>
      <c r="E372" s="17" t="s">
        <v>284</v>
      </c>
      <c r="F372" s="309">
        <v>31.05</v>
      </c>
      <c r="G372" s="38"/>
      <c r="H372" s="44"/>
    </row>
    <row r="373" spans="1:8" s="2" customFormat="1" ht="16.8" customHeight="1">
      <c r="A373" s="38"/>
      <c r="B373" s="44"/>
      <c r="C373" s="304" t="s">
        <v>859</v>
      </c>
      <c r="D373" s="305" t="s">
        <v>1</v>
      </c>
      <c r="E373" s="306" t="s">
        <v>1</v>
      </c>
      <c r="F373" s="307">
        <v>45694</v>
      </c>
      <c r="G373" s="38"/>
      <c r="H373" s="44"/>
    </row>
    <row r="374" spans="1:8" s="2" customFormat="1" ht="16.8" customHeight="1">
      <c r="A374" s="38"/>
      <c r="B374" s="44"/>
      <c r="C374" s="308" t="s">
        <v>859</v>
      </c>
      <c r="D374" s="308" t="s">
        <v>860</v>
      </c>
      <c r="E374" s="17" t="s">
        <v>1</v>
      </c>
      <c r="F374" s="309">
        <v>45694</v>
      </c>
      <c r="G374" s="38"/>
      <c r="H374" s="44"/>
    </row>
    <row r="375" spans="1:8" s="2" customFormat="1" ht="16.8" customHeight="1">
      <c r="A375" s="38"/>
      <c r="B375" s="44"/>
      <c r="C375" s="310" t="s">
        <v>1356</v>
      </c>
      <c r="D375" s="38"/>
      <c r="E375" s="38"/>
      <c r="F375" s="38"/>
      <c r="G375" s="38"/>
      <c r="H375" s="44"/>
    </row>
    <row r="376" spans="1:8" s="2" customFormat="1" ht="16.8" customHeight="1">
      <c r="A376" s="38"/>
      <c r="B376" s="44"/>
      <c r="C376" s="308" t="s">
        <v>359</v>
      </c>
      <c r="D376" s="308" t="s">
        <v>360</v>
      </c>
      <c r="E376" s="17" t="s">
        <v>270</v>
      </c>
      <c r="F376" s="309">
        <v>45694</v>
      </c>
      <c r="G376" s="38"/>
      <c r="H376" s="44"/>
    </row>
    <row r="377" spans="1:8" s="2" customFormat="1" ht="16.8" customHeight="1">
      <c r="A377" s="38"/>
      <c r="B377" s="44"/>
      <c r="C377" s="308" t="s">
        <v>918</v>
      </c>
      <c r="D377" s="308" t="s">
        <v>919</v>
      </c>
      <c r="E377" s="17" t="s">
        <v>270</v>
      </c>
      <c r="F377" s="309">
        <v>91388</v>
      </c>
      <c r="G377" s="38"/>
      <c r="H377" s="44"/>
    </row>
    <row r="378" spans="1:8" s="2" customFormat="1" ht="16.8" customHeight="1">
      <c r="A378" s="38"/>
      <c r="B378" s="44"/>
      <c r="C378" s="308" t="s">
        <v>923</v>
      </c>
      <c r="D378" s="308" t="s">
        <v>924</v>
      </c>
      <c r="E378" s="17" t="s">
        <v>270</v>
      </c>
      <c r="F378" s="309">
        <v>45694</v>
      </c>
      <c r="G378" s="38"/>
      <c r="H378" s="44"/>
    </row>
    <row r="379" spans="1:8" s="2" customFormat="1" ht="16.8" customHeight="1">
      <c r="A379" s="38"/>
      <c r="B379" s="44"/>
      <c r="C379" s="308" t="s">
        <v>927</v>
      </c>
      <c r="D379" s="308" t="s">
        <v>928</v>
      </c>
      <c r="E379" s="17" t="s">
        <v>270</v>
      </c>
      <c r="F379" s="309">
        <v>45694</v>
      </c>
      <c r="G379" s="38"/>
      <c r="H379" s="44"/>
    </row>
    <row r="380" spans="1:8" s="2" customFormat="1" ht="16.8" customHeight="1">
      <c r="A380" s="38"/>
      <c r="B380" s="44"/>
      <c r="C380" s="308" t="s">
        <v>1007</v>
      </c>
      <c r="D380" s="308" t="s">
        <v>1008</v>
      </c>
      <c r="E380" s="17" t="s">
        <v>331</v>
      </c>
      <c r="F380" s="309">
        <v>0.914</v>
      </c>
      <c r="G380" s="38"/>
      <c r="H380" s="44"/>
    </row>
    <row r="381" spans="1:8" s="2" customFormat="1" ht="26.4" customHeight="1">
      <c r="A381" s="38"/>
      <c r="B381" s="44"/>
      <c r="C381" s="303" t="s">
        <v>1361</v>
      </c>
      <c r="D381" s="303" t="s">
        <v>108</v>
      </c>
      <c r="E381" s="38"/>
      <c r="F381" s="38"/>
      <c r="G381" s="38"/>
      <c r="H381" s="44"/>
    </row>
    <row r="382" spans="1:8" s="2" customFormat="1" ht="16.8" customHeight="1">
      <c r="A382" s="38"/>
      <c r="B382" s="44"/>
      <c r="C382" s="304" t="s">
        <v>228</v>
      </c>
      <c r="D382" s="305" t="s">
        <v>1</v>
      </c>
      <c r="E382" s="306" t="s">
        <v>1</v>
      </c>
      <c r="F382" s="307">
        <v>0</v>
      </c>
      <c r="G382" s="38"/>
      <c r="H382" s="44"/>
    </row>
    <row r="383" spans="1:8" s="2" customFormat="1" ht="16.8" customHeight="1">
      <c r="A383" s="38"/>
      <c r="B383" s="44"/>
      <c r="C383" s="304" t="s">
        <v>230</v>
      </c>
      <c r="D383" s="305" t="s">
        <v>1</v>
      </c>
      <c r="E383" s="306" t="s">
        <v>1</v>
      </c>
      <c r="F383" s="307">
        <v>0</v>
      </c>
      <c r="G383" s="38"/>
      <c r="H383" s="44"/>
    </row>
    <row r="384" spans="1:8" s="2" customFormat="1" ht="16.8" customHeight="1">
      <c r="A384" s="38"/>
      <c r="B384" s="44"/>
      <c r="C384" s="304" t="s">
        <v>231</v>
      </c>
      <c r="D384" s="305" t="s">
        <v>1</v>
      </c>
      <c r="E384" s="306" t="s">
        <v>1</v>
      </c>
      <c r="F384" s="307">
        <v>128.6</v>
      </c>
      <c r="G384" s="38"/>
      <c r="H384" s="44"/>
    </row>
    <row r="385" spans="1:8" s="2" customFormat="1" ht="16.8" customHeight="1">
      <c r="A385" s="38"/>
      <c r="B385" s="44"/>
      <c r="C385" s="304" t="s">
        <v>233</v>
      </c>
      <c r="D385" s="305" t="s">
        <v>1</v>
      </c>
      <c r="E385" s="306" t="s">
        <v>1</v>
      </c>
      <c r="F385" s="307">
        <v>606</v>
      </c>
      <c r="G385" s="38"/>
      <c r="H385" s="44"/>
    </row>
    <row r="386" spans="1:8" s="2" customFormat="1" ht="16.8" customHeight="1">
      <c r="A386" s="38"/>
      <c r="B386" s="44"/>
      <c r="C386" s="308" t="s">
        <v>1</v>
      </c>
      <c r="D386" s="308" t="s">
        <v>294</v>
      </c>
      <c r="E386" s="17" t="s">
        <v>1</v>
      </c>
      <c r="F386" s="309">
        <v>0</v>
      </c>
      <c r="G386" s="38"/>
      <c r="H386" s="44"/>
    </row>
    <row r="387" spans="1:8" s="2" customFormat="1" ht="16.8" customHeight="1">
      <c r="A387" s="38"/>
      <c r="B387" s="44"/>
      <c r="C387" s="308" t="s">
        <v>233</v>
      </c>
      <c r="D387" s="308" t="s">
        <v>1043</v>
      </c>
      <c r="E387" s="17" t="s">
        <v>1</v>
      </c>
      <c r="F387" s="309">
        <v>606</v>
      </c>
      <c r="G387" s="38"/>
      <c r="H387" s="44"/>
    </row>
    <row r="388" spans="1:8" s="2" customFormat="1" ht="16.8" customHeight="1">
      <c r="A388" s="38"/>
      <c r="B388" s="44"/>
      <c r="C388" s="310" t="s">
        <v>1356</v>
      </c>
      <c r="D388" s="38"/>
      <c r="E388" s="38"/>
      <c r="F388" s="38"/>
      <c r="G388" s="38"/>
      <c r="H388" s="44"/>
    </row>
    <row r="389" spans="1:8" s="2" customFormat="1" ht="16.8" customHeight="1">
      <c r="A389" s="38"/>
      <c r="B389" s="44"/>
      <c r="C389" s="308" t="s">
        <v>290</v>
      </c>
      <c r="D389" s="308" t="s">
        <v>291</v>
      </c>
      <c r="E389" s="17" t="s">
        <v>270</v>
      </c>
      <c r="F389" s="309">
        <v>606</v>
      </c>
      <c r="G389" s="38"/>
      <c r="H389" s="44"/>
    </row>
    <row r="390" spans="1:8" s="2" customFormat="1" ht="16.8" customHeight="1">
      <c r="A390" s="38"/>
      <c r="B390" s="44"/>
      <c r="C390" s="308" t="s">
        <v>308</v>
      </c>
      <c r="D390" s="308" t="s">
        <v>309</v>
      </c>
      <c r="E390" s="17" t="s">
        <v>284</v>
      </c>
      <c r="F390" s="309">
        <v>117.994</v>
      </c>
      <c r="G390" s="38"/>
      <c r="H390" s="44"/>
    </row>
    <row r="391" spans="1:8" s="2" customFormat="1" ht="16.8" customHeight="1">
      <c r="A391" s="38"/>
      <c r="B391" s="44"/>
      <c r="C391" s="304" t="s">
        <v>1030</v>
      </c>
      <c r="D391" s="305" t="s">
        <v>1</v>
      </c>
      <c r="E391" s="306" t="s">
        <v>1</v>
      </c>
      <c r="F391" s="307">
        <v>535.45</v>
      </c>
      <c r="G391" s="38"/>
      <c r="H391" s="44"/>
    </row>
    <row r="392" spans="1:8" s="2" customFormat="1" ht="16.8" customHeight="1">
      <c r="A392" s="38"/>
      <c r="B392" s="44"/>
      <c r="C392" s="308" t="s">
        <v>1030</v>
      </c>
      <c r="D392" s="308" t="s">
        <v>1060</v>
      </c>
      <c r="E392" s="17" t="s">
        <v>1</v>
      </c>
      <c r="F392" s="309">
        <v>535.45</v>
      </c>
      <c r="G392" s="38"/>
      <c r="H392" s="44"/>
    </row>
    <row r="393" spans="1:8" s="2" customFormat="1" ht="16.8" customHeight="1">
      <c r="A393" s="38"/>
      <c r="B393" s="44"/>
      <c r="C393" s="310" t="s">
        <v>1356</v>
      </c>
      <c r="D393" s="38"/>
      <c r="E393" s="38"/>
      <c r="F393" s="38"/>
      <c r="G393" s="38"/>
      <c r="H393" s="44"/>
    </row>
    <row r="394" spans="1:8" s="2" customFormat="1" ht="16.8" customHeight="1">
      <c r="A394" s="38"/>
      <c r="B394" s="44"/>
      <c r="C394" s="308" t="s">
        <v>1057</v>
      </c>
      <c r="D394" s="308" t="s">
        <v>315</v>
      </c>
      <c r="E394" s="17" t="s">
        <v>284</v>
      </c>
      <c r="F394" s="309">
        <v>535.45</v>
      </c>
      <c r="G394" s="38"/>
      <c r="H394" s="44"/>
    </row>
    <row r="395" spans="1:8" s="2" customFormat="1" ht="16.8" customHeight="1">
      <c r="A395" s="38"/>
      <c r="B395" s="44"/>
      <c r="C395" s="308" t="s">
        <v>1061</v>
      </c>
      <c r="D395" s="308" t="s">
        <v>1062</v>
      </c>
      <c r="E395" s="17" t="s">
        <v>331</v>
      </c>
      <c r="F395" s="309">
        <v>800.32</v>
      </c>
      <c r="G395" s="38"/>
      <c r="H395" s="44"/>
    </row>
    <row r="396" spans="1:8" s="2" customFormat="1" ht="16.8" customHeight="1">
      <c r="A396" s="38"/>
      <c r="B396" s="44"/>
      <c r="C396" s="304" t="s">
        <v>240</v>
      </c>
      <c r="D396" s="305" t="s">
        <v>1</v>
      </c>
      <c r="E396" s="306" t="s">
        <v>1</v>
      </c>
      <c r="F396" s="307">
        <v>131.75</v>
      </c>
      <c r="G396" s="38"/>
      <c r="H396" s="44"/>
    </row>
    <row r="397" spans="1:8" s="2" customFormat="1" ht="16.8" customHeight="1">
      <c r="A397" s="38"/>
      <c r="B397" s="44"/>
      <c r="C397" s="308" t="s">
        <v>240</v>
      </c>
      <c r="D397" s="308" t="s">
        <v>1045</v>
      </c>
      <c r="E397" s="17" t="s">
        <v>1</v>
      </c>
      <c r="F397" s="309">
        <v>131.75</v>
      </c>
      <c r="G397" s="38"/>
      <c r="H397" s="44"/>
    </row>
    <row r="398" spans="1:8" s="2" customFormat="1" ht="16.8" customHeight="1">
      <c r="A398" s="38"/>
      <c r="B398" s="44"/>
      <c r="C398" s="310" t="s">
        <v>1356</v>
      </c>
      <c r="D398" s="38"/>
      <c r="E398" s="38"/>
      <c r="F398" s="38"/>
      <c r="G398" s="38"/>
      <c r="H398" s="44"/>
    </row>
    <row r="399" spans="1:8" s="2" customFormat="1" ht="12">
      <c r="A399" s="38"/>
      <c r="B399" s="44"/>
      <c r="C399" s="308" t="s">
        <v>296</v>
      </c>
      <c r="D399" s="308" t="s">
        <v>297</v>
      </c>
      <c r="E399" s="17" t="s">
        <v>284</v>
      </c>
      <c r="F399" s="309">
        <v>131.75</v>
      </c>
      <c r="G399" s="38"/>
      <c r="H399" s="44"/>
    </row>
    <row r="400" spans="1:8" s="2" customFormat="1" ht="16.8" customHeight="1">
      <c r="A400" s="38"/>
      <c r="B400" s="44"/>
      <c r="C400" s="308" t="s">
        <v>1061</v>
      </c>
      <c r="D400" s="308" t="s">
        <v>1062</v>
      </c>
      <c r="E400" s="17" t="s">
        <v>331</v>
      </c>
      <c r="F400" s="309">
        <v>800.32</v>
      </c>
      <c r="G400" s="38"/>
      <c r="H400" s="44"/>
    </row>
    <row r="401" spans="1:8" s="2" customFormat="1" ht="16.8" customHeight="1">
      <c r="A401" s="38"/>
      <c r="B401" s="44"/>
      <c r="C401" s="304" t="s">
        <v>242</v>
      </c>
      <c r="D401" s="305" t="s">
        <v>1</v>
      </c>
      <c r="E401" s="306" t="s">
        <v>1</v>
      </c>
      <c r="F401" s="307">
        <v>117.994</v>
      </c>
      <c r="G401" s="38"/>
      <c r="H401" s="44"/>
    </row>
    <row r="402" spans="1:8" s="2" customFormat="1" ht="16.8" customHeight="1">
      <c r="A402" s="38"/>
      <c r="B402" s="44"/>
      <c r="C402" s="308" t="s">
        <v>242</v>
      </c>
      <c r="D402" s="308" t="s">
        <v>1056</v>
      </c>
      <c r="E402" s="17" t="s">
        <v>1</v>
      </c>
      <c r="F402" s="309">
        <v>117.994</v>
      </c>
      <c r="G402" s="38"/>
      <c r="H402" s="44"/>
    </row>
    <row r="403" spans="1:8" s="2" customFormat="1" ht="16.8" customHeight="1">
      <c r="A403" s="38"/>
      <c r="B403" s="44"/>
      <c r="C403" s="304" t="s">
        <v>244</v>
      </c>
      <c r="D403" s="305" t="s">
        <v>1</v>
      </c>
      <c r="E403" s="306" t="s">
        <v>1</v>
      </c>
      <c r="F403" s="307">
        <v>772.886</v>
      </c>
      <c r="G403" s="38"/>
      <c r="H403" s="44"/>
    </row>
    <row r="404" spans="1:8" s="2" customFormat="1" ht="16.8" customHeight="1">
      <c r="A404" s="38"/>
      <c r="B404" s="44"/>
      <c r="C404" s="310" t="s">
        <v>1356</v>
      </c>
      <c r="D404" s="38"/>
      <c r="E404" s="38"/>
      <c r="F404" s="38"/>
      <c r="G404" s="38"/>
      <c r="H404" s="44"/>
    </row>
    <row r="405" spans="1:8" s="2" customFormat="1" ht="16.8" customHeight="1">
      <c r="A405" s="38"/>
      <c r="B405" s="44"/>
      <c r="C405" s="308" t="s">
        <v>364</v>
      </c>
      <c r="D405" s="308" t="s">
        <v>365</v>
      </c>
      <c r="E405" s="17" t="s">
        <v>366</v>
      </c>
      <c r="F405" s="309">
        <v>19.142</v>
      </c>
      <c r="G405" s="38"/>
      <c r="H405" s="44"/>
    </row>
    <row r="406" spans="1:8" s="2" customFormat="1" ht="16.8" customHeight="1">
      <c r="A406" s="38"/>
      <c r="B406" s="44"/>
      <c r="C406" s="304" t="s">
        <v>248</v>
      </c>
      <c r="D406" s="305" t="s">
        <v>1</v>
      </c>
      <c r="E406" s="306" t="s">
        <v>1</v>
      </c>
      <c r="F406" s="307">
        <v>561.75</v>
      </c>
      <c r="G406" s="38"/>
      <c r="H406" s="44"/>
    </row>
    <row r="407" spans="1:8" s="2" customFormat="1" ht="16.8" customHeight="1">
      <c r="A407" s="38"/>
      <c r="B407" s="44"/>
      <c r="C407" s="304" t="s">
        <v>250</v>
      </c>
      <c r="D407" s="305" t="s">
        <v>1</v>
      </c>
      <c r="E407" s="306" t="s">
        <v>1</v>
      </c>
      <c r="F407" s="307">
        <v>6.4</v>
      </c>
      <c r="G407" s="38"/>
      <c r="H407" s="44"/>
    </row>
    <row r="408" spans="1:8" s="2" customFormat="1" ht="16.8" customHeight="1">
      <c r="A408" s="38"/>
      <c r="B408" s="44"/>
      <c r="C408" s="304" t="s">
        <v>1033</v>
      </c>
      <c r="D408" s="305" t="s">
        <v>1</v>
      </c>
      <c r="E408" s="306" t="s">
        <v>1</v>
      </c>
      <c r="F408" s="307">
        <v>0.84</v>
      </c>
      <c r="G408" s="38"/>
      <c r="H408" s="44"/>
    </row>
    <row r="409" spans="1:8" s="2" customFormat="1" ht="16.8" customHeight="1">
      <c r="A409" s="38"/>
      <c r="B409" s="44"/>
      <c r="C409" s="308" t="s">
        <v>1</v>
      </c>
      <c r="D409" s="308" t="s">
        <v>1053</v>
      </c>
      <c r="E409" s="17" t="s">
        <v>1</v>
      </c>
      <c r="F409" s="309">
        <v>0</v>
      </c>
      <c r="G409" s="38"/>
      <c r="H409" s="44"/>
    </row>
    <row r="410" spans="1:8" s="2" customFormat="1" ht="16.8" customHeight="1">
      <c r="A410" s="38"/>
      <c r="B410" s="44"/>
      <c r="C410" s="308" t="s">
        <v>1033</v>
      </c>
      <c r="D410" s="308" t="s">
        <v>1054</v>
      </c>
      <c r="E410" s="17" t="s">
        <v>1</v>
      </c>
      <c r="F410" s="309">
        <v>0.84</v>
      </c>
      <c r="G410" s="38"/>
      <c r="H410" s="44"/>
    </row>
    <row r="411" spans="1:8" s="2" customFormat="1" ht="16.8" customHeight="1">
      <c r="A411" s="38"/>
      <c r="B411" s="44"/>
      <c r="C411" s="310" t="s">
        <v>1356</v>
      </c>
      <c r="D411" s="38"/>
      <c r="E411" s="38"/>
      <c r="F411" s="38"/>
      <c r="G411" s="38"/>
      <c r="H411" s="44"/>
    </row>
    <row r="412" spans="1:8" s="2" customFormat="1" ht="12">
      <c r="A412" s="38"/>
      <c r="B412" s="44"/>
      <c r="C412" s="308" t="s">
        <v>301</v>
      </c>
      <c r="D412" s="308" t="s">
        <v>302</v>
      </c>
      <c r="E412" s="17" t="s">
        <v>284</v>
      </c>
      <c r="F412" s="309">
        <v>0.84</v>
      </c>
      <c r="G412" s="38"/>
      <c r="H412" s="44"/>
    </row>
    <row r="413" spans="1:8" s="2" customFormat="1" ht="16.8" customHeight="1">
      <c r="A413" s="38"/>
      <c r="B413" s="44"/>
      <c r="C413" s="308" t="s">
        <v>1061</v>
      </c>
      <c r="D413" s="308" t="s">
        <v>1062</v>
      </c>
      <c r="E413" s="17" t="s">
        <v>331</v>
      </c>
      <c r="F413" s="309">
        <v>800.32</v>
      </c>
      <c r="G413" s="38"/>
      <c r="H413" s="44"/>
    </row>
    <row r="414" spans="1:8" s="2" customFormat="1" ht="16.8" customHeight="1">
      <c r="A414" s="38"/>
      <c r="B414" s="44"/>
      <c r="C414" s="304" t="s">
        <v>252</v>
      </c>
      <c r="D414" s="305" t="s">
        <v>1</v>
      </c>
      <c r="E414" s="306" t="s">
        <v>1</v>
      </c>
      <c r="F414" s="307">
        <v>1129</v>
      </c>
      <c r="G414" s="38"/>
      <c r="H414" s="44"/>
    </row>
    <row r="415" spans="1:8" s="2" customFormat="1" ht="16.8" customHeight="1">
      <c r="A415" s="38"/>
      <c r="B415" s="44"/>
      <c r="C415" s="304" t="s">
        <v>859</v>
      </c>
      <c r="D415" s="305" t="s">
        <v>1</v>
      </c>
      <c r="E415" s="306" t="s">
        <v>1</v>
      </c>
      <c r="F415" s="307">
        <v>638.064</v>
      </c>
      <c r="G415" s="38"/>
      <c r="H415" s="44"/>
    </row>
    <row r="416" spans="1:8" s="2" customFormat="1" ht="16.8" customHeight="1">
      <c r="A416" s="38"/>
      <c r="B416" s="44"/>
      <c r="C416" s="308" t="s">
        <v>859</v>
      </c>
      <c r="D416" s="308" t="s">
        <v>1082</v>
      </c>
      <c r="E416" s="17" t="s">
        <v>1</v>
      </c>
      <c r="F416" s="309">
        <v>638.064</v>
      </c>
      <c r="G416" s="38"/>
      <c r="H416" s="44"/>
    </row>
    <row r="417" spans="1:8" s="2" customFormat="1" ht="16.8" customHeight="1">
      <c r="A417" s="38"/>
      <c r="B417" s="44"/>
      <c r="C417" s="310" t="s">
        <v>1356</v>
      </c>
      <c r="D417" s="38"/>
      <c r="E417" s="38"/>
      <c r="F417" s="38"/>
      <c r="G417" s="38"/>
      <c r="H417" s="44"/>
    </row>
    <row r="418" spans="1:8" s="2" customFormat="1" ht="12">
      <c r="A418" s="38"/>
      <c r="B418" s="44"/>
      <c r="C418" s="308" t="s">
        <v>1078</v>
      </c>
      <c r="D418" s="308" t="s">
        <v>1079</v>
      </c>
      <c r="E418" s="17" t="s">
        <v>270</v>
      </c>
      <c r="F418" s="309">
        <v>638.064</v>
      </c>
      <c r="G418" s="38"/>
      <c r="H418" s="44"/>
    </row>
    <row r="419" spans="1:8" s="2" customFormat="1" ht="16.8" customHeight="1">
      <c r="A419" s="38"/>
      <c r="B419" s="44"/>
      <c r="C419" s="308" t="s">
        <v>308</v>
      </c>
      <c r="D419" s="308" t="s">
        <v>309</v>
      </c>
      <c r="E419" s="17" t="s">
        <v>284</v>
      </c>
      <c r="F419" s="309">
        <v>117.994</v>
      </c>
      <c r="G419" s="38"/>
      <c r="H419" s="44"/>
    </row>
    <row r="420" spans="1:8" s="2" customFormat="1" ht="16.8" customHeight="1">
      <c r="A420" s="38"/>
      <c r="B420" s="44"/>
      <c r="C420" s="308" t="s">
        <v>359</v>
      </c>
      <c r="D420" s="308" t="s">
        <v>360</v>
      </c>
      <c r="E420" s="17" t="s">
        <v>270</v>
      </c>
      <c r="F420" s="309">
        <v>638.064</v>
      </c>
      <c r="G420" s="38"/>
      <c r="H420" s="44"/>
    </row>
    <row r="421" spans="1:8" s="2" customFormat="1" ht="16.8" customHeight="1">
      <c r="A421" s="38"/>
      <c r="B421" s="44"/>
      <c r="C421" s="304" t="s">
        <v>1036</v>
      </c>
      <c r="D421" s="305" t="s">
        <v>1</v>
      </c>
      <c r="E421" s="306" t="s">
        <v>1</v>
      </c>
      <c r="F421" s="307">
        <v>2.7</v>
      </c>
      <c r="G421" s="38"/>
      <c r="H421" s="44"/>
    </row>
    <row r="422" spans="1:8" s="2" customFormat="1" ht="16.8" customHeight="1">
      <c r="A422" s="38"/>
      <c r="B422" s="44"/>
      <c r="C422" s="308" t="s">
        <v>1</v>
      </c>
      <c r="D422" s="308" t="s">
        <v>1050</v>
      </c>
      <c r="E422" s="17" t="s">
        <v>1</v>
      </c>
      <c r="F422" s="309">
        <v>0</v>
      </c>
      <c r="G422" s="38"/>
      <c r="H422" s="44"/>
    </row>
    <row r="423" spans="1:8" s="2" customFormat="1" ht="16.8" customHeight="1">
      <c r="A423" s="38"/>
      <c r="B423" s="44"/>
      <c r="C423" s="308" t="s">
        <v>1036</v>
      </c>
      <c r="D423" s="308" t="s">
        <v>1051</v>
      </c>
      <c r="E423" s="17" t="s">
        <v>1</v>
      </c>
      <c r="F423" s="309">
        <v>2.7</v>
      </c>
      <c r="G423" s="38"/>
      <c r="H423" s="44"/>
    </row>
    <row r="424" spans="1:8" s="2" customFormat="1" ht="16.8" customHeight="1">
      <c r="A424" s="38"/>
      <c r="B424" s="44"/>
      <c r="C424" s="310" t="s">
        <v>1356</v>
      </c>
      <c r="D424" s="38"/>
      <c r="E424" s="38"/>
      <c r="F424" s="38"/>
      <c r="G424" s="38"/>
      <c r="H424" s="44"/>
    </row>
    <row r="425" spans="1:8" s="2" customFormat="1" ht="16.8" customHeight="1">
      <c r="A425" s="38"/>
      <c r="B425" s="44"/>
      <c r="C425" s="308" t="s">
        <v>1046</v>
      </c>
      <c r="D425" s="308" t="s">
        <v>1047</v>
      </c>
      <c r="E425" s="17" t="s">
        <v>284</v>
      </c>
      <c r="F425" s="309">
        <v>2.7</v>
      </c>
      <c r="G425" s="38"/>
      <c r="H425" s="44"/>
    </row>
    <row r="426" spans="1:8" s="2" customFormat="1" ht="16.8" customHeight="1">
      <c r="A426" s="38"/>
      <c r="B426" s="44"/>
      <c r="C426" s="308" t="s">
        <v>1061</v>
      </c>
      <c r="D426" s="308" t="s">
        <v>1062</v>
      </c>
      <c r="E426" s="17" t="s">
        <v>331</v>
      </c>
      <c r="F426" s="309">
        <v>800.32</v>
      </c>
      <c r="G426" s="38"/>
      <c r="H426" s="44"/>
    </row>
    <row r="427" spans="1:8" s="2" customFormat="1" ht="26.4" customHeight="1">
      <c r="A427" s="38"/>
      <c r="B427" s="44"/>
      <c r="C427" s="303" t="s">
        <v>1362</v>
      </c>
      <c r="D427" s="303" t="s">
        <v>111</v>
      </c>
      <c r="E427" s="38"/>
      <c r="F427" s="38"/>
      <c r="G427" s="38"/>
      <c r="H427" s="44"/>
    </row>
    <row r="428" spans="1:8" s="2" customFormat="1" ht="16.8" customHeight="1">
      <c r="A428" s="38"/>
      <c r="B428" s="44"/>
      <c r="C428" s="304" t="s">
        <v>859</v>
      </c>
      <c r="D428" s="305" t="s">
        <v>1</v>
      </c>
      <c r="E428" s="306" t="s">
        <v>1</v>
      </c>
      <c r="F428" s="307">
        <v>45694</v>
      </c>
      <c r="G428" s="38"/>
      <c r="H428" s="44"/>
    </row>
    <row r="429" spans="1:8" s="2" customFormat="1" ht="16.8" customHeight="1">
      <c r="A429" s="38"/>
      <c r="B429" s="44"/>
      <c r="C429" s="310" t="s">
        <v>1356</v>
      </c>
      <c r="D429" s="38"/>
      <c r="E429" s="38"/>
      <c r="F429" s="38"/>
      <c r="G429" s="38"/>
      <c r="H429" s="44"/>
    </row>
    <row r="430" spans="1:8" s="2" customFormat="1" ht="16.8" customHeight="1">
      <c r="A430" s="38"/>
      <c r="B430" s="44"/>
      <c r="C430" s="308" t="s">
        <v>1112</v>
      </c>
      <c r="D430" s="308" t="s">
        <v>1113</v>
      </c>
      <c r="E430" s="17" t="s">
        <v>933</v>
      </c>
      <c r="F430" s="309">
        <v>22.847</v>
      </c>
      <c r="G430" s="38"/>
      <c r="H430" s="44"/>
    </row>
    <row r="431" spans="1:8" s="2" customFormat="1" ht="16.8" customHeight="1">
      <c r="A431" s="38"/>
      <c r="B431" s="44"/>
      <c r="C431" s="308" t="s">
        <v>1126</v>
      </c>
      <c r="D431" s="308" t="s">
        <v>1127</v>
      </c>
      <c r="E431" s="17" t="s">
        <v>270</v>
      </c>
      <c r="F431" s="309">
        <v>45694</v>
      </c>
      <c r="G431" s="38"/>
      <c r="H431" s="44"/>
    </row>
    <row r="432" spans="1:8" s="2" customFormat="1" ht="26.4" customHeight="1">
      <c r="A432" s="38"/>
      <c r="B432" s="44"/>
      <c r="C432" s="303" t="s">
        <v>1363</v>
      </c>
      <c r="D432" s="303" t="s">
        <v>114</v>
      </c>
      <c r="E432" s="38"/>
      <c r="F432" s="38"/>
      <c r="G432" s="38"/>
      <c r="H432" s="44"/>
    </row>
    <row r="433" spans="1:8" s="2" customFormat="1" ht="16.8" customHeight="1">
      <c r="A433" s="38"/>
      <c r="B433" s="44"/>
      <c r="C433" s="304" t="s">
        <v>859</v>
      </c>
      <c r="D433" s="305" t="s">
        <v>1</v>
      </c>
      <c r="E433" s="306" t="s">
        <v>1</v>
      </c>
      <c r="F433" s="307">
        <v>45694</v>
      </c>
      <c r="G433" s="38"/>
      <c r="H433" s="44"/>
    </row>
    <row r="434" spans="1:8" s="2" customFormat="1" ht="16.8" customHeight="1">
      <c r="A434" s="38"/>
      <c r="B434" s="44"/>
      <c r="C434" s="310" t="s">
        <v>1356</v>
      </c>
      <c r="D434" s="38"/>
      <c r="E434" s="38"/>
      <c r="F434" s="38"/>
      <c r="G434" s="38"/>
      <c r="H434" s="44"/>
    </row>
    <row r="435" spans="1:8" s="2" customFormat="1" ht="16.8" customHeight="1">
      <c r="A435" s="38"/>
      <c r="B435" s="44"/>
      <c r="C435" s="308" t="s">
        <v>1112</v>
      </c>
      <c r="D435" s="308" t="s">
        <v>1113</v>
      </c>
      <c r="E435" s="17" t="s">
        <v>933</v>
      </c>
      <c r="F435" s="309">
        <v>22.847</v>
      </c>
      <c r="G435" s="38"/>
      <c r="H435" s="44"/>
    </row>
    <row r="436" spans="1:8" s="2" customFormat="1" ht="16.8" customHeight="1">
      <c r="A436" s="38"/>
      <c r="B436" s="44"/>
      <c r="C436" s="308" t="s">
        <v>1126</v>
      </c>
      <c r="D436" s="308" t="s">
        <v>1127</v>
      </c>
      <c r="E436" s="17" t="s">
        <v>270</v>
      </c>
      <c r="F436" s="309">
        <v>45694</v>
      </c>
      <c r="G436" s="38"/>
      <c r="H436" s="44"/>
    </row>
    <row r="437" spans="1:8" s="2" customFormat="1" ht="26.4" customHeight="1">
      <c r="A437" s="38"/>
      <c r="B437" s="44"/>
      <c r="C437" s="303" t="s">
        <v>1364</v>
      </c>
      <c r="D437" s="303" t="s">
        <v>117</v>
      </c>
      <c r="E437" s="38"/>
      <c r="F437" s="38"/>
      <c r="G437" s="38"/>
      <c r="H437" s="44"/>
    </row>
    <row r="438" spans="1:8" s="2" customFormat="1" ht="16.8" customHeight="1">
      <c r="A438" s="38"/>
      <c r="B438" s="44"/>
      <c r="C438" s="304" t="s">
        <v>859</v>
      </c>
      <c r="D438" s="305" t="s">
        <v>1</v>
      </c>
      <c r="E438" s="306" t="s">
        <v>1</v>
      </c>
      <c r="F438" s="307">
        <v>45694</v>
      </c>
      <c r="G438" s="38"/>
      <c r="H438" s="44"/>
    </row>
    <row r="439" spans="1:8" s="2" customFormat="1" ht="16.8" customHeight="1">
      <c r="A439" s="38"/>
      <c r="B439" s="44"/>
      <c r="C439" s="310" t="s">
        <v>1356</v>
      </c>
      <c r="D439" s="38"/>
      <c r="E439" s="38"/>
      <c r="F439" s="38"/>
      <c r="G439" s="38"/>
      <c r="H439" s="44"/>
    </row>
    <row r="440" spans="1:8" s="2" customFormat="1" ht="16.8" customHeight="1">
      <c r="A440" s="38"/>
      <c r="B440" s="44"/>
      <c r="C440" s="308" t="s">
        <v>1112</v>
      </c>
      <c r="D440" s="308" t="s">
        <v>1113</v>
      </c>
      <c r="E440" s="17" t="s">
        <v>933</v>
      </c>
      <c r="F440" s="309">
        <v>22.847</v>
      </c>
      <c r="G440" s="38"/>
      <c r="H440" s="44"/>
    </row>
    <row r="441" spans="1:8" s="2" customFormat="1" ht="16.8" customHeight="1">
      <c r="A441" s="38"/>
      <c r="B441" s="44"/>
      <c r="C441" s="308" t="s">
        <v>1126</v>
      </c>
      <c r="D441" s="308" t="s">
        <v>1127</v>
      </c>
      <c r="E441" s="17" t="s">
        <v>270</v>
      </c>
      <c r="F441" s="309">
        <v>45694</v>
      </c>
      <c r="G441" s="38"/>
      <c r="H441" s="44"/>
    </row>
    <row r="442" spans="1:8" s="2" customFormat="1" ht="26.4" customHeight="1">
      <c r="A442" s="38"/>
      <c r="B442" s="44"/>
      <c r="C442" s="303" t="s">
        <v>1365</v>
      </c>
      <c r="D442" s="303" t="s">
        <v>120</v>
      </c>
      <c r="E442" s="38"/>
      <c r="F442" s="38"/>
      <c r="G442" s="38"/>
      <c r="H442" s="44"/>
    </row>
    <row r="443" spans="1:8" s="2" customFormat="1" ht="16.8" customHeight="1">
      <c r="A443" s="38"/>
      <c r="B443" s="44"/>
      <c r="C443" s="304" t="s">
        <v>864</v>
      </c>
      <c r="D443" s="305" t="s">
        <v>1</v>
      </c>
      <c r="E443" s="306" t="s">
        <v>1</v>
      </c>
      <c r="F443" s="307">
        <v>25</v>
      </c>
      <c r="G443" s="38"/>
      <c r="H443" s="44"/>
    </row>
    <row r="444" spans="1:8" s="2" customFormat="1" ht="16.8" customHeight="1">
      <c r="A444" s="38"/>
      <c r="B444" s="44"/>
      <c r="C444" s="308" t="s">
        <v>864</v>
      </c>
      <c r="D444" s="308" t="s">
        <v>409</v>
      </c>
      <c r="E444" s="17" t="s">
        <v>1</v>
      </c>
      <c r="F444" s="309">
        <v>25</v>
      </c>
      <c r="G444" s="38"/>
      <c r="H444" s="44"/>
    </row>
    <row r="445" spans="1:8" s="2" customFormat="1" ht="16.8" customHeight="1">
      <c r="A445" s="38"/>
      <c r="B445" s="44"/>
      <c r="C445" s="310" t="s">
        <v>1356</v>
      </c>
      <c r="D445" s="38"/>
      <c r="E445" s="38"/>
      <c r="F445" s="38"/>
      <c r="G445" s="38"/>
      <c r="H445" s="44"/>
    </row>
    <row r="446" spans="1:8" s="2" customFormat="1" ht="16.8" customHeight="1">
      <c r="A446" s="38"/>
      <c r="B446" s="44"/>
      <c r="C446" s="308" t="s">
        <v>965</v>
      </c>
      <c r="D446" s="308" t="s">
        <v>966</v>
      </c>
      <c r="E446" s="17" t="s">
        <v>469</v>
      </c>
      <c r="F446" s="309">
        <v>25</v>
      </c>
      <c r="G446" s="38"/>
      <c r="H446" s="44"/>
    </row>
    <row r="447" spans="1:8" s="2" customFormat="1" ht="16.8" customHeight="1">
      <c r="A447" s="38"/>
      <c r="B447" s="44"/>
      <c r="C447" s="308" t="s">
        <v>1224</v>
      </c>
      <c r="D447" s="308" t="s">
        <v>1225</v>
      </c>
      <c r="E447" s="17" t="s">
        <v>469</v>
      </c>
      <c r="F447" s="309">
        <v>196</v>
      </c>
      <c r="G447" s="38"/>
      <c r="H447" s="44"/>
    </row>
    <row r="448" spans="1:8" s="2" customFormat="1" ht="16.8" customHeight="1">
      <c r="A448" s="38"/>
      <c r="B448" s="44"/>
      <c r="C448" s="304" t="s">
        <v>1169</v>
      </c>
      <c r="D448" s="305" t="s">
        <v>1</v>
      </c>
      <c r="E448" s="306" t="s">
        <v>1</v>
      </c>
      <c r="F448" s="307">
        <v>70</v>
      </c>
      <c r="G448" s="38"/>
      <c r="H448" s="44"/>
    </row>
    <row r="449" spans="1:8" s="2" customFormat="1" ht="16.8" customHeight="1">
      <c r="A449" s="38"/>
      <c r="B449" s="44"/>
      <c r="C449" s="308" t="s">
        <v>1169</v>
      </c>
      <c r="D449" s="308" t="s">
        <v>1170</v>
      </c>
      <c r="E449" s="17" t="s">
        <v>1</v>
      </c>
      <c r="F449" s="309">
        <v>70</v>
      </c>
      <c r="G449" s="38"/>
      <c r="H449" s="44"/>
    </row>
    <row r="450" spans="1:8" s="2" customFormat="1" ht="16.8" customHeight="1">
      <c r="A450" s="38"/>
      <c r="B450" s="44"/>
      <c r="C450" s="310" t="s">
        <v>1356</v>
      </c>
      <c r="D450" s="38"/>
      <c r="E450" s="38"/>
      <c r="F450" s="38"/>
      <c r="G450" s="38"/>
      <c r="H450" s="44"/>
    </row>
    <row r="451" spans="1:8" s="2" customFormat="1" ht="16.8" customHeight="1">
      <c r="A451" s="38"/>
      <c r="B451" s="44"/>
      <c r="C451" s="308" t="s">
        <v>965</v>
      </c>
      <c r="D451" s="308" t="s">
        <v>966</v>
      </c>
      <c r="E451" s="17" t="s">
        <v>469</v>
      </c>
      <c r="F451" s="309">
        <v>70</v>
      </c>
      <c r="G451" s="38"/>
      <c r="H451" s="44"/>
    </row>
    <row r="452" spans="1:8" s="2" customFormat="1" ht="16.8" customHeight="1">
      <c r="A452" s="38"/>
      <c r="B452" s="44"/>
      <c r="C452" s="308" t="s">
        <v>1198</v>
      </c>
      <c r="D452" s="308" t="s">
        <v>1199</v>
      </c>
      <c r="E452" s="17" t="s">
        <v>469</v>
      </c>
      <c r="F452" s="309">
        <v>201</v>
      </c>
      <c r="G452" s="38"/>
      <c r="H452" s="44"/>
    </row>
    <row r="453" spans="1:8" s="2" customFormat="1" ht="16.8" customHeight="1">
      <c r="A453" s="38"/>
      <c r="B453" s="44"/>
      <c r="C453" s="304" t="s">
        <v>877</v>
      </c>
      <c r="D453" s="305" t="s">
        <v>1</v>
      </c>
      <c r="E453" s="306" t="s">
        <v>1</v>
      </c>
      <c r="F453" s="307">
        <v>3</v>
      </c>
      <c r="G453" s="38"/>
      <c r="H453" s="44"/>
    </row>
    <row r="454" spans="1:8" s="2" customFormat="1" ht="16.8" customHeight="1">
      <c r="A454" s="38"/>
      <c r="B454" s="44"/>
      <c r="C454" s="308" t="s">
        <v>877</v>
      </c>
      <c r="D454" s="308" t="s">
        <v>184</v>
      </c>
      <c r="E454" s="17" t="s">
        <v>1</v>
      </c>
      <c r="F454" s="309">
        <v>3</v>
      </c>
      <c r="G454" s="38"/>
      <c r="H454" s="44"/>
    </row>
    <row r="455" spans="1:8" s="2" customFormat="1" ht="16.8" customHeight="1">
      <c r="A455" s="38"/>
      <c r="B455" s="44"/>
      <c r="C455" s="310" t="s">
        <v>1356</v>
      </c>
      <c r="D455" s="38"/>
      <c r="E455" s="38"/>
      <c r="F455" s="38"/>
      <c r="G455" s="38"/>
      <c r="H455" s="44"/>
    </row>
    <row r="456" spans="1:8" s="2" customFormat="1" ht="16.8" customHeight="1">
      <c r="A456" s="38"/>
      <c r="B456" s="44"/>
      <c r="C456" s="308" t="s">
        <v>995</v>
      </c>
      <c r="D456" s="308" t="s">
        <v>996</v>
      </c>
      <c r="E456" s="17" t="s">
        <v>469</v>
      </c>
      <c r="F456" s="309">
        <v>3</v>
      </c>
      <c r="G456" s="38"/>
      <c r="H456" s="44"/>
    </row>
    <row r="457" spans="1:8" s="2" customFormat="1" ht="16.8" customHeight="1">
      <c r="A457" s="38"/>
      <c r="B457" s="44"/>
      <c r="C457" s="308" t="s">
        <v>1224</v>
      </c>
      <c r="D457" s="308" t="s">
        <v>1225</v>
      </c>
      <c r="E457" s="17" t="s">
        <v>469</v>
      </c>
      <c r="F457" s="309">
        <v>196</v>
      </c>
      <c r="G457" s="38"/>
      <c r="H457" s="44"/>
    </row>
    <row r="458" spans="1:8" s="2" customFormat="1" ht="16.8" customHeight="1">
      <c r="A458" s="38"/>
      <c r="B458" s="44"/>
      <c r="C458" s="304" t="s">
        <v>1178</v>
      </c>
      <c r="D458" s="305" t="s">
        <v>1</v>
      </c>
      <c r="E458" s="306" t="s">
        <v>1</v>
      </c>
      <c r="F458" s="307">
        <v>1</v>
      </c>
      <c r="G458" s="38"/>
      <c r="H458" s="44"/>
    </row>
    <row r="459" spans="1:8" s="2" customFormat="1" ht="16.8" customHeight="1">
      <c r="A459" s="38"/>
      <c r="B459" s="44"/>
      <c r="C459" s="308" t="s">
        <v>1178</v>
      </c>
      <c r="D459" s="308" t="s">
        <v>83</v>
      </c>
      <c r="E459" s="17" t="s">
        <v>1</v>
      </c>
      <c r="F459" s="309">
        <v>1</v>
      </c>
      <c r="G459" s="38"/>
      <c r="H459" s="44"/>
    </row>
    <row r="460" spans="1:8" s="2" customFormat="1" ht="16.8" customHeight="1">
      <c r="A460" s="38"/>
      <c r="B460" s="44"/>
      <c r="C460" s="310" t="s">
        <v>1356</v>
      </c>
      <c r="D460" s="38"/>
      <c r="E460" s="38"/>
      <c r="F460" s="38"/>
      <c r="G460" s="38"/>
      <c r="H460" s="44"/>
    </row>
    <row r="461" spans="1:8" s="2" customFormat="1" ht="16.8" customHeight="1">
      <c r="A461" s="38"/>
      <c r="B461" s="44"/>
      <c r="C461" s="308" t="s">
        <v>995</v>
      </c>
      <c r="D461" s="308" t="s">
        <v>996</v>
      </c>
      <c r="E461" s="17" t="s">
        <v>469</v>
      </c>
      <c r="F461" s="309">
        <v>1</v>
      </c>
      <c r="G461" s="38"/>
      <c r="H461" s="44"/>
    </row>
    <row r="462" spans="1:8" s="2" customFormat="1" ht="16.8" customHeight="1">
      <c r="A462" s="38"/>
      <c r="B462" s="44"/>
      <c r="C462" s="308" t="s">
        <v>1198</v>
      </c>
      <c r="D462" s="308" t="s">
        <v>1199</v>
      </c>
      <c r="E462" s="17" t="s">
        <v>469</v>
      </c>
      <c r="F462" s="309">
        <v>201</v>
      </c>
      <c r="G462" s="38"/>
      <c r="H462" s="44"/>
    </row>
    <row r="463" spans="1:8" s="2" customFormat="1" ht="16.8" customHeight="1">
      <c r="A463" s="38"/>
      <c r="B463" s="44"/>
      <c r="C463" s="304" t="s">
        <v>861</v>
      </c>
      <c r="D463" s="305" t="s">
        <v>1</v>
      </c>
      <c r="E463" s="306" t="s">
        <v>1</v>
      </c>
      <c r="F463" s="307">
        <v>15</v>
      </c>
      <c r="G463" s="38"/>
      <c r="H463" s="44"/>
    </row>
    <row r="464" spans="1:8" s="2" customFormat="1" ht="16.8" customHeight="1">
      <c r="A464" s="38"/>
      <c r="B464" s="44"/>
      <c r="C464" s="308" t="s">
        <v>861</v>
      </c>
      <c r="D464" s="308" t="s">
        <v>8</v>
      </c>
      <c r="E464" s="17" t="s">
        <v>1</v>
      </c>
      <c r="F464" s="309">
        <v>15</v>
      </c>
      <c r="G464" s="38"/>
      <c r="H464" s="44"/>
    </row>
    <row r="465" spans="1:8" s="2" customFormat="1" ht="16.8" customHeight="1">
      <c r="A465" s="38"/>
      <c r="B465" s="44"/>
      <c r="C465" s="310" t="s">
        <v>1356</v>
      </c>
      <c r="D465" s="38"/>
      <c r="E465" s="38"/>
      <c r="F465" s="38"/>
      <c r="G465" s="38"/>
      <c r="H465" s="44"/>
    </row>
    <row r="466" spans="1:8" s="2" customFormat="1" ht="16.8" customHeight="1">
      <c r="A466" s="38"/>
      <c r="B466" s="44"/>
      <c r="C466" s="308" t="s">
        <v>959</v>
      </c>
      <c r="D466" s="308" t="s">
        <v>960</v>
      </c>
      <c r="E466" s="17" t="s">
        <v>469</v>
      </c>
      <c r="F466" s="309">
        <v>15</v>
      </c>
      <c r="G466" s="38"/>
      <c r="H466" s="44"/>
    </row>
    <row r="467" spans="1:8" s="2" customFormat="1" ht="16.8" customHeight="1">
      <c r="A467" s="38"/>
      <c r="B467" s="44"/>
      <c r="C467" s="308" t="s">
        <v>1224</v>
      </c>
      <c r="D467" s="308" t="s">
        <v>1225</v>
      </c>
      <c r="E467" s="17" t="s">
        <v>469</v>
      </c>
      <c r="F467" s="309">
        <v>196</v>
      </c>
      <c r="G467" s="38"/>
      <c r="H467" s="44"/>
    </row>
    <row r="468" spans="1:8" s="2" customFormat="1" ht="16.8" customHeight="1">
      <c r="A468" s="38"/>
      <c r="B468" s="44"/>
      <c r="C468" s="304" t="s">
        <v>1165</v>
      </c>
      <c r="D468" s="305" t="s">
        <v>1</v>
      </c>
      <c r="E468" s="306" t="s">
        <v>1</v>
      </c>
      <c r="F468" s="307">
        <v>9</v>
      </c>
      <c r="G468" s="38"/>
      <c r="H468" s="44"/>
    </row>
    <row r="469" spans="1:8" s="2" customFormat="1" ht="16.8" customHeight="1">
      <c r="A469" s="38"/>
      <c r="B469" s="44"/>
      <c r="C469" s="308" t="s">
        <v>1165</v>
      </c>
      <c r="D469" s="308" t="s">
        <v>211</v>
      </c>
      <c r="E469" s="17" t="s">
        <v>1</v>
      </c>
      <c r="F469" s="309">
        <v>9</v>
      </c>
      <c r="G469" s="38"/>
      <c r="H469" s="44"/>
    </row>
    <row r="470" spans="1:8" s="2" customFormat="1" ht="16.8" customHeight="1">
      <c r="A470" s="38"/>
      <c r="B470" s="44"/>
      <c r="C470" s="310" t="s">
        <v>1356</v>
      </c>
      <c r="D470" s="38"/>
      <c r="E470" s="38"/>
      <c r="F470" s="38"/>
      <c r="G470" s="38"/>
      <c r="H470" s="44"/>
    </row>
    <row r="471" spans="1:8" s="2" customFormat="1" ht="16.8" customHeight="1">
      <c r="A471" s="38"/>
      <c r="B471" s="44"/>
      <c r="C471" s="308" t="s">
        <v>959</v>
      </c>
      <c r="D471" s="308" t="s">
        <v>960</v>
      </c>
      <c r="E471" s="17" t="s">
        <v>469</v>
      </c>
      <c r="F471" s="309">
        <v>9</v>
      </c>
      <c r="G471" s="38"/>
      <c r="H471" s="44"/>
    </row>
    <row r="472" spans="1:8" s="2" customFormat="1" ht="16.8" customHeight="1">
      <c r="A472" s="38"/>
      <c r="B472" s="44"/>
      <c r="C472" s="308" t="s">
        <v>1216</v>
      </c>
      <c r="D472" s="308" t="s">
        <v>1217</v>
      </c>
      <c r="E472" s="17" t="s">
        <v>469</v>
      </c>
      <c r="F472" s="309">
        <v>28</v>
      </c>
      <c r="G472" s="38"/>
      <c r="H472" s="44"/>
    </row>
    <row r="473" spans="1:8" s="2" customFormat="1" ht="16.8" customHeight="1">
      <c r="A473" s="38"/>
      <c r="B473" s="44"/>
      <c r="C473" s="304" t="s">
        <v>1180</v>
      </c>
      <c r="D473" s="305" t="s">
        <v>1</v>
      </c>
      <c r="E473" s="306" t="s">
        <v>1</v>
      </c>
      <c r="F473" s="307">
        <v>10</v>
      </c>
      <c r="G473" s="38"/>
      <c r="H473" s="44"/>
    </row>
    <row r="474" spans="1:8" s="2" customFormat="1" ht="16.8" customHeight="1">
      <c r="A474" s="38"/>
      <c r="B474" s="44"/>
      <c r="C474" s="308" t="s">
        <v>1180</v>
      </c>
      <c r="D474" s="308" t="s">
        <v>216</v>
      </c>
      <c r="E474" s="17" t="s">
        <v>1</v>
      </c>
      <c r="F474" s="309">
        <v>10</v>
      </c>
      <c r="G474" s="38"/>
      <c r="H474" s="44"/>
    </row>
    <row r="475" spans="1:8" s="2" customFormat="1" ht="16.8" customHeight="1">
      <c r="A475" s="38"/>
      <c r="B475" s="44"/>
      <c r="C475" s="310" t="s">
        <v>1356</v>
      </c>
      <c r="D475" s="38"/>
      <c r="E475" s="38"/>
      <c r="F475" s="38"/>
      <c r="G475" s="38"/>
      <c r="H475" s="44"/>
    </row>
    <row r="476" spans="1:8" s="2" customFormat="1" ht="16.8" customHeight="1">
      <c r="A476" s="38"/>
      <c r="B476" s="44"/>
      <c r="C476" s="308" t="s">
        <v>959</v>
      </c>
      <c r="D476" s="308" t="s">
        <v>960</v>
      </c>
      <c r="E476" s="17" t="s">
        <v>469</v>
      </c>
      <c r="F476" s="309">
        <v>10</v>
      </c>
      <c r="G476" s="38"/>
      <c r="H476" s="44"/>
    </row>
    <row r="477" spans="1:8" s="2" customFormat="1" ht="16.8" customHeight="1">
      <c r="A477" s="38"/>
      <c r="B477" s="44"/>
      <c r="C477" s="308" t="s">
        <v>1198</v>
      </c>
      <c r="D477" s="308" t="s">
        <v>1199</v>
      </c>
      <c r="E477" s="17" t="s">
        <v>469</v>
      </c>
      <c r="F477" s="309">
        <v>201</v>
      </c>
      <c r="G477" s="38"/>
      <c r="H477" s="44"/>
    </row>
    <row r="478" spans="1:8" s="2" customFormat="1" ht="16.8" customHeight="1">
      <c r="A478" s="38"/>
      <c r="B478" s="44"/>
      <c r="C478" s="304" t="s">
        <v>863</v>
      </c>
      <c r="D478" s="305" t="s">
        <v>1</v>
      </c>
      <c r="E478" s="306" t="s">
        <v>1</v>
      </c>
      <c r="F478" s="307">
        <v>15</v>
      </c>
      <c r="G478" s="38"/>
      <c r="H478" s="44"/>
    </row>
    <row r="479" spans="1:8" s="2" customFormat="1" ht="16.8" customHeight="1">
      <c r="A479" s="38"/>
      <c r="B479" s="44"/>
      <c r="C479" s="308" t="s">
        <v>863</v>
      </c>
      <c r="D479" s="308" t="s">
        <v>8</v>
      </c>
      <c r="E479" s="17" t="s">
        <v>1</v>
      </c>
      <c r="F479" s="309">
        <v>15</v>
      </c>
      <c r="G479" s="38"/>
      <c r="H479" s="44"/>
    </row>
    <row r="480" spans="1:8" s="2" customFormat="1" ht="16.8" customHeight="1">
      <c r="A480" s="38"/>
      <c r="B480" s="44"/>
      <c r="C480" s="310" t="s">
        <v>1356</v>
      </c>
      <c r="D480" s="38"/>
      <c r="E480" s="38"/>
      <c r="F480" s="38"/>
      <c r="G480" s="38"/>
      <c r="H480" s="44"/>
    </row>
    <row r="481" spans="1:8" s="2" customFormat="1" ht="16.8" customHeight="1">
      <c r="A481" s="38"/>
      <c r="B481" s="44"/>
      <c r="C481" s="308" t="s">
        <v>962</v>
      </c>
      <c r="D481" s="308" t="s">
        <v>963</v>
      </c>
      <c r="E481" s="17" t="s">
        <v>469</v>
      </c>
      <c r="F481" s="309">
        <v>15</v>
      </c>
      <c r="G481" s="38"/>
      <c r="H481" s="44"/>
    </row>
    <row r="482" spans="1:8" s="2" customFormat="1" ht="16.8" customHeight="1">
      <c r="A482" s="38"/>
      <c r="B482" s="44"/>
      <c r="C482" s="308" t="s">
        <v>1224</v>
      </c>
      <c r="D482" s="308" t="s">
        <v>1225</v>
      </c>
      <c r="E482" s="17" t="s">
        <v>469</v>
      </c>
      <c r="F482" s="309">
        <v>196</v>
      </c>
      <c r="G482" s="38"/>
      <c r="H482" s="44"/>
    </row>
    <row r="483" spans="1:8" s="2" customFormat="1" ht="16.8" customHeight="1">
      <c r="A483" s="38"/>
      <c r="B483" s="44"/>
      <c r="C483" s="304" t="s">
        <v>1168</v>
      </c>
      <c r="D483" s="305" t="s">
        <v>1</v>
      </c>
      <c r="E483" s="306" t="s">
        <v>1</v>
      </c>
      <c r="F483" s="307">
        <v>50</v>
      </c>
      <c r="G483" s="38"/>
      <c r="H483" s="44"/>
    </row>
    <row r="484" spans="1:8" s="2" customFormat="1" ht="16.8" customHeight="1">
      <c r="A484" s="38"/>
      <c r="B484" s="44"/>
      <c r="C484" s="308" t="s">
        <v>1168</v>
      </c>
      <c r="D484" s="308" t="s">
        <v>546</v>
      </c>
      <c r="E484" s="17" t="s">
        <v>1</v>
      </c>
      <c r="F484" s="309">
        <v>50</v>
      </c>
      <c r="G484" s="38"/>
      <c r="H484" s="44"/>
    </row>
    <row r="485" spans="1:8" s="2" customFormat="1" ht="16.8" customHeight="1">
      <c r="A485" s="38"/>
      <c r="B485" s="44"/>
      <c r="C485" s="310" t="s">
        <v>1356</v>
      </c>
      <c r="D485" s="38"/>
      <c r="E485" s="38"/>
      <c r="F485" s="38"/>
      <c r="G485" s="38"/>
      <c r="H485" s="44"/>
    </row>
    <row r="486" spans="1:8" s="2" customFormat="1" ht="16.8" customHeight="1">
      <c r="A486" s="38"/>
      <c r="B486" s="44"/>
      <c r="C486" s="308" t="s">
        <v>962</v>
      </c>
      <c r="D486" s="308" t="s">
        <v>963</v>
      </c>
      <c r="E486" s="17" t="s">
        <v>469</v>
      </c>
      <c r="F486" s="309">
        <v>50</v>
      </c>
      <c r="G486" s="38"/>
      <c r="H486" s="44"/>
    </row>
    <row r="487" spans="1:8" s="2" customFormat="1" ht="16.8" customHeight="1">
      <c r="A487" s="38"/>
      <c r="B487" s="44"/>
      <c r="C487" s="308" t="s">
        <v>1198</v>
      </c>
      <c r="D487" s="308" t="s">
        <v>1199</v>
      </c>
      <c r="E487" s="17" t="s">
        <v>469</v>
      </c>
      <c r="F487" s="309">
        <v>201</v>
      </c>
      <c r="G487" s="38"/>
      <c r="H487" s="44"/>
    </row>
    <row r="488" spans="1:8" s="2" customFormat="1" ht="16.8" customHeight="1">
      <c r="A488" s="38"/>
      <c r="B488" s="44"/>
      <c r="C488" s="304" t="s">
        <v>865</v>
      </c>
      <c r="D488" s="305" t="s">
        <v>1</v>
      </c>
      <c r="E488" s="306" t="s">
        <v>1</v>
      </c>
      <c r="F488" s="307">
        <v>15</v>
      </c>
      <c r="G488" s="38"/>
      <c r="H488" s="44"/>
    </row>
    <row r="489" spans="1:8" s="2" customFormat="1" ht="16.8" customHeight="1">
      <c r="A489" s="38"/>
      <c r="B489" s="44"/>
      <c r="C489" s="308" t="s">
        <v>865</v>
      </c>
      <c r="D489" s="308" t="s">
        <v>8</v>
      </c>
      <c r="E489" s="17" t="s">
        <v>1</v>
      </c>
      <c r="F489" s="309">
        <v>15</v>
      </c>
      <c r="G489" s="38"/>
      <c r="H489" s="44"/>
    </row>
    <row r="490" spans="1:8" s="2" customFormat="1" ht="16.8" customHeight="1">
      <c r="A490" s="38"/>
      <c r="B490" s="44"/>
      <c r="C490" s="310" t="s">
        <v>1356</v>
      </c>
      <c r="D490" s="38"/>
      <c r="E490" s="38"/>
      <c r="F490" s="38"/>
      <c r="G490" s="38"/>
      <c r="H490" s="44"/>
    </row>
    <row r="491" spans="1:8" s="2" customFormat="1" ht="16.8" customHeight="1">
      <c r="A491" s="38"/>
      <c r="B491" s="44"/>
      <c r="C491" s="308" t="s">
        <v>968</v>
      </c>
      <c r="D491" s="308" t="s">
        <v>969</v>
      </c>
      <c r="E491" s="17" t="s">
        <v>469</v>
      </c>
      <c r="F491" s="309">
        <v>15</v>
      </c>
      <c r="G491" s="38"/>
      <c r="H491" s="44"/>
    </row>
    <row r="492" spans="1:8" s="2" customFormat="1" ht="16.8" customHeight="1">
      <c r="A492" s="38"/>
      <c r="B492" s="44"/>
      <c r="C492" s="308" t="s">
        <v>1224</v>
      </c>
      <c r="D492" s="308" t="s">
        <v>1225</v>
      </c>
      <c r="E492" s="17" t="s">
        <v>469</v>
      </c>
      <c r="F492" s="309">
        <v>196</v>
      </c>
      <c r="G492" s="38"/>
      <c r="H492" s="44"/>
    </row>
    <row r="493" spans="1:8" s="2" customFormat="1" ht="16.8" customHeight="1">
      <c r="A493" s="38"/>
      <c r="B493" s="44"/>
      <c r="C493" s="304" t="s">
        <v>1166</v>
      </c>
      <c r="D493" s="305" t="s">
        <v>1</v>
      </c>
      <c r="E493" s="306" t="s">
        <v>1</v>
      </c>
      <c r="F493" s="307">
        <v>9</v>
      </c>
      <c r="G493" s="38"/>
      <c r="H493" s="44"/>
    </row>
    <row r="494" spans="1:8" s="2" customFormat="1" ht="16.8" customHeight="1">
      <c r="A494" s="38"/>
      <c r="B494" s="44"/>
      <c r="C494" s="308" t="s">
        <v>1166</v>
      </c>
      <c r="D494" s="308" t="s">
        <v>211</v>
      </c>
      <c r="E494" s="17" t="s">
        <v>1</v>
      </c>
      <c r="F494" s="309">
        <v>9</v>
      </c>
      <c r="G494" s="38"/>
      <c r="H494" s="44"/>
    </row>
    <row r="495" spans="1:8" s="2" customFormat="1" ht="16.8" customHeight="1">
      <c r="A495" s="38"/>
      <c r="B495" s="44"/>
      <c r="C495" s="310" t="s">
        <v>1356</v>
      </c>
      <c r="D495" s="38"/>
      <c r="E495" s="38"/>
      <c r="F495" s="38"/>
      <c r="G495" s="38"/>
      <c r="H495" s="44"/>
    </row>
    <row r="496" spans="1:8" s="2" customFormat="1" ht="16.8" customHeight="1">
      <c r="A496" s="38"/>
      <c r="B496" s="44"/>
      <c r="C496" s="308" t="s">
        <v>968</v>
      </c>
      <c r="D496" s="308" t="s">
        <v>969</v>
      </c>
      <c r="E496" s="17" t="s">
        <v>469</v>
      </c>
      <c r="F496" s="309">
        <v>9</v>
      </c>
      <c r="G496" s="38"/>
      <c r="H496" s="44"/>
    </row>
    <row r="497" spans="1:8" s="2" customFormat="1" ht="16.8" customHeight="1">
      <c r="A497" s="38"/>
      <c r="B497" s="44"/>
      <c r="C497" s="308" t="s">
        <v>1216</v>
      </c>
      <c r="D497" s="308" t="s">
        <v>1217</v>
      </c>
      <c r="E497" s="17" t="s">
        <v>469</v>
      </c>
      <c r="F497" s="309">
        <v>28</v>
      </c>
      <c r="G497" s="38"/>
      <c r="H497" s="44"/>
    </row>
    <row r="498" spans="1:8" s="2" customFormat="1" ht="16.8" customHeight="1">
      <c r="A498" s="38"/>
      <c r="B498" s="44"/>
      <c r="C498" s="304" t="s">
        <v>1181</v>
      </c>
      <c r="D498" s="305" t="s">
        <v>1</v>
      </c>
      <c r="E498" s="306" t="s">
        <v>1</v>
      </c>
      <c r="F498" s="307">
        <v>20</v>
      </c>
      <c r="G498" s="38"/>
      <c r="H498" s="44"/>
    </row>
    <row r="499" spans="1:8" s="2" customFormat="1" ht="16.8" customHeight="1">
      <c r="A499" s="38"/>
      <c r="B499" s="44"/>
      <c r="C499" s="308" t="s">
        <v>1181</v>
      </c>
      <c r="D499" s="308" t="s">
        <v>382</v>
      </c>
      <c r="E499" s="17" t="s">
        <v>1</v>
      </c>
      <c r="F499" s="309">
        <v>20</v>
      </c>
      <c r="G499" s="38"/>
      <c r="H499" s="44"/>
    </row>
    <row r="500" spans="1:8" s="2" customFormat="1" ht="16.8" customHeight="1">
      <c r="A500" s="38"/>
      <c r="B500" s="44"/>
      <c r="C500" s="310" t="s">
        <v>1356</v>
      </c>
      <c r="D500" s="38"/>
      <c r="E500" s="38"/>
      <c r="F500" s="38"/>
      <c r="G500" s="38"/>
      <c r="H500" s="44"/>
    </row>
    <row r="501" spans="1:8" s="2" customFormat="1" ht="16.8" customHeight="1">
      <c r="A501" s="38"/>
      <c r="B501" s="44"/>
      <c r="C501" s="308" t="s">
        <v>968</v>
      </c>
      <c r="D501" s="308" t="s">
        <v>969</v>
      </c>
      <c r="E501" s="17" t="s">
        <v>469</v>
      </c>
      <c r="F501" s="309">
        <v>20</v>
      </c>
      <c r="G501" s="38"/>
      <c r="H501" s="44"/>
    </row>
    <row r="502" spans="1:8" s="2" customFormat="1" ht="16.8" customHeight="1">
      <c r="A502" s="38"/>
      <c r="B502" s="44"/>
      <c r="C502" s="308" t="s">
        <v>1198</v>
      </c>
      <c r="D502" s="308" t="s">
        <v>1199</v>
      </c>
      <c r="E502" s="17" t="s">
        <v>469</v>
      </c>
      <c r="F502" s="309">
        <v>201</v>
      </c>
      <c r="G502" s="38"/>
      <c r="H502" s="44"/>
    </row>
    <row r="503" spans="1:8" s="2" customFormat="1" ht="16.8" customHeight="1">
      <c r="A503" s="38"/>
      <c r="B503" s="44"/>
      <c r="C503" s="304" t="s">
        <v>875</v>
      </c>
      <c r="D503" s="305" t="s">
        <v>1</v>
      </c>
      <c r="E503" s="306" t="s">
        <v>1</v>
      </c>
      <c r="F503" s="307">
        <v>4</v>
      </c>
      <c r="G503" s="38"/>
      <c r="H503" s="44"/>
    </row>
    <row r="504" spans="1:8" s="2" customFormat="1" ht="16.8" customHeight="1">
      <c r="A504" s="38"/>
      <c r="B504" s="44"/>
      <c r="C504" s="308" t="s">
        <v>875</v>
      </c>
      <c r="D504" s="308" t="s">
        <v>188</v>
      </c>
      <c r="E504" s="17" t="s">
        <v>1</v>
      </c>
      <c r="F504" s="309">
        <v>4</v>
      </c>
      <c r="G504" s="38"/>
      <c r="H504" s="44"/>
    </row>
    <row r="505" spans="1:8" s="2" customFormat="1" ht="16.8" customHeight="1">
      <c r="A505" s="38"/>
      <c r="B505" s="44"/>
      <c r="C505" s="310" t="s">
        <v>1356</v>
      </c>
      <c r="D505" s="38"/>
      <c r="E505" s="38"/>
      <c r="F505" s="38"/>
      <c r="G505" s="38"/>
      <c r="H505" s="44"/>
    </row>
    <row r="506" spans="1:8" s="2" customFormat="1" ht="16.8" customHeight="1">
      <c r="A506" s="38"/>
      <c r="B506" s="44"/>
      <c r="C506" s="308" t="s">
        <v>989</v>
      </c>
      <c r="D506" s="308" t="s">
        <v>990</v>
      </c>
      <c r="E506" s="17" t="s">
        <v>469</v>
      </c>
      <c r="F506" s="309">
        <v>4</v>
      </c>
      <c r="G506" s="38"/>
      <c r="H506" s="44"/>
    </row>
    <row r="507" spans="1:8" s="2" customFormat="1" ht="16.8" customHeight="1">
      <c r="A507" s="38"/>
      <c r="B507" s="44"/>
      <c r="C507" s="308" t="s">
        <v>1224</v>
      </c>
      <c r="D507" s="308" t="s">
        <v>1225</v>
      </c>
      <c r="E507" s="17" t="s">
        <v>469</v>
      </c>
      <c r="F507" s="309">
        <v>196</v>
      </c>
      <c r="G507" s="38"/>
      <c r="H507" s="44"/>
    </row>
    <row r="508" spans="1:8" s="2" customFormat="1" ht="16.8" customHeight="1">
      <c r="A508" s="38"/>
      <c r="B508" s="44"/>
      <c r="C508" s="304" t="s">
        <v>1176</v>
      </c>
      <c r="D508" s="305" t="s">
        <v>1</v>
      </c>
      <c r="E508" s="306" t="s">
        <v>1</v>
      </c>
      <c r="F508" s="307">
        <v>2</v>
      </c>
      <c r="G508" s="38"/>
      <c r="H508" s="44"/>
    </row>
    <row r="509" spans="1:8" s="2" customFormat="1" ht="16.8" customHeight="1">
      <c r="A509" s="38"/>
      <c r="B509" s="44"/>
      <c r="C509" s="308" t="s">
        <v>1176</v>
      </c>
      <c r="D509" s="308" t="s">
        <v>85</v>
      </c>
      <c r="E509" s="17" t="s">
        <v>1</v>
      </c>
      <c r="F509" s="309">
        <v>2</v>
      </c>
      <c r="G509" s="38"/>
      <c r="H509" s="44"/>
    </row>
    <row r="510" spans="1:8" s="2" customFormat="1" ht="16.8" customHeight="1">
      <c r="A510" s="38"/>
      <c r="B510" s="44"/>
      <c r="C510" s="310" t="s">
        <v>1356</v>
      </c>
      <c r="D510" s="38"/>
      <c r="E510" s="38"/>
      <c r="F510" s="38"/>
      <c r="G510" s="38"/>
      <c r="H510" s="44"/>
    </row>
    <row r="511" spans="1:8" s="2" customFormat="1" ht="16.8" customHeight="1">
      <c r="A511" s="38"/>
      <c r="B511" s="44"/>
      <c r="C511" s="308" t="s">
        <v>989</v>
      </c>
      <c r="D511" s="308" t="s">
        <v>990</v>
      </c>
      <c r="E511" s="17" t="s">
        <v>469</v>
      </c>
      <c r="F511" s="309">
        <v>2</v>
      </c>
      <c r="G511" s="38"/>
      <c r="H511" s="44"/>
    </row>
    <row r="512" spans="1:8" s="2" customFormat="1" ht="16.8" customHeight="1">
      <c r="A512" s="38"/>
      <c r="B512" s="44"/>
      <c r="C512" s="308" t="s">
        <v>1198</v>
      </c>
      <c r="D512" s="308" t="s">
        <v>1199</v>
      </c>
      <c r="E512" s="17" t="s">
        <v>469</v>
      </c>
      <c r="F512" s="309">
        <v>201</v>
      </c>
      <c r="G512" s="38"/>
      <c r="H512" s="44"/>
    </row>
    <row r="513" spans="1:8" s="2" customFormat="1" ht="16.8" customHeight="1">
      <c r="A513" s="38"/>
      <c r="B513" s="44"/>
      <c r="C513" s="304" t="s">
        <v>874</v>
      </c>
      <c r="D513" s="305" t="s">
        <v>1</v>
      </c>
      <c r="E513" s="306" t="s">
        <v>1</v>
      </c>
      <c r="F513" s="307">
        <v>6</v>
      </c>
      <c r="G513" s="38"/>
      <c r="H513" s="44"/>
    </row>
    <row r="514" spans="1:8" s="2" customFormat="1" ht="16.8" customHeight="1">
      <c r="A514" s="38"/>
      <c r="B514" s="44"/>
      <c r="C514" s="308" t="s">
        <v>874</v>
      </c>
      <c r="D514" s="308" t="s">
        <v>198</v>
      </c>
      <c r="E514" s="17" t="s">
        <v>1</v>
      </c>
      <c r="F514" s="309">
        <v>6</v>
      </c>
      <c r="G514" s="38"/>
      <c r="H514" s="44"/>
    </row>
    <row r="515" spans="1:8" s="2" customFormat="1" ht="16.8" customHeight="1">
      <c r="A515" s="38"/>
      <c r="B515" s="44"/>
      <c r="C515" s="310" t="s">
        <v>1356</v>
      </c>
      <c r="D515" s="38"/>
      <c r="E515" s="38"/>
      <c r="F515" s="38"/>
      <c r="G515" s="38"/>
      <c r="H515" s="44"/>
    </row>
    <row r="516" spans="1:8" s="2" customFormat="1" ht="16.8" customHeight="1">
      <c r="A516" s="38"/>
      <c r="B516" s="44"/>
      <c r="C516" s="308" t="s">
        <v>986</v>
      </c>
      <c r="D516" s="308" t="s">
        <v>987</v>
      </c>
      <c r="E516" s="17" t="s">
        <v>469</v>
      </c>
      <c r="F516" s="309">
        <v>6</v>
      </c>
      <c r="G516" s="38"/>
      <c r="H516" s="44"/>
    </row>
    <row r="517" spans="1:8" s="2" customFormat="1" ht="16.8" customHeight="1">
      <c r="A517" s="38"/>
      <c r="B517" s="44"/>
      <c r="C517" s="308" t="s">
        <v>1224</v>
      </c>
      <c r="D517" s="308" t="s">
        <v>1225</v>
      </c>
      <c r="E517" s="17" t="s">
        <v>469</v>
      </c>
      <c r="F517" s="309">
        <v>196</v>
      </c>
      <c r="G517" s="38"/>
      <c r="H517" s="44"/>
    </row>
    <row r="518" spans="1:8" s="2" customFormat="1" ht="16.8" customHeight="1">
      <c r="A518" s="38"/>
      <c r="B518" s="44"/>
      <c r="C518" s="304" t="s">
        <v>1175</v>
      </c>
      <c r="D518" s="305" t="s">
        <v>1</v>
      </c>
      <c r="E518" s="306" t="s">
        <v>1</v>
      </c>
      <c r="F518" s="307">
        <v>2</v>
      </c>
      <c r="G518" s="38"/>
      <c r="H518" s="44"/>
    </row>
    <row r="519" spans="1:8" s="2" customFormat="1" ht="16.8" customHeight="1">
      <c r="A519" s="38"/>
      <c r="B519" s="44"/>
      <c r="C519" s="308" t="s">
        <v>1175</v>
      </c>
      <c r="D519" s="308" t="s">
        <v>85</v>
      </c>
      <c r="E519" s="17" t="s">
        <v>1</v>
      </c>
      <c r="F519" s="309">
        <v>2</v>
      </c>
      <c r="G519" s="38"/>
      <c r="H519" s="44"/>
    </row>
    <row r="520" spans="1:8" s="2" customFormat="1" ht="16.8" customHeight="1">
      <c r="A520" s="38"/>
      <c r="B520" s="44"/>
      <c r="C520" s="310" t="s">
        <v>1356</v>
      </c>
      <c r="D520" s="38"/>
      <c r="E520" s="38"/>
      <c r="F520" s="38"/>
      <c r="G520" s="38"/>
      <c r="H520" s="44"/>
    </row>
    <row r="521" spans="1:8" s="2" customFormat="1" ht="16.8" customHeight="1">
      <c r="A521" s="38"/>
      <c r="B521" s="44"/>
      <c r="C521" s="308" t="s">
        <v>986</v>
      </c>
      <c r="D521" s="308" t="s">
        <v>987</v>
      </c>
      <c r="E521" s="17" t="s">
        <v>469</v>
      </c>
      <c r="F521" s="309">
        <v>2</v>
      </c>
      <c r="G521" s="38"/>
      <c r="H521" s="44"/>
    </row>
    <row r="522" spans="1:8" s="2" customFormat="1" ht="16.8" customHeight="1">
      <c r="A522" s="38"/>
      <c r="B522" s="44"/>
      <c r="C522" s="308" t="s">
        <v>1198</v>
      </c>
      <c r="D522" s="308" t="s">
        <v>1199</v>
      </c>
      <c r="E522" s="17" t="s">
        <v>469</v>
      </c>
      <c r="F522" s="309">
        <v>201</v>
      </c>
      <c r="G522" s="38"/>
      <c r="H522" s="44"/>
    </row>
    <row r="523" spans="1:8" s="2" customFormat="1" ht="16.8" customHeight="1">
      <c r="A523" s="38"/>
      <c r="B523" s="44"/>
      <c r="C523" s="304" t="s">
        <v>876</v>
      </c>
      <c r="D523" s="305" t="s">
        <v>1</v>
      </c>
      <c r="E523" s="306" t="s">
        <v>1</v>
      </c>
      <c r="F523" s="307">
        <v>3</v>
      </c>
      <c r="G523" s="38"/>
      <c r="H523" s="44"/>
    </row>
    <row r="524" spans="1:8" s="2" customFormat="1" ht="16.8" customHeight="1">
      <c r="A524" s="38"/>
      <c r="B524" s="44"/>
      <c r="C524" s="308" t="s">
        <v>876</v>
      </c>
      <c r="D524" s="308" t="s">
        <v>184</v>
      </c>
      <c r="E524" s="17" t="s">
        <v>1</v>
      </c>
      <c r="F524" s="309">
        <v>3</v>
      </c>
      <c r="G524" s="38"/>
      <c r="H524" s="44"/>
    </row>
    <row r="525" spans="1:8" s="2" customFormat="1" ht="16.8" customHeight="1">
      <c r="A525" s="38"/>
      <c r="B525" s="44"/>
      <c r="C525" s="310" t="s">
        <v>1356</v>
      </c>
      <c r="D525" s="38"/>
      <c r="E525" s="38"/>
      <c r="F525" s="38"/>
      <c r="G525" s="38"/>
      <c r="H525" s="44"/>
    </row>
    <row r="526" spans="1:8" s="2" customFormat="1" ht="16.8" customHeight="1">
      <c r="A526" s="38"/>
      <c r="B526" s="44"/>
      <c r="C526" s="308" t="s">
        <v>992</v>
      </c>
      <c r="D526" s="308" t="s">
        <v>993</v>
      </c>
      <c r="E526" s="17" t="s">
        <v>469</v>
      </c>
      <c r="F526" s="309">
        <v>3</v>
      </c>
      <c r="G526" s="38"/>
      <c r="H526" s="44"/>
    </row>
    <row r="527" spans="1:8" s="2" customFormat="1" ht="16.8" customHeight="1">
      <c r="A527" s="38"/>
      <c r="B527" s="44"/>
      <c r="C527" s="308" t="s">
        <v>1224</v>
      </c>
      <c r="D527" s="308" t="s">
        <v>1225</v>
      </c>
      <c r="E527" s="17" t="s">
        <v>469</v>
      </c>
      <c r="F527" s="309">
        <v>196</v>
      </c>
      <c r="G527" s="38"/>
      <c r="H527" s="44"/>
    </row>
    <row r="528" spans="1:8" s="2" customFormat="1" ht="16.8" customHeight="1">
      <c r="A528" s="38"/>
      <c r="B528" s="44"/>
      <c r="C528" s="304" t="s">
        <v>1177</v>
      </c>
      <c r="D528" s="305" t="s">
        <v>1</v>
      </c>
      <c r="E528" s="306" t="s">
        <v>1</v>
      </c>
      <c r="F528" s="307">
        <v>1</v>
      </c>
      <c r="G528" s="38"/>
      <c r="H528" s="44"/>
    </row>
    <row r="529" spans="1:8" s="2" customFormat="1" ht="16.8" customHeight="1">
      <c r="A529" s="38"/>
      <c r="B529" s="44"/>
      <c r="C529" s="308" t="s">
        <v>1177</v>
      </c>
      <c r="D529" s="308" t="s">
        <v>83</v>
      </c>
      <c r="E529" s="17" t="s">
        <v>1</v>
      </c>
      <c r="F529" s="309">
        <v>1</v>
      </c>
      <c r="G529" s="38"/>
      <c r="H529" s="44"/>
    </row>
    <row r="530" spans="1:8" s="2" customFormat="1" ht="16.8" customHeight="1">
      <c r="A530" s="38"/>
      <c r="B530" s="44"/>
      <c r="C530" s="310" t="s">
        <v>1356</v>
      </c>
      <c r="D530" s="38"/>
      <c r="E530" s="38"/>
      <c r="F530" s="38"/>
      <c r="G530" s="38"/>
      <c r="H530" s="44"/>
    </row>
    <row r="531" spans="1:8" s="2" customFormat="1" ht="16.8" customHeight="1">
      <c r="A531" s="38"/>
      <c r="B531" s="44"/>
      <c r="C531" s="308" t="s">
        <v>992</v>
      </c>
      <c r="D531" s="308" t="s">
        <v>993</v>
      </c>
      <c r="E531" s="17" t="s">
        <v>469</v>
      </c>
      <c r="F531" s="309">
        <v>1</v>
      </c>
      <c r="G531" s="38"/>
      <c r="H531" s="44"/>
    </row>
    <row r="532" spans="1:8" s="2" customFormat="1" ht="16.8" customHeight="1">
      <c r="A532" s="38"/>
      <c r="B532" s="44"/>
      <c r="C532" s="308" t="s">
        <v>1198</v>
      </c>
      <c r="D532" s="308" t="s">
        <v>1199</v>
      </c>
      <c r="E532" s="17" t="s">
        <v>469</v>
      </c>
      <c r="F532" s="309">
        <v>201</v>
      </c>
      <c r="G532" s="38"/>
      <c r="H532" s="44"/>
    </row>
    <row r="533" spans="1:8" s="2" customFormat="1" ht="16.8" customHeight="1">
      <c r="A533" s="38"/>
      <c r="B533" s="44"/>
      <c r="C533" s="304" t="s">
        <v>871</v>
      </c>
      <c r="D533" s="305" t="s">
        <v>1</v>
      </c>
      <c r="E533" s="306" t="s">
        <v>1</v>
      </c>
      <c r="F533" s="307">
        <v>25</v>
      </c>
      <c r="G533" s="38"/>
      <c r="H533" s="44"/>
    </row>
    <row r="534" spans="1:8" s="2" customFormat="1" ht="16.8" customHeight="1">
      <c r="A534" s="38"/>
      <c r="B534" s="44"/>
      <c r="C534" s="308" t="s">
        <v>871</v>
      </c>
      <c r="D534" s="308" t="s">
        <v>409</v>
      </c>
      <c r="E534" s="17" t="s">
        <v>1</v>
      </c>
      <c r="F534" s="309">
        <v>25</v>
      </c>
      <c r="G534" s="38"/>
      <c r="H534" s="44"/>
    </row>
    <row r="535" spans="1:8" s="2" customFormat="1" ht="16.8" customHeight="1">
      <c r="A535" s="38"/>
      <c r="B535" s="44"/>
      <c r="C535" s="310" t="s">
        <v>1356</v>
      </c>
      <c r="D535" s="38"/>
      <c r="E535" s="38"/>
      <c r="F535" s="38"/>
      <c r="G535" s="38"/>
      <c r="H535" s="44"/>
    </row>
    <row r="536" spans="1:8" s="2" customFormat="1" ht="16.8" customHeight="1">
      <c r="A536" s="38"/>
      <c r="B536" s="44"/>
      <c r="C536" s="308" t="s">
        <v>980</v>
      </c>
      <c r="D536" s="308" t="s">
        <v>981</v>
      </c>
      <c r="E536" s="17" t="s">
        <v>469</v>
      </c>
      <c r="F536" s="309">
        <v>25</v>
      </c>
      <c r="G536" s="38"/>
      <c r="H536" s="44"/>
    </row>
    <row r="537" spans="1:8" s="2" customFormat="1" ht="16.8" customHeight="1">
      <c r="A537" s="38"/>
      <c r="B537" s="44"/>
      <c r="C537" s="308" t="s">
        <v>1224</v>
      </c>
      <c r="D537" s="308" t="s">
        <v>1225</v>
      </c>
      <c r="E537" s="17" t="s">
        <v>469</v>
      </c>
      <c r="F537" s="309">
        <v>196</v>
      </c>
      <c r="G537" s="38"/>
      <c r="H537" s="44"/>
    </row>
    <row r="538" spans="1:8" s="2" customFormat="1" ht="16.8" customHeight="1">
      <c r="A538" s="38"/>
      <c r="B538" s="44"/>
      <c r="C538" s="304" t="s">
        <v>1173</v>
      </c>
      <c r="D538" s="305" t="s">
        <v>1</v>
      </c>
      <c r="E538" s="306" t="s">
        <v>1</v>
      </c>
      <c r="F538" s="307">
        <v>10</v>
      </c>
      <c r="G538" s="38"/>
      <c r="H538" s="44"/>
    </row>
    <row r="539" spans="1:8" s="2" customFormat="1" ht="16.8" customHeight="1">
      <c r="A539" s="38"/>
      <c r="B539" s="44"/>
      <c r="C539" s="308" t="s">
        <v>1173</v>
      </c>
      <c r="D539" s="308" t="s">
        <v>216</v>
      </c>
      <c r="E539" s="17" t="s">
        <v>1</v>
      </c>
      <c r="F539" s="309">
        <v>10</v>
      </c>
      <c r="G539" s="38"/>
      <c r="H539" s="44"/>
    </row>
    <row r="540" spans="1:8" s="2" customFormat="1" ht="16.8" customHeight="1">
      <c r="A540" s="38"/>
      <c r="B540" s="44"/>
      <c r="C540" s="310" t="s">
        <v>1356</v>
      </c>
      <c r="D540" s="38"/>
      <c r="E540" s="38"/>
      <c r="F540" s="38"/>
      <c r="G540" s="38"/>
      <c r="H540" s="44"/>
    </row>
    <row r="541" spans="1:8" s="2" customFormat="1" ht="16.8" customHeight="1">
      <c r="A541" s="38"/>
      <c r="B541" s="44"/>
      <c r="C541" s="308" t="s">
        <v>980</v>
      </c>
      <c r="D541" s="308" t="s">
        <v>981</v>
      </c>
      <c r="E541" s="17" t="s">
        <v>469</v>
      </c>
      <c r="F541" s="309">
        <v>10</v>
      </c>
      <c r="G541" s="38"/>
      <c r="H541" s="44"/>
    </row>
    <row r="542" spans="1:8" s="2" customFormat="1" ht="16.8" customHeight="1">
      <c r="A542" s="38"/>
      <c r="B542" s="44"/>
      <c r="C542" s="308" t="s">
        <v>1198</v>
      </c>
      <c r="D542" s="308" t="s">
        <v>1199</v>
      </c>
      <c r="E542" s="17" t="s">
        <v>469</v>
      </c>
      <c r="F542" s="309">
        <v>201</v>
      </c>
      <c r="G542" s="38"/>
      <c r="H542" s="44"/>
    </row>
    <row r="543" spans="1:8" s="2" customFormat="1" ht="16.8" customHeight="1">
      <c r="A543" s="38"/>
      <c r="B543" s="44"/>
      <c r="C543" s="304" t="s">
        <v>868</v>
      </c>
      <c r="D543" s="305" t="s">
        <v>1</v>
      </c>
      <c r="E543" s="306" t="s">
        <v>1</v>
      </c>
      <c r="F543" s="307">
        <v>25</v>
      </c>
      <c r="G543" s="38"/>
      <c r="H543" s="44"/>
    </row>
    <row r="544" spans="1:8" s="2" customFormat="1" ht="16.8" customHeight="1">
      <c r="A544" s="38"/>
      <c r="B544" s="44"/>
      <c r="C544" s="308" t="s">
        <v>868</v>
      </c>
      <c r="D544" s="308" t="s">
        <v>409</v>
      </c>
      <c r="E544" s="17" t="s">
        <v>1</v>
      </c>
      <c r="F544" s="309">
        <v>25</v>
      </c>
      <c r="G544" s="38"/>
      <c r="H544" s="44"/>
    </row>
    <row r="545" spans="1:8" s="2" customFormat="1" ht="16.8" customHeight="1">
      <c r="A545" s="38"/>
      <c r="B545" s="44"/>
      <c r="C545" s="310" t="s">
        <v>1356</v>
      </c>
      <c r="D545" s="38"/>
      <c r="E545" s="38"/>
      <c r="F545" s="38"/>
      <c r="G545" s="38"/>
      <c r="H545" s="44"/>
    </row>
    <row r="546" spans="1:8" s="2" customFormat="1" ht="16.8" customHeight="1">
      <c r="A546" s="38"/>
      <c r="B546" s="44"/>
      <c r="C546" s="308" t="s">
        <v>974</v>
      </c>
      <c r="D546" s="308" t="s">
        <v>975</v>
      </c>
      <c r="E546" s="17" t="s">
        <v>469</v>
      </c>
      <c r="F546" s="309">
        <v>25</v>
      </c>
      <c r="G546" s="38"/>
      <c r="H546" s="44"/>
    </row>
    <row r="547" spans="1:8" s="2" customFormat="1" ht="16.8" customHeight="1">
      <c r="A547" s="38"/>
      <c r="B547" s="44"/>
      <c r="C547" s="308" t="s">
        <v>1224</v>
      </c>
      <c r="D547" s="308" t="s">
        <v>1225</v>
      </c>
      <c r="E547" s="17" t="s">
        <v>469</v>
      </c>
      <c r="F547" s="309">
        <v>196</v>
      </c>
      <c r="G547" s="38"/>
      <c r="H547" s="44"/>
    </row>
    <row r="548" spans="1:8" s="2" customFormat="1" ht="16.8" customHeight="1">
      <c r="A548" s="38"/>
      <c r="B548" s="44"/>
      <c r="C548" s="304" t="s">
        <v>1171</v>
      </c>
      <c r="D548" s="305" t="s">
        <v>1</v>
      </c>
      <c r="E548" s="306" t="s">
        <v>1</v>
      </c>
      <c r="F548" s="307">
        <v>10</v>
      </c>
      <c r="G548" s="38"/>
      <c r="H548" s="44"/>
    </row>
    <row r="549" spans="1:8" s="2" customFormat="1" ht="16.8" customHeight="1">
      <c r="A549" s="38"/>
      <c r="B549" s="44"/>
      <c r="C549" s="308" t="s">
        <v>1171</v>
      </c>
      <c r="D549" s="308" t="s">
        <v>216</v>
      </c>
      <c r="E549" s="17" t="s">
        <v>1</v>
      </c>
      <c r="F549" s="309">
        <v>10</v>
      </c>
      <c r="G549" s="38"/>
      <c r="H549" s="44"/>
    </row>
    <row r="550" spans="1:8" s="2" customFormat="1" ht="16.8" customHeight="1">
      <c r="A550" s="38"/>
      <c r="B550" s="44"/>
      <c r="C550" s="310" t="s">
        <v>1356</v>
      </c>
      <c r="D550" s="38"/>
      <c r="E550" s="38"/>
      <c r="F550" s="38"/>
      <c r="G550" s="38"/>
      <c r="H550" s="44"/>
    </row>
    <row r="551" spans="1:8" s="2" customFormat="1" ht="16.8" customHeight="1">
      <c r="A551" s="38"/>
      <c r="B551" s="44"/>
      <c r="C551" s="308" t="s">
        <v>974</v>
      </c>
      <c r="D551" s="308" t="s">
        <v>975</v>
      </c>
      <c r="E551" s="17" t="s">
        <v>469</v>
      </c>
      <c r="F551" s="309">
        <v>10</v>
      </c>
      <c r="G551" s="38"/>
      <c r="H551" s="44"/>
    </row>
    <row r="552" spans="1:8" s="2" customFormat="1" ht="16.8" customHeight="1">
      <c r="A552" s="38"/>
      <c r="B552" s="44"/>
      <c r="C552" s="308" t="s">
        <v>1198</v>
      </c>
      <c r="D552" s="308" t="s">
        <v>1199</v>
      </c>
      <c r="E552" s="17" t="s">
        <v>469</v>
      </c>
      <c r="F552" s="309">
        <v>201</v>
      </c>
      <c r="G552" s="38"/>
      <c r="H552" s="44"/>
    </row>
    <row r="553" spans="1:8" s="2" customFormat="1" ht="16.8" customHeight="1">
      <c r="A553" s="38"/>
      <c r="B553" s="44"/>
      <c r="C553" s="304" t="s">
        <v>873</v>
      </c>
      <c r="D553" s="305" t="s">
        <v>1</v>
      </c>
      <c r="E553" s="306" t="s">
        <v>1</v>
      </c>
      <c r="F553" s="307">
        <v>10</v>
      </c>
      <c r="G553" s="38"/>
      <c r="H553" s="44"/>
    </row>
    <row r="554" spans="1:8" s="2" customFormat="1" ht="16.8" customHeight="1">
      <c r="A554" s="38"/>
      <c r="B554" s="44"/>
      <c r="C554" s="308" t="s">
        <v>873</v>
      </c>
      <c r="D554" s="308" t="s">
        <v>216</v>
      </c>
      <c r="E554" s="17" t="s">
        <v>1</v>
      </c>
      <c r="F554" s="309">
        <v>10</v>
      </c>
      <c r="G554" s="38"/>
      <c r="H554" s="44"/>
    </row>
    <row r="555" spans="1:8" s="2" customFormat="1" ht="16.8" customHeight="1">
      <c r="A555" s="38"/>
      <c r="B555" s="44"/>
      <c r="C555" s="310" t="s">
        <v>1356</v>
      </c>
      <c r="D555" s="38"/>
      <c r="E555" s="38"/>
      <c r="F555" s="38"/>
      <c r="G555" s="38"/>
      <c r="H555" s="44"/>
    </row>
    <row r="556" spans="1:8" s="2" customFormat="1" ht="16.8" customHeight="1">
      <c r="A556" s="38"/>
      <c r="B556" s="44"/>
      <c r="C556" s="308" t="s">
        <v>983</v>
      </c>
      <c r="D556" s="308" t="s">
        <v>984</v>
      </c>
      <c r="E556" s="17" t="s">
        <v>469</v>
      </c>
      <c r="F556" s="309">
        <v>10</v>
      </c>
      <c r="G556" s="38"/>
      <c r="H556" s="44"/>
    </row>
    <row r="557" spans="1:8" s="2" customFormat="1" ht="16.8" customHeight="1">
      <c r="A557" s="38"/>
      <c r="B557" s="44"/>
      <c r="C557" s="308" t="s">
        <v>1224</v>
      </c>
      <c r="D557" s="308" t="s">
        <v>1225</v>
      </c>
      <c r="E557" s="17" t="s">
        <v>469</v>
      </c>
      <c r="F557" s="309">
        <v>196</v>
      </c>
      <c r="G557" s="38"/>
      <c r="H557" s="44"/>
    </row>
    <row r="558" spans="1:8" s="2" customFormat="1" ht="16.8" customHeight="1">
      <c r="A558" s="38"/>
      <c r="B558" s="44"/>
      <c r="C558" s="304" t="s">
        <v>1174</v>
      </c>
      <c r="D558" s="305" t="s">
        <v>1</v>
      </c>
      <c r="E558" s="306" t="s">
        <v>1</v>
      </c>
      <c r="F558" s="307">
        <v>5</v>
      </c>
      <c r="G558" s="38"/>
      <c r="H558" s="44"/>
    </row>
    <row r="559" spans="1:8" s="2" customFormat="1" ht="16.8" customHeight="1">
      <c r="A559" s="38"/>
      <c r="B559" s="44"/>
      <c r="C559" s="308" t="s">
        <v>1174</v>
      </c>
      <c r="D559" s="308" t="s">
        <v>169</v>
      </c>
      <c r="E559" s="17" t="s">
        <v>1</v>
      </c>
      <c r="F559" s="309">
        <v>5</v>
      </c>
      <c r="G559" s="38"/>
      <c r="H559" s="44"/>
    </row>
    <row r="560" spans="1:8" s="2" customFormat="1" ht="16.8" customHeight="1">
      <c r="A560" s="38"/>
      <c r="B560" s="44"/>
      <c r="C560" s="310" t="s">
        <v>1356</v>
      </c>
      <c r="D560" s="38"/>
      <c r="E560" s="38"/>
      <c r="F560" s="38"/>
      <c r="G560" s="38"/>
      <c r="H560" s="44"/>
    </row>
    <row r="561" spans="1:8" s="2" customFormat="1" ht="16.8" customHeight="1">
      <c r="A561" s="38"/>
      <c r="B561" s="44"/>
      <c r="C561" s="308" t="s">
        <v>983</v>
      </c>
      <c r="D561" s="308" t="s">
        <v>984</v>
      </c>
      <c r="E561" s="17" t="s">
        <v>469</v>
      </c>
      <c r="F561" s="309">
        <v>5</v>
      </c>
      <c r="G561" s="38"/>
      <c r="H561" s="44"/>
    </row>
    <row r="562" spans="1:8" s="2" customFormat="1" ht="16.8" customHeight="1">
      <c r="A562" s="38"/>
      <c r="B562" s="44"/>
      <c r="C562" s="308" t="s">
        <v>1198</v>
      </c>
      <c r="D562" s="308" t="s">
        <v>1199</v>
      </c>
      <c r="E562" s="17" t="s">
        <v>469</v>
      </c>
      <c r="F562" s="309">
        <v>201</v>
      </c>
      <c r="G562" s="38"/>
      <c r="H562" s="44"/>
    </row>
    <row r="563" spans="1:8" s="2" customFormat="1" ht="16.8" customHeight="1">
      <c r="A563" s="38"/>
      <c r="B563" s="44"/>
      <c r="C563" s="304" t="s">
        <v>870</v>
      </c>
      <c r="D563" s="305" t="s">
        <v>1</v>
      </c>
      <c r="E563" s="306" t="s">
        <v>1</v>
      </c>
      <c r="F563" s="307">
        <v>25</v>
      </c>
      <c r="G563" s="38"/>
      <c r="H563" s="44"/>
    </row>
    <row r="564" spans="1:8" s="2" customFormat="1" ht="16.8" customHeight="1">
      <c r="A564" s="38"/>
      <c r="B564" s="44"/>
      <c r="C564" s="308" t="s">
        <v>870</v>
      </c>
      <c r="D564" s="308" t="s">
        <v>409</v>
      </c>
      <c r="E564" s="17" t="s">
        <v>1</v>
      </c>
      <c r="F564" s="309">
        <v>25</v>
      </c>
      <c r="G564" s="38"/>
      <c r="H564" s="44"/>
    </row>
    <row r="565" spans="1:8" s="2" customFormat="1" ht="16.8" customHeight="1">
      <c r="A565" s="38"/>
      <c r="B565" s="44"/>
      <c r="C565" s="310" t="s">
        <v>1356</v>
      </c>
      <c r="D565" s="38"/>
      <c r="E565" s="38"/>
      <c r="F565" s="38"/>
      <c r="G565" s="38"/>
      <c r="H565" s="44"/>
    </row>
    <row r="566" spans="1:8" s="2" customFormat="1" ht="16.8" customHeight="1">
      <c r="A566" s="38"/>
      <c r="B566" s="44"/>
      <c r="C566" s="308" t="s">
        <v>977</v>
      </c>
      <c r="D566" s="308" t="s">
        <v>978</v>
      </c>
      <c r="E566" s="17" t="s">
        <v>469</v>
      </c>
      <c r="F566" s="309">
        <v>25</v>
      </c>
      <c r="G566" s="38"/>
      <c r="H566" s="44"/>
    </row>
    <row r="567" spans="1:8" s="2" customFormat="1" ht="16.8" customHeight="1">
      <c r="A567" s="38"/>
      <c r="B567" s="44"/>
      <c r="C567" s="308" t="s">
        <v>1224</v>
      </c>
      <c r="D567" s="308" t="s">
        <v>1225</v>
      </c>
      <c r="E567" s="17" t="s">
        <v>469</v>
      </c>
      <c r="F567" s="309">
        <v>196</v>
      </c>
      <c r="G567" s="38"/>
      <c r="H567" s="44"/>
    </row>
    <row r="568" spans="1:8" s="2" customFormat="1" ht="16.8" customHeight="1">
      <c r="A568" s="38"/>
      <c r="B568" s="44"/>
      <c r="C568" s="304" t="s">
        <v>1172</v>
      </c>
      <c r="D568" s="305" t="s">
        <v>1</v>
      </c>
      <c r="E568" s="306" t="s">
        <v>1</v>
      </c>
      <c r="F568" s="307">
        <v>10</v>
      </c>
      <c r="G568" s="38"/>
      <c r="H568" s="44"/>
    </row>
    <row r="569" spans="1:8" s="2" customFormat="1" ht="16.8" customHeight="1">
      <c r="A569" s="38"/>
      <c r="B569" s="44"/>
      <c r="C569" s="308" t="s">
        <v>1172</v>
      </c>
      <c r="D569" s="308" t="s">
        <v>216</v>
      </c>
      <c r="E569" s="17" t="s">
        <v>1</v>
      </c>
      <c r="F569" s="309">
        <v>10</v>
      </c>
      <c r="G569" s="38"/>
      <c r="H569" s="44"/>
    </row>
    <row r="570" spans="1:8" s="2" customFormat="1" ht="16.8" customHeight="1">
      <c r="A570" s="38"/>
      <c r="B570" s="44"/>
      <c r="C570" s="310" t="s">
        <v>1356</v>
      </c>
      <c r="D570" s="38"/>
      <c r="E570" s="38"/>
      <c r="F570" s="38"/>
      <c r="G570" s="38"/>
      <c r="H570" s="44"/>
    </row>
    <row r="571" spans="1:8" s="2" customFormat="1" ht="16.8" customHeight="1">
      <c r="A571" s="38"/>
      <c r="B571" s="44"/>
      <c r="C571" s="308" t="s">
        <v>977</v>
      </c>
      <c r="D571" s="308" t="s">
        <v>978</v>
      </c>
      <c r="E571" s="17" t="s">
        <v>469</v>
      </c>
      <c r="F571" s="309">
        <v>10</v>
      </c>
      <c r="G571" s="38"/>
      <c r="H571" s="44"/>
    </row>
    <row r="572" spans="1:8" s="2" customFormat="1" ht="16.8" customHeight="1">
      <c r="A572" s="38"/>
      <c r="B572" s="44"/>
      <c r="C572" s="308" t="s">
        <v>1198</v>
      </c>
      <c r="D572" s="308" t="s">
        <v>1199</v>
      </c>
      <c r="E572" s="17" t="s">
        <v>469</v>
      </c>
      <c r="F572" s="309">
        <v>201</v>
      </c>
      <c r="G572" s="38"/>
      <c r="H572" s="44"/>
    </row>
    <row r="573" spans="1:8" s="2" customFormat="1" ht="16.8" customHeight="1">
      <c r="A573" s="38"/>
      <c r="B573" s="44"/>
      <c r="C573" s="304" t="s">
        <v>880</v>
      </c>
      <c r="D573" s="305" t="s">
        <v>1</v>
      </c>
      <c r="E573" s="306" t="s">
        <v>1</v>
      </c>
      <c r="F573" s="307">
        <v>734</v>
      </c>
      <c r="G573" s="38"/>
      <c r="H573" s="44"/>
    </row>
    <row r="574" spans="1:8" s="2" customFormat="1" ht="16.8" customHeight="1">
      <c r="A574" s="38"/>
      <c r="B574" s="44"/>
      <c r="C574" s="308" t="s">
        <v>1</v>
      </c>
      <c r="D574" s="308" t="s">
        <v>947</v>
      </c>
      <c r="E574" s="17" t="s">
        <v>1</v>
      </c>
      <c r="F574" s="309">
        <v>0</v>
      </c>
      <c r="G574" s="38"/>
      <c r="H574" s="44"/>
    </row>
    <row r="575" spans="1:8" s="2" customFormat="1" ht="16.8" customHeight="1">
      <c r="A575" s="38"/>
      <c r="B575" s="44"/>
      <c r="C575" s="308" t="s">
        <v>1</v>
      </c>
      <c r="D575" s="308" t="s">
        <v>1196</v>
      </c>
      <c r="E575" s="17" t="s">
        <v>1</v>
      </c>
      <c r="F575" s="309">
        <v>0</v>
      </c>
      <c r="G575" s="38"/>
      <c r="H575" s="44"/>
    </row>
    <row r="576" spans="1:8" s="2" customFormat="1" ht="16.8" customHeight="1">
      <c r="A576" s="38"/>
      <c r="B576" s="44"/>
      <c r="C576" s="308" t="s">
        <v>880</v>
      </c>
      <c r="D576" s="308" t="s">
        <v>1185</v>
      </c>
      <c r="E576" s="17" t="s">
        <v>1</v>
      </c>
      <c r="F576" s="309">
        <v>734</v>
      </c>
      <c r="G576" s="38"/>
      <c r="H576" s="44"/>
    </row>
    <row r="577" spans="1:8" s="2" customFormat="1" ht="16.8" customHeight="1">
      <c r="A577" s="38"/>
      <c r="B577" s="44"/>
      <c r="C577" s="310" t="s">
        <v>1356</v>
      </c>
      <c r="D577" s="38"/>
      <c r="E577" s="38"/>
      <c r="F577" s="38"/>
      <c r="G577" s="38"/>
      <c r="H577" s="44"/>
    </row>
    <row r="578" spans="1:8" s="2" customFormat="1" ht="16.8" customHeight="1">
      <c r="A578" s="38"/>
      <c r="B578" s="44"/>
      <c r="C578" s="308" t="s">
        <v>942</v>
      </c>
      <c r="D578" s="308" t="s">
        <v>943</v>
      </c>
      <c r="E578" s="17" t="s">
        <v>469</v>
      </c>
      <c r="F578" s="309">
        <v>734</v>
      </c>
      <c r="G578" s="38"/>
      <c r="H578" s="44"/>
    </row>
    <row r="579" spans="1:8" s="2" customFormat="1" ht="12">
      <c r="A579" s="38"/>
      <c r="B579" s="44"/>
      <c r="C579" s="308" t="s">
        <v>892</v>
      </c>
      <c r="D579" s="308" t="s">
        <v>893</v>
      </c>
      <c r="E579" s="17" t="s">
        <v>469</v>
      </c>
      <c r="F579" s="309">
        <v>734</v>
      </c>
      <c r="G579" s="38"/>
      <c r="H579" s="44"/>
    </row>
    <row r="580" spans="1:8" s="2" customFormat="1" ht="16.8" customHeight="1">
      <c r="A580" s="38"/>
      <c r="B580" s="44"/>
      <c r="C580" s="308" t="s">
        <v>1002</v>
      </c>
      <c r="D580" s="308" t="s">
        <v>1003</v>
      </c>
      <c r="E580" s="17" t="s">
        <v>469</v>
      </c>
      <c r="F580" s="309">
        <v>3477</v>
      </c>
      <c r="G580" s="38"/>
      <c r="H580" s="44"/>
    </row>
    <row r="581" spans="1:8" s="2" customFormat="1" ht="16.8" customHeight="1">
      <c r="A581" s="38"/>
      <c r="B581" s="44"/>
      <c r="C581" s="308" t="s">
        <v>1017</v>
      </c>
      <c r="D581" s="308" t="s">
        <v>1018</v>
      </c>
      <c r="E581" s="17" t="s">
        <v>331</v>
      </c>
      <c r="F581" s="309">
        <v>0.39</v>
      </c>
      <c r="G581" s="38"/>
      <c r="H581" s="44"/>
    </row>
    <row r="582" spans="1:8" s="2" customFormat="1" ht="16.8" customHeight="1">
      <c r="A582" s="38"/>
      <c r="B582" s="44"/>
      <c r="C582" s="308" t="s">
        <v>899</v>
      </c>
      <c r="D582" s="308" t="s">
        <v>900</v>
      </c>
      <c r="E582" s="17" t="s">
        <v>284</v>
      </c>
      <c r="F582" s="309">
        <v>7.34</v>
      </c>
      <c r="G582" s="38"/>
      <c r="H582" s="44"/>
    </row>
    <row r="583" spans="1:8" s="2" customFormat="1" ht="16.8" customHeight="1">
      <c r="A583" s="38"/>
      <c r="B583" s="44"/>
      <c r="C583" s="308" t="s">
        <v>904</v>
      </c>
      <c r="D583" s="308" t="s">
        <v>905</v>
      </c>
      <c r="E583" s="17" t="s">
        <v>284</v>
      </c>
      <c r="F583" s="309">
        <v>18.35</v>
      </c>
      <c r="G583" s="38"/>
      <c r="H583" s="44"/>
    </row>
    <row r="584" spans="1:8" s="2" customFormat="1" ht="16.8" customHeight="1">
      <c r="A584" s="38"/>
      <c r="B584" s="44"/>
      <c r="C584" s="304" t="s">
        <v>866</v>
      </c>
      <c r="D584" s="305" t="s">
        <v>1</v>
      </c>
      <c r="E584" s="306" t="s">
        <v>1</v>
      </c>
      <c r="F584" s="307">
        <v>25</v>
      </c>
      <c r="G584" s="38"/>
      <c r="H584" s="44"/>
    </row>
    <row r="585" spans="1:8" s="2" customFormat="1" ht="16.8" customHeight="1">
      <c r="A585" s="38"/>
      <c r="B585" s="44"/>
      <c r="C585" s="308" t="s">
        <v>866</v>
      </c>
      <c r="D585" s="308" t="s">
        <v>409</v>
      </c>
      <c r="E585" s="17" t="s">
        <v>1</v>
      </c>
      <c r="F585" s="309">
        <v>25</v>
      </c>
      <c r="G585" s="38"/>
      <c r="H585" s="44"/>
    </row>
    <row r="586" spans="1:8" s="2" customFormat="1" ht="16.8" customHeight="1">
      <c r="A586" s="38"/>
      <c r="B586" s="44"/>
      <c r="C586" s="310" t="s">
        <v>1356</v>
      </c>
      <c r="D586" s="38"/>
      <c r="E586" s="38"/>
      <c r="F586" s="38"/>
      <c r="G586" s="38"/>
      <c r="H586" s="44"/>
    </row>
    <row r="587" spans="1:8" s="2" customFormat="1" ht="16.8" customHeight="1">
      <c r="A587" s="38"/>
      <c r="B587" s="44"/>
      <c r="C587" s="308" t="s">
        <v>971</v>
      </c>
      <c r="D587" s="308" t="s">
        <v>972</v>
      </c>
      <c r="E587" s="17" t="s">
        <v>469</v>
      </c>
      <c r="F587" s="309">
        <v>25</v>
      </c>
      <c r="G587" s="38"/>
      <c r="H587" s="44"/>
    </row>
    <row r="588" spans="1:8" s="2" customFormat="1" ht="16.8" customHeight="1">
      <c r="A588" s="38"/>
      <c r="B588" s="44"/>
      <c r="C588" s="308" t="s">
        <v>1224</v>
      </c>
      <c r="D588" s="308" t="s">
        <v>1225</v>
      </c>
      <c r="E588" s="17" t="s">
        <v>469</v>
      </c>
      <c r="F588" s="309">
        <v>196</v>
      </c>
      <c r="G588" s="38"/>
      <c r="H588" s="44"/>
    </row>
    <row r="589" spans="1:8" s="2" customFormat="1" ht="16.8" customHeight="1">
      <c r="A589" s="38"/>
      <c r="B589" s="44"/>
      <c r="C589" s="304" t="s">
        <v>1167</v>
      </c>
      <c r="D589" s="305" t="s">
        <v>1</v>
      </c>
      <c r="E589" s="306" t="s">
        <v>1</v>
      </c>
      <c r="F589" s="307">
        <v>10</v>
      </c>
      <c r="G589" s="38"/>
      <c r="H589" s="44"/>
    </row>
    <row r="590" spans="1:8" s="2" customFormat="1" ht="16.8" customHeight="1">
      <c r="A590" s="38"/>
      <c r="B590" s="44"/>
      <c r="C590" s="308" t="s">
        <v>1167</v>
      </c>
      <c r="D590" s="308" t="s">
        <v>216</v>
      </c>
      <c r="E590" s="17" t="s">
        <v>1</v>
      </c>
      <c r="F590" s="309">
        <v>10</v>
      </c>
      <c r="G590" s="38"/>
      <c r="H590" s="44"/>
    </row>
    <row r="591" spans="1:8" s="2" customFormat="1" ht="16.8" customHeight="1">
      <c r="A591" s="38"/>
      <c r="B591" s="44"/>
      <c r="C591" s="310" t="s">
        <v>1356</v>
      </c>
      <c r="D591" s="38"/>
      <c r="E591" s="38"/>
      <c r="F591" s="38"/>
      <c r="G591" s="38"/>
      <c r="H591" s="44"/>
    </row>
    <row r="592" spans="1:8" s="2" customFormat="1" ht="16.8" customHeight="1">
      <c r="A592" s="38"/>
      <c r="B592" s="44"/>
      <c r="C592" s="308" t="s">
        <v>971</v>
      </c>
      <c r="D592" s="308" t="s">
        <v>972</v>
      </c>
      <c r="E592" s="17" t="s">
        <v>469</v>
      </c>
      <c r="F592" s="309">
        <v>10</v>
      </c>
      <c r="G592" s="38"/>
      <c r="H592" s="44"/>
    </row>
    <row r="593" spans="1:8" s="2" customFormat="1" ht="16.8" customHeight="1">
      <c r="A593" s="38"/>
      <c r="B593" s="44"/>
      <c r="C593" s="308" t="s">
        <v>1216</v>
      </c>
      <c r="D593" s="308" t="s">
        <v>1217</v>
      </c>
      <c r="E593" s="17" t="s">
        <v>469</v>
      </c>
      <c r="F593" s="309">
        <v>28</v>
      </c>
      <c r="G593" s="38"/>
      <c r="H593" s="44"/>
    </row>
    <row r="594" spans="1:8" s="2" customFormat="1" ht="16.8" customHeight="1">
      <c r="A594" s="38"/>
      <c r="B594" s="44"/>
      <c r="C594" s="304" t="s">
        <v>1182</v>
      </c>
      <c r="D594" s="305" t="s">
        <v>1</v>
      </c>
      <c r="E594" s="306" t="s">
        <v>1</v>
      </c>
      <c r="F594" s="307">
        <v>10</v>
      </c>
      <c r="G594" s="38"/>
      <c r="H594" s="44"/>
    </row>
    <row r="595" spans="1:8" s="2" customFormat="1" ht="16.8" customHeight="1">
      <c r="A595" s="38"/>
      <c r="B595" s="44"/>
      <c r="C595" s="308" t="s">
        <v>1182</v>
      </c>
      <c r="D595" s="308" t="s">
        <v>216</v>
      </c>
      <c r="E595" s="17" t="s">
        <v>1</v>
      </c>
      <c r="F595" s="309">
        <v>10</v>
      </c>
      <c r="G595" s="38"/>
      <c r="H595" s="44"/>
    </row>
    <row r="596" spans="1:8" s="2" customFormat="1" ht="16.8" customHeight="1">
      <c r="A596" s="38"/>
      <c r="B596" s="44"/>
      <c r="C596" s="310" t="s">
        <v>1356</v>
      </c>
      <c r="D596" s="38"/>
      <c r="E596" s="38"/>
      <c r="F596" s="38"/>
      <c r="G596" s="38"/>
      <c r="H596" s="44"/>
    </row>
    <row r="597" spans="1:8" s="2" customFormat="1" ht="16.8" customHeight="1">
      <c r="A597" s="38"/>
      <c r="B597" s="44"/>
      <c r="C597" s="308" t="s">
        <v>971</v>
      </c>
      <c r="D597" s="308" t="s">
        <v>972</v>
      </c>
      <c r="E597" s="17" t="s">
        <v>469</v>
      </c>
      <c r="F597" s="309">
        <v>10</v>
      </c>
      <c r="G597" s="38"/>
      <c r="H597" s="44"/>
    </row>
    <row r="598" spans="1:8" s="2" customFormat="1" ht="16.8" customHeight="1">
      <c r="A598" s="38"/>
      <c r="B598" s="44"/>
      <c r="C598" s="308" t="s">
        <v>1198</v>
      </c>
      <c r="D598" s="308" t="s">
        <v>1199</v>
      </c>
      <c r="E598" s="17" t="s">
        <v>469</v>
      </c>
      <c r="F598" s="309">
        <v>201</v>
      </c>
      <c r="G598" s="38"/>
      <c r="H598" s="44"/>
    </row>
    <row r="599" spans="1:8" s="2" customFormat="1" ht="16.8" customHeight="1">
      <c r="A599" s="38"/>
      <c r="B599" s="44"/>
      <c r="C599" s="304" t="s">
        <v>878</v>
      </c>
      <c r="D599" s="305" t="s">
        <v>1</v>
      </c>
      <c r="E599" s="306" t="s">
        <v>1</v>
      </c>
      <c r="F599" s="307">
        <v>0</v>
      </c>
      <c r="G599" s="38"/>
      <c r="H599" s="44"/>
    </row>
    <row r="600" spans="1:8" s="2" customFormat="1" ht="16.8" customHeight="1">
      <c r="A600" s="38"/>
      <c r="B600" s="44"/>
      <c r="C600" s="304" t="s">
        <v>1163</v>
      </c>
      <c r="D600" s="305" t="s">
        <v>1</v>
      </c>
      <c r="E600" s="306" t="s">
        <v>1</v>
      </c>
      <c r="F600" s="307">
        <v>196</v>
      </c>
      <c r="G600" s="38"/>
      <c r="H600" s="44"/>
    </row>
    <row r="601" spans="1:8" s="2" customFormat="1" ht="16.8" customHeight="1">
      <c r="A601" s="38"/>
      <c r="B601" s="44"/>
      <c r="C601" s="308" t="s">
        <v>1</v>
      </c>
      <c r="D601" s="308" t="s">
        <v>955</v>
      </c>
      <c r="E601" s="17" t="s">
        <v>1</v>
      </c>
      <c r="F601" s="309">
        <v>0</v>
      </c>
      <c r="G601" s="38"/>
      <c r="H601" s="44"/>
    </row>
    <row r="602" spans="1:8" s="2" customFormat="1" ht="16.8" customHeight="1">
      <c r="A602" s="38"/>
      <c r="B602" s="44"/>
      <c r="C602" s="308" t="s">
        <v>1</v>
      </c>
      <c r="D602" s="308" t="s">
        <v>957</v>
      </c>
      <c r="E602" s="17" t="s">
        <v>1</v>
      </c>
      <c r="F602" s="309">
        <v>0</v>
      </c>
      <c r="G602" s="38"/>
      <c r="H602" s="44"/>
    </row>
    <row r="603" spans="1:8" s="2" customFormat="1" ht="16.8" customHeight="1">
      <c r="A603" s="38"/>
      <c r="B603" s="44"/>
      <c r="C603" s="308" t="s">
        <v>1</v>
      </c>
      <c r="D603" s="308" t="s">
        <v>956</v>
      </c>
      <c r="E603" s="17" t="s">
        <v>1</v>
      </c>
      <c r="F603" s="309">
        <v>0</v>
      </c>
      <c r="G603" s="38"/>
      <c r="H603" s="44"/>
    </row>
    <row r="604" spans="1:8" s="2" customFormat="1" ht="16.8" customHeight="1">
      <c r="A604" s="38"/>
      <c r="B604" s="44"/>
      <c r="C604" s="308" t="s">
        <v>1163</v>
      </c>
      <c r="D604" s="308" t="s">
        <v>958</v>
      </c>
      <c r="E604" s="17" t="s">
        <v>1</v>
      </c>
      <c r="F604" s="309">
        <v>196</v>
      </c>
      <c r="G604" s="38"/>
      <c r="H604" s="44"/>
    </row>
    <row r="605" spans="1:8" s="2" customFormat="1" ht="16.8" customHeight="1">
      <c r="A605" s="38"/>
      <c r="B605" s="44"/>
      <c r="C605" s="310" t="s">
        <v>1356</v>
      </c>
      <c r="D605" s="38"/>
      <c r="E605" s="38"/>
      <c r="F605" s="38"/>
      <c r="G605" s="38"/>
      <c r="H605" s="44"/>
    </row>
    <row r="606" spans="1:8" s="2" customFormat="1" ht="16.8" customHeight="1">
      <c r="A606" s="38"/>
      <c r="B606" s="44"/>
      <c r="C606" s="308" t="s">
        <v>1224</v>
      </c>
      <c r="D606" s="308" t="s">
        <v>1225</v>
      </c>
      <c r="E606" s="17" t="s">
        <v>469</v>
      </c>
      <c r="F606" s="309">
        <v>196</v>
      </c>
      <c r="G606" s="38"/>
      <c r="H606" s="44"/>
    </row>
    <row r="607" spans="1:8" s="2" customFormat="1" ht="12">
      <c r="A607" s="38"/>
      <c r="B607" s="44"/>
      <c r="C607" s="308" t="s">
        <v>909</v>
      </c>
      <c r="D607" s="308" t="s">
        <v>910</v>
      </c>
      <c r="E607" s="17" t="s">
        <v>469</v>
      </c>
      <c r="F607" s="309">
        <v>425</v>
      </c>
      <c r="G607" s="38"/>
      <c r="H607" s="44"/>
    </row>
    <row r="608" spans="1:8" s="2" customFormat="1" ht="16.8" customHeight="1">
      <c r="A608" s="38"/>
      <c r="B608" s="44"/>
      <c r="C608" s="308" t="s">
        <v>998</v>
      </c>
      <c r="D608" s="308" t="s">
        <v>999</v>
      </c>
      <c r="E608" s="17" t="s">
        <v>270</v>
      </c>
      <c r="F608" s="309">
        <v>425</v>
      </c>
      <c r="G608" s="38"/>
      <c r="H608" s="44"/>
    </row>
    <row r="609" spans="1:8" s="2" customFormat="1" ht="16.8" customHeight="1">
      <c r="A609" s="38"/>
      <c r="B609" s="44"/>
      <c r="C609" s="308" t="s">
        <v>1002</v>
      </c>
      <c r="D609" s="308" t="s">
        <v>1003</v>
      </c>
      <c r="E609" s="17" t="s">
        <v>469</v>
      </c>
      <c r="F609" s="309">
        <v>3477</v>
      </c>
      <c r="G609" s="38"/>
      <c r="H609" s="44"/>
    </row>
    <row r="610" spans="1:8" s="2" customFormat="1" ht="16.8" customHeight="1">
      <c r="A610" s="38"/>
      <c r="B610" s="44"/>
      <c r="C610" s="308" t="s">
        <v>1017</v>
      </c>
      <c r="D610" s="308" t="s">
        <v>1018</v>
      </c>
      <c r="E610" s="17" t="s">
        <v>331</v>
      </c>
      <c r="F610" s="309">
        <v>0.39</v>
      </c>
      <c r="G610" s="38"/>
      <c r="H610" s="44"/>
    </row>
    <row r="611" spans="1:8" s="2" customFormat="1" ht="16.8" customHeight="1">
      <c r="A611" s="38"/>
      <c r="B611" s="44"/>
      <c r="C611" s="308" t="s">
        <v>899</v>
      </c>
      <c r="D611" s="308" t="s">
        <v>900</v>
      </c>
      <c r="E611" s="17" t="s">
        <v>284</v>
      </c>
      <c r="F611" s="309">
        <v>9.563</v>
      </c>
      <c r="G611" s="38"/>
      <c r="H611" s="44"/>
    </row>
    <row r="612" spans="1:8" s="2" customFormat="1" ht="16.8" customHeight="1">
      <c r="A612" s="38"/>
      <c r="B612" s="44"/>
      <c r="C612" s="308" t="s">
        <v>904</v>
      </c>
      <c r="D612" s="308" t="s">
        <v>905</v>
      </c>
      <c r="E612" s="17" t="s">
        <v>284</v>
      </c>
      <c r="F612" s="309">
        <v>23.906</v>
      </c>
      <c r="G612" s="38"/>
      <c r="H612" s="44"/>
    </row>
    <row r="613" spans="1:8" s="2" customFormat="1" ht="16.8" customHeight="1">
      <c r="A613" s="38"/>
      <c r="B613" s="44"/>
      <c r="C613" s="304" t="s">
        <v>1179</v>
      </c>
      <c r="D613" s="305" t="s">
        <v>1</v>
      </c>
      <c r="E613" s="306" t="s">
        <v>1</v>
      </c>
      <c r="F613" s="307">
        <v>28</v>
      </c>
      <c r="G613" s="38"/>
      <c r="H613" s="44"/>
    </row>
    <row r="614" spans="1:8" s="2" customFormat="1" ht="16.8" customHeight="1">
      <c r="A614" s="38"/>
      <c r="B614" s="44"/>
      <c r="C614" s="308" t="s">
        <v>1</v>
      </c>
      <c r="D614" s="308" t="s">
        <v>955</v>
      </c>
      <c r="E614" s="17" t="s">
        <v>1</v>
      </c>
      <c r="F614" s="309">
        <v>0</v>
      </c>
      <c r="G614" s="38"/>
      <c r="H614" s="44"/>
    </row>
    <row r="615" spans="1:8" s="2" customFormat="1" ht="16.8" customHeight="1">
      <c r="A615" s="38"/>
      <c r="B615" s="44"/>
      <c r="C615" s="308" t="s">
        <v>1</v>
      </c>
      <c r="D615" s="308" t="s">
        <v>947</v>
      </c>
      <c r="E615" s="17" t="s">
        <v>1</v>
      </c>
      <c r="F615" s="309">
        <v>0</v>
      </c>
      <c r="G615" s="38"/>
      <c r="H615" s="44"/>
    </row>
    <row r="616" spans="1:8" s="2" customFormat="1" ht="16.8" customHeight="1">
      <c r="A616" s="38"/>
      <c r="B616" s="44"/>
      <c r="C616" s="308" t="s">
        <v>1</v>
      </c>
      <c r="D616" s="308" t="s">
        <v>957</v>
      </c>
      <c r="E616" s="17" t="s">
        <v>1</v>
      </c>
      <c r="F616" s="309">
        <v>0</v>
      </c>
      <c r="G616" s="38"/>
      <c r="H616" s="44"/>
    </row>
    <row r="617" spans="1:8" s="2" customFormat="1" ht="16.8" customHeight="1">
      <c r="A617" s="38"/>
      <c r="B617" s="44"/>
      <c r="C617" s="308" t="s">
        <v>1179</v>
      </c>
      <c r="D617" s="308" t="s">
        <v>1220</v>
      </c>
      <c r="E617" s="17" t="s">
        <v>1</v>
      </c>
      <c r="F617" s="309">
        <v>28</v>
      </c>
      <c r="G617" s="38"/>
      <c r="H617" s="44"/>
    </row>
    <row r="618" spans="1:8" s="2" customFormat="1" ht="16.8" customHeight="1">
      <c r="A618" s="38"/>
      <c r="B618" s="44"/>
      <c r="C618" s="310" t="s">
        <v>1356</v>
      </c>
      <c r="D618" s="38"/>
      <c r="E618" s="38"/>
      <c r="F618" s="38"/>
      <c r="G618" s="38"/>
      <c r="H618" s="44"/>
    </row>
    <row r="619" spans="1:8" s="2" customFormat="1" ht="16.8" customHeight="1">
      <c r="A619" s="38"/>
      <c r="B619" s="44"/>
      <c r="C619" s="308" t="s">
        <v>1216</v>
      </c>
      <c r="D619" s="308" t="s">
        <v>1217</v>
      </c>
      <c r="E619" s="17" t="s">
        <v>469</v>
      </c>
      <c r="F619" s="309">
        <v>28</v>
      </c>
      <c r="G619" s="38"/>
      <c r="H619" s="44"/>
    </row>
    <row r="620" spans="1:8" s="2" customFormat="1" ht="12">
      <c r="A620" s="38"/>
      <c r="B620" s="44"/>
      <c r="C620" s="308" t="s">
        <v>909</v>
      </c>
      <c r="D620" s="308" t="s">
        <v>910</v>
      </c>
      <c r="E620" s="17" t="s">
        <v>469</v>
      </c>
      <c r="F620" s="309">
        <v>425</v>
      </c>
      <c r="G620" s="38"/>
      <c r="H620" s="44"/>
    </row>
    <row r="621" spans="1:8" s="2" customFormat="1" ht="16.8" customHeight="1">
      <c r="A621" s="38"/>
      <c r="B621" s="44"/>
      <c r="C621" s="308" t="s">
        <v>998</v>
      </c>
      <c r="D621" s="308" t="s">
        <v>999</v>
      </c>
      <c r="E621" s="17" t="s">
        <v>270</v>
      </c>
      <c r="F621" s="309">
        <v>425</v>
      </c>
      <c r="G621" s="38"/>
      <c r="H621" s="44"/>
    </row>
    <row r="622" spans="1:8" s="2" customFormat="1" ht="16.8" customHeight="1">
      <c r="A622" s="38"/>
      <c r="B622" s="44"/>
      <c r="C622" s="308" t="s">
        <v>1002</v>
      </c>
      <c r="D622" s="308" t="s">
        <v>1003</v>
      </c>
      <c r="E622" s="17" t="s">
        <v>469</v>
      </c>
      <c r="F622" s="309">
        <v>3477</v>
      </c>
      <c r="G622" s="38"/>
      <c r="H622" s="44"/>
    </row>
    <row r="623" spans="1:8" s="2" customFormat="1" ht="16.8" customHeight="1">
      <c r="A623" s="38"/>
      <c r="B623" s="44"/>
      <c r="C623" s="308" t="s">
        <v>1017</v>
      </c>
      <c r="D623" s="308" t="s">
        <v>1018</v>
      </c>
      <c r="E623" s="17" t="s">
        <v>331</v>
      </c>
      <c r="F623" s="309">
        <v>0.39</v>
      </c>
      <c r="G623" s="38"/>
      <c r="H623" s="44"/>
    </row>
    <row r="624" spans="1:8" s="2" customFormat="1" ht="16.8" customHeight="1">
      <c r="A624" s="38"/>
      <c r="B624" s="44"/>
      <c r="C624" s="308" t="s">
        <v>899</v>
      </c>
      <c r="D624" s="308" t="s">
        <v>900</v>
      </c>
      <c r="E624" s="17" t="s">
        <v>284</v>
      </c>
      <c r="F624" s="309">
        <v>9.563</v>
      </c>
      <c r="G624" s="38"/>
      <c r="H624" s="44"/>
    </row>
    <row r="625" spans="1:8" s="2" customFormat="1" ht="16.8" customHeight="1">
      <c r="A625" s="38"/>
      <c r="B625" s="44"/>
      <c r="C625" s="308" t="s">
        <v>904</v>
      </c>
      <c r="D625" s="308" t="s">
        <v>905</v>
      </c>
      <c r="E625" s="17" t="s">
        <v>284</v>
      </c>
      <c r="F625" s="309">
        <v>23.906</v>
      </c>
      <c r="G625" s="38"/>
      <c r="H625" s="44"/>
    </row>
    <row r="626" spans="1:8" s="2" customFormat="1" ht="16.8" customHeight="1">
      <c r="A626" s="38"/>
      <c r="B626" s="44"/>
      <c r="C626" s="304" t="s">
        <v>1183</v>
      </c>
      <c r="D626" s="305" t="s">
        <v>1</v>
      </c>
      <c r="E626" s="306" t="s">
        <v>1</v>
      </c>
      <c r="F626" s="307">
        <v>201</v>
      </c>
      <c r="G626" s="38"/>
      <c r="H626" s="44"/>
    </row>
    <row r="627" spans="1:8" s="2" customFormat="1" ht="16.8" customHeight="1">
      <c r="A627" s="38"/>
      <c r="B627" s="44"/>
      <c r="C627" s="308" t="s">
        <v>1</v>
      </c>
      <c r="D627" s="308" t="s">
        <v>955</v>
      </c>
      <c r="E627" s="17" t="s">
        <v>1</v>
      </c>
      <c r="F627" s="309">
        <v>0</v>
      </c>
      <c r="G627" s="38"/>
      <c r="H627" s="44"/>
    </row>
    <row r="628" spans="1:8" s="2" customFormat="1" ht="16.8" customHeight="1">
      <c r="A628" s="38"/>
      <c r="B628" s="44"/>
      <c r="C628" s="308" t="s">
        <v>1</v>
      </c>
      <c r="D628" s="308" t="s">
        <v>957</v>
      </c>
      <c r="E628" s="17" t="s">
        <v>1</v>
      </c>
      <c r="F628" s="309">
        <v>0</v>
      </c>
      <c r="G628" s="38"/>
      <c r="H628" s="44"/>
    </row>
    <row r="629" spans="1:8" s="2" customFormat="1" ht="16.8" customHeight="1">
      <c r="A629" s="38"/>
      <c r="B629" s="44"/>
      <c r="C629" s="308" t="s">
        <v>1</v>
      </c>
      <c r="D629" s="308" t="s">
        <v>956</v>
      </c>
      <c r="E629" s="17" t="s">
        <v>1</v>
      </c>
      <c r="F629" s="309">
        <v>0</v>
      </c>
      <c r="G629" s="38"/>
      <c r="H629" s="44"/>
    </row>
    <row r="630" spans="1:8" s="2" customFormat="1" ht="16.8" customHeight="1">
      <c r="A630" s="38"/>
      <c r="B630" s="44"/>
      <c r="C630" s="308" t="s">
        <v>1183</v>
      </c>
      <c r="D630" s="308" t="s">
        <v>1202</v>
      </c>
      <c r="E630" s="17" t="s">
        <v>1</v>
      </c>
      <c r="F630" s="309">
        <v>201</v>
      </c>
      <c r="G630" s="38"/>
      <c r="H630" s="44"/>
    </row>
    <row r="631" spans="1:8" s="2" customFormat="1" ht="16.8" customHeight="1">
      <c r="A631" s="38"/>
      <c r="B631" s="44"/>
      <c r="C631" s="310" t="s">
        <v>1356</v>
      </c>
      <c r="D631" s="38"/>
      <c r="E631" s="38"/>
      <c r="F631" s="38"/>
      <c r="G631" s="38"/>
      <c r="H631" s="44"/>
    </row>
    <row r="632" spans="1:8" s="2" customFormat="1" ht="16.8" customHeight="1">
      <c r="A632" s="38"/>
      <c r="B632" s="44"/>
      <c r="C632" s="308" t="s">
        <v>1198</v>
      </c>
      <c r="D632" s="308" t="s">
        <v>1199</v>
      </c>
      <c r="E632" s="17" t="s">
        <v>469</v>
      </c>
      <c r="F632" s="309">
        <v>201</v>
      </c>
      <c r="G632" s="38"/>
      <c r="H632" s="44"/>
    </row>
    <row r="633" spans="1:8" s="2" customFormat="1" ht="12">
      <c r="A633" s="38"/>
      <c r="B633" s="44"/>
      <c r="C633" s="308" t="s">
        <v>909</v>
      </c>
      <c r="D633" s="308" t="s">
        <v>910</v>
      </c>
      <c r="E633" s="17" t="s">
        <v>469</v>
      </c>
      <c r="F633" s="309">
        <v>425</v>
      </c>
      <c r="G633" s="38"/>
      <c r="H633" s="44"/>
    </row>
    <row r="634" spans="1:8" s="2" customFormat="1" ht="16.8" customHeight="1">
      <c r="A634" s="38"/>
      <c r="B634" s="44"/>
      <c r="C634" s="308" t="s">
        <v>998</v>
      </c>
      <c r="D634" s="308" t="s">
        <v>999</v>
      </c>
      <c r="E634" s="17" t="s">
        <v>270</v>
      </c>
      <c r="F634" s="309">
        <v>425</v>
      </c>
      <c r="G634" s="38"/>
      <c r="H634" s="44"/>
    </row>
    <row r="635" spans="1:8" s="2" customFormat="1" ht="16.8" customHeight="1">
      <c r="A635" s="38"/>
      <c r="B635" s="44"/>
      <c r="C635" s="308" t="s">
        <v>1002</v>
      </c>
      <c r="D635" s="308" t="s">
        <v>1003</v>
      </c>
      <c r="E635" s="17" t="s">
        <v>469</v>
      </c>
      <c r="F635" s="309">
        <v>3477</v>
      </c>
      <c r="G635" s="38"/>
      <c r="H635" s="44"/>
    </row>
    <row r="636" spans="1:8" s="2" customFormat="1" ht="16.8" customHeight="1">
      <c r="A636" s="38"/>
      <c r="B636" s="44"/>
      <c r="C636" s="308" t="s">
        <v>1017</v>
      </c>
      <c r="D636" s="308" t="s">
        <v>1018</v>
      </c>
      <c r="E636" s="17" t="s">
        <v>331</v>
      </c>
      <c r="F636" s="309">
        <v>0.39</v>
      </c>
      <c r="G636" s="38"/>
      <c r="H636" s="44"/>
    </row>
    <row r="637" spans="1:8" s="2" customFormat="1" ht="16.8" customHeight="1">
      <c r="A637" s="38"/>
      <c r="B637" s="44"/>
      <c r="C637" s="308" t="s">
        <v>899</v>
      </c>
      <c r="D637" s="308" t="s">
        <v>900</v>
      </c>
      <c r="E637" s="17" t="s">
        <v>284</v>
      </c>
      <c r="F637" s="309">
        <v>9.563</v>
      </c>
      <c r="G637" s="38"/>
      <c r="H637" s="44"/>
    </row>
    <row r="638" spans="1:8" s="2" customFormat="1" ht="16.8" customHeight="1">
      <c r="A638" s="38"/>
      <c r="B638" s="44"/>
      <c r="C638" s="308" t="s">
        <v>904</v>
      </c>
      <c r="D638" s="308" t="s">
        <v>905</v>
      </c>
      <c r="E638" s="17" t="s">
        <v>284</v>
      </c>
      <c r="F638" s="309">
        <v>23.906</v>
      </c>
      <c r="G638" s="38"/>
      <c r="H638" s="44"/>
    </row>
    <row r="639" spans="1:8" s="2" customFormat="1" ht="26.4" customHeight="1">
      <c r="A639" s="38"/>
      <c r="B639" s="44"/>
      <c r="C639" s="303" t="s">
        <v>1366</v>
      </c>
      <c r="D639" s="303" t="s">
        <v>131</v>
      </c>
      <c r="E639" s="38"/>
      <c r="F639" s="38"/>
      <c r="G639" s="38"/>
      <c r="H639" s="44"/>
    </row>
    <row r="640" spans="1:8" s="2" customFormat="1" ht="16.8" customHeight="1">
      <c r="A640" s="38"/>
      <c r="B640" s="44"/>
      <c r="C640" s="304" t="s">
        <v>1277</v>
      </c>
      <c r="D640" s="305" t="s">
        <v>1</v>
      </c>
      <c r="E640" s="306" t="s">
        <v>1</v>
      </c>
      <c r="F640" s="307">
        <v>4</v>
      </c>
      <c r="G640" s="38"/>
      <c r="H640" s="44"/>
    </row>
    <row r="641" spans="1:8" s="2" customFormat="1" ht="16.8" customHeight="1">
      <c r="A641" s="38"/>
      <c r="B641" s="44"/>
      <c r="C641" s="308" t="s">
        <v>1277</v>
      </c>
      <c r="D641" s="308" t="s">
        <v>188</v>
      </c>
      <c r="E641" s="17" t="s">
        <v>1</v>
      </c>
      <c r="F641" s="309">
        <v>4</v>
      </c>
      <c r="G641" s="38"/>
      <c r="H641" s="44"/>
    </row>
    <row r="642" spans="1:8" s="2" customFormat="1" ht="16.8" customHeight="1">
      <c r="A642" s="38"/>
      <c r="B642" s="44"/>
      <c r="C642" s="310" t="s">
        <v>1356</v>
      </c>
      <c r="D642" s="38"/>
      <c r="E642" s="38"/>
      <c r="F642" s="38"/>
      <c r="G642" s="38"/>
      <c r="H642" s="44"/>
    </row>
    <row r="643" spans="1:8" s="2" customFormat="1" ht="16.8" customHeight="1">
      <c r="A643" s="38"/>
      <c r="B643" s="44"/>
      <c r="C643" s="308" t="s">
        <v>1309</v>
      </c>
      <c r="D643" s="308" t="s">
        <v>1310</v>
      </c>
      <c r="E643" s="17" t="s">
        <v>469</v>
      </c>
      <c r="F643" s="309">
        <v>4</v>
      </c>
      <c r="G643" s="38"/>
      <c r="H643" s="44"/>
    </row>
    <row r="644" spans="1:8" s="2" customFormat="1" ht="16.8" customHeight="1">
      <c r="A644" s="38"/>
      <c r="B644" s="44"/>
      <c r="C644" s="308" t="s">
        <v>951</v>
      </c>
      <c r="D644" s="308" t="s">
        <v>952</v>
      </c>
      <c r="E644" s="17" t="s">
        <v>469</v>
      </c>
      <c r="F644" s="309">
        <v>23</v>
      </c>
      <c r="G644" s="38"/>
      <c r="H644" s="44"/>
    </row>
    <row r="645" spans="1:8" s="2" customFormat="1" ht="16.8" customHeight="1">
      <c r="A645" s="38"/>
      <c r="B645" s="44"/>
      <c r="C645" s="304" t="s">
        <v>864</v>
      </c>
      <c r="D645" s="305" t="s">
        <v>1</v>
      </c>
      <c r="E645" s="306" t="s">
        <v>1</v>
      </c>
      <c r="F645" s="307">
        <v>48</v>
      </c>
      <c r="G645" s="38"/>
      <c r="H645" s="44"/>
    </row>
    <row r="646" spans="1:8" s="2" customFormat="1" ht="16.8" customHeight="1">
      <c r="A646" s="38"/>
      <c r="B646" s="44"/>
      <c r="C646" s="304" t="s">
        <v>877</v>
      </c>
      <c r="D646" s="305" t="s">
        <v>1</v>
      </c>
      <c r="E646" s="306" t="s">
        <v>1</v>
      </c>
      <c r="F646" s="307">
        <v>6</v>
      </c>
      <c r="G646" s="38"/>
      <c r="H646" s="44"/>
    </row>
    <row r="647" spans="1:8" s="2" customFormat="1" ht="16.8" customHeight="1">
      <c r="A647" s="38"/>
      <c r="B647" s="44"/>
      <c r="C647" s="304" t="s">
        <v>861</v>
      </c>
      <c r="D647" s="305" t="s">
        <v>1</v>
      </c>
      <c r="E647" s="306" t="s">
        <v>1</v>
      </c>
      <c r="F647" s="307">
        <v>2</v>
      </c>
      <c r="G647" s="38"/>
      <c r="H647" s="44"/>
    </row>
    <row r="648" spans="1:8" s="2" customFormat="1" ht="16.8" customHeight="1">
      <c r="A648" s="38"/>
      <c r="B648" s="44"/>
      <c r="C648" s="308" t="s">
        <v>861</v>
      </c>
      <c r="D648" s="308" t="s">
        <v>85</v>
      </c>
      <c r="E648" s="17" t="s">
        <v>1</v>
      </c>
      <c r="F648" s="309">
        <v>2</v>
      </c>
      <c r="G648" s="38"/>
      <c r="H648" s="44"/>
    </row>
    <row r="649" spans="1:8" s="2" customFormat="1" ht="16.8" customHeight="1">
      <c r="A649" s="38"/>
      <c r="B649" s="44"/>
      <c r="C649" s="310" t="s">
        <v>1356</v>
      </c>
      <c r="D649" s="38"/>
      <c r="E649" s="38"/>
      <c r="F649" s="38"/>
      <c r="G649" s="38"/>
      <c r="H649" s="44"/>
    </row>
    <row r="650" spans="1:8" s="2" customFormat="1" ht="16.8" customHeight="1">
      <c r="A650" s="38"/>
      <c r="B650" s="44"/>
      <c r="C650" s="308" t="s">
        <v>959</v>
      </c>
      <c r="D650" s="308" t="s">
        <v>960</v>
      </c>
      <c r="E650" s="17" t="s">
        <v>469</v>
      </c>
      <c r="F650" s="309">
        <v>0.166064981949458</v>
      </c>
      <c r="G650" s="38"/>
      <c r="H650" s="44"/>
    </row>
    <row r="651" spans="1:8" s="2" customFormat="1" ht="16.8" customHeight="1">
      <c r="A651" s="38"/>
      <c r="B651" s="44"/>
      <c r="C651" s="308" t="s">
        <v>951</v>
      </c>
      <c r="D651" s="308" t="s">
        <v>952</v>
      </c>
      <c r="E651" s="17" t="s">
        <v>469</v>
      </c>
      <c r="F651" s="309">
        <v>23</v>
      </c>
      <c r="G651" s="38"/>
      <c r="H651" s="44"/>
    </row>
    <row r="652" spans="1:8" s="2" customFormat="1" ht="16.8" customHeight="1">
      <c r="A652" s="38"/>
      <c r="B652" s="44"/>
      <c r="C652" s="304" t="s">
        <v>863</v>
      </c>
      <c r="D652" s="305" t="s">
        <v>1</v>
      </c>
      <c r="E652" s="306" t="s">
        <v>1</v>
      </c>
      <c r="F652" s="307">
        <v>1</v>
      </c>
      <c r="G652" s="38"/>
      <c r="H652" s="44"/>
    </row>
    <row r="653" spans="1:8" s="2" customFormat="1" ht="16.8" customHeight="1">
      <c r="A653" s="38"/>
      <c r="B653" s="44"/>
      <c r="C653" s="308" t="s">
        <v>863</v>
      </c>
      <c r="D653" s="308" t="s">
        <v>83</v>
      </c>
      <c r="E653" s="17" t="s">
        <v>1</v>
      </c>
      <c r="F653" s="309">
        <v>1</v>
      </c>
      <c r="G653" s="38"/>
      <c r="H653" s="44"/>
    </row>
    <row r="654" spans="1:8" s="2" customFormat="1" ht="16.8" customHeight="1">
      <c r="A654" s="38"/>
      <c r="B654" s="44"/>
      <c r="C654" s="310" t="s">
        <v>1356</v>
      </c>
      <c r="D654" s="38"/>
      <c r="E654" s="38"/>
      <c r="F654" s="38"/>
      <c r="G654" s="38"/>
      <c r="H654" s="44"/>
    </row>
    <row r="655" spans="1:8" s="2" customFormat="1" ht="16.8" customHeight="1">
      <c r="A655" s="38"/>
      <c r="B655" s="44"/>
      <c r="C655" s="308" t="s">
        <v>962</v>
      </c>
      <c r="D655" s="308" t="s">
        <v>963</v>
      </c>
      <c r="E655" s="17" t="s">
        <v>469</v>
      </c>
      <c r="F655" s="309">
        <v>1</v>
      </c>
      <c r="G655" s="38"/>
      <c r="H655" s="44"/>
    </row>
    <row r="656" spans="1:8" s="2" customFormat="1" ht="16.8" customHeight="1">
      <c r="A656" s="38"/>
      <c r="B656" s="44"/>
      <c r="C656" s="308" t="s">
        <v>951</v>
      </c>
      <c r="D656" s="308" t="s">
        <v>952</v>
      </c>
      <c r="E656" s="17" t="s">
        <v>469</v>
      </c>
      <c r="F656" s="309">
        <v>23</v>
      </c>
      <c r="G656" s="38"/>
      <c r="H656" s="44"/>
    </row>
    <row r="657" spans="1:8" s="2" customFormat="1" ht="16.8" customHeight="1">
      <c r="A657" s="38"/>
      <c r="B657" s="44"/>
      <c r="C657" s="304" t="s">
        <v>865</v>
      </c>
      <c r="D657" s="305" t="s">
        <v>1</v>
      </c>
      <c r="E657" s="306" t="s">
        <v>1</v>
      </c>
      <c r="F657" s="307">
        <v>48</v>
      </c>
      <c r="G657" s="38"/>
      <c r="H657" s="44"/>
    </row>
    <row r="658" spans="1:8" s="2" customFormat="1" ht="16.8" customHeight="1">
      <c r="A658" s="38"/>
      <c r="B658" s="44"/>
      <c r="C658" s="304" t="s">
        <v>875</v>
      </c>
      <c r="D658" s="305" t="s">
        <v>1</v>
      </c>
      <c r="E658" s="306" t="s">
        <v>1</v>
      </c>
      <c r="F658" s="307">
        <v>10</v>
      </c>
      <c r="G658" s="38"/>
      <c r="H658" s="44"/>
    </row>
    <row r="659" spans="1:8" s="2" customFormat="1" ht="16.8" customHeight="1">
      <c r="A659" s="38"/>
      <c r="B659" s="44"/>
      <c r="C659" s="304" t="s">
        <v>874</v>
      </c>
      <c r="D659" s="305" t="s">
        <v>1</v>
      </c>
      <c r="E659" s="306" t="s">
        <v>1</v>
      </c>
      <c r="F659" s="307">
        <v>11</v>
      </c>
      <c r="G659" s="38"/>
      <c r="H659" s="44"/>
    </row>
    <row r="660" spans="1:8" s="2" customFormat="1" ht="16.8" customHeight="1">
      <c r="A660" s="38"/>
      <c r="B660" s="44"/>
      <c r="C660" s="304" t="s">
        <v>876</v>
      </c>
      <c r="D660" s="305" t="s">
        <v>1</v>
      </c>
      <c r="E660" s="306" t="s">
        <v>1</v>
      </c>
      <c r="F660" s="307">
        <v>7</v>
      </c>
      <c r="G660" s="38"/>
      <c r="H660" s="44"/>
    </row>
    <row r="661" spans="1:8" s="2" customFormat="1" ht="16.8" customHeight="1">
      <c r="A661" s="38"/>
      <c r="B661" s="44"/>
      <c r="C661" s="304" t="s">
        <v>871</v>
      </c>
      <c r="D661" s="305" t="s">
        <v>1</v>
      </c>
      <c r="E661" s="306" t="s">
        <v>1</v>
      </c>
      <c r="F661" s="307">
        <v>63</v>
      </c>
      <c r="G661" s="38"/>
      <c r="H661" s="44"/>
    </row>
    <row r="662" spans="1:8" s="2" customFormat="1" ht="16.8" customHeight="1">
      <c r="A662" s="38"/>
      <c r="B662" s="44"/>
      <c r="C662" s="304" t="s">
        <v>868</v>
      </c>
      <c r="D662" s="305" t="s">
        <v>1</v>
      </c>
      <c r="E662" s="306" t="s">
        <v>1</v>
      </c>
      <c r="F662" s="307">
        <v>5</v>
      </c>
      <c r="G662" s="38"/>
      <c r="H662" s="44"/>
    </row>
    <row r="663" spans="1:8" s="2" customFormat="1" ht="16.8" customHeight="1">
      <c r="A663" s="38"/>
      <c r="B663" s="44"/>
      <c r="C663" s="308" t="s">
        <v>868</v>
      </c>
      <c r="D663" s="308" t="s">
        <v>169</v>
      </c>
      <c r="E663" s="17" t="s">
        <v>1</v>
      </c>
      <c r="F663" s="309">
        <v>5</v>
      </c>
      <c r="G663" s="38"/>
      <c r="H663" s="44"/>
    </row>
    <row r="664" spans="1:8" s="2" customFormat="1" ht="16.8" customHeight="1">
      <c r="A664" s="38"/>
      <c r="B664" s="44"/>
      <c r="C664" s="310" t="s">
        <v>1356</v>
      </c>
      <c r="D664" s="38"/>
      <c r="E664" s="38"/>
      <c r="F664" s="38"/>
      <c r="G664" s="38"/>
      <c r="H664" s="44"/>
    </row>
    <row r="665" spans="1:8" s="2" customFormat="1" ht="16.8" customHeight="1">
      <c r="A665" s="38"/>
      <c r="B665" s="44"/>
      <c r="C665" s="308" t="s">
        <v>974</v>
      </c>
      <c r="D665" s="308" t="s">
        <v>975</v>
      </c>
      <c r="E665" s="17" t="s">
        <v>469</v>
      </c>
      <c r="F665" s="309">
        <v>5</v>
      </c>
      <c r="G665" s="38"/>
      <c r="H665" s="44"/>
    </row>
    <row r="666" spans="1:8" s="2" customFormat="1" ht="16.8" customHeight="1">
      <c r="A666" s="38"/>
      <c r="B666" s="44"/>
      <c r="C666" s="308" t="s">
        <v>951</v>
      </c>
      <c r="D666" s="308" t="s">
        <v>952</v>
      </c>
      <c r="E666" s="17" t="s">
        <v>469</v>
      </c>
      <c r="F666" s="309">
        <v>23</v>
      </c>
      <c r="G666" s="38"/>
      <c r="H666" s="44"/>
    </row>
    <row r="667" spans="1:8" s="2" customFormat="1" ht="16.8" customHeight="1">
      <c r="A667" s="38"/>
      <c r="B667" s="44"/>
      <c r="C667" s="304" t="s">
        <v>873</v>
      </c>
      <c r="D667" s="305" t="s">
        <v>1</v>
      </c>
      <c r="E667" s="306" t="s">
        <v>1</v>
      </c>
      <c r="F667" s="307">
        <v>30</v>
      </c>
      <c r="G667" s="38"/>
      <c r="H667" s="44"/>
    </row>
    <row r="668" spans="1:8" s="2" customFormat="1" ht="16.8" customHeight="1">
      <c r="A668" s="38"/>
      <c r="B668" s="44"/>
      <c r="C668" s="304" t="s">
        <v>870</v>
      </c>
      <c r="D668" s="305" t="s">
        <v>1</v>
      </c>
      <c r="E668" s="306" t="s">
        <v>1</v>
      </c>
      <c r="F668" s="307">
        <v>62</v>
      </c>
      <c r="G668" s="38"/>
      <c r="H668" s="44"/>
    </row>
    <row r="669" spans="1:8" s="2" customFormat="1" ht="16.8" customHeight="1">
      <c r="A669" s="38"/>
      <c r="B669" s="44"/>
      <c r="C669" s="304" t="s">
        <v>1275</v>
      </c>
      <c r="D669" s="305" t="s">
        <v>1</v>
      </c>
      <c r="E669" s="306" t="s">
        <v>1</v>
      </c>
      <c r="F669" s="307">
        <v>2</v>
      </c>
      <c r="G669" s="38"/>
      <c r="H669" s="44"/>
    </row>
    <row r="670" spans="1:8" s="2" customFormat="1" ht="16.8" customHeight="1">
      <c r="A670" s="38"/>
      <c r="B670" s="44"/>
      <c r="C670" s="308" t="s">
        <v>1275</v>
      </c>
      <c r="D670" s="308" t="s">
        <v>85</v>
      </c>
      <c r="E670" s="17" t="s">
        <v>1</v>
      </c>
      <c r="F670" s="309">
        <v>2</v>
      </c>
      <c r="G670" s="38"/>
      <c r="H670" s="44"/>
    </row>
    <row r="671" spans="1:8" s="2" customFormat="1" ht="16.8" customHeight="1">
      <c r="A671" s="38"/>
      <c r="B671" s="44"/>
      <c r="C671" s="310" t="s">
        <v>1356</v>
      </c>
      <c r="D671" s="38"/>
      <c r="E671" s="38"/>
      <c r="F671" s="38"/>
      <c r="G671" s="38"/>
      <c r="H671" s="44"/>
    </row>
    <row r="672" spans="1:8" s="2" customFormat="1" ht="16.8" customHeight="1">
      <c r="A672" s="38"/>
      <c r="B672" s="44"/>
      <c r="C672" s="308" t="s">
        <v>1303</v>
      </c>
      <c r="D672" s="308" t="s">
        <v>1304</v>
      </c>
      <c r="E672" s="17" t="s">
        <v>469</v>
      </c>
      <c r="F672" s="309">
        <v>2</v>
      </c>
      <c r="G672" s="38"/>
      <c r="H672" s="44"/>
    </row>
    <row r="673" spans="1:8" s="2" customFormat="1" ht="16.8" customHeight="1">
      <c r="A673" s="38"/>
      <c r="B673" s="44"/>
      <c r="C673" s="308" t="s">
        <v>951</v>
      </c>
      <c r="D673" s="308" t="s">
        <v>952</v>
      </c>
      <c r="E673" s="17" t="s">
        <v>469</v>
      </c>
      <c r="F673" s="309">
        <v>23</v>
      </c>
      <c r="G673" s="38"/>
      <c r="H673" s="44"/>
    </row>
    <row r="674" spans="1:8" s="2" customFormat="1" ht="16.8" customHeight="1">
      <c r="A674" s="38"/>
      <c r="B674" s="44"/>
      <c r="C674" s="304" t="s">
        <v>880</v>
      </c>
      <c r="D674" s="305" t="s">
        <v>1</v>
      </c>
      <c r="E674" s="306" t="s">
        <v>1</v>
      </c>
      <c r="F674" s="307">
        <v>219</v>
      </c>
      <c r="G674" s="38"/>
      <c r="H674" s="44"/>
    </row>
    <row r="675" spans="1:8" s="2" customFormat="1" ht="16.8" customHeight="1">
      <c r="A675" s="38"/>
      <c r="B675" s="44"/>
      <c r="C675" s="308" t="s">
        <v>1</v>
      </c>
      <c r="D675" s="308" t="s">
        <v>947</v>
      </c>
      <c r="E675" s="17" t="s">
        <v>1</v>
      </c>
      <c r="F675" s="309">
        <v>0</v>
      </c>
      <c r="G675" s="38"/>
      <c r="H675" s="44"/>
    </row>
    <row r="676" spans="1:8" s="2" customFormat="1" ht="16.8" customHeight="1">
      <c r="A676" s="38"/>
      <c r="B676" s="44"/>
      <c r="C676" s="308" t="s">
        <v>1</v>
      </c>
      <c r="D676" s="308" t="s">
        <v>1196</v>
      </c>
      <c r="E676" s="17" t="s">
        <v>1</v>
      </c>
      <c r="F676" s="309">
        <v>0</v>
      </c>
      <c r="G676" s="38"/>
      <c r="H676" s="44"/>
    </row>
    <row r="677" spans="1:8" s="2" customFormat="1" ht="16.8" customHeight="1">
      <c r="A677" s="38"/>
      <c r="B677" s="44"/>
      <c r="C677" s="308" t="s">
        <v>880</v>
      </c>
      <c r="D677" s="308" t="s">
        <v>1278</v>
      </c>
      <c r="E677" s="17" t="s">
        <v>1</v>
      </c>
      <c r="F677" s="309">
        <v>219</v>
      </c>
      <c r="G677" s="38"/>
      <c r="H677" s="44"/>
    </row>
    <row r="678" spans="1:8" s="2" customFormat="1" ht="16.8" customHeight="1">
      <c r="A678" s="38"/>
      <c r="B678" s="44"/>
      <c r="C678" s="310" t="s">
        <v>1356</v>
      </c>
      <c r="D678" s="38"/>
      <c r="E678" s="38"/>
      <c r="F678" s="38"/>
      <c r="G678" s="38"/>
      <c r="H678" s="44"/>
    </row>
    <row r="679" spans="1:8" s="2" customFormat="1" ht="16.8" customHeight="1">
      <c r="A679" s="38"/>
      <c r="B679" s="44"/>
      <c r="C679" s="308" t="s">
        <v>942</v>
      </c>
      <c r="D679" s="308" t="s">
        <v>943</v>
      </c>
      <c r="E679" s="17" t="s">
        <v>469</v>
      </c>
      <c r="F679" s="309">
        <v>219</v>
      </c>
      <c r="G679" s="38"/>
      <c r="H679" s="44"/>
    </row>
    <row r="680" spans="1:8" s="2" customFormat="1" ht="12">
      <c r="A680" s="38"/>
      <c r="B680" s="44"/>
      <c r="C680" s="308" t="s">
        <v>892</v>
      </c>
      <c r="D680" s="308" t="s">
        <v>893</v>
      </c>
      <c r="E680" s="17" t="s">
        <v>469</v>
      </c>
      <c r="F680" s="309">
        <v>219</v>
      </c>
      <c r="G680" s="38"/>
      <c r="H680" s="44"/>
    </row>
    <row r="681" spans="1:8" s="2" customFormat="1" ht="16.8" customHeight="1">
      <c r="A681" s="38"/>
      <c r="B681" s="44"/>
      <c r="C681" s="308" t="s">
        <v>1002</v>
      </c>
      <c r="D681" s="308" t="s">
        <v>1003</v>
      </c>
      <c r="E681" s="17" t="s">
        <v>469</v>
      </c>
      <c r="F681" s="309">
        <v>726</v>
      </c>
      <c r="G681" s="38"/>
      <c r="H681" s="44"/>
    </row>
    <row r="682" spans="1:8" s="2" customFormat="1" ht="16.8" customHeight="1">
      <c r="A682" s="38"/>
      <c r="B682" s="44"/>
      <c r="C682" s="308" t="s">
        <v>1017</v>
      </c>
      <c r="D682" s="308" t="s">
        <v>1018</v>
      </c>
      <c r="E682" s="17" t="s">
        <v>331</v>
      </c>
      <c r="F682" s="309">
        <v>0.075</v>
      </c>
      <c r="G682" s="38"/>
      <c r="H682" s="44"/>
    </row>
    <row r="683" spans="1:8" s="2" customFormat="1" ht="16.8" customHeight="1">
      <c r="A683" s="38"/>
      <c r="B683" s="44"/>
      <c r="C683" s="308" t="s">
        <v>948</v>
      </c>
      <c r="D683" s="308" t="s">
        <v>949</v>
      </c>
      <c r="E683" s="17" t="s">
        <v>469</v>
      </c>
      <c r="F683" s="309">
        <v>219</v>
      </c>
      <c r="G683" s="38"/>
      <c r="H683" s="44"/>
    </row>
    <row r="684" spans="1:8" s="2" customFormat="1" ht="16.8" customHeight="1">
      <c r="A684" s="38"/>
      <c r="B684" s="44"/>
      <c r="C684" s="308" t="s">
        <v>899</v>
      </c>
      <c r="D684" s="308" t="s">
        <v>900</v>
      </c>
      <c r="E684" s="17" t="s">
        <v>284</v>
      </c>
      <c r="F684" s="309">
        <v>2.19</v>
      </c>
      <c r="G684" s="38"/>
      <c r="H684" s="44"/>
    </row>
    <row r="685" spans="1:8" s="2" customFormat="1" ht="16.8" customHeight="1">
      <c r="A685" s="38"/>
      <c r="B685" s="44"/>
      <c r="C685" s="308" t="s">
        <v>904</v>
      </c>
      <c r="D685" s="308" t="s">
        <v>905</v>
      </c>
      <c r="E685" s="17" t="s">
        <v>284</v>
      </c>
      <c r="F685" s="309">
        <v>5.475</v>
      </c>
      <c r="G685" s="38"/>
      <c r="H685" s="44"/>
    </row>
    <row r="686" spans="1:8" s="2" customFormat="1" ht="16.8" customHeight="1">
      <c r="A686" s="38"/>
      <c r="B686" s="44"/>
      <c r="C686" s="304" t="s">
        <v>866</v>
      </c>
      <c r="D686" s="305" t="s">
        <v>1</v>
      </c>
      <c r="E686" s="306" t="s">
        <v>1</v>
      </c>
      <c r="F686" s="307">
        <v>5</v>
      </c>
      <c r="G686" s="38"/>
      <c r="H686" s="44"/>
    </row>
    <row r="687" spans="1:8" s="2" customFormat="1" ht="16.8" customHeight="1">
      <c r="A687" s="38"/>
      <c r="B687" s="44"/>
      <c r="C687" s="308" t="s">
        <v>866</v>
      </c>
      <c r="D687" s="308" t="s">
        <v>169</v>
      </c>
      <c r="E687" s="17" t="s">
        <v>1</v>
      </c>
      <c r="F687" s="309">
        <v>5</v>
      </c>
      <c r="G687" s="38"/>
      <c r="H687" s="44"/>
    </row>
    <row r="688" spans="1:8" s="2" customFormat="1" ht="16.8" customHeight="1">
      <c r="A688" s="38"/>
      <c r="B688" s="44"/>
      <c r="C688" s="310" t="s">
        <v>1356</v>
      </c>
      <c r="D688" s="38"/>
      <c r="E688" s="38"/>
      <c r="F688" s="38"/>
      <c r="G688" s="38"/>
      <c r="H688" s="44"/>
    </row>
    <row r="689" spans="1:8" s="2" customFormat="1" ht="16.8" customHeight="1">
      <c r="A689" s="38"/>
      <c r="B689" s="44"/>
      <c r="C689" s="308" t="s">
        <v>971</v>
      </c>
      <c r="D689" s="308" t="s">
        <v>972</v>
      </c>
      <c r="E689" s="17" t="s">
        <v>469</v>
      </c>
      <c r="F689" s="309">
        <v>5</v>
      </c>
      <c r="G689" s="38"/>
      <c r="H689" s="44"/>
    </row>
    <row r="690" spans="1:8" s="2" customFormat="1" ht="16.8" customHeight="1">
      <c r="A690" s="38"/>
      <c r="B690" s="44"/>
      <c r="C690" s="308" t="s">
        <v>951</v>
      </c>
      <c r="D690" s="308" t="s">
        <v>952</v>
      </c>
      <c r="E690" s="17" t="s">
        <v>469</v>
      </c>
      <c r="F690" s="309">
        <v>23</v>
      </c>
      <c r="G690" s="38"/>
      <c r="H690" s="44"/>
    </row>
    <row r="691" spans="1:8" s="2" customFormat="1" ht="16.8" customHeight="1">
      <c r="A691" s="38"/>
      <c r="B691" s="44"/>
      <c r="C691" s="304" t="s">
        <v>878</v>
      </c>
      <c r="D691" s="305" t="s">
        <v>1</v>
      </c>
      <c r="E691" s="306" t="s">
        <v>1</v>
      </c>
      <c r="F691" s="307">
        <v>23</v>
      </c>
      <c r="G691" s="38"/>
      <c r="H691" s="44"/>
    </row>
    <row r="692" spans="1:8" s="2" customFormat="1" ht="16.8" customHeight="1">
      <c r="A692" s="38"/>
      <c r="B692" s="44"/>
      <c r="C692" s="308" t="s">
        <v>1</v>
      </c>
      <c r="D692" s="308" t="s">
        <v>955</v>
      </c>
      <c r="E692" s="17" t="s">
        <v>1</v>
      </c>
      <c r="F692" s="309">
        <v>0</v>
      </c>
      <c r="G692" s="38"/>
      <c r="H692" s="44"/>
    </row>
    <row r="693" spans="1:8" s="2" customFormat="1" ht="16.8" customHeight="1">
      <c r="A693" s="38"/>
      <c r="B693" s="44"/>
      <c r="C693" s="308" t="s">
        <v>1</v>
      </c>
      <c r="D693" s="308" t="s">
        <v>957</v>
      </c>
      <c r="E693" s="17" t="s">
        <v>1</v>
      </c>
      <c r="F693" s="309">
        <v>0</v>
      </c>
      <c r="G693" s="38"/>
      <c r="H693" s="44"/>
    </row>
    <row r="694" spans="1:8" s="2" customFormat="1" ht="16.8" customHeight="1">
      <c r="A694" s="38"/>
      <c r="B694" s="44"/>
      <c r="C694" s="308" t="s">
        <v>1</v>
      </c>
      <c r="D694" s="308" t="s">
        <v>956</v>
      </c>
      <c r="E694" s="17" t="s">
        <v>1</v>
      </c>
      <c r="F694" s="309">
        <v>0</v>
      </c>
      <c r="G694" s="38"/>
      <c r="H694" s="44"/>
    </row>
    <row r="695" spans="1:8" s="2" customFormat="1" ht="16.8" customHeight="1">
      <c r="A695" s="38"/>
      <c r="B695" s="44"/>
      <c r="C695" s="308" t="s">
        <v>878</v>
      </c>
      <c r="D695" s="308" t="s">
        <v>1298</v>
      </c>
      <c r="E695" s="17" t="s">
        <v>1</v>
      </c>
      <c r="F695" s="309">
        <v>23</v>
      </c>
      <c r="G695" s="38"/>
      <c r="H695" s="44"/>
    </row>
    <row r="696" spans="1:8" s="2" customFormat="1" ht="16.8" customHeight="1">
      <c r="A696" s="38"/>
      <c r="B696" s="44"/>
      <c r="C696" s="310" t="s">
        <v>1356</v>
      </c>
      <c r="D696" s="38"/>
      <c r="E696" s="38"/>
      <c r="F696" s="38"/>
      <c r="G696" s="38"/>
      <c r="H696" s="44"/>
    </row>
    <row r="697" spans="1:8" s="2" customFormat="1" ht="16.8" customHeight="1">
      <c r="A697" s="38"/>
      <c r="B697" s="44"/>
      <c r="C697" s="308" t="s">
        <v>951</v>
      </c>
      <c r="D697" s="308" t="s">
        <v>952</v>
      </c>
      <c r="E697" s="17" t="s">
        <v>469</v>
      </c>
      <c r="F697" s="309">
        <v>23</v>
      </c>
      <c r="G697" s="38"/>
      <c r="H697" s="44"/>
    </row>
    <row r="698" spans="1:8" s="2" customFormat="1" ht="12">
      <c r="A698" s="38"/>
      <c r="B698" s="44"/>
      <c r="C698" s="308" t="s">
        <v>909</v>
      </c>
      <c r="D698" s="308" t="s">
        <v>910</v>
      </c>
      <c r="E698" s="17" t="s">
        <v>469</v>
      </c>
      <c r="F698" s="309">
        <v>23</v>
      </c>
      <c r="G698" s="38"/>
      <c r="H698" s="44"/>
    </row>
    <row r="699" spans="1:8" s="2" customFormat="1" ht="16.8" customHeight="1">
      <c r="A699" s="38"/>
      <c r="B699" s="44"/>
      <c r="C699" s="308" t="s">
        <v>998</v>
      </c>
      <c r="D699" s="308" t="s">
        <v>999</v>
      </c>
      <c r="E699" s="17" t="s">
        <v>270</v>
      </c>
      <c r="F699" s="309">
        <v>23</v>
      </c>
      <c r="G699" s="38"/>
      <c r="H699" s="44"/>
    </row>
    <row r="700" spans="1:8" s="2" customFormat="1" ht="16.8" customHeight="1">
      <c r="A700" s="38"/>
      <c r="B700" s="44"/>
      <c r="C700" s="308" t="s">
        <v>1002</v>
      </c>
      <c r="D700" s="308" t="s">
        <v>1003</v>
      </c>
      <c r="E700" s="17" t="s">
        <v>469</v>
      </c>
      <c r="F700" s="309">
        <v>726</v>
      </c>
      <c r="G700" s="38"/>
      <c r="H700" s="44"/>
    </row>
    <row r="701" spans="1:8" s="2" customFormat="1" ht="16.8" customHeight="1">
      <c r="A701" s="38"/>
      <c r="B701" s="44"/>
      <c r="C701" s="308" t="s">
        <v>1017</v>
      </c>
      <c r="D701" s="308" t="s">
        <v>1018</v>
      </c>
      <c r="E701" s="17" t="s">
        <v>331</v>
      </c>
      <c r="F701" s="309">
        <v>0.075</v>
      </c>
      <c r="G701" s="38"/>
      <c r="H701" s="44"/>
    </row>
    <row r="702" spans="1:8" s="2" customFormat="1" ht="16.8" customHeight="1">
      <c r="A702" s="38"/>
      <c r="B702" s="44"/>
      <c r="C702" s="308" t="s">
        <v>899</v>
      </c>
      <c r="D702" s="308" t="s">
        <v>900</v>
      </c>
      <c r="E702" s="17" t="s">
        <v>284</v>
      </c>
      <c r="F702" s="309">
        <v>0.518</v>
      </c>
      <c r="G702" s="38"/>
      <c r="H702" s="44"/>
    </row>
    <row r="703" spans="1:8" s="2" customFormat="1" ht="16.8" customHeight="1">
      <c r="A703" s="38"/>
      <c r="B703" s="44"/>
      <c r="C703" s="308" t="s">
        <v>904</v>
      </c>
      <c r="D703" s="308" t="s">
        <v>905</v>
      </c>
      <c r="E703" s="17" t="s">
        <v>284</v>
      </c>
      <c r="F703" s="309">
        <v>1.294</v>
      </c>
      <c r="G703" s="38"/>
      <c r="H703" s="44"/>
    </row>
    <row r="704" spans="1:8" s="2" customFormat="1" ht="16.8" customHeight="1">
      <c r="A704" s="38"/>
      <c r="B704" s="44"/>
      <c r="C704" s="304" t="s">
        <v>1276</v>
      </c>
      <c r="D704" s="305" t="s">
        <v>1</v>
      </c>
      <c r="E704" s="306" t="s">
        <v>1</v>
      </c>
      <c r="F704" s="307">
        <v>4</v>
      </c>
      <c r="G704" s="38"/>
      <c r="H704" s="44"/>
    </row>
    <row r="705" spans="1:8" s="2" customFormat="1" ht="16.8" customHeight="1">
      <c r="A705" s="38"/>
      <c r="B705" s="44"/>
      <c r="C705" s="308" t="s">
        <v>1276</v>
      </c>
      <c r="D705" s="308" t="s">
        <v>188</v>
      </c>
      <c r="E705" s="17" t="s">
        <v>1</v>
      </c>
      <c r="F705" s="309">
        <v>4</v>
      </c>
      <c r="G705" s="38"/>
      <c r="H705" s="44"/>
    </row>
    <row r="706" spans="1:8" s="2" customFormat="1" ht="16.8" customHeight="1">
      <c r="A706" s="38"/>
      <c r="B706" s="44"/>
      <c r="C706" s="310" t="s">
        <v>1356</v>
      </c>
      <c r="D706" s="38"/>
      <c r="E706" s="38"/>
      <c r="F706" s="38"/>
      <c r="G706" s="38"/>
      <c r="H706" s="44"/>
    </row>
    <row r="707" spans="1:8" s="2" customFormat="1" ht="16.8" customHeight="1">
      <c r="A707" s="38"/>
      <c r="B707" s="44"/>
      <c r="C707" s="308" t="s">
        <v>1306</v>
      </c>
      <c r="D707" s="308" t="s">
        <v>1307</v>
      </c>
      <c r="E707" s="17" t="s">
        <v>469</v>
      </c>
      <c r="F707" s="309">
        <v>4</v>
      </c>
      <c r="G707" s="38"/>
      <c r="H707" s="44"/>
    </row>
    <row r="708" spans="1:8" s="2" customFormat="1" ht="16.8" customHeight="1">
      <c r="A708" s="38"/>
      <c r="B708" s="44"/>
      <c r="C708" s="308" t="s">
        <v>951</v>
      </c>
      <c r="D708" s="308" t="s">
        <v>952</v>
      </c>
      <c r="E708" s="17" t="s">
        <v>469</v>
      </c>
      <c r="F708" s="309">
        <v>23</v>
      </c>
      <c r="G708" s="38"/>
      <c r="H708" s="44"/>
    </row>
    <row r="709" spans="1:8" s="2" customFormat="1" ht="16.8" customHeight="1">
      <c r="A709" s="38"/>
      <c r="B709" s="44"/>
      <c r="C709" s="304" t="s">
        <v>859</v>
      </c>
      <c r="D709" s="305" t="s">
        <v>1</v>
      </c>
      <c r="E709" s="306" t="s">
        <v>1</v>
      </c>
      <c r="F709" s="307">
        <v>38332</v>
      </c>
      <c r="G709" s="38"/>
      <c r="H709" s="44"/>
    </row>
    <row r="710" spans="1:8" s="2" customFormat="1" ht="16.8" customHeight="1">
      <c r="A710" s="38"/>
      <c r="B710" s="44"/>
      <c r="C710" s="308" t="s">
        <v>859</v>
      </c>
      <c r="D710" s="308" t="s">
        <v>1274</v>
      </c>
      <c r="E710" s="17" t="s">
        <v>1</v>
      </c>
      <c r="F710" s="309">
        <v>38332</v>
      </c>
      <c r="G710" s="38"/>
      <c r="H710" s="44"/>
    </row>
    <row r="711" spans="1:8" s="2" customFormat="1" ht="16.8" customHeight="1">
      <c r="A711" s="38"/>
      <c r="B711" s="44"/>
      <c r="C711" s="310" t="s">
        <v>1356</v>
      </c>
      <c r="D711" s="38"/>
      <c r="E711" s="38"/>
      <c r="F711" s="38"/>
      <c r="G711" s="38"/>
      <c r="H711" s="44"/>
    </row>
    <row r="712" spans="1:8" s="2" customFormat="1" ht="16.8" customHeight="1">
      <c r="A712" s="38"/>
      <c r="B712" s="44"/>
      <c r="C712" s="308" t="s">
        <v>359</v>
      </c>
      <c r="D712" s="308" t="s">
        <v>360</v>
      </c>
      <c r="E712" s="17" t="s">
        <v>270</v>
      </c>
      <c r="F712" s="309">
        <v>38332</v>
      </c>
      <c r="G712" s="38"/>
      <c r="H712" s="44"/>
    </row>
    <row r="713" spans="1:8" s="2" customFormat="1" ht="16.8" customHeight="1">
      <c r="A713" s="38"/>
      <c r="B713" s="44"/>
      <c r="C713" s="308" t="s">
        <v>918</v>
      </c>
      <c r="D713" s="308" t="s">
        <v>919</v>
      </c>
      <c r="E713" s="17" t="s">
        <v>270</v>
      </c>
      <c r="F713" s="309">
        <v>76664</v>
      </c>
      <c r="G713" s="38"/>
      <c r="H713" s="44"/>
    </row>
    <row r="714" spans="1:8" s="2" customFormat="1" ht="16.8" customHeight="1">
      <c r="A714" s="38"/>
      <c r="B714" s="44"/>
      <c r="C714" s="308" t="s">
        <v>923</v>
      </c>
      <c r="D714" s="308" t="s">
        <v>924</v>
      </c>
      <c r="E714" s="17" t="s">
        <v>270</v>
      </c>
      <c r="F714" s="309">
        <v>38332</v>
      </c>
      <c r="G714" s="38"/>
      <c r="H714" s="44"/>
    </row>
    <row r="715" spans="1:8" s="2" customFormat="1" ht="16.8" customHeight="1">
      <c r="A715" s="38"/>
      <c r="B715" s="44"/>
      <c r="C715" s="308" t="s">
        <v>927</v>
      </c>
      <c r="D715" s="308" t="s">
        <v>928</v>
      </c>
      <c r="E715" s="17" t="s">
        <v>270</v>
      </c>
      <c r="F715" s="309">
        <v>38332</v>
      </c>
      <c r="G715" s="38"/>
      <c r="H715" s="44"/>
    </row>
    <row r="716" spans="1:8" s="2" customFormat="1" ht="16.8" customHeight="1">
      <c r="A716" s="38"/>
      <c r="B716" s="44"/>
      <c r="C716" s="308" t="s">
        <v>931</v>
      </c>
      <c r="D716" s="308" t="s">
        <v>932</v>
      </c>
      <c r="E716" s="17" t="s">
        <v>933</v>
      </c>
      <c r="F716" s="309">
        <v>3.833</v>
      </c>
      <c r="G716" s="38"/>
      <c r="H716" s="44"/>
    </row>
    <row r="717" spans="1:8" s="2" customFormat="1" ht="16.8" customHeight="1">
      <c r="A717" s="38"/>
      <c r="B717" s="44"/>
      <c r="C717" s="308" t="s">
        <v>1007</v>
      </c>
      <c r="D717" s="308" t="s">
        <v>1008</v>
      </c>
      <c r="E717" s="17" t="s">
        <v>331</v>
      </c>
      <c r="F717" s="309">
        <v>0.767</v>
      </c>
      <c r="G717" s="38"/>
      <c r="H717" s="44"/>
    </row>
    <row r="718" spans="1:8" s="2" customFormat="1" ht="26.4" customHeight="1">
      <c r="A718" s="38"/>
      <c r="B718" s="44"/>
      <c r="C718" s="303" t="s">
        <v>1367</v>
      </c>
      <c r="D718" s="303" t="s">
        <v>111</v>
      </c>
      <c r="E718" s="38"/>
      <c r="F718" s="38"/>
      <c r="G718" s="38"/>
      <c r="H718" s="44"/>
    </row>
    <row r="719" spans="1:8" s="2" customFormat="1" ht="16.8" customHeight="1">
      <c r="A719" s="38"/>
      <c r="B719" s="44"/>
      <c r="C719" s="304" t="s">
        <v>859</v>
      </c>
      <c r="D719" s="305" t="s">
        <v>1</v>
      </c>
      <c r="E719" s="306" t="s">
        <v>1</v>
      </c>
      <c r="F719" s="307">
        <v>45694</v>
      </c>
      <c r="G719" s="38"/>
      <c r="H719" s="44"/>
    </row>
    <row r="720" spans="1:8" s="2" customFormat="1" ht="7.4" customHeight="1">
      <c r="A720" s="38"/>
      <c r="B720" s="179"/>
      <c r="C720" s="180"/>
      <c r="D720" s="180"/>
      <c r="E720" s="180"/>
      <c r="F720" s="180"/>
      <c r="G720" s="180"/>
      <c r="H720" s="44"/>
    </row>
    <row r="721" spans="1:8" s="2" customFormat="1" ht="12">
      <c r="A721" s="38"/>
      <c r="B721" s="38"/>
      <c r="C721" s="38"/>
      <c r="D721" s="38"/>
      <c r="E721" s="38"/>
      <c r="F721" s="38"/>
      <c r="G721" s="38"/>
      <c r="H721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  <c r="AZ2" s="249" t="s">
        <v>224</v>
      </c>
      <c r="BA2" s="249" t="s">
        <v>1</v>
      </c>
      <c r="BB2" s="249" t="s">
        <v>1</v>
      </c>
      <c r="BC2" s="249" t="s">
        <v>225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226</v>
      </c>
      <c r="BA3" s="249" t="s">
        <v>1</v>
      </c>
      <c r="BB3" s="249" t="s">
        <v>1</v>
      </c>
      <c r="BC3" s="249" t="s">
        <v>227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228</v>
      </c>
      <c r="BA4" s="249" t="s">
        <v>1</v>
      </c>
      <c r="BB4" s="249" t="s">
        <v>1</v>
      </c>
      <c r="BC4" s="249" t="s">
        <v>229</v>
      </c>
      <c r="BD4" s="249" t="s">
        <v>85</v>
      </c>
    </row>
    <row r="5" spans="2:56" s="1" customFormat="1" ht="6.95" customHeight="1">
      <c r="B5" s="20"/>
      <c r="L5" s="20"/>
      <c r="AZ5" s="249" t="s">
        <v>230</v>
      </c>
      <c r="BA5" s="249" t="s">
        <v>1</v>
      </c>
      <c r="BB5" s="249" t="s">
        <v>1</v>
      </c>
      <c r="BC5" s="249" t="s">
        <v>76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231</v>
      </c>
      <c r="BA6" s="249" t="s">
        <v>1</v>
      </c>
      <c r="BB6" s="249" t="s">
        <v>1</v>
      </c>
      <c r="BC6" s="249" t="s">
        <v>232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233</v>
      </c>
      <c r="BA7" s="249" t="s">
        <v>1</v>
      </c>
      <c r="BB7" s="249" t="s">
        <v>1</v>
      </c>
      <c r="BC7" s="249" t="s">
        <v>234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235</v>
      </c>
      <c r="BA8" s="249" t="s">
        <v>1</v>
      </c>
      <c r="BB8" s="249" t="s">
        <v>1</v>
      </c>
      <c r="BC8" s="249" t="s">
        <v>236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143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237</v>
      </c>
      <c r="BA9" s="249" t="s">
        <v>1</v>
      </c>
      <c r="BB9" s="249" t="s">
        <v>1</v>
      </c>
      <c r="BC9" s="249" t="s">
        <v>236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238</v>
      </c>
      <c r="BA10" s="249" t="s">
        <v>1</v>
      </c>
      <c r="BB10" s="249" t="s">
        <v>1</v>
      </c>
      <c r="BC10" s="249" t="s">
        <v>239</v>
      </c>
      <c r="BD10" s="249" t="s">
        <v>85</v>
      </c>
    </row>
    <row r="11" spans="1:56" s="2" customFormat="1" ht="16.5" customHeight="1">
      <c r="A11" s="38"/>
      <c r="B11" s="44"/>
      <c r="C11" s="38"/>
      <c r="D11" s="38"/>
      <c r="E11" s="152" t="s">
        <v>143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240</v>
      </c>
      <c r="BA11" s="249" t="s">
        <v>1</v>
      </c>
      <c r="BB11" s="249" t="s">
        <v>1</v>
      </c>
      <c r="BC11" s="249" t="s">
        <v>241</v>
      </c>
      <c r="BD11" s="249" t="s">
        <v>85</v>
      </c>
    </row>
    <row r="12" spans="1:56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49" t="s">
        <v>242</v>
      </c>
      <c r="BA12" s="249" t="s">
        <v>1</v>
      </c>
      <c r="BB12" s="249" t="s">
        <v>1</v>
      </c>
      <c r="BC12" s="249" t="s">
        <v>243</v>
      </c>
      <c r="BD12" s="249" t="s">
        <v>85</v>
      </c>
    </row>
    <row r="13" spans="1:56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49" t="s">
        <v>244</v>
      </c>
      <c r="BA13" s="249" t="s">
        <v>1</v>
      </c>
      <c r="BB13" s="249" t="s">
        <v>1</v>
      </c>
      <c r="BC13" s="249" t="s">
        <v>245</v>
      </c>
      <c r="BD13" s="249" t="s">
        <v>85</v>
      </c>
    </row>
    <row r="14" spans="1:56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49" t="s">
        <v>246</v>
      </c>
      <c r="BA14" s="249" t="s">
        <v>1</v>
      </c>
      <c r="BB14" s="249" t="s">
        <v>1</v>
      </c>
      <c r="BC14" s="249" t="s">
        <v>247</v>
      </c>
      <c r="BD14" s="249" t="s">
        <v>85</v>
      </c>
    </row>
    <row r="15" spans="1:56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49" t="s">
        <v>248</v>
      </c>
      <c r="BA15" s="249" t="s">
        <v>1</v>
      </c>
      <c r="BB15" s="249" t="s">
        <v>1</v>
      </c>
      <c r="BC15" s="249" t="s">
        <v>249</v>
      </c>
      <c r="BD15" s="249" t="s">
        <v>85</v>
      </c>
    </row>
    <row r="16" spans="1:5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49" t="s">
        <v>250</v>
      </c>
      <c r="BA16" s="249" t="s">
        <v>1</v>
      </c>
      <c r="BB16" s="249" t="s">
        <v>1</v>
      </c>
      <c r="BC16" s="249" t="s">
        <v>251</v>
      </c>
      <c r="BD16" s="249" t="s">
        <v>85</v>
      </c>
    </row>
    <row r="17" spans="1:56" s="2" customFormat="1" ht="18" customHeight="1">
      <c r="A17" s="38"/>
      <c r="B17" s="44"/>
      <c r="C17" s="38"/>
      <c r="D17" s="38"/>
      <c r="E17" s="141" t="str">
        <f>IF('Rekapitulace stavby'!E11="","",'Rekapitulace stavby'!E11)</f>
        <v>Státní pozemkový úřad</v>
      </c>
      <c r="F17" s="38"/>
      <c r="G17" s="38"/>
      <c r="H17" s="38"/>
      <c r="I17" s="150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49" t="s">
        <v>252</v>
      </c>
      <c r="BA17" s="249" t="s">
        <v>1</v>
      </c>
      <c r="BB17" s="249" t="s">
        <v>1</v>
      </c>
      <c r="BC17" s="249" t="s">
        <v>253</v>
      </c>
      <c r="BD17" s="249" t="s">
        <v>85</v>
      </c>
    </row>
    <row r="18" spans="1:56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49" t="s">
        <v>254</v>
      </c>
      <c r="BA18" s="249" t="s">
        <v>1</v>
      </c>
      <c r="BB18" s="249" t="s">
        <v>1</v>
      </c>
      <c r="BC18" s="249" t="s">
        <v>255</v>
      </c>
      <c r="BD18" s="249" t="s">
        <v>85</v>
      </c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146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ROUND((SUM(BE129:BE339)),2)</f>
        <v>0</v>
      </c>
      <c r="G35" s="38"/>
      <c r="H35" s="38"/>
      <c r="I35" s="164">
        <v>0.21</v>
      </c>
      <c r="J35" s="163">
        <f>ROUND(((SUM(BE129:BE339))*I35),2)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ROUND((SUM(BF129:BF339)),2)</f>
        <v>0</v>
      </c>
      <c r="G36" s="38"/>
      <c r="H36" s="38"/>
      <c r="I36" s="164">
        <v>0.15</v>
      </c>
      <c r="J36" s="163">
        <f>ROUND(((SUM(BF129:BF339))*I36),2)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ROUND((SUM(BG129:BG339)),2)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ROUND((SUM(BH129:BH339)),2)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ROUND((SUM(BI129:BI339)),2)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143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101 - Hlavní polní cesty CH4 a CH3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 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256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257</v>
      </c>
      <c r="E100" s="196"/>
      <c r="F100" s="196"/>
      <c r="G100" s="196"/>
      <c r="H100" s="196"/>
      <c r="I100" s="196"/>
      <c r="J100" s="197">
        <f>J131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258</v>
      </c>
      <c r="E101" s="196"/>
      <c r="F101" s="196"/>
      <c r="G101" s="196"/>
      <c r="H101" s="196"/>
      <c r="I101" s="196"/>
      <c r="J101" s="197">
        <f>J202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259</v>
      </c>
      <c r="E102" s="196"/>
      <c r="F102" s="196"/>
      <c r="G102" s="196"/>
      <c r="H102" s="196"/>
      <c r="I102" s="196"/>
      <c r="J102" s="197">
        <f>J217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260</v>
      </c>
      <c r="E103" s="196"/>
      <c r="F103" s="196"/>
      <c r="G103" s="196"/>
      <c r="H103" s="196"/>
      <c r="I103" s="196"/>
      <c r="J103" s="197">
        <f>J259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261</v>
      </c>
      <c r="E104" s="196"/>
      <c r="F104" s="196"/>
      <c r="G104" s="196"/>
      <c r="H104" s="196"/>
      <c r="I104" s="196"/>
      <c r="J104" s="197">
        <f>J308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262</v>
      </c>
      <c r="E105" s="196"/>
      <c r="F105" s="196"/>
      <c r="G105" s="196"/>
      <c r="H105" s="196"/>
      <c r="I105" s="196"/>
      <c r="J105" s="197">
        <f>J323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8"/>
      <c r="C106" s="189"/>
      <c r="D106" s="190" t="s">
        <v>263</v>
      </c>
      <c r="E106" s="191"/>
      <c r="F106" s="191"/>
      <c r="G106" s="191"/>
      <c r="H106" s="191"/>
      <c r="I106" s="191"/>
      <c r="J106" s="192">
        <f>J329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4"/>
      <c r="C107" s="133"/>
      <c r="D107" s="195" t="s">
        <v>264</v>
      </c>
      <c r="E107" s="196"/>
      <c r="F107" s="196"/>
      <c r="G107" s="196"/>
      <c r="H107" s="196"/>
      <c r="I107" s="196"/>
      <c r="J107" s="197">
        <f>J330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154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3" t="str">
        <f>E7</f>
        <v>Realizace společných zařízení obce Holasovice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142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83" t="s">
        <v>143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SO 101 - Hlavní polní cesty CH4 a CH3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>Holasovice</v>
      </c>
      <c r="G123" s="40"/>
      <c r="H123" s="40"/>
      <c r="I123" s="32" t="s">
        <v>22</v>
      </c>
      <c r="J123" s="79" t="str">
        <f>IF(J14="","",J14)</f>
        <v>13. 6. 2022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E17</f>
        <v>Státní pozemkový úřad</v>
      </c>
      <c r="G125" s="40"/>
      <c r="H125" s="40"/>
      <c r="I125" s="32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32" t="s">
        <v>33</v>
      </c>
      <c r="J126" s="36" t="str">
        <f>E26</f>
        <v>Dopravoprojekt Ostrava a. s.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9"/>
      <c r="B128" s="200"/>
      <c r="C128" s="201" t="s">
        <v>155</v>
      </c>
      <c r="D128" s="202" t="s">
        <v>61</v>
      </c>
      <c r="E128" s="202" t="s">
        <v>57</v>
      </c>
      <c r="F128" s="202" t="s">
        <v>58</v>
      </c>
      <c r="G128" s="202" t="s">
        <v>156</v>
      </c>
      <c r="H128" s="202" t="s">
        <v>157</v>
      </c>
      <c r="I128" s="202" t="s">
        <v>158</v>
      </c>
      <c r="J128" s="202" t="s">
        <v>149</v>
      </c>
      <c r="K128" s="203" t="s">
        <v>159</v>
      </c>
      <c r="L128" s="204"/>
      <c r="M128" s="100" t="s">
        <v>1</v>
      </c>
      <c r="N128" s="101" t="s">
        <v>40</v>
      </c>
      <c r="O128" s="101" t="s">
        <v>160</v>
      </c>
      <c r="P128" s="101" t="s">
        <v>161</v>
      </c>
      <c r="Q128" s="101" t="s">
        <v>162</v>
      </c>
      <c r="R128" s="101" t="s">
        <v>163</v>
      </c>
      <c r="S128" s="101" t="s">
        <v>164</v>
      </c>
      <c r="T128" s="102" t="s">
        <v>165</v>
      </c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pans="1:63" s="2" customFormat="1" ht="22.8" customHeight="1">
      <c r="A129" s="38"/>
      <c r="B129" s="39"/>
      <c r="C129" s="107" t="s">
        <v>166</v>
      </c>
      <c r="D129" s="40"/>
      <c r="E129" s="40"/>
      <c r="F129" s="40"/>
      <c r="G129" s="40"/>
      <c r="H129" s="40"/>
      <c r="I129" s="40"/>
      <c r="J129" s="205">
        <f>BK129</f>
        <v>0</v>
      </c>
      <c r="K129" s="40"/>
      <c r="L129" s="44"/>
      <c r="M129" s="103"/>
      <c r="N129" s="206"/>
      <c r="O129" s="104"/>
      <c r="P129" s="207">
        <f>P130+P329</f>
        <v>0</v>
      </c>
      <c r="Q129" s="104"/>
      <c r="R129" s="207">
        <f>R130+R329</f>
        <v>6104.309673981</v>
      </c>
      <c r="S129" s="104"/>
      <c r="T129" s="208">
        <f>T130+T329</f>
        <v>541.595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151</v>
      </c>
      <c r="BK129" s="209">
        <f>BK130+BK329</f>
        <v>0</v>
      </c>
    </row>
    <row r="130" spans="1:63" s="12" customFormat="1" ht="25.9" customHeight="1">
      <c r="A130" s="12"/>
      <c r="B130" s="210"/>
      <c r="C130" s="211"/>
      <c r="D130" s="212" t="s">
        <v>75</v>
      </c>
      <c r="E130" s="213" t="s">
        <v>265</v>
      </c>
      <c r="F130" s="213" t="s">
        <v>266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P131+P202+P217+P259+P308+P323</f>
        <v>0</v>
      </c>
      <c r="Q130" s="218"/>
      <c r="R130" s="219">
        <f>R131+R202+R217+R259+R308+R323</f>
        <v>6104.2451499809995</v>
      </c>
      <c r="S130" s="218"/>
      <c r="T130" s="220">
        <f>T131+T202+T217+T259+T308+T323</f>
        <v>541.595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83</v>
      </c>
      <c r="AT130" s="222" t="s">
        <v>75</v>
      </c>
      <c r="AU130" s="222" t="s">
        <v>76</v>
      </c>
      <c r="AY130" s="221" t="s">
        <v>170</v>
      </c>
      <c r="BK130" s="223">
        <f>BK131+BK202+BK217+BK259+BK308+BK323</f>
        <v>0</v>
      </c>
    </row>
    <row r="131" spans="1:63" s="12" customFormat="1" ht="22.8" customHeight="1">
      <c r="A131" s="12"/>
      <c r="B131" s="210"/>
      <c r="C131" s="211"/>
      <c r="D131" s="212" t="s">
        <v>75</v>
      </c>
      <c r="E131" s="224" t="s">
        <v>83</v>
      </c>
      <c r="F131" s="224" t="s">
        <v>267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SUM(P132:P201)</f>
        <v>0</v>
      </c>
      <c r="Q131" s="218"/>
      <c r="R131" s="219">
        <f>SUM(R132:R201)</f>
        <v>3862.2537174599997</v>
      </c>
      <c r="S131" s="218"/>
      <c r="T131" s="220">
        <f>SUM(T132:T201)</f>
        <v>525.905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83</v>
      </c>
      <c r="AT131" s="222" t="s">
        <v>75</v>
      </c>
      <c r="AU131" s="222" t="s">
        <v>83</v>
      </c>
      <c r="AY131" s="221" t="s">
        <v>170</v>
      </c>
      <c r="BK131" s="223">
        <f>SUM(BK132:BK201)</f>
        <v>0</v>
      </c>
    </row>
    <row r="132" spans="1:65" s="2" customFormat="1" ht="16.5" customHeight="1">
      <c r="A132" s="38"/>
      <c r="B132" s="39"/>
      <c r="C132" s="226" t="s">
        <v>83</v>
      </c>
      <c r="D132" s="226" t="s">
        <v>173</v>
      </c>
      <c r="E132" s="227" t="s">
        <v>268</v>
      </c>
      <c r="F132" s="228" t="s">
        <v>269</v>
      </c>
      <c r="G132" s="229" t="s">
        <v>270</v>
      </c>
      <c r="H132" s="230">
        <v>87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0.22</v>
      </c>
      <c r="T132" s="236">
        <f>S132*H132</f>
        <v>19.14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188</v>
      </c>
      <c r="BM132" s="237" t="s">
        <v>271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272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51" s="13" customFormat="1" ht="12">
      <c r="A134" s="13"/>
      <c r="B134" s="250"/>
      <c r="C134" s="251"/>
      <c r="D134" s="239" t="s">
        <v>273</v>
      </c>
      <c r="E134" s="252" t="s">
        <v>235</v>
      </c>
      <c r="F134" s="253" t="s">
        <v>237</v>
      </c>
      <c r="G134" s="251"/>
      <c r="H134" s="254">
        <v>87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273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65" s="2" customFormat="1" ht="24.15" customHeight="1">
      <c r="A135" s="38"/>
      <c r="B135" s="39"/>
      <c r="C135" s="226" t="s">
        <v>85</v>
      </c>
      <c r="D135" s="226" t="s">
        <v>173</v>
      </c>
      <c r="E135" s="227" t="s">
        <v>274</v>
      </c>
      <c r="F135" s="228" t="s">
        <v>275</v>
      </c>
      <c r="G135" s="229" t="s">
        <v>270</v>
      </c>
      <c r="H135" s="230">
        <v>1129</v>
      </c>
      <c r="I135" s="231"/>
      <c r="J135" s="232">
        <f>ROUND(I135*H135,2)</f>
        <v>0</v>
      </c>
      <c r="K135" s="228" t="s">
        <v>177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0.44</v>
      </c>
      <c r="T135" s="236">
        <f>S135*H135</f>
        <v>496.76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188</v>
      </c>
      <c r="AT135" s="237" t="s">
        <v>173</v>
      </c>
      <c r="AU135" s="237" t="s">
        <v>85</v>
      </c>
      <c r="AY135" s="17" t="s">
        <v>170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188</v>
      </c>
      <c r="BM135" s="237" t="s">
        <v>276</v>
      </c>
    </row>
    <row r="136" spans="1:47" s="2" customFormat="1" ht="12">
      <c r="A136" s="38"/>
      <c r="B136" s="39"/>
      <c r="C136" s="40"/>
      <c r="D136" s="239" t="s">
        <v>180</v>
      </c>
      <c r="E136" s="40"/>
      <c r="F136" s="240" t="s">
        <v>277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180</v>
      </c>
      <c r="AU136" s="17" t="s">
        <v>85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252</v>
      </c>
      <c r="F137" s="253" t="s">
        <v>253</v>
      </c>
      <c r="G137" s="251"/>
      <c r="H137" s="254">
        <v>1129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24.15" customHeight="1">
      <c r="A138" s="38"/>
      <c r="B138" s="39"/>
      <c r="C138" s="226" t="s">
        <v>184</v>
      </c>
      <c r="D138" s="226" t="s">
        <v>173</v>
      </c>
      <c r="E138" s="227" t="s">
        <v>278</v>
      </c>
      <c r="F138" s="228" t="s">
        <v>279</v>
      </c>
      <c r="G138" s="229" t="s">
        <v>270</v>
      </c>
      <c r="H138" s="230">
        <v>87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4.058E-05</v>
      </c>
      <c r="R138" s="235">
        <f>Q138*H138</f>
        <v>0.00353046</v>
      </c>
      <c r="S138" s="235">
        <v>0.115</v>
      </c>
      <c r="T138" s="236">
        <f>S138*H138</f>
        <v>10.005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280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281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237</v>
      </c>
      <c r="F140" s="253" t="s">
        <v>236</v>
      </c>
      <c r="G140" s="251"/>
      <c r="H140" s="254">
        <v>87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4.15" customHeight="1">
      <c r="A141" s="38"/>
      <c r="B141" s="39"/>
      <c r="C141" s="226" t="s">
        <v>188</v>
      </c>
      <c r="D141" s="226" t="s">
        <v>173</v>
      </c>
      <c r="E141" s="227" t="s">
        <v>282</v>
      </c>
      <c r="F141" s="228" t="s">
        <v>283</v>
      </c>
      <c r="G141" s="229" t="s">
        <v>284</v>
      </c>
      <c r="H141" s="230">
        <v>1114.104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285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286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287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51" s="14" customFormat="1" ht="12">
      <c r="A144" s="14"/>
      <c r="B144" s="261"/>
      <c r="C144" s="262"/>
      <c r="D144" s="239" t="s">
        <v>273</v>
      </c>
      <c r="E144" s="263" t="s">
        <v>1</v>
      </c>
      <c r="F144" s="264" t="s">
        <v>288</v>
      </c>
      <c r="G144" s="262"/>
      <c r="H144" s="263" t="s">
        <v>1</v>
      </c>
      <c r="I144" s="265"/>
      <c r="J144" s="262"/>
      <c r="K144" s="262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273</v>
      </c>
      <c r="AU144" s="270" t="s">
        <v>85</v>
      </c>
      <c r="AV144" s="14" t="s">
        <v>83</v>
      </c>
      <c r="AW144" s="14" t="s">
        <v>32</v>
      </c>
      <c r="AX144" s="14" t="s">
        <v>76</v>
      </c>
      <c r="AY144" s="270" t="s">
        <v>170</v>
      </c>
    </row>
    <row r="145" spans="1:51" s="13" customFormat="1" ht="12">
      <c r="A145" s="13"/>
      <c r="B145" s="250"/>
      <c r="C145" s="251"/>
      <c r="D145" s="239" t="s">
        <v>273</v>
      </c>
      <c r="E145" s="252" t="s">
        <v>1</v>
      </c>
      <c r="F145" s="253" t="s">
        <v>289</v>
      </c>
      <c r="G145" s="251"/>
      <c r="H145" s="254">
        <v>1114.104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273</v>
      </c>
      <c r="AU145" s="260" t="s">
        <v>85</v>
      </c>
      <c r="AV145" s="13" t="s">
        <v>85</v>
      </c>
      <c r="AW145" s="13" t="s">
        <v>32</v>
      </c>
      <c r="AX145" s="13" t="s">
        <v>83</v>
      </c>
      <c r="AY145" s="260" t="s">
        <v>170</v>
      </c>
    </row>
    <row r="146" spans="1:65" s="2" customFormat="1" ht="24.15" customHeight="1">
      <c r="A146" s="38"/>
      <c r="B146" s="39"/>
      <c r="C146" s="226" t="s">
        <v>169</v>
      </c>
      <c r="D146" s="226" t="s">
        <v>173</v>
      </c>
      <c r="E146" s="227" t="s">
        <v>290</v>
      </c>
      <c r="F146" s="228" t="s">
        <v>291</v>
      </c>
      <c r="G146" s="229" t="s">
        <v>270</v>
      </c>
      <c r="H146" s="230">
        <v>6251.828</v>
      </c>
      <c r="I146" s="231"/>
      <c r="J146" s="232">
        <f>ROUND(I146*H146,2)</f>
        <v>0</v>
      </c>
      <c r="K146" s="228" t="s">
        <v>177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188</v>
      </c>
      <c r="AT146" s="237" t="s">
        <v>173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188</v>
      </c>
      <c r="BM146" s="237" t="s">
        <v>292</v>
      </c>
    </row>
    <row r="147" spans="1:47" s="2" customFormat="1" ht="12">
      <c r="A147" s="38"/>
      <c r="B147" s="39"/>
      <c r="C147" s="40"/>
      <c r="D147" s="239" t="s">
        <v>180</v>
      </c>
      <c r="E147" s="40"/>
      <c r="F147" s="240" t="s">
        <v>293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180</v>
      </c>
      <c r="AU147" s="17" t="s">
        <v>85</v>
      </c>
    </row>
    <row r="148" spans="1:51" s="14" customFormat="1" ht="12">
      <c r="A148" s="14"/>
      <c r="B148" s="261"/>
      <c r="C148" s="262"/>
      <c r="D148" s="239" t="s">
        <v>273</v>
      </c>
      <c r="E148" s="263" t="s">
        <v>1</v>
      </c>
      <c r="F148" s="264" t="s">
        <v>294</v>
      </c>
      <c r="G148" s="262"/>
      <c r="H148" s="263" t="s">
        <v>1</v>
      </c>
      <c r="I148" s="265"/>
      <c r="J148" s="262"/>
      <c r="K148" s="262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273</v>
      </c>
      <c r="AU148" s="270" t="s">
        <v>85</v>
      </c>
      <c r="AV148" s="14" t="s">
        <v>83</v>
      </c>
      <c r="AW148" s="14" t="s">
        <v>32</v>
      </c>
      <c r="AX148" s="14" t="s">
        <v>76</v>
      </c>
      <c r="AY148" s="270" t="s">
        <v>170</v>
      </c>
    </row>
    <row r="149" spans="1:51" s="13" customFormat="1" ht="12">
      <c r="A149" s="13"/>
      <c r="B149" s="250"/>
      <c r="C149" s="251"/>
      <c r="D149" s="239" t="s">
        <v>273</v>
      </c>
      <c r="E149" s="252" t="s">
        <v>233</v>
      </c>
      <c r="F149" s="253" t="s">
        <v>295</v>
      </c>
      <c r="G149" s="251"/>
      <c r="H149" s="254">
        <v>6251.828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273</v>
      </c>
      <c r="AU149" s="260" t="s">
        <v>85</v>
      </c>
      <c r="AV149" s="13" t="s">
        <v>85</v>
      </c>
      <c r="AW149" s="13" t="s">
        <v>32</v>
      </c>
      <c r="AX149" s="13" t="s">
        <v>83</v>
      </c>
      <c r="AY149" s="260" t="s">
        <v>170</v>
      </c>
    </row>
    <row r="150" spans="1:65" s="2" customFormat="1" ht="33" customHeight="1">
      <c r="A150" s="38"/>
      <c r="B150" s="39"/>
      <c r="C150" s="226" t="s">
        <v>198</v>
      </c>
      <c r="D150" s="226" t="s">
        <v>173</v>
      </c>
      <c r="E150" s="227" t="s">
        <v>296</v>
      </c>
      <c r="F150" s="228" t="s">
        <v>297</v>
      </c>
      <c r="G150" s="229" t="s">
        <v>284</v>
      </c>
      <c r="H150" s="230">
        <v>2118.624</v>
      </c>
      <c r="I150" s="231"/>
      <c r="J150" s="232">
        <f>ROUND(I150*H150,2)</f>
        <v>0</v>
      </c>
      <c r="K150" s="228" t="s">
        <v>177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188</v>
      </c>
      <c r="AT150" s="237" t="s">
        <v>173</v>
      </c>
      <c r="AU150" s="237" t="s">
        <v>85</v>
      </c>
      <c r="AY150" s="17" t="s">
        <v>170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188</v>
      </c>
      <c r="BM150" s="237" t="s">
        <v>298</v>
      </c>
    </row>
    <row r="151" spans="1:47" s="2" customFormat="1" ht="12">
      <c r="A151" s="38"/>
      <c r="B151" s="39"/>
      <c r="C151" s="40"/>
      <c r="D151" s="239" t="s">
        <v>180</v>
      </c>
      <c r="E151" s="40"/>
      <c r="F151" s="240" t="s">
        <v>299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180</v>
      </c>
      <c r="AU151" s="17" t="s">
        <v>85</v>
      </c>
    </row>
    <row r="152" spans="1:51" s="13" customFormat="1" ht="12">
      <c r="A152" s="13"/>
      <c r="B152" s="250"/>
      <c r="C152" s="251"/>
      <c r="D152" s="239" t="s">
        <v>273</v>
      </c>
      <c r="E152" s="252" t="s">
        <v>240</v>
      </c>
      <c r="F152" s="253" t="s">
        <v>300</v>
      </c>
      <c r="G152" s="251"/>
      <c r="H152" s="254">
        <v>2118.624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273</v>
      </c>
      <c r="AU152" s="260" t="s">
        <v>85</v>
      </c>
      <c r="AV152" s="13" t="s">
        <v>85</v>
      </c>
      <c r="AW152" s="13" t="s">
        <v>32</v>
      </c>
      <c r="AX152" s="13" t="s">
        <v>83</v>
      </c>
      <c r="AY152" s="260" t="s">
        <v>170</v>
      </c>
    </row>
    <row r="153" spans="1:65" s="2" customFormat="1" ht="33" customHeight="1">
      <c r="A153" s="38"/>
      <c r="B153" s="39"/>
      <c r="C153" s="226" t="s">
        <v>202</v>
      </c>
      <c r="D153" s="226" t="s">
        <v>173</v>
      </c>
      <c r="E153" s="227" t="s">
        <v>301</v>
      </c>
      <c r="F153" s="228" t="s">
        <v>302</v>
      </c>
      <c r="G153" s="229" t="s">
        <v>284</v>
      </c>
      <c r="H153" s="230">
        <v>568.15</v>
      </c>
      <c r="I153" s="231"/>
      <c r="J153" s="232">
        <f>ROUND(I153*H153,2)</f>
        <v>0</v>
      </c>
      <c r="K153" s="228" t="s">
        <v>177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188</v>
      </c>
      <c r="AT153" s="237" t="s">
        <v>173</v>
      </c>
      <c r="AU153" s="237" t="s">
        <v>85</v>
      </c>
      <c r="AY153" s="17" t="s">
        <v>170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188</v>
      </c>
      <c r="BM153" s="237" t="s">
        <v>303</v>
      </c>
    </row>
    <row r="154" spans="1:47" s="2" customFormat="1" ht="12">
      <c r="A154" s="38"/>
      <c r="B154" s="39"/>
      <c r="C154" s="40"/>
      <c r="D154" s="239" t="s">
        <v>180</v>
      </c>
      <c r="E154" s="40"/>
      <c r="F154" s="240" t="s">
        <v>304</v>
      </c>
      <c r="G154" s="40"/>
      <c r="H154" s="40"/>
      <c r="I154" s="241"/>
      <c r="J154" s="40"/>
      <c r="K154" s="40"/>
      <c r="L154" s="44"/>
      <c r="M154" s="242"/>
      <c r="N154" s="24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180</v>
      </c>
      <c r="AU154" s="17" t="s">
        <v>85</v>
      </c>
    </row>
    <row r="155" spans="1:51" s="13" customFormat="1" ht="12">
      <c r="A155" s="13"/>
      <c r="B155" s="250"/>
      <c r="C155" s="251"/>
      <c r="D155" s="239" t="s">
        <v>273</v>
      </c>
      <c r="E155" s="252" t="s">
        <v>250</v>
      </c>
      <c r="F155" s="253" t="s">
        <v>305</v>
      </c>
      <c r="G155" s="251"/>
      <c r="H155" s="254">
        <v>6.4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273</v>
      </c>
      <c r="AU155" s="260" t="s">
        <v>85</v>
      </c>
      <c r="AV155" s="13" t="s">
        <v>85</v>
      </c>
      <c r="AW155" s="13" t="s">
        <v>32</v>
      </c>
      <c r="AX155" s="13" t="s">
        <v>76</v>
      </c>
      <c r="AY155" s="260" t="s">
        <v>170</v>
      </c>
    </row>
    <row r="156" spans="1:51" s="13" customFormat="1" ht="12">
      <c r="A156" s="13"/>
      <c r="B156" s="250"/>
      <c r="C156" s="251"/>
      <c r="D156" s="239" t="s">
        <v>273</v>
      </c>
      <c r="E156" s="252" t="s">
        <v>248</v>
      </c>
      <c r="F156" s="253" t="s">
        <v>306</v>
      </c>
      <c r="G156" s="251"/>
      <c r="H156" s="254">
        <v>561.75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273</v>
      </c>
      <c r="AU156" s="260" t="s">
        <v>85</v>
      </c>
      <c r="AV156" s="13" t="s">
        <v>85</v>
      </c>
      <c r="AW156" s="13" t="s">
        <v>32</v>
      </c>
      <c r="AX156" s="13" t="s">
        <v>76</v>
      </c>
      <c r="AY156" s="260" t="s">
        <v>170</v>
      </c>
    </row>
    <row r="157" spans="1:51" s="15" customFormat="1" ht="12">
      <c r="A157" s="15"/>
      <c r="B157" s="271"/>
      <c r="C157" s="272"/>
      <c r="D157" s="239" t="s">
        <v>273</v>
      </c>
      <c r="E157" s="273" t="s">
        <v>1</v>
      </c>
      <c r="F157" s="274" t="s">
        <v>307</v>
      </c>
      <c r="G157" s="272"/>
      <c r="H157" s="275">
        <v>568.15</v>
      </c>
      <c r="I157" s="276"/>
      <c r="J157" s="272"/>
      <c r="K157" s="272"/>
      <c r="L157" s="277"/>
      <c r="M157" s="278"/>
      <c r="N157" s="279"/>
      <c r="O157" s="279"/>
      <c r="P157" s="279"/>
      <c r="Q157" s="279"/>
      <c r="R157" s="279"/>
      <c r="S157" s="279"/>
      <c r="T157" s="28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1" t="s">
        <v>273</v>
      </c>
      <c r="AU157" s="281" t="s">
        <v>85</v>
      </c>
      <c r="AV157" s="15" t="s">
        <v>188</v>
      </c>
      <c r="AW157" s="15" t="s">
        <v>32</v>
      </c>
      <c r="AX157" s="15" t="s">
        <v>83</v>
      </c>
      <c r="AY157" s="281" t="s">
        <v>170</v>
      </c>
    </row>
    <row r="158" spans="1:65" s="2" customFormat="1" ht="24.15" customHeight="1">
      <c r="A158" s="38"/>
      <c r="B158" s="39"/>
      <c r="C158" s="226" t="s">
        <v>207</v>
      </c>
      <c r="D158" s="226" t="s">
        <v>173</v>
      </c>
      <c r="E158" s="227" t="s">
        <v>308</v>
      </c>
      <c r="F158" s="228" t="s">
        <v>309</v>
      </c>
      <c r="G158" s="229" t="s">
        <v>284</v>
      </c>
      <c r="H158" s="230">
        <v>4688.734</v>
      </c>
      <c r="I158" s="231"/>
      <c r="J158" s="232">
        <f>ROUND(I158*H158,2)</f>
        <v>0</v>
      </c>
      <c r="K158" s="228" t="s">
        <v>191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188</v>
      </c>
      <c r="AT158" s="237" t="s">
        <v>173</v>
      </c>
      <c r="AU158" s="237" t="s">
        <v>85</v>
      </c>
      <c r="AY158" s="17" t="s">
        <v>170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188</v>
      </c>
      <c r="BM158" s="237" t="s">
        <v>310</v>
      </c>
    </row>
    <row r="159" spans="1:47" s="2" customFormat="1" ht="12">
      <c r="A159" s="38"/>
      <c r="B159" s="39"/>
      <c r="C159" s="40"/>
      <c r="D159" s="239" t="s">
        <v>180</v>
      </c>
      <c r="E159" s="40"/>
      <c r="F159" s="240" t="s">
        <v>311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180</v>
      </c>
      <c r="AU159" s="17" t="s">
        <v>85</v>
      </c>
    </row>
    <row r="160" spans="1:47" s="2" customFormat="1" ht="12">
      <c r="A160" s="38"/>
      <c r="B160" s="39"/>
      <c r="C160" s="40"/>
      <c r="D160" s="239" t="s">
        <v>193</v>
      </c>
      <c r="E160" s="40"/>
      <c r="F160" s="244" t="s">
        <v>312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193</v>
      </c>
      <c r="AU160" s="17" t="s">
        <v>85</v>
      </c>
    </row>
    <row r="161" spans="1:51" s="13" customFormat="1" ht="12">
      <c r="A161" s="13"/>
      <c r="B161" s="250"/>
      <c r="C161" s="251"/>
      <c r="D161" s="239" t="s">
        <v>273</v>
      </c>
      <c r="E161" s="252" t="s">
        <v>242</v>
      </c>
      <c r="F161" s="253" t="s">
        <v>313</v>
      </c>
      <c r="G161" s="251"/>
      <c r="H161" s="254">
        <v>4688.734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273</v>
      </c>
      <c r="AU161" s="260" t="s">
        <v>85</v>
      </c>
      <c r="AV161" s="13" t="s">
        <v>85</v>
      </c>
      <c r="AW161" s="13" t="s">
        <v>32</v>
      </c>
      <c r="AX161" s="13" t="s">
        <v>83</v>
      </c>
      <c r="AY161" s="260" t="s">
        <v>170</v>
      </c>
    </row>
    <row r="162" spans="1:65" s="2" customFormat="1" ht="24.15" customHeight="1">
      <c r="A162" s="38"/>
      <c r="B162" s="39"/>
      <c r="C162" s="226" t="s">
        <v>211</v>
      </c>
      <c r="D162" s="226" t="s">
        <v>173</v>
      </c>
      <c r="E162" s="227" t="s">
        <v>314</v>
      </c>
      <c r="F162" s="228" t="s">
        <v>315</v>
      </c>
      <c r="G162" s="229" t="s">
        <v>284</v>
      </c>
      <c r="H162" s="230">
        <v>112.35</v>
      </c>
      <c r="I162" s="231"/>
      <c r="J162" s="232">
        <f>ROUND(I162*H162,2)</f>
        <v>0</v>
      </c>
      <c r="K162" s="228" t="s">
        <v>177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188</v>
      </c>
      <c r="AT162" s="237" t="s">
        <v>173</v>
      </c>
      <c r="AU162" s="237" t="s">
        <v>85</v>
      </c>
      <c r="AY162" s="17" t="s">
        <v>170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188</v>
      </c>
      <c r="BM162" s="237" t="s">
        <v>316</v>
      </c>
    </row>
    <row r="163" spans="1:47" s="2" customFormat="1" ht="12">
      <c r="A163" s="38"/>
      <c r="B163" s="39"/>
      <c r="C163" s="40"/>
      <c r="D163" s="239" t="s">
        <v>180</v>
      </c>
      <c r="E163" s="40"/>
      <c r="F163" s="240" t="s">
        <v>317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180</v>
      </c>
      <c r="AU163" s="17" t="s">
        <v>85</v>
      </c>
    </row>
    <row r="164" spans="1:51" s="14" customFormat="1" ht="12">
      <c r="A164" s="14"/>
      <c r="B164" s="261"/>
      <c r="C164" s="262"/>
      <c r="D164" s="239" t="s">
        <v>273</v>
      </c>
      <c r="E164" s="263" t="s">
        <v>1</v>
      </c>
      <c r="F164" s="264" t="s">
        <v>318</v>
      </c>
      <c r="G164" s="262"/>
      <c r="H164" s="263" t="s">
        <v>1</v>
      </c>
      <c r="I164" s="265"/>
      <c r="J164" s="262"/>
      <c r="K164" s="262"/>
      <c r="L164" s="266"/>
      <c r="M164" s="267"/>
      <c r="N164" s="268"/>
      <c r="O164" s="268"/>
      <c r="P164" s="268"/>
      <c r="Q164" s="268"/>
      <c r="R164" s="268"/>
      <c r="S164" s="268"/>
      <c r="T164" s="26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0" t="s">
        <v>273</v>
      </c>
      <c r="AU164" s="270" t="s">
        <v>85</v>
      </c>
      <c r="AV164" s="14" t="s">
        <v>83</v>
      </c>
      <c r="AW164" s="14" t="s">
        <v>32</v>
      </c>
      <c r="AX164" s="14" t="s">
        <v>76</v>
      </c>
      <c r="AY164" s="270" t="s">
        <v>170</v>
      </c>
    </row>
    <row r="165" spans="1:51" s="13" customFormat="1" ht="12">
      <c r="A165" s="13"/>
      <c r="B165" s="250"/>
      <c r="C165" s="251"/>
      <c r="D165" s="239" t="s">
        <v>273</v>
      </c>
      <c r="E165" s="252" t="s">
        <v>228</v>
      </c>
      <c r="F165" s="253" t="s">
        <v>319</v>
      </c>
      <c r="G165" s="251"/>
      <c r="H165" s="254">
        <v>2.697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273</v>
      </c>
      <c r="AU165" s="260" t="s">
        <v>85</v>
      </c>
      <c r="AV165" s="13" t="s">
        <v>85</v>
      </c>
      <c r="AW165" s="13" t="s">
        <v>32</v>
      </c>
      <c r="AX165" s="13" t="s">
        <v>76</v>
      </c>
      <c r="AY165" s="260" t="s">
        <v>170</v>
      </c>
    </row>
    <row r="166" spans="1:51" s="14" customFormat="1" ht="12">
      <c r="A166" s="14"/>
      <c r="B166" s="261"/>
      <c r="C166" s="262"/>
      <c r="D166" s="239" t="s">
        <v>273</v>
      </c>
      <c r="E166" s="263" t="s">
        <v>230</v>
      </c>
      <c r="F166" s="264" t="s">
        <v>320</v>
      </c>
      <c r="G166" s="262"/>
      <c r="H166" s="263" t="s">
        <v>1</v>
      </c>
      <c r="I166" s="265"/>
      <c r="J166" s="262"/>
      <c r="K166" s="262"/>
      <c r="L166" s="266"/>
      <c r="M166" s="267"/>
      <c r="N166" s="268"/>
      <c r="O166" s="268"/>
      <c r="P166" s="268"/>
      <c r="Q166" s="268"/>
      <c r="R166" s="268"/>
      <c r="S166" s="268"/>
      <c r="T166" s="26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0" t="s">
        <v>273</v>
      </c>
      <c r="AU166" s="270" t="s">
        <v>85</v>
      </c>
      <c r="AV166" s="14" t="s">
        <v>83</v>
      </c>
      <c r="AW166" s="14" t="s">
        <v>32</v>
      </c>
      <c r="AX166" s="14" t="s">
        <v>76</v>
      </c>
      <c r="AY166" s="270" t="s">
        <v>170</v>
      </c>
    </row>
    <row r="167" spans="1:51" s="13" customFormat="1" ht="12">
      <c r="A167" s="13"/>
      <c r="B167" s="250"/>
      <c r="C167" s="251"/>
      <c r="D167" s="239" t="s">
        <v>273</v>
      </c>
      <c r="E167" s="252" t="s">
        <v>1</v>
      </c>
      <c r="F167" s="253" t="s">
        <v>321</v>
      </c>
      <c r="G167" s="251"/>
      <c r="H167" s="254">
        <v>112.35</v>
      </c>
      <c r="I167" s="255"/>
      <c r="J167" s="251"/>
      <c r="K167" s="251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273</v>
      </c>
      <c r="AU167" s="260" t="s">
        <v>85</v>
      </c>
      <c r="AV167" s="13" t="s">
        <v>85</v>
      </c>
      <c r="AW167" s="13" t="s">
        <v>32</v>
      </c>
      <c r="AX167" s="13" t="s">
        <v>83</v>
      </c>
      <c r="AY167" s="260" t="s">
        <v>170</v>
      </c>
    </row>
    <row r="168" spans="1:65" s="2" customFormat="1" ht="33" customHeight="1">
      <c r="A168" s="38"/>
      <c r="B168" s="39"/>
      <c r="C168" s="226" t="s">
        <v>216</v>
      </c>
      <c r="D168" s="226" t="s">
        <v>173</v>
      </c>
      <c r="E168" s="227" t="s">
        <v>322</v>
      </c>
      <c r="F168" s="228" t="s">
        <v>323</v>
      </c>
      <c r="G168" s="229" t="s">
        <v>284</v>
      </c>
      <c r="H168" s="230">
        <v>1485.472</v>
      </c>
      <c r="I168" s="231"/>
      <c r="J168" s="232">
        <f>ROUND(I168*H168,2)</f>
        <v>0</v>
      </c>
      <c r="K168" s="228" t="s">
        <v>177</v>
      </c>
      <c r="L168" s="44"/>
      <c r="M168" s="233" t="s">
        <v>1</v>
      </c>
      <c r="N168" s="234" t="s">
        <v>41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188</v>
      </c>
      <c r="AT168" s="237" t="s">
        <v>173</v>
      </c>
      <c r="AU168" s="237" t="s">
        <v>85</v>
      </c>
      <c r="AY168" s="17" t="s">
        <v>170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188</v>
      </c>
      <c r="BM168" s="237" t="s">
        <v>324</v>
      </c>
    </row>
    <row r="169" spans="1:47" s="2" customFormat="1" ht="12">
      <c r="A169" s="38"/>
      <c r="B169" s="39"/>
      <c r="C169" s="40"/>
      <c r="D169" s="239" t="s">
        <v>180</v>
      </c>
      <c r="E169" s="40"/>
      <c r="F169" s="240" t="s">
        <v>325</v>
      </c>
      <c r="G169" s="40"/>
      <c r="H169" s="40"/>
      <c r="I169" s="241"/>
      <c r="J169" s="40"/>
      <c r="K169" s="40"/>
      <c r="L169" s="44"/>
      <c r="M169" s="242"/>
      <c r="N169" s="24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180</v>
      </c>
      <c r="AU169" s="17" t="s">
        <v>85</v>
      </c>
    </row>
    <row r="170" spans="1:51" s="14" customFormat="1" ht="12">
      <c r="A170" s="14"/>
      <c r="B170" s="261"/>
      <c r="C170" s="262"/>
      <c r="D170" s="239" t="s">
        <v>273</v>
      </c>
      <c r="E170" s="263" t="s">
        <v>1</v>
      </c>
      <c r="F170" s="264" t="s">
        <v>326</v>
      </c>
      <c r="G170" s="262"/>
      <c r="H170" s="263" t="s">
        <v>1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0" t="s">
        <v>273</v>
      </c>
      <c r="AU170" s="270" t="s">
        <v>85</v>
      </c>
      <c r="AV170" s="14" t="s">
        <v>83</v>
      </c>
      <c r="AW170" s="14" t="s">
        <v>32</v>
      </c>
      <c r="AX170" s="14" t="s">
        <v>76</v>
      </c>
      <c r="AY170" s="270" t="s">
        <v>170</v>
      </c>
    </row>
    <row r="171" spans="1:51" s="13" customFormat="1" ht="12">
      <c r="A171" s="13"/>
      <c r="B171" s="250"/>
      <c r="C171" s="251"/>
      <c r="D171" s="239" t="s">
        <v>273</v>
      </c>
      <c r="E171" s="252" t="s">
        <v>224</v>
      </c>
      <c r="F171" s="253" t="s">
        <v>327</v>
      </c>
      <c r="G171" s="251"/>
      <c r="H171" s="254">
        <v>1485.472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273</v>
      </c>
      <c r="AU171" s="260" t="s">
        <v>85</v>
      </c>
      <c r="AV171" s="13" t="s">
        <v>85</v>
      </c>
      <c r="AW171" s="13" t="s">
        <v>32</v>
      </c>
      <c r="AX171" s="13" t="s">
        <v>83</v>
      </c>
      <c r="AY171" s="260" t="s">
        <v>170</v>
      </c>
    </row>
    <row r="172" spans="1:65" s="2" customFormat="1" ht="16.5" customHeight="1">
      <c r="A172" s="38"/>
      <c r="B172" s="39"/>
      <c r="C172" s="282" t="s">
        <v>220</v>
      </c>
      <c r="D172" s="282" t="s">
        <v>328</v>
      </c>
      <c r="E172" s="283" t="s">
        <v>329</v>
      </c>
      <c r="F172" s="284" t="s">
        <v>330</v>
      </c>
      <c r="G172" s="285" t="s">
        <v>331</v>
      </c>
      <c r="H172" s="286">
        <v>3862.227</v>
      </c>
      <c r="I172" s="287"/>
      <c r="J172" s="288">
        <f>ROUND(I172*H172,2)</f>
        <v>0</v>
      </c>
      <c r="K172" s="284" t="s">
        <v>1</v>
      </c>
      <c r="L172" s="289"/>
      <c r="M172" s="290" t="s">
        <v>1</v>
      </c>
      <c r="N172" s="291" t="s">
        <v>41</v>
      </c>
      <c r="O172" s="91"/>
      <c r="P172" s="235">
        <f>O172*H172</f>
        <v>0</v>
      </c>
      <c r="Q172" s="235">
        <v>1</v>
      </c>
      <c r="R172" s="235">
        <f>Q172*H172</f>
        <v>3862.227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207</v>
      </c>
      <c r="AT172" s="237" t="s">
        <v>328</v>
      </c>
      <c r="AU172" s="237" t="s">
        <v>85</v>
      </c>
      <c r="AY172" s="17" t="s">
        <v>170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188</v>
      </c>
      <c r="BM172" s="237" t="s">
        <v>332</v>
      </c>
    </row>
    <row r="173" spans="1:47" s="2" customFormat="1" ht="12">
      <c r="A173" s="38"/>
      <c r="B173" s="39"/>
      <c r="C173" s="40"/>
      <c r="D173" s="239" t="s">
        <v>180</v>
      </c>
      <c r="E173" s="40"/>
      <c r="F173" s="240" t="s">
        <v>330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180</v>
      </c>
      <c r="AU173" s="17" t="s">
        <v>85</v>
      </c>
    </row>
    <row r="174" spans="1:51" s="13" customFormat="1" ht="12">
      <c r="A174" s="13"/>
      <c r="B174" s="250"/>
      <c r="C174" s="251"/>
      <c r="D174" s="239" t="s">
        <v>273</v>
      </c>
      <c r="E174" s="252" t="s">
        <v>1</v>
      </c>
      <c r="F174" s="253" t="s">
        <v>333</v>
      </c>
      <c r="G174" s="251"/>
      <c r="H174" s="254">
        <v>3862.227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273</v>
      </c>
      <c r="AU174" s="260" t="s">
        <v>85</v>
      </c>
      <c r="AV174" s="13" t="s">
        <v>85</v>
      </c>
      <c r="AW174" s="13" t="s">
        <v>32</v>
      </c>
      <c r="AX174" s="13" t="s">
        <v>83</v>
      </c>
      <c r="AY174" s="260" t="s">
        <v>170</v>
      </c>
    </row>
    <row r="175" spans="1:51" s="14" customFormat="1" ht="12">
      <c r="A175" s="14"/>
      <c r="B175" s="261"/>
      <c r="C175" s="262"/>
      <c r="D175" s="239" t="s">
        <v>273</v>
      </c>
      <c r="E175" s="263" t="s">
        <v>1</v>
      </c>
      <c r="F175" s="264" t="s">
        <v>334</v>
      </c>
      <c r="G175" s="262"/>
      <c r="H175" s="263" t="s">
        <v>1</v>
      </c>
      <c r="I175" s="265"/>
      <c r="J175" s="262"/>
      <c r="K175" s="262"/>
      <c r="L175" s="266"/>
      <c r="M175" s="267"/>
      <c r="N175" s="268"/>
      <c r="O175" s="268"/>
      <c r="P175" s="268"/>
      <c r="Q175" s="268"/>
      <c r="R175" s="268"/>
      <c r="S175" s="268"/>
      <c r="T175" s="26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0" t="s">
        <v>273</v>
      </c>
      <c r="AU175" s="270" t="s">
        <v>85</v>
      </c>
      <c r="AV175" s="14" t="s">
        <v>83</v>
      </c>
      <c r="AW175" s="14" t="s">
        <v>32</v>
      </c>
      <c r="AX175" s="14" t="s">
        <v>76</v>
      </c>
      <c r="AY175" s="270" t="s">
        <v>170</v>
      </c>
    </row>
    <row r="176" spans="1:65" s="2" customFormat="1" ht="16.5" customHeight="1">
      <c r="A176" s="38"/>
      <c r="B176" s="39"/>
      <c r="C176" s="226" t="s">
        <v>335</v>
      </c>
      <c r="D176" s="226" t="s">
        <v>173</v>
      </c>
      <c r="E176" s="227" t="s">
        <v>336</v>
      </c>
      <c r="F176" s="228" t="s">
        <v>337</v>
      </c>
      <c r="G176" s="229" t="s">
        <v>284</v>
      </c>
      <c r="H176" s="230">
        <v>4688.734</v>
      </c>
      <c r="I176" s="231"/>
      <c r="J176" s="232">
        <f>ROUND(I176*H176,2)</f>
        <v>0</v>
      </c>
      <c r="K176" s="228" t="s">
        <v>177</v>
      </c>
      <c r="L176" s="44"/>
      <c r="M176" s="233" t="s">
        <v>1</v>
      </c>
      <c r="N176" s="234" t="s">
        <v>41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188</v>
      </c>
      <c r="AT176" s="237" t="s">
        <v>173</v>
      </c>
      <c r="AU176" s="237" t="s">
        <v>85</v>
      </c>
      <c r="AY176" s="17" t="s">
        <v>170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188</v>
      </c>
      <c r="BM176" s="237" t="s">
        <v>338</v>
      </c>
    </row>
    <row r="177" spans="1:47" s="2" customFormat="1" ht="12">
      <c r="A177" s="38"/>
      <c r="B177" s="39"/>
      <c r="C177" s="40"/>
      <c r="D177" s="239" t="s">
        <v>180</v>
      </c>
      <c r="E177" s="40"/>
      <c r="F177" s="240" t="s">
        <v>339</v>
      </c>
      <c r="G177" s="40"/>
      <c r="H177" s="40"/>
      <c r="I177" s="241"/>
      <c r="J177" s="40"/>
      <c r="K177" s="40"/>
      <c r="L177" s="44"/>
      <c r="M177" s="242"/>
      <c r="N177" s="24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180</v>
      </c>
      <c r="AU177" s="17" t="s">
        <v>85</v>
      </c>
    </row>
    <row r="178" spans="1:51" s="13" customFormat="1" ht="12">
      <c r="A178" s="13"/>
      <c r="B178" s="250"/>
      <c r="C178" s="251"/>
      <c r="D178" s="239" t="s">
        <v>273</v>
      </c>
      <c r="E178" s="252" t="s">
        <v>1</v>
      </c>
      <c r="F178" s="253" t="s">
        <v>242</v>
      </c>
      <c r="G178" s="251"/>
      <c r="H178" s="254">
        <v>4688.734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273</v>
      </c>
      <c r="AU178" s="260" t="s">
        <v>85</v>
      </c>
      <c r="AV178" s="13" t="s">
        <v>85</v>
      </c>
      <c r="AW178" s="13" t="s">
        <v>32</v>
      </c>
      <c r="AX178" s="13" t="s">
        <v>83</v>
      </c>
      <c r="AY178" s="260" t="s">
        <v>170</v>
      </c>
    </row>
    <row r="179" spans="1:65" s="2" customFormat="1" ht="24.15" customHeight="1">
      <c r="A179" s="38"/>
      <c r="B179" s="39"/>
      <c r="C179" s="226" t="s">
        <v>340</v>
      </c>
      <c r="D179" s="226" t="s">
        <v>173</v>
      </c>
      <c r="E179" s="227" t="s">
        <v>341</v>
      </c>
      <c r="F179" s="228" t="s">
        <v>342</v>
      </c>
      <c r="G179" s="229" t="s">
        <v>331</v>
      </c>
      <c r="H179" s="230">
        <v>9377.468</v>
      </c>
      <c r="I179" s="231"/>
      <c r="J179" s="232">
        <f>ROUND(I179*H179,2)</f>
        <v>0</v>
      </c>
      <c r="K179" s="228" t="s">
        <v>177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188</v>
      </c>
      <c r="AT179" s="237" t="s">
        <v>173</v>
      </c>
      <c r="AU179" s="237" t="s">
        <v>85</v>
      </c>
      <c r="AY179" s="17" t="s">
        <v>170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188</v>
      </c>
      <c r="BM179" s="237" t="s">
        <v>343</v>
      </c>
    </row>
    <row r="180" spans="1:47" s="2" customFormat="1" ht="12">
      <c r="A180" s="38"/>
      <c r="B180" s="39"/>
      <c r="C180" s="40"/>
      <c r="D180" s="239" t="s">
        <v>180</v>
      </c>
      <c r="E180" s="40"/>
      <c r="F180" s="240" t="s">
        <v>344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180</v>
      </c>
      <c r="AU180" s="17" t="s">
        <v>85</v>
      </c>
    </row>
    <row r="181" spans="1:51" s="14" customFormat="1" ht="12">
      <c r="A181" s="14"/>
      <c r="B181" s="261"/>
      <c r="C181" s="262"/>
      <c r="D181" s="239" t="s">
        <v>273</v>
      </c>
      <c r="E181" s="263" t="s">
        <v>1</v>
      </c>
      <c r="F181" s="264" t="s">
        <v>345</v>
      </c>
      <c r="G181" s="262"/>
      <c r="H181" s="263" t="s">
        <v>1</v>
      </c>
      <c r="I181" s="265"/>
      <c r="J181" s="262"/>
      <c r="K181" s="262"/>
      <c r="L181" s="266"/>
      <c r="M181" s="267"/>
      <c r="N181" s="268"/>
      <c r="O181" s="268"/>
      <c r="P181" s="268"/>
      <c r="Q181" s="268"/>
      <c r="R181" s="268"/>
      <c r="S181" s="268"/>
      <c r="T181" s="26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0" t="s">
        <v>273</v>
      </c>
      <c r="AU181" s="270" t="s">
        <v>85</v>
      </c>
      <c r="AV181" s="14" t="s">
        <v>83</v>
      </c>
      <c r="AW181" s="14" t="s">
        <v>32</v>
      </c>
      <c r="AX181" s="14" t="s">
        <v>76</v>
      </c>
      <c r="AY181" s="270" t="s">
        <v>170</v>
      </c>
    </row>
    <row r="182" spans="1:51" s="13" customFormat="1" ht="12">
      <c r="A182" s="13"/>
      <c r="B182" s="250"/>
      <c r="C182" s="251"/>
      <c r="D182" s="239" t="s">
        <v>273</v>
      </c>
      <c r="E182" s="252" t="s">
        <v>1</v>
      </c>
      <c r="F182" s="253" t="s">
        <v>346</v>
      </c>
      <c r="G182" s="251"/>
      <c r="H182" s="254">
        <v>9377.468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273</v>
      </c>
      <c r="AU182" s="260" t="s">
        <v>85</v>
      </c>
      <c r="AV182" s="13" t="s">
        <v>85</v>
      </c>
      <c r="AW182" s="13" t="s">
        <v>32</v>
      </c>
      <c r="AX182" s="13" t="s">
        <v>83</v>
      </c>
      <c r="AY182" s="260" t="s">
        <v>170</v>
      </c>
    </row>
    <row r="183" spans="1:65" s="2" customFormat="1" ht="16.5" customHeight="1">
      <c r="A183" s="38"/>
      <c r="B183" s="39"/>
      <c r="C183" s="226" t="s">
        <v>347</v>
      </c>
      <c r="D183" s="226" t="s">
        <v>173</v>
      </c>
      <c r="E183" s="227" t="s">
        <v>348</v>
      </c>
      <c r="F183" s="228" t="s">
        <v>349</v>
      </c>
      <c r="G183" s="229" t="s">
        <v>284</v>
      </c>
      <c r="H183" s="230">
        <v>128.6</v>
      </c>
      <c r="I183" s="231"/>
      <c r="J183" s="232">
        <f>ROUND(I183*H183,2)</f>
        <v>0</v>
      </c>
      <c r="K183" s="228" t="s">
        <v>177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188</v>
      </c>
      <c r="AT183" s="237" t="s">
        <v>173</v>
      </c>
      <c r="AU183" s="237" t="s">
        <v>85</v>
      </c>
      <c r="AY183" s="17" t="s">
        <v>170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188</v>
      </c>
      <c r="BM183" s="237" t="s">
        <v>350</v>
      </c>
    </row>
    <row r="184" spans="1:47" s="2" customFormat="1" ht="12">
      <c r="A184" s="38"/>
      <c r="B184" s="39"/>
      <c r="C184" s="40"/>
      <c r="D184" s="239" t="s">
        <v>180</v>
      </c>
      <c r="E184" s="40"/>
      <c r="F184" s="240" t="s">
        <v>351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180</v>
      </c>
      <c r="AU184" s="17" t="s">
        <v>85</v>
      </c>
    </row>
    <row r="185" spans="1:51" s="13" customFormat="1" ht="12">
      <c r="A185" s="13"/>
      <c r="B185" s="250"/>
      <c r="C185" s="251"/>
      <c r="D185" s="239" t="s">
        <v>273</v>
      </c>
      <c r="E185" s="252" t="s">
        <v>231</v>
      </c>
      <c r="F185" s="253" t="s">
        <v>352</v>
      </c>
      <c r="G185" s="251"/>
      <c r="H185" s="254">
        <v>128.6</v>
      </c>
      <c r="I185" s="255"/>
      <c r="J185" s="251"/>
      <c r="K185" s="251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273</v>
      </c>
      <c r="AU185" s="260" t="s">
        <v>85</v>
      </c>
      <c r="AV185" s="13" t="s">
        <v>85</v>
      </c>
      <c r="AW185" s="13" t="s">
        <v>32</v>
      </c>
      <c r="AX185" s="13" t="s">
        <v>83</v>
      </c>
      <c r="AY185" s="260" t="s">
        <v>170</v>
      </c>
    </row>
    <row r="186" spans="1:65" s="2" customFormat="1" ht="24.15" customHeight="1">
      <c r="A186" s="38"/>
      <c r="B186" s="39"/>
      <c r="C186" s="226" t="s">
        <v>8</v>
      </c>
      <c r="D186" s="226" t="s">
        <v>173</v>
      </c>
      <c r="E186" s="227" t="s">
        <v>353</v>
      </c>
      <c r="F186" s="228" t="s">
        <v>354</v>
      </c>
      <c r="G186" s="229" t="s">
        <v>270</v>
      </c>
      <c r="H186" s="230">
        <v>772.886</v>
      </c>
      <c r="I186" s="231"/>
      <c r="J186" s="232">
        <f>ROUND(I186*H186,2)</f>
        <v>0</v>
      </c>
      <c r="K186" s="228" t="s">
        <v>177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188</v>
      </c>
      <c r="AT186" s="237" t="s">
        <v>173</v>
      </c>
      <c r="AU186" s="237" t="s">
        <v>85</v>
      </c>
      <c r="AY186" s="17" t="s">
        <v>170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188</v>
      </c>
      <c r="BM186" s="237" t="s">
        <v>355</v>
      </c>
    </row>
    <row r="187" spans="1:47" s="2" customFormat="1" ht="12">
      <c r="A187" s="38"/>
      <c r="B187" s="39"/>
      <c r="C187" s="40"/>
      <c r="D187" s="239" t="s">
        <v>180</v>
      </c>
      <c r="E187" s="40"/>
      <c r="F187" s="240" t="s">
        <v>356</v>
      </c>
      <c r="G187" s="40"/>
      <c r="H187" s="40"/>
      <c r="I187" s="241"/>
      <c r="J187" s="40"/>
      <c r="K187" s="40"/>
      <c r="L187" s="44"/>
      <c r="M187" s="242"/>
      <c r="N187" s="24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180</v>
      </c>
      <c r="AU187" s="17" t="s">
        <v>85</v>
      </c>
    </row>
    <row r="188" spans="1:51" s="13" customFormat="1" ht="12">
      <c r="A188" s="13"/>
      <c r="B188" s="250"/>
      <c r="C188" s="251"/>
      <c r="D188" s="239" t="s">
        <v>273</v>
      </c>
      <c r="E188" s="252" t="s">
        <v>244</v>
      </c>
      <c r="F188" s="253" t="s">
        <v>357</v>
      </c>
      <c r="G188" s="251"/>
      <c r="H188" s="254">
        <v>772.886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273</v>
      </c>
      <c r="AU188" s="260" t="s">
        <v>85</v>
      </c>
      <c r="AV188" s="13" t="s">
        <v>85</v>
      </c>
      <c r="AW188" s="13" t="s">
        <v>32</v>
      </c>
      <c r="AX188" s="13" t="s">
        <v>83</v>
      </c>
      <c r="AY188" s="260" t="s">
        <v>170</v>
      </c>
    </row>
    <row r="189" spans="1:65" s="2" customFormat="1" ht="24.15" customHeight="1">
      <c r="A189" s="38"/>
      <c r="B189" s="39"/>
      <c r="C189" s="226" t="s">
        <v>358</v>
      </c>
      <c r="D189" s="226" t="s">
        <v>173</v>
      </c>
      <c r="E189" s="227" t="s">
        <v>359</v>
      </c>
      <c r="F189" s="228" t="s">
        <v>360</v>
      </c>
      <c r="G189" s="229" t="s">
        <v>270</v>
      </c>
      <c r="H189" s="230">
        <v>772.886</v>
      </c>
      <c r="I189" s="231"/>
      <c r="J189" s="232">
        <f>ROUND(I189*H189,2)</f>
        <v>0</v>
      </c>
      <c r="K189" s="228" t="s">
        <v>177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188</v>
      </c>
      <c r="AT189" s="237" t="s">
        <v>173</v>
      </c>
      <c r="AU189" s="237" t="s">
        <v>85</v>
      </c>
      <c r="AY189" s="17" t="s">
        <v>170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188</v>
      </c>
      <c r="BM189" s="237" t="s">
        <v>361</v>
      </c>
    </row>
    <row r="190" spans="1:47" s="2" customFormat="1" ht="12">
      <c r="A190" s="38"/>
      <c r="B190" s="39"/>
      <c r="C190" s="40"/>
      <c r="D190" s="239" t="s">
        <v>180</v>
      </c>
      <c r="E190" s="40"/>
      <c r="F190" s="240" t="s">
        <v>362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180</v>
      </c>
      <c r="AU190" s="17" t="s">
        <v>85</v>
      </c>
    </row>
    <row r="191" spans="1:51" s="13" customFormat="1" ht="12">
      <c r="A191" s="13"/>
      <c r="B191" s="250"/>
      <c r="C191" s="251"/>
      <c r="D191" s="239" t="s">
        <v>273</v>
      </c>
      <c r="E191" s="252" t="s">
        <v>1</v>
      </c>
      <c r="F191" s="253" t="s">
        <v>244</v>
      </c>
      <c r="G191" s="251"/>
      <c r="H191" s="254">
        <v>772.886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273</v>
      </c>
      <c r="AU191" s="260" t="s">
        <v>85</v>
      </c>
      <c r="AV191" s="13" t="s">
        <v>85</v>
      </c>
      <c r="AW191" s="13" t="s">
        <v>32</v>
      </c>
      <c r="AX191" s="13" t="s">
        <v>83</v>
      </c>
      <c r="AY191" s="260" t="s">
        <v>170</v>
      </c>
    </row>
    <row r="192" spans="1:65" s="2" customFormat="1" ht="16.5" customHeight="1">
      <c r="A192" s="38"/>
      <c r="B192" s="39"/>
      <c r="C192" s="282" t="s">
        <v>363</v>
      </c>
      <c r="D192" s="282" t="s">
        <v>328</v>
      </c>
      <c r="E192" s="283" t="s">
        <v>364</v>
      </c>
      <c r="F192" s="284" t="s">
        <v>365</v>
      </c>
      <c r="G192" s="285" t="s">
        <v>366</v>
      </c>
      <c r="H192" s="286">
        <v>23.187</v>
      </c>
      <c r="I192" s="287"/>
      <c r="J192" s="288">
        <f>ROUND(I192*H192,2)</f>
        <v>0</v>
      </c>
      <c r="K192" s="284" t="s">
        <v>177</v>
      </c>
      <c r="L192" s="289"/>
      <c r="M192" s="290" t="s">
        <v>1</v>
      </c>
      <c r="N192" s="291" t="s">
        <v>41</v>
      </c>
      <c r="O192" s="91"/>
      <c r="P192" s="235">
        <f>O192*H192</f>
        <v>0</v>
      </c>
      <c r="Q192" s="235">
        <v>0.001</v>
      </c>
      <c r="R192" s="235">
        <f>Q192*H192</f>
        <v>0.023187000000000003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207</v>
      </c>
      <c r="AT192" s="237" t="s">
        <v>328</v>
      </c>
      <c r="AU192" s="237" t="s">
        <v>85</v>
      </c>
      <c r="AY192" s="17" t="s">
        <v>170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188</v>
      </c>
      <c r="BM192" s="237" t="s">
        <v>367</v>
      </c>
    </row>
    <row r="193" spans="1:47" s="2" customFormat="1" ht="12">
      <c r="A193" s="38"/>
      <c r="B193" s="39"/>
      <c r="C193" s="40"/>
      <c r="D193" s="239" t="s">
        <v>180</v>
      </c>
      <c r="E193" s="40"/>
      <c r="F193" s="240" t="s">
        <v>365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180</v>
      </c>
      <c r="AU193" s="17" t="s">
        <v>85</v>
      </c>
    </row>
    <row r="194" spans="1:51" s="14" customFormat="1" ht="12">
      <c r="A194" s="14"/>
      <c r="B194" s="261"/>
      <c r="C194" s="262"/>
      <c r="D194" s="239" t="s">
        <v>273</v>
      </c>
      <c r="E194" s="263" t="s">
        <v>1</v>
      </c>
      <c r="F194" s="264" t="s">
        <v>368</v>
      </c>
      <c r="G194" s="262"/>
      <c r="H194" s="263" t="s">
        <v>1</v>
      </c>
      <c r="I194" s="265"/>
      <c r="J194" s="262"/>
      <c r="K194" s="262"/>
      <c r="L194" s="266"/>
      <c r="M194" s="267"/>
      <c r="N194" s="268"/>
      <c r="O194" s="268"/>
      <c r="P194" s="268"/>
      <c r="Q194" s="268"/>
      <c r="R194" s="268"/>
      <c r="S194" s="268"/>
      <c r="T194" s="26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0" t="s">
        <v>273</v>
      </c>
      <c r="AU194" s="270" t="s">
        <v>85</v>
      </c>
      <c r="AV194" s="14" t="s">
        <v>83</v>
      </c>
      <c r="AW194" s="14" t="s">
        <v>32</v>
      </c>
      <c r="AX194" s="14" t="s">
        <v>76</v>
      </c>
      <c r="AY194" s="270" t="s">
        <v>170</v>
      </c>
    </row>
    <row r="195" spans="1:51" s="13" customFormat="1" ht="12">
      <c r="A195" s="13"/>
      <c r="B195" s="250"/>
      <c r="C195" s="251"/>
      <c r="D195" s="239" t="s">
        <v>273</v>
      </c>
      <c r="E195" s="252" t="s">
        <v>1</v>
      </c>
      <c r="F195" s="253" t="s">
        <v>369</v>
      </c>
      <c r="G195" s="251"/>
      <c r="H195" s="254">
        <v>23.187</v>
      </c>
      <c r="I195" s="255"/>
      <c r="J195" s="251"/>
      <c r="K195" s="251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273</v>
      </c>
      <c r="AU195" s="260" t="s">
        <v>85</v>
      </c>
      <c r="AV195" s="13" t="s">
        <v>85</v>
      </c>
      <c r="AW195" s="13" t="s">
        <v>32</v>
      </c>
      <c r="AX195" s="13" t="s">
        <v>83</v>
      </c>
      <c r="AY195" s="260" t="s">
        <v>170</v>
      </c>
    </row>
    <row r="196" spans="1:65" s="2" customFormat="1" ht="24.15" customHeight="1">
      <c r="A196" s="38"/>
      <c r="B196" s="39"/>
      <c r="C196" s="226" t="s">
        <v>370</v>
      </c>
      <c r="D196" s="226" t="s">
        <v>173</v>
      </c>
      <c r="E196" s="227" t="s">
        <v>371</v>
      </c>
      <c r="F196" s="228" t="s">
        <v>372</v>
      </c>
      <c r="G196" s="229" t="s">
        <v>270</v>
      </c>
      <c r="H196" s="230">
        <v>9900.671</v>
      </c>
      <c r="I196" s="231"/>
      <c r="J196" s="232">
        <f>ROUND(I196*H196,2)</f>
        <v>0</v>
      </c>
      <c r="K196" s="228" t="s">
        <v>177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188</v>
      </c>
      <c r="AT196" s="237" t="s">
        <v>173</v>
      </c>
      <c r="AU196" s="237" t="s">
        <v>85</v>
      </c>
      <c r="AY196" s="17" t="s">
        <v>170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188</v>
      </c>
      <c r="BM196" s="237" t="s">
        <v>373</v>
      </c>
    </row>
    <row r="197" spans="1:47" s="2" customFormat="1" ht="12">
      <c r="A197" s="38"/>
      <c r="B197" s="39"/>
      <c r="C197" s="40"/>
      <c r="D197" s="239" t="s">
        <v>180</v>
      </c>
      <c r="E197" s="40"/>
      <c r="F197" s="240" t="s">
        <v>374</v>
      </c>
      <c r="G197" s="40"/>
      <c r="H197" s="40"/>
      <c r="I197" s="241"/>
      <c r="J197" s="40"/>
      <c r="K197" s="40"/>
      <c r="L197" s="44"/>
      <c r="M197" s="242"/>
      <c r="N197" s="24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180</v>
      </c>
      <c r="AU197" s="17" t="s">
        <v>85</v>
      </c>
    </row>
    <row r="198" spans="1:51" s="13" customFormat="1" ht="12">
      <c r="A198" s="13"/>
      <c r="B198" s="250"/>
      <c r="C198" s="251"/>
      <c r="D198" s="239" t="s">
        <v>273</v>
      </c>
      <c r="E198" s="252" t="s">
        <v>1</v>
      </c>
      <c r="F198" s="253" t="s">
        <v>375</v>
      </c>
      <c r="G198" s="251"/>
      <c r="H198" s="254">
        <v>9900.671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273</v>
      </c>
      <c r="AU198" s="260" t="s">
        <v>85</v>
      </c>
      <c r="AV198" s="13" t="s">
        <v>85</v>
      </c>
      <c r="AW198" s="13" t="s">
        <v>32</v>
      </c>
      <c r="AX198" s="13" t="s">
        <v>83</v>
      </c>
      <c r="AY198" s="260" t="s">
        <v>170</v>
      </c>
    </row>
    <row r="199" spans="1:65" s="2" customFormat="1" ht="16.5" customHeight="1">
      <c r="A199" s="38"/>
      <c r="B199" s="39"/>
      <c r="C199" s="226" t="s">
        <v>376</v>
      </c>
      <c r="D199" s="226" t="s">
        <v>173</v>
      </c>
      <c r="E199" s="227" t="s">
        <v>377</v>
      </c>
      <c r="F199" s="228" t="s">
        <v>378</v>
      </c>
      <c r="G199" s="229" t="s">
        <v>270</v>
      </c>
      <c r="H199" s="230">
        <v>772.886</v>
      </c>
      <c r="I199" s="231"/>
      <c r="J199" s="232">
        <f>ROUND(I199*H199,2)</f>
        <v>0</v>
      </c>
      <c r="K199" s="228" t="s">
        <v>177</v>
      </c>
      <c r="L199" s="44"/>
      <c r="M199" s="233" t="s">
        <v>1</v>
      </c>
      <c r="N199" s="234" t="s">
        <v>41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188</v>
      </c>
      <c r="AT199" s="237" t="s">
        <v>173</v>
      </c>
      <c r="AU199" s="237" t="s">
        <v>85</v>
      </c>
      <c r="AY199" s="17" t="s">
        <v>170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188</v>
      </c>
      <c r="BM199" s="237" t="s">
        <v>379</v>
      </c>
    </row>
    <row r="200" spans="1:47" s="2" customFormat="1" ht="12">
      <c r="A200" s="38"/>
      <c r="B200" s="39"/>
      <c r="C200" s="40"/>
      <c r="D200" s="239" t="s">
        <v>180</v>
      </c>
      <c r="E200" s="40"/>
      <c r="F200" s="240" t="s">
        <v>380</v>
      </c>
      <c r="G200" s="40"/>
      <c r="H200" s="40"/>
      <c r="I200" s="241"/>
      <c r="J200" s="40"/>
      <c r="K200" s="40"/>
      <c r="L200" s="44"/>
      <c r="M200" s="242"/>
      <c r="N200" s="243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180</v>
      </c>
      <c r="AU200" s="17" t="s">
        <v>85</v>
      </c>
    </row>
    <row r="201" spans="1:51" s="13" customFormat="1" ht="12">
      <c r="A201" s="13"/>
      <c r="B201" s="250"/>
      <c r="C201" s="251"/>
      <c r="D201" s="239" t="s">
        <v>273</v>
      </c>
      <c r="E201" s="252" t="s">
        <v>1</v>
      </c>
      <c r="F201" s="253" t="s">
        <v>244</v>
      </c>
      <c r="G201" s="251"/>
      <c r="H201" s="254">
        <v>772.886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273</v>
      </c>
      <c r="AU201" s="260" t="s">
        <v>85</v>
      </c>
      <c r="AV201" s="13" t="s">
        <v>85</v>
      </c>
      <c r="AW201" s="13" t="s">
        <v>32</v>
      </c>
      <c r="AX201" s="13" t="s">
        <v>83</v>
      </c>
      <c r="AY201" s="260" t="s">
        <v>170</v>
      </c>
    </row>
    <row r="202" spans="1:63" s="12" customFormat="1" ht="22.8" customHeight="1">
      <c r="A202" s="12"/>
      <c r="B202" s="210"/>
      <c r="C202" s="211"/>
      <c r="D202" s="212" t="s">
        <v>75</v>
      </c>
      <c r="E202" s="224" t="s">
        <v>85</v>
      </c>
      <c r="F202" s="224" t="s">
        <v>381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SUM(P203:P216)</f>
        <v>0</v>
      </c>
      <c r="Q202" s="218"/>
      <c r="R202" s="219">
        <f>SUM(R203:R216)</f>
        <v>1335.0980664249998</v>
      </c>
      <c r="S202" s="218"/>
      <c r="T202" s="220">
        <f>SUM(T203:T216)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83</v>
      </c>
      <c r="AT202" s="222" t="s">
        <v>75</v>
      </c>
      <c r="AU202" s="222" t="s">
        <v>83</v>
      </c>
      <c r="AY202" s="221" t="s">
        <v>170</v>
      </c>
      <c r="BK202" s="223">
        <f>SUM(BK203:BK216)</f>
        <v>0</v>
      </c>
    </row>
    <row r="203" spans="1:65" s="2" customFormat="1" ht="33" customHeight="1">
      <c r="A203" s="38"/>
      <c r="B203" s="39"/>
      <c r="C203" s="226" t="s">
        <v>382</v>
      </c>
      <c r="D203" s="226" t="s">
        <v>173</v>
      </c>
      <c r="E203" s="227" t="s">
        <v>383</v>
      </c>
      <c r="F203" s="228" t="s">
        <v>384</v>
      </c>
      <c r="G203" s="229" t="s">
        <v>284</v>
      </c>
      <c r="H203" s="230">
        <v>815.197</v>
      </c>
      <c r="I203" s="231"/>
      <c r="J203" s="232">
        <f>ROUND(I203*H203,2)</f>
        <v>0</v>
      </c>
      <c r="K203" s="228" t="s">
        <v>191</v>
      </c>
      <c r="L203" s="44"/>
      <c r="M203" s="233" t="s">
        <v>1</v>
      </c>
      <c r="N203" s="234" t="s">
        <v>41</v>
      </c>
      <c r="O203" s="91"/>
      <c r="P203" s="235">
        <f>O203*H203</f>
        <v>0</v>
      </c>
      <c r="Q203" s="235">
        <v>1.63</v>
      </c>
      <c r="R203" s="235">
        <f>Q203*H203</f>
        <v>1328.77111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188</v>
      </c>
      <c r="AT203" s="237" t="s">
        <v>173</v>
      </c>
      <c r="AU203" s="237" t="s">
        <v>85</v>
      </c>
      <c r="AY203" s="17" t="s">
        <v>170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188</v>
      </c>
      <c r="BM203" s="237" t="s">
        <v>385</v>
      </c>
    </row>
    <row r="204" spans="1:47" s="2" customFormat="1" ht="12">
      <c r="A204" s="38"/>
      <c r="B204" s="39"/>
      <c r="C204" s="40"/>
      <c r="D204" s="239" t="s">
        <v>180</v>
      </c>
      <c r="E204" s="40"/>
      <c r="F204" s="240" t="s">
        <v>386</v>
      </c>
      <c r="G204" s="40"/>
      <c r="H204" s="40"/>
      <c r="I204" s="241"/>
      <c r="J204" s="40"/>
      <c r="K204" s="40"/>
      <c r="L204" s="44"/>
      <c r="M204" s="242"/>
      <c r="N204" s="243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180</v>
      </c>
      <c r="AU204" s="17" t="s">
        <v>85</v>
      </c>
    </row>
    <row r="205" spans="1:51" s="13" customFormat="1" ht="12">
      <c r="A205" s="13"/>
      <c r="B205" s="250"/>
      <c r="C205" s="251"/>
      <c r="D205" s="239" t="s">
        <v>273</v>
      </c>
      <c r="E205" s="252" t="s">
        <v>1</v>
      </c>
      <c r="F205" s="253" t="s">
        <v>387</v>
      </c>
      <c r="G205" s="251"/>
      <c r="H205" s="254">
        <v>815.197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273</v>
      </c>
      <c r="AU205" s="260" t="s">
        <v>85</v>
      </c>
      <c r="AV205" s="13" t="s">
        <v>85</v>
      </c>
      <c r="AW205" s="13" t="s">
        <v>32</v>
      </c>
      <c r="AX205" s="13" t="s">
        <v>83</v>
      </c>
      <c r="AY205" s="260" t="s">
        <v>170</v>
      </c>
    </row>
    <row r="206" spans="1:65" s="2" customFormat="1" ht="24.15" customHeight="1">
      <c r="A206" s="38"/>
      <c r="B206" s="39"/>
      <c r="C206" s="226" t="s">
        <v>7</v>
      </c>
      <c r="D206" s="226" t="s">
        <v>173</v>
      </c>
      <c r="E206" s="227" t="s">
        <v>388</v>
      </c>
      <c r="F206" s="228" t="s">
        <v>389</v>
      </c>
      <c r="G206" s="229" t="s">
        <v>270</v>
      </c>
      <c r="H206" s="230">
        <v>2818.75</v>
      </c>
      <c r="I206" s="231"/>
      <c r="J206" s="232">
        <f>ROUND(I206*H206,2)</f>
        <v>0</v>
      </c>
      <c r="K206" s="228" t="s">
        <v>177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0.000266686</v>
      </c>
      <c r="R206" s="235">
        <f>Q206*H206</f>
        <v>0.7517211624999999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188</v>
      </c>
      <c r="AT206" s="237" t="s">
        <v>173</v>
      </c>
      <c r="AU206" s="237" t="s">
        <v>85</v>
      </c>
      <c r="AY206" s="17" t="s">
        <v>170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188</v>
      </c>
      <c r="BM206" s="237" t="s">
        <v>390</v>
      </c>
    </row>
    <row r="207" spans="1:47" s="2" customFormat="1" ht="12">
      <c r="A207" s="38"/>
      <c r="B207" s="39"/>
      <c r="C207" s="40"/>
      <c r="D207" s="239" t="s">
        <v>180</v>
      </c>
      <c r="E207" s="40"/>
      <c r="F207" s="240" t="s">
        <v>391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180</v>
      </c>
      <c r="AU207" s="17" t="s">
        <v>85</v>
      </c>
    </row>
    <row r="208" spans="1:51" s="13" customFormat="1" ht="12">
      <c r="A208" s="13"/>
      <c r="B208" s="250"/>
      <c r="C208" s="251"/>
      <c r="D208" s="239" t="s">
        <v>273</v>
      </c>
      <c r="E208" s="252" t="s">
        <v>254</v>
      </c>
      <c r="F208" s="253" t="s">
        <v>392</v>
      </c>
      <c r="G208" s="251"/>
      <c r="H208" s="254">
        <v>2818.75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273</v>
      </c>
      <c r="AU208" s="260" t="s">
        <v>85</v>
      </c>
      <c r="AV208" s="13" t="s">
        <v>85</v>
      </c>
      <c r="AW208" s="13" t="s">
        <v>32</v>
      </c>
      <c r="AX208" s="13" t="s">
        <v>83</v>
      </c>
      <c r="AY208" s="260" t="s">
        <v>170</v>
      </c>
    </row>
    <row r="209" spans="1:65" s="2" customFormat="1" ht="16.5" customHeight="1">
      <c r="A209" s="38"/>
      <c r="B209" s="39"/>
      <c r="C209" s="282" t="s">
        <v>393</v>
      </c>
      <c r="D209" s="282" t="s">
        <v>328</v>
      </c>
      <c r="E209" s="283" t="s">
        <v>394</v>
      </c>
      <c r="F209" s="284" t="s">
        <v>395</v>
      </c>
      <c r="G209" s="285" t="s">
        <v>270</v>
      </c>
      <c r="H209" s="286">
        <v>2818.75</v>
      </c>
      <c r="I209" s="287"/>
      <c r="J209" s="288">
        <f>ROUND(I209*H209,2)</f>
        <v>0</v>
      </c>
      <c r="K209" s="284" t="s">
        <v>191</v>
      </c>
      <c r="L209" s="289"/>
      <c r="M209" s="290" t="s">
        <v>1</v>
      </c>
      <c r="N209" s="291" t="s">
        <v>41</v>
      </c>
      <c r="O209" s="91"/>
      <c r="P209" s="235">
        <f>O209*H209</f>
        <v>0</v>
      </c>
      <c r="Q209" s="235">
        <v>0.0002</v>
      </c>
      <c r="R209" s="235">
        <f>Q209*H209</f>
        <v>0.56375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207</v>
      </c>
      <c r="AT209" s="237" t="s">
        <v>328</v>
      </c>
      <c r="AU209" s="237" t="s">
        <v>85</v>
      </c>
      <c r="AY209" s="17" t="s">
        <v>170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188</v>
      </c>
      <c r="BM209" s="237" t="s">
        <v>396</v>
      </c>
    </row>
    <row r="210" spans="1:47" s="2" customFormat="1" ht="12">
      <c r="A210" s="38"/>
      <c r="B210" s="39"/>
      <c r="C210" s="40"/>
      <c r="D210" s="239" t="s">
        <v>180</v>
      </c>
      <c r="E210" s="40"/>
      <c r="F210" s="240" t="s">
        <v>395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180</v>
      </c>
      <c r="AU210" s="17" t="s">
        <v>85</v>
      </c>
    </row>
    <row r="211" spans="1:51" s="13" customFormat="1" ht="12">
      <c r="A211" s="13"/>
      <c r="B211" s="250"/>
      <c r="C211" s="251"/>
      <c r="D211" s="239" t="s">
        <v>273</v>
      </c>
      <c r="E211" s="252" t="s">
        <v>1</v>
      </c>
      <c r="F211" s="253" t="s">
        <v>254</v>
      </c>
      <c r="G211" s="251"/>
      <c r="H211" s="254">
        <v>2818.75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273</v>
      </c>
      <c r="AU211" s="260" t="s">
        <v>85</v>
      </c>
      <c r="AV211" s="13" t="s">
        <v>85</v>
      </c>
      <c r="AW211" s="13" t="s">
        <v>32</v>
      </c>
      <c r="AX211" s="13" t="s">
        <v>83</v>
      </c>
      <c r="AY211" s="260" t="s">
        <v>170</v>
      </c>
    </row>
    <row r="212" spans="1:65" s="2" customFormat="1" ht="24.15" customHeight="1">
      <c r="A212" s="38"/>
      <c r="B212" s="39"/>
      <c r="C212" s="226" t="s">
        <v>397</v>
      </c>
      <c r="D212" s="226" t="s">
        <v>173</v>
      </c>
      <c r="E212" s="227" t="s">
        <v>398</v>
      </c>
      <c r="F212" s="228" t="s">
        <v>399</v>
      </c>
      <c r="G212" s="229" t="s">
        <v>270</v>
      </c>
      <c r="H212" s="230">
        <v>14817.583</v>
      </c>
      <c r="I212" s="231"/>
      <c r="J212" s="232">
        <f>ROUND(I212*H212,2)</f>
        <v>0</v>
      </c>
      <c r="K212" s="228" t="s">
        <v>177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0.0001375</v>
      </c>
      <c r="R212" s="235">
        <f>Q212*H212</f>
        <v>2.0374176625000002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188</v>
      </c>
      <c r="AT212" s="237" t="s">
        <v>173</v>
      </c>
      <c r="AU212" s="237" t="s">
        <v>85</v>
      </c>
      <c r="AY212" s="17" t="s">
        <v>170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188</v>
      </c>
      <c r="BM212" s="237" t="s">
        <v>400</v>
      </c>
    </row>
    <row r="213" spans="1:47" s="2" customFormat="1" ht="12">
      <c r="A213" s="38"/>
      <c r="B213" s="39"/>
      <c r="C213" s="40"/>
      <c r="D213" s="239" t="s">
        <v>180</v>
      </c>
      <c r="E213" s="40"/>
      <c r="F213" s="240" t="s">
        <v>401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180</v>
      </c>
      <c r="AU213" s="17" t="s">
        <v>85</v>
      </c>
    </row>
    <row r="214" spans="1:51" s="13" customFormat="1" ht="12">
      <c r="A214" s="13"/>
      <c r="B214" s="250"/>
      <c r="C214" s="251"/>
      <c r="D214" s="239" t="s">
        <v>273</v>
      </c>
      <c r="E214" s="252" t="s">
        <v>402</v>
      </c>
      <c r="F214" s="253" t="s">
        <v>403</v>
      </c>
      <c r="G214" s="251"/>
      <c r="H214" s="254">
        <v>14817.583</v>
      </c>
      <c r="I214" s="255"/>
      <c r="J214" s="251"/>
      <c r="K214" s="251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273</v>
      </c>
      <c r="AU214" s="260" t="s">
        <v>85</v>
      </c>
      <c r="AV214" s="13" t="s">
        <v>85</v>
      </c>
      <c r="AW214" s="13" t="s">
        <v>32</v>
      </c>
      <c r="AX214" s="13" t="s">
        <v>83</v>
      </c>
      <c r="AY214" s="260" t="s">
        <v>170</v>
      </c>
    </row>
    <row r="215" spans="1:65" s="2" customFormat="1" ht="24.15" customHeight="1">
      <c r="A215" s="38"/>
      <c r="B215" s="39"/>
      <c r="C215" s="282" t="s">
        <v>404</v>
      </c>
      <c r="D215" s="282" t="s">
        <v>328</v>
      </c>
      <c r="E215" s="283" t="s">
        <v>405</v>
      </c>
      <c r="F215" s="284" t="s">
        <v>406</v>
      </c>
      <c r="G215" s="285" t="s">
        <v>270</v>
      </c>
      <c r="H215" s="286">
        <v>14870.338</v>
      </c>
      <c r="I215" s="287"/>
      <c r="J215" s="288">
        <f>ROUND(I215*H215,2)</f>
        <v>0</v>
      </c>
      <c r="K215" s="284" t="s">
        <v>191</v>
      </c>
      <c r="L215" s="289"/>
      <c r="M215" s="290" t="s">
        <v>1</v>
      </c>
      <c r="N215" s="291" t="s">
        <v>41</v>
      </c>
      <c r="O215" s="91"/>
      <c r="P215" s="235">
        <f>O215*H215</f>
        <v>0</v>
      </c>
      <c r="Q215" s="235">
        <v>0.0002</v>
      </c>
      <c r="R215" s="235">
        <f>Q215*H215</f>
        <v>2.9740676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207</v>
      </c>
      <c r="AT215" s="237" t="s">
        <v>328</v>
      </c>
      <c r="AU215" s="237" t="s">
        <v>85</v>
      </c>
      <c r="AY215" s="17" t="s">
        <v>170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83</v>
      </c>
      <c r="BK215" s="238">
        <f>ROUND(I215*H215,2)</f>
        <v>0</v>
      </c>
      <c r="BL215" s="17" t="s">
        <v>188</v>
      </c>
      <c r="BM215" s="237" t="s">
        <v>407</v>
      </c>
    </row>
    <row r="216" spans="1:47" s="2" customFormat="1" ht="12">
      <c r="A216" s="38"/>
      <c r="B216" s="39"/>
      <c r="C216" s="40"/>
      <c r="D216" s="239" t="s">
        <v>180</v>
      </c>
      <c r="E216" s="40"/>
      <c r="F216" s="240" t="s">
        <v>406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180</v>
      </c>
      <c r="AU216" s="17" t="s">
        <v>85</v>
      </c>
    </row>
    <row r="217" spans="1:63" s="12" customFormat="1" ht="22.8" customHeight="1">
      <c r="A217" s="12"/>
      <c r="B217" s="210"/>
      <c r="C217" s="211"/>
      <c r="D217" s="212" t="s">
        <v>75</v>
      </c>
      <c r="E217" s="224" t="s">
        <v>169</v>
      </c>
      <c r="F217" s="224" t="s">
        <v>408</v>
      </c>
      <c r="G217" s="211"/>
      <c r="H217" s="211"/>
      <c r="I217" s="214"/>
      <c r="J217" s="225">
        <f>BK217</f>
        <v>0</v>
      </c>
      <c r="K217" s="211"/>
      <c r="L217" s="216"/>
      <c r="M217" s="217"/>
      <c r="N217" s="218"/>
      <c r="O217" s="218"/>
      <c r="P217" s="219">
        <f>SUM(P218:P258)</f>
        <v>0</v>
      </c>
      <c r="Q217" s="218"/>
      <c r="R217" s="219">
        <f>SUM(R218:R258)</f>
        <v>894.9334932800001</v>
      </c>
      <c r="S217" s="218"/>
      <c r="T217" s="220">
        <f>SUM(T218:T258)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1" t="s">
        <v>83</v>
      </c>
      <c r="AT217" s="222" t="s">
        <v>75</v>
      </c>
      <c r="AU217" s="222" t="s">
        <v>83</v>
      </c>
      <c r="AY217" s="221" t="s">
        <v>170</v>
      </c>
      <c r="BK217" s="223">
        <f>SUM(BK218:BK258)</f>
        <v>0</v>
      </c>
    </row>
    <row r="218" spans="1:65" s="2" customFormat="1" ht="16.5" customHeight="1">
      <c r="A218" s="38"/>
      <c r="B218" s="39"/>
      <c r="C218" s="226" t="s">
        <v>409</v>
      </c>
      <c r="D218" s="226" t="s">
        <v>173</v>
      </c>
      <c r="E218" s="227" t="s">
        <v>410</v>
      </c>
      <c r="F218" s="228" t="s">
        <v>411</v>
      </c>
      <c r="G218" s="229" t="s">
        <v>270</v>
      </c>
      <c r="H218" s="230">
        <v>7183.84</v>
      </c>
      <c r="I218" s="231"/>
      <c r="J218" s="232">
        <f>ROUND(I218*H218,2)</f>
        <v>0</v>
      </c>
      <c r="K218" s="228" t="s">
        <v>177</v>
      </c>
      <c r="L218" s="44"/>
      <c r="M218" s="233" t="s">
        <v>1</v>
      </c>
      <c r="N218" s="234" t="s">
        <v>41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188</v>
      </c>
      <c r="AT218" s="237" t="s">
        <v>173</v>
      </c>
      <c r="AU218" s="237" t="s">
        <v>85</v>
      </c>
      <c r="AY218" s="17" t="s">
        <v>170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83</v>
      </c>
      <c r="BK218" s="238">
        <f>ROUND(I218*H218,2)</f>
        <v>0</v>
      </c>
      <c r="BL218" s="17" t="s">
        <v>188</v>
      </c>
      <c r="BM218" s="237" t="s">
        <v>412</v>
      </c>
    </row>
    <row r="219" spans="1:47" s="2" customFormat="1" ht="12">
      <c r="A219" s="38"/>
      <c r="B219" s="39"/>
      <c r="C219" s="40"/>
      <c r="D219" s="239" t="s">
        <v>180</v>
      </c>
      <c r="E219" s="40"/>
      <c r="F219" s="240" t="s">
        <v>413</v>
      </c>
      <c r="G219" s="40"/>
      <c r="H219" s="40"/>
      <c r="I219" s="241"/>
      <c r="J219" s="40"/>
      <c r="K219" s="40"/>
      <c r="L219" s="44"/>
      <c r="M219" s="242"/>
      <c r="N219" s="24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180</v>
      </c>
      <c r="AU219" s="17" t="s">
        <v>85</v>
      </c>
    </row>
    <row r="220" spans="1:51" s="13" customFormat="1" ht="12">
      <c r="A220" s="13"/>
      <c r="B220" s="250"/>
      <c r="C220" s="251"/>
      <c r="D220" s="239" t="s">
        <v>273</v>
      </c>
      <c r="E220" s="252" t="s">
        <v>1</v>
      </c>
      <c r="F220" s="253" t="s">
        <v>414</v>
      </c>
      <c r="G220" s="251"/>
      <c r="H220" s="254">
        <v>7183.84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273</v>
      </c>
      <c r="AU220" s="260" t="s">
        <v>85</v>
      </c>
      <c r="AV220" s="13" t="s">
        <v>85</v>
      </c>
      <c r="AW220" s="13" t="s">
        <v>32</v>
      </c>
      <c r="AX220" s="13" t="s">
        <v>83</v>
      </c>
      <c r="AY220" s="260" t="s">
        <v>170</v>
      </c>
    </row>
    <row r="221" spans="1:65" s="2" customFormat="1" ht="16.5" customHeight="1">
      <c r="A221" s="38"/>
      <c r="B221" s="39"/>
      <c r="C221" s="226" t="s">
        <v>415</v>
      </c>
      <c r="D221" s="226" t="s">
        <v>173</v>
      </c>
      <c r="E221" s="227" t="s">
        <v>416</v>
      </c>
      <c r="F221" s="228" t="s">
        <v>417</v>
      </c>
      <c r="G221" s="229" t="s">
        <v>270</v>
      </c>
      <c r="H221" s="230">
        <v>150</v>
      </c>
      <c r="I221" s="231"/>
      <c r="J221" s="232">
        <f>ROUND(I221*H221,2)</f>
        <v>0</v>
      </c>
      <c r="K221" s="228" t="s">
        <v>177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188</v>
      </c>
      <c r="AT221" s="237" t="s">
        <v>173</v>
      </c>
      <c r="AU221" s="237" t="s">
        <v>85</v>
      </c>
      <c r="AY221" s="17" t="s">
        <v>170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188</v>
      </c>
      <c r="BM221" s="237" t="s">
        <v>418</v>
      </c>
    </row>
    <row r="222" spans="1:47" s="2" customFormat="1" ht="12">
      <c r="A222" s="38"/>
      <c r="B222" s="39"/>
      <c r="C222" s="40"/>
      <c r="D222" s="239" t="s">
        <v>180</v>
      </c>
      <c r="E222" s="40"/>
      <c r="F222" s="240" t="s">
        <v>419</v>
      </c>
      <c r="G222" s="40"/>
      <c r="H222" s="40"/>
      <c r="I222" s="241"/>
      <c r="J222" s="40"/>
      <c r="K222" s="40"/>
      <c r="L222" s="44"/>
      <c r="M222" s="242"/>
      <c r="N222" s="24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180</v>
      </c>
      <c r="AU222" s="17" t="s">
        <v>85</v>
      </c>
    </row>
    <row r="223" spans="1:51" s="14" customFormat="1" ht="12">
      <c r="A223" s="14"/>
      <c r="B223" s="261"/>
      <c r="C223" s="262"/>
      <c r="D223" s="239" t="s">
        <v>273</v>
      </c>
      <c r="E223" s="263" t="s">
        <v>1</v>
      </c>
      <c r="F223" s="264" t="s">
        <v>420</v>
      </c>
      <c r="G223" s="262"/>
      <c r="H223" s="263" t="s">
        <v>1</v>
      </c>
      <c r="I223" s="265"/>
      <c r="J223" s="262"/>
      <c r="K223" s="262"/>
      <c r="L223" s="266"/>
      <c r="M223" s="267"/>
      <c r="N223" s="268"/>
      <c r="O223" s="268"/>
      <c r="P223" s="268"/>
      <c r="Q223" s="268"/>
      <c r="R223" s="268"/>
      <c r="S223" s="268"/>
      <c r="T223" s="26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0" t="s">
        <v>273</v>
      </c>
      <c r="AU223" s="270" t="s">
        <v>85</v>
      </c>
      <c r="AV223" s="14" t="s">
        <v>83</v>
      </c>
      <c r="AW223" s="14" t="s">
        <v>32</v>
      </c>
      <c r="AX223" s="14" t="s">
        <v>76</v>
      </c>
      <c r="AY223" s="270" t="s">
        <v>170</v>
      </c>
    </row>
    <row r="224" spans="1:51" s="13" customFormat="1" ht="12">
      <c r="A224" s="13"/>
      <c r="B224" s="250"/>
      <c r="C224" s="251"/>
      <c r="D224" s="239" t="s">
        <v>273</v>
      </c>
      <c r="E224" s="252" t="s">
        <v>1</v>
      </c>
      <c r="F224" s="253" t="s">
        <v>421</v>
      </c>
      <c r="G224" s="251"/>
      <c r="H224" s="254">
        <v>150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273</v>
      </c>
      <c r="AU224" s="260" t="s">
        <v>85</v>
      </c>
      <c r="AV224" s="13" t="s">
        <v>85</v>
      </c>
      <c r="AW224" s="13" t="s">
        <v>32</v>
      </c>
      <c r="AX224" s="13" t="s">
        <v>83</v>
      </c>
      <c r="AY224" s="260" t="s">
        <v>170</v>
      </c>
    </row>
    <row r="225" spans="1:65" s="2" customFormat="1" ht="16.5" customHeight="1">
      <c r="A225" s="38"/>
      <c r="B225" s="39"/>
      <c r="C225" s="226" t="s">
        <v>422</v>
      </c>
      <c r="D225" s="226" t="s">
        <v>173</v>
      </c>
      <c r="E225" s="227" t="s">
        <v>423</v>
      </c>
      <c r="F225" s="228" t="s">
        <v>424</v>
      </c>
      <c r="G225" s="229" t="s">
        <v>270</v>
      </c>
      <c r="H225" s="230">
        <v>7610.36</v>
      </c>
      <c r="I225" s="231"/>
      <c r="J225" s="232">
        <f>ROUND(I225*H225,2)</f>
        <v>0</v>
      </c>
      <c r="K225" s="228" t="s">
        <v>177</v>
      </c>
      <c r="L225" s="44"/>
      <c r="M225" s="233" t="s">
        <v>1</v>
      </c>
      <c r="N225" s="234" t="s">
        <v>41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188</v>
      </c>
      <c r="AT225" s="237" t="s">
        <v>173</v>
      </c>
      <c r="AU225" s="237" t="s">
        <v>85</v>
      </c>
      <c r="AY225" s="17" t="s">
        <v>170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188</v>
      </c>
      <c r="BM225" s="237" t="s">
        <v>425</v>
      </c>
    </row>
    <row r="226" spans="1:47" s="2" customFormat="1" ht="12">
      <c r="A226" s="38"/>
      <c r="B226" s="39"/>
      <c r="C226" s="40"/>
      <c r="D226" s="239" t="s">
        <v>180</v>
      </c>
      <c r="E226" s="40"/>
      <c r="F226" s="240" t="s">
        <v>426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180</v>
      </c>
      <c r="AU226" s="17" t="s">
        <v>85</v>
      </c>
    </row>
    <row r="227" spans="1:51" s="14" customFormat="1" ht="12">
      <c r="A227" s="14"/>
      <c r="B227" s="261"/>
      <c r="C227" s="262"/>
      <c r="D227" s="239" t="s">
        <v>273</v>
      </c>
      <c r="E227" s="263" t="s">
        <v>1</v>
      </c>
      <c r="F227" s="264" t="s">
        <v>427</v>
      </c>
      <c r="G227" s="262"/>
      <c r="H227" s="263" t="s">
        <v>1</v>
      </c>
      <c r="I227" s="265"/>
      <c r="J227" s="262"/>
      <c r="K227" s="262"/>
      <c r="L227" s="266"/>
      <c r="M227" s="267"/>
      <c r="N227" s="268"/>
      <c r="O227" s="268"/>
      <c r="P227" s="268"/>
      <c r="Q227" s="268"/>
      <c r="R227" s="268"/>
      <c r="S227" s="268"/>
      <c r="T227" s="26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0" t="s">
        <v>273</v>
      </c>
      <c r="AU227" s="270" t="s">
        <v>85</v>
      </c>
      <c r="AV227" s="14" t="s">
        <v>83</v>
      </c>
      <c r="AW227" s="14" t="s">
        <v>32</v>
      </c>
      <c r="AX227" s="14" t="s">
        <v>76</v>
      </c>
      <c r="AY227" s="270" t="s">
        <v>170</v>
      </c>
    </row>
    <row r="228" spans="1:51" s="13" customFormat="1" ht="12">
      <c r="A228" s="13"/>
      <c r="B228" s="250"/>
      <c r="C228" s="251"/>
      <c r="D228" s="239" t="s">
        <v>273</v>
      </c>
      <c r="E228" s="252" t="s">
        <v>1</v>
      </c>
      <c r="F228" s="253" t="s">
        <v>428</v>
      </c>
      <c r="G228" s="251"/>
      <c r="H228" s="254">
        <v>183</v>
      </c>
      <c r="I228" s="255"/>
      <c r="J228" s="251"/>
      <c r="K228" s="251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273</v>
      </c>
      <c r="AU228" s="260" t="s">
        <v>85</v>
      </c>
      <c r="AV228" s="13" t="s">
        <v>85</v>
      </c>
      <c r="AW228" s="13" t="s">
        <v>32</v>
      </c>
      <c r="AX228" s="13" t="s">
        <v>76</v>
      </c>
      <c r="AY228" s="260" t="s">
        <v>170</v>
      </c>
    </row>
    <row r="229" spans="1:51" s="13" customFormat="1" ht="12">
      <c r="A229" s="13"/>
      <c r="B229" s="250"/>
      <c r="C229" s="251"/>
      <c r="D229" s="239" t="s">
        <v>273</v>
      </c>
      <c r="E229" s="252" t="s">
        <v>246</v>
      </c>
      <c r="F229" s="253" t="s">
        <v>429</v>
      </c>
      <c r="G229" s="251"/>
      <c r="H229" s="254">
        <v>7427.36</v>
      </c>
      <c r="I229" s="255"/>
      <c r="J229" s="251"/>
      <c r="K229" s="251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273</v>
      </c>
      <c r="AU229" s="260" t="s">
        <v>85</v>
      </c>
      <c r="AV229" s="13" t="s">
        <v>85</v>
      </c>
      <c r="AW229" s="13" t="s">
        <v>32</v>
      </c>
      <c r="AX229" s="13" t="s">
        <v>76</v>
      </c>
      <c r="AY229" s="260" t="s">
        <v>170</v>
      </c>
    </row>
    <row r="230" spans="1:51" s="15" customFormat="1" ht="12">
      <c r="A230" s="15"/>
      <c r="B230" s="271"/>
      <c r="C230" s="272"/>
      <c r="D230" s="239" t="s">
        <v>273</v>
      </c>
      <c r="E230" s="273" t="s">
        <v>1</v>
      </c>
      <c r="F230" s="274" t="s">
        <v>307</v>
      </c>
      <c r="G230" s="272"/>
      <c r="H230" s="275">
        <v>7610.36</v>
      </c>
      <c r="I230" s="276"/>
      <c r="J230" s="272"/>
      <c r="K230" s="272"/>
      <c r="L230" s="277"/>
      <c r="M230" s="278"/>
      <c r="N230" s="279"/>
      <c r="O230" s="279"/>
      <c r="P230" s="279"/>
      <c r="Q230" s="279"/>
      <c r="R230" s="279"/>
      <c r="S230" s="279"/>
      <c r="T230" s="280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81" t="s">
        <v>273</v>
      </c>
      <c r="AU230" s="281" t="s">
        <v>85</v>
      </c>
      <c r="AV230" s="15" t="s">
        <v>188</v>
      </c>
      <c r="AW230" s="15" t="s">
        <v>32</v>
      </c>
      <c r="AX230" s="15" t="s">
        <v>83</v>
      </c>
      <c r="AY230" s="281" t="s">
        <v>170</v>
      </c>
    </row>
    <row r="231" spans="1:65" s="2" customFormat="1" ht="33" customHeight="1">
      <c r="A231" s="38"/>
      <c r="B231" s="39"/>
      <c r="C231" s="226" t="s">
        <v>430</v>
      </c>
      <c r="D231" s="226" t="s">
        <v>173</v>
      </c>
      <c r="E231" s="227" t="s">
        <v>431</v>
      </c>
      <c r="F231" s="228" t="s">
        <v>432</v>
      </c>
      <c r="G231" s="229" t="s">
        <v>270</v>
      </c>
      <c r="H231" s="230">
        <v>6288.288</v>
      </c>
      <c r="I231" s="231"/>
      <c r="J231" s="232">
        <f>ROUND(I231*H231,2)</f>
        <v>0</v>
      </c>
      <c r="K231" s="228" t="s">
        <v>177</v>
      </c>
      <c r="L231" s="44"/>
      <c r="M231" s="233" t="s">
        <v>1</v>
      </c>
      <c r="N231" s="234" t="s">
        <v>41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188</v>
      </c>
      <c r="AT231" s="237" t="s">
        <v>173</v>
      </c>
      <c r="AU231" s="237" t="s">
        <v>85</v>
      </c>
      <c r="AY231" s="17" t="s">
        <v>170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83</v>
      </c>
      <c r="BK231" s="238">
        <f>ROUND(I231*H231,2)</f>
        <v>0</v>
      </c>
      <c r="BL231" s="17" t="s">
        <v>188</v>
      </c>
      <c r="BM231" s="237" t="s">
        <v>433</v>
      </c>
    </row>
    <row r="232" spans="1:47" s="2" customFormat="1" ht="12">
      <c r="A232" s="38"/>
      <c r="B232" s="39"/>
      <c r="C232" s="40"/>
      <c r="D232" s="239" t="s">
        <v>180</v>
      </c>
      <c r="E232" s="40"/>
      <c r="F232" s="240" t="s">
        <v>434</v>
      </c>
      <c r="G232" s="40"/>
      <c r="H232" s="40"/>
      <c r="I232" s="241"/>
      <c r="J232" s="40"/>
      <c r="K232" s="40"/>
      <c r="L232" s="44"/>
      <c r="M232" s="242"/>
      <c r="N232" s="243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180</v>
      </c>
      <c r="AU232" s="17" t="s">
        <v>85</v>
      </c>
    </row>
    <row r="233" spans="1:51" s="13" customFormat="1" ht="12">
      <c r="A233" s="13"/>
      <c r="B233" s="250"/>
      <c r="C233" s="251"/>
      <c r="D233" s="239" t="s">
        <v>273</v>
      </c>
      <c r="E233" s="252" t="s">
        <v>1</v>
      </c>
      <c r="F233" s="253" t="s">
        <v>435</v>
      </c>
      <c r="G233" s="251"/>
      <c r="H233" s="254">
        <v>6288.288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273</v>
      </c>
      <c r="AU233" s="260" t="s">
        <v>85</v>
      </c>
      <c r="AV233" s="13" t="s">
        <v>85</v>
      </c>
      <c r="AW233" s="13" t="s">
        <v>32</v>
      </c>
      <c r="AX233" s="13" t="s">
        <v>83</v>
      </c>
      <c r="AY233" s="260" t="s">
        <v>170</v>
      </c>
    </row>
    <row r="234" spans="1:65" s="2" customFormat="1" ht="21.75" customHeight="1">
      <c r="A234" s="38"/>
      <c r="B234" s="39"/>
      <c r="C234" s="226" t="s">
        <v>436</v>
      </c>
      <c r="D234" s="226" t="s">
        <v>173</v>
      </c>
      <c r="E234" s="227" t="s">
        <v>437</v>
      </c>
      <c r="F234" s="228" t="s">
        <v>438</v>
      </c>
      <c r="G234" s="229" t="s">
        <v>270</v>
      </c>
      <c r="H234" s="230">
        <v>802.5</v>
      </c>
      <c r="I234" s="231"/>
      <c r="J234" s="232">
        <f>ROUND(I234*H234,2)</f>
        <v>0</v>
      </c>
      <c r="K234" s="228" t="s">
        <v>177</v>
      </c>
      <c r="L234" s="44"/>
      <c r="M234" s="233" t="s">
        <v>1</v>
      </c>
      <c r="N234" s="234" t="s">
        <v>41</v>
      </c>
      <c r="O234" s="91"/>
      <c r="P234" s="235">
        <f>O234*H234</f>
        <v>0</v>
      </c>
      <c r="Q234" s="235">
        <v>0.216</v>
      </c>
      <c r="R234" s="235">
        <f>Q234*H234</f>
        <v>173.34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188</v>
      </c>
      <c r="AT234" s="237" t="s">
        <v>173</v>
      </c>
      <c r="AU234" s="237" t="s">
        <v>85</v>
      </c>
      <c r="AY234" s="17" t="s">
        <v>170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83</v>
      </c>
      <c r="BK234" s="238">
        <f>ROUND(I234*H234,2)</f>
        <v>0</v>
      </c>
      <c r="BL234" s="17" t="s">
        <v>188</v>
      </c>
      <c r="BM234" s="237" t="s">
        <v>439</v>
      </c>
    </row>
    <row r="235" spans="1:47" s="2" customFormat="1" ht="12">
      <c r="A235" s="38"/>
      <c r="B235" s="39"/>
      <c r="C235" s="40"/>
      <c r="D235" s="239" t="s">
        <v>180</v>
      </c>
      <c r="E235" s="40"/>
      <c r="F235" s="240" t="s">
        <v>440</v>
      </c>
      <c r="G235" s="40"/>
      <c r="H235" s="40"/>
      <c r="I235" s="241"/>
      <c r="J235" s="40"/>
      <c r="K235" s="40"/>
      <c r="L235" s="44"/>
      <c r="M235" s="242"/>
      <c r="N235" s="243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180</v>
      </c>
      <c r="AU235" s="17" t="s">
        <v>85</v>
      </c>
    </row>
    <row r="236" spans="1:51" s="13" customFormat="1" ht="12">
      <c r="A236" s="13"/>
      <c r="B236" s="250"/>
      <c r="C236" s="251"/>
      <c r="D236" s="239" t="s">
        <v>273</v>
      </c>
      <c r="E236" s="252" t="s">
        <v>1</v>
      </c>
      <c r="F236" s="253" t="s">
        <v>441</v>
      </c>
      <c r="G236" s="251"/>
      <c r="H236" s="254">
        <v>802.5</v>
      </c>
      <c r="I236" s="255"/>
      <c r="J236" s="251"/>
      <c r="K236" s="251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273</v>
      </c>
      <c r="AU236" s="260" t="s">
        <v>85</v>
      </c>
      <c r="AV236" s="13" t="s">
        <v>85</v>
      </c>
      <c r="AW236" s="13" t="s">
        <v>32</v>
      </c>
      <c r="AX236" s="13" t="s">
        <v>83</v>
      </c>
      <c r="AY236" s="260" t="s">
        <v>170</v>
      </c>
    </row>
    <row r="237" spans="1:65" s="2" customFormat="1" ht="24.15" customHeight="1">
      <c r="A237" s="38"/>
      <c r="B237" s="39"/>
      <c r="C237" s="226" t="s">
        <v>442</v>
      </c>
      <c r="D237" s="226" t="s">
        <v>173</v>
      </c>
      <c r="E237" s="227" t="s">
        <v>443</v>
      </c>
      <c r="F237" s="228" t="s">
        <v>444</v>
      </c>
      <c r="G237" s="229" t="s">
        <v>270</v>
      </c>
      <c r="H237" s="230">
        <v>6333.288</v>
      </c>
      <c r="I237" s="231"/>
      <c r="J237" s="232">
        <f>ROUND(I237*H237,2)</f>
        <v>0</v>
      </c>
      <c r="K237" s="228" t="s">
        <v>177</v>
      </c>
      <c r="L237" s="44"/>
      <c r="M237" s="233" t="s">
        <v>1</v>
      </c>
      <c r="N237" s="234" t="s">
        <v>41</v>
      </c>
      <c r="O237" s="91"/>
      <c r="P237" s="235">
        <f>O237*H237</f>
        <v>0</v>
      </c>
      <c r="Q237" s="235">
        <v>0.00601</v>
      </c>
      <c r="R237" s="235">
        <f>Q237*H237</f>
        <v>38.063060879999995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188</v>
      </c>
      <c r="AT237" s="237" t="s">
        <v>173</v>
      </c>
      <c r="AU237" s="237" t="s">
        <v>85</v>
      </c>
      <c r="AY237" s="17" t="s">
        <v>170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83</v>
      </c>
      <c r="BK237" s="238">
        <f>ROUND(I237*H237,2)</f>
        <v>0</v>
      </c>
      <c r="BL237" s="17" t="s">
        <v>188</v>
      </c>
      <c r="BM237" s="237" t="s">
        <v>445</v>
      </c>
    </row>
    <row r="238" spans="1:47" s="2" customFormat="1" ht="12">
      <c r="A238" s="38"/>
      <c r="B238" s="39"/>
      <c r="C238" s="40"/>
      <c r="D238" s="239" t="s">
        <v>180</v>
      </c>
      <c r="E238" s="40"/>
      <c r="F238" s="240" t="s">
        <v>446</v>
      </c>
      <c r="G238" s="40"/>
      <c r="H238" s="40"/>
      <c r="I238" s="241"/>
      <c r="J238" s="40"/>
      <c r="K238" s="40"/>
      <c r="L238" s="44"/>
      <c r="M238" s="242"/>
      <c r="N238" s="24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180</v>
      </c>
      <c r="AU238" s="17" t="s">
        <v>85</v>
      </c>
    </row>
    <row r="239" spans="1:51" s="13" customFormat="1" ht="12">
      <c r="A239" s="13"/>
      <c r="B239" s="250"/>
      <c r="C239" s="251"/>
      <c r="D239" s="239" t="s">
        <v>273</v>
      </c>
      <c r="E239" s="252" t="s">
        <v>1</v>
      </c>
      <c r="F239" s="253" t="s">
        <v>447</v>
      </c>
      <c r="G239" s="251"/>
      <c r="H239" s="254">
        <v>6333.288</v>
      </c>
      <c r="I239" s="255"/>
      <c r="J239" s="251"/>
      <c r="K239" s="251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273</v>
      </c>
      <c r="AU239" s="260" t="s">
        <v>85</v>
      </c>
      <c r="AV239" s="13" t="s">
        <v>85</v>
      </c>
      <c r="AW239" s="13" t="s">
        <v>32</v>
      </c>
      <c r="AX239" s="13" t="s">
        <v>83</v>
      </c>
      <c r="AY239" s="260" t="s">
        <v>170</v>
      </c>
    </row>
    <row r="240" spans="1:65" s="2" customFormat="1" ht="21.75" customHeight="1">
      <c r="A240" s="38"/>
      <c r="B240" s="39"/>
      <c r="C240" s="226" t="s">
        <v>448</v>
      </c>
      <c r="D240" s="226" t="s">
        <v>173</v>
      </c>
      <c r="E240" s="227" t="s">
        <v>449</v>
      </c>
      <c r="F240" s="228" t="s">
        <v>450</v>
      </c>
      <c r="G240" s="229" t="s">
        <v>270</v>
      </c>
      <c r="H240" s="230">
        <v>6175</v>
      </c>
      <c r="I240" s="231"/>
      <c r="J240" s="232">
        <f>ROUND(I240*H240,2)</f>
        <v>0</v>
      </c>
      <c r="K240" s="228" t="s">
        <v>177</v>
      </c>
      <c r="L240" s="44"/>
      <c r="M240" s="233" t="s">
        <v>1</v>
      </c>
      <c r="N240" s="234" t="s">
        <v>41</v>
      </c>
      <c r="O240" s="91"/>
      <c r="P240" s="235">
        <f>O240*H240</f>
        <v>0</v>
      </c>
      <c r="Q240" s="235">
        <v>0.00051</v>
      </c>
      <c r="R240" s="235">
        <f>Q240*H240</f>
        <v>3.1492500000000003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188</v>
      </c>
      <c r="AT240" s="237" t="s">
        <v>173</v>
      </c>
      <c r="AU240" s="237" t="s">
        <v>85</v>
      </c>
      <c r="AY240" s="17" t="s">
        <v>170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83</v>
      </c>
      <c r="BK240" s="238">
        <f>ROUND(I240*H240,2)</f>
        <v>0</v>
      </c>
      <c r="BL240" s="17" t="s">
        <v>188</v>
      </c>
      <c r="BM240" s="237" t="s">
        <v>451</v>
      </c>
    </row>
    <row r="241" spans="1:47" s="2" customFormat="1" ht="12">
      <c r="A241" s="38"/>
      <c r="B241" s="39"/>
      <c r="C241" s="40"/>
      <c r="D241" s="239" t="s">
        <v>180</v>
      </c>
      <c r="E241" s="40"/>
      <c r="F241" s="240" t="s">
        <v>452</v>
      </c>
      <c r="G241" s="40"/>
      <c r="H241" s="40"/>
      <c r="I241" s="241"/>
      <c r="J241" s="40"/>
      <c r="K241" s="40"/>
      <c r="L241" s="44"/>
      <c r="M241" s="242"/>
      <c r="N241" s="24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180</v>
      </c>
      <c r="AU241" s="17" t="s">
        <v>85</v>
      </c>
    </row>
    <row r="242" spans="1:51" s="13" customFormat="1" ht="12">
      <c r="A242" s="13"/>
      <c r="B242" s="250"/>
      <c r="C242" s="251"/>
      <c r="D242" s="239" t="s">
        <v>273</v>
      </c>
      <c r="E242" s="252" t="s">
        <v>1</v>
      </c>
      <c r="F242" s="253" t="s">
        <v>453</v>
      </c>
      <c r="G242" s="251"/>
      <c r="H242" s="254">
        <v>6175</v>
      </c>
      <c r="I242" s="255"/>
      <c r="J242" s="251"/>
      <c r="K242" s="251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273</v>
      </c>
      <c r="AU242" s="260" t="s">
        <v>85</v>
      </c>
      <c r="AV242" s="13" t="s">
        <v>85</v>
      </c>
      <c r="AW242" s="13" t="s">
        <v>32</v>
      </c>
      <c r="AX242" s="13" t="s">
        <v>83</v>
      </c>
      <c r="AY242" s="260" t="s">
        <v>170</v>
      </c>
    </row>
    <row r="243" spans="1:65" s="2" customFormat="1" ht="33" customHeight="1">
      <c r="A243" s="38"/>
      <c r="B243" s="39"/>
      <c r="C243" s="226" t="s">
        <v>454</v>
      </c>
      <c r="D243" s="226" t="s">
        <v>173</v>
      </c>
      <c r="E243" s="227" t="s">
        <v>455</v>
      </c>
      <c r="F243" s="228" t="s">
        <v>456</v>
      </c>
      <c r="G243" s="229" t="s">
        <v>270</v>
      </c>
      <c r="H243" s="230">
        <v>6130</v>
      </c>
      <c r="I243" s="231"/>
      <c r="J243" s="232">
        <f>ROUND(I243*H243,2)</f>
        <v>0</v>
      </c>
      <c r="K243" s="228" t="s">
        <v>177</v>
      </c>
      <c r="L243" s="44"/>
      <c r="M243" s="233" t="s">
        <v>1</v>
      </c>
      <c r="N243" s="234" t="s">
        <v>41</v>
      </c>
      <c r="O243" s="91"/>
      <c r="P243" s="235">
        <f>O243*H243</f>
        <v>0</v>
      </c>
      <c r="Q243" s="235">
        <v>0.10373</v>
      </c>
      <c r="R243" s="235">
        <f>Q243*H243</f>
        <v>635.8649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188</v>
      </c>
      <c r="AT243" s="237" t="s">
        <v>173</v>
      </c>
      <c r="AU243" s="237" t="s">
        <v>85</v>
      </c>
      <c r="AY243" s="17" t="s">
        <v>170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83</v>
      </c>
      <c r="BK243" s="238">
        <f>ROUND(I243*H243,2)</f>
        <v>0</v>
      </c>
      <c r="BL243" s="17" t="s">
        <v>188</v>
      </c>
      <c r="BM243" s="237" t="s">
        <v>457</v>
      </c>
    </row>
    <row r="244" spans="1:47" s="2" customFormat="1" ht="12">
      <c r="A244" s="38"/>
      <c r="B244" s="39"/>
      <c r="C244" s="40"/>
      <c r="D244" s="239" t="s">
        <v>180</v>
      </c>
      <c r="E244" s="40"/>
      <c r="F244" s="240" t="s">
        <v>458</v>
      </c>
      <c r="G244" s="40"/>
      <c r="H244" s="40"/>
      <c r="I244" s="241"/>
      <c r="J244" s="40"/>
      <c r="K244" s="40"/>
      <c r="L244" s="44"/>
      <c r="M244" s="242"/>
      <c r="N244" s="243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180</v>
      </c>
      <c r="AU244" s="17" t="s">
        <v>85</v>
      </c>
    </row>
    <row r="245" spans="1:51" s="13" customFormat="1" ht="12">
      <c r="A245" s="13"/>
      <c r="B245" s="250"/>
      <c r="C245" s="251"/>
      <c r="D245" s="239" t="s">
        <v>273</v>
      </c>
      <c r="E245" s="252" t="s">
        <v>1</v>
      </c>
      <c r="F245" s="253" t="s">
        <v>237</v>
      </c>
      <c r="G245" s="251"/>
      <c r="H245" s="254">
        <v>87</v>
      </c>
      <c r="I245" s="255"/>
      <c r="J245" s="251"/>
      <c r="K245" s="251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273</v>
      </c>
      <c r="AU245" s="260" t="s">
        <v>85</v>
      </c>
      <c r="AV245" s="13" t="s">
        <v>85</v>
      </c>
      <c r="AW245" s="13" t="s">
        <v>32</v>
      </c>
      <c r="AX245" s="13" t="s">
        <v>76</v>
      </c>
      <c r="AY245" s="260" t="s">
        <v>170</v>
      </c>
    </row>
    <row r="246" spans="1:51" s="13" customFormat="1" ht="12">
      <c r="A246" s="13"/>
      <c r="B246" s="250"/>
      <c r="C246" s="251"/>
      <c r="D246" s="239" t="s">
        <v>273</v>
      </c>
      <c r="E246" s="252" t="s">
        <v>238</v>
      </c>
      <c r="F246" s="253" t="s">
        <v>239</v>
      </c>
      <c r="G246" s="251"/>
      <c r="H246" s="254">
        <v>6088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273</v>
      </c>
      <c r="AU246" s="260" t="s">
        <v>85</v>
      </c>
      <c r="AV246" s="13" t="s">
        <v>85</v>
      </c>
      <c r="AW246" s="13" t="s">
        <v>32</v>
      </c>
      <c r="AX246" s="13" t="s">
        <v>76</v>
      </c>
      <c r="AY246" s="260" t="s">
        <v>170</v>
      </c>
    </row>
    <row r="247" spans="1:51" s="13" customFormat="1" ht="12">
      <c r="A247" s="13"/>
      <c r="B247" s="250"/>
      <c r="C247" s="251"/>
      <c r="D247" s="239" t="s">
        <v>273</v>
      </c>
      <c r="E247" s="252" t="s">
        <v>1</v>
      </c>
      <c r="F247" s="253" t="s">
        <v>459</v>
      </c>
      <c r="G247" s="251"/>
      <c r="H247" s="254">
        <v>-45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273</v>
      </c>
      <c r="AU247" s="260" t="s">
        <v>85</v>
      </c>
      <c r="AV247" s="13" t="s">
        <v>85</v>
      </c>
      <c r="AW247" s="13" t="s">
        <v>32</v>
      </c>
      <c r="AX247" s="13" t="s">
        <v>76</v>
      </c>
      <c r="AY247" s="260" t="s">
        <v>170</v>
      </c>
    </row>
    <row r="248" spans="1:51" s="15" customFormat="1" ht="12">
      <c r="A248" s="15"/>
      <c r="B248" s="271"/>
      <c r="C248" s="272"/>
      <c r="D248" s="239" t="s">
        <v>273</v>
      </c>
      <c r="E248" s="273" t="s">
        <v>1</v>
      </c>
      <c r="F248" s="274" t="s">
        <v>307</v>
      </c>
      <c r="G248" s="272"/>
      <c r="H248" s="275">
        <v>6130</v>
      </c>
      <c r="I248" s="276"/>
      <c r="J248" s="272"/>
      <c r="K248" s="272"/>
      <c r="L248" s="277"/>
      <c r="M248" s="278"/>
      <c r="N248" s="279"/>
      <c r="O248" s="279"/>
      <c r="P248" s="279"/>
      <c r="Q248" s="279"/>
      <c r="R248" s="279"/>
      <c r="S248" s="279"/>
      <c r="T248" s="280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81" t="s">
        <v>273</v>
      </c>
      <c r="AU248" s="281" t="s">
        <v>85</v>
      </c>
      <c r="AV248" s="15" t="s">
        <v>188</v>
      </c>
      <c r="AW248" s="15" t="s">
        <v>32</v>
      </c>
      <c r="AX248" s="15" t="s">
        <v>83</v>
      </c>
      <c r="AY248" s="281" t="s">
        <v>170</v>
      </c>
    </row>
    <row r="249" spans="1:65" s="2" customFormat="1" ht="24.15" customHeight="1">
      <c r="A249" s="38"/>
      <c r="B249" s="39"/>
      <c r="C249" s="226" t="s">
        <v>460</v>
      </c>
      <c r="D249" s="226" t="s">
        <v>173</v>
      </c>
      <c r="E249" s="227" t="s">
        <v>461</v>
      </c>
      <c r="F249" s="228" t="s">
        <v>462</v>
      </c>
      <c r="G249" s="229" t="s">
        <v>270</v>
      </c>
      <c r="H249" s="230">
        <v>45</v>
      </c>
      <c r="I249" s="231"/>
      <c r="J249" s="232">
        <f>ROUND(I249*H249,2)</f>
        <v>0</v>
      </c>
      <c r="K249" s="228" t="s">
        <v>177</v>
      </c>
      <c r="L249" s="44"/>
      <c r="M249" s="233" t="s">
        <v>1</v>
      </c>
      <c r="N249" s="234" t="s">
        <v>41</v>
      </c>
      <c r="O249" s="91"/>
      <c r="P249" s="235">
        <f>O249*H249</f>
        <v>0</v>
      </c>
      <c r="Q249" s="235">
        <v>0.0835</v>
      </c>
      <c r="R249" s="235">
        <f>Q249*H249</f>
        <v>3.7575000000000003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188</v>
      </c>
      <c r="AT249" s="237" t="s">
        <v>173</v>
      </c>
      <c r="AU249" s="237" t="s">
        <v>85</v>
      </c>
      <c r="AY249" s="17" t="s">
        <v>170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83</v>
      </c>
      <c r="BK249" s="238">
        <f>ROUND(I249*H249,2)</f>
        <v>0</v>
      </c>
      <c r="BL249" s="17" t="s">
        <v>188</v>
      </c>
      <c r="BM249" s="237" t="s">
        <v>463</v>
      </c>
    </row>
    <row r="250" spans="1:47" s="2" customFormat="1" ht="12">
      <c r="A250" s="38"/>
      <c r="B250" s="39"/>
      <c r="C250" s="40"/>
      <c r="D250" s="239" t="s">
        <v>180</v>
      </c>
      <c r="E250" s="40"/>
      <c r="F250" s="240" t="s">
        <v>464</v>
      </c>
      <c r="G250" s="40"/>
      <c r="H250" s="40"/>
      <c r="I250" s="241"/>
      <c r="J250" s="40"/>
      <c r="K250" s="40"/>
      <c r="L250" s="44"/>
      <c r="M250" s="242"/>
      <c r="N250" s="243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180</v>
      </c>
      <c r="AU250" s="17" t="s">
        <v>85</v>
      </c>
    </row>
    <row r="251" spans="1:51" s="13" customFormat="1" ht="12">
      <c r="A251" s="13"/>
      <c r="B251" s="250"/>
      <c r="C251" s="251"/>
      <c r="D251" s="239" t="s">
        <v>273</v>
      </c>
      <c r="E251" s="252" t="s">
        <v>1</v>
      </c>
      <c r="F251" s="253" t="s">
        <v>465</v>
      </c>
      <c r="G251" s="251"/>
      <c r="H251" s="254">
        <v>45</v>
      </c>
      <c r="I251" s="255"/>
      <c r="J251" s="251"/>
      <c r="K251" s="251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273</v>
      </c>
      <c r="AU251" s="260" t="s">
        <v>85</v>
      </c>
      <c r="AV251" s="13" t="s">
        <v>85</v>
      </c>
      <c r="AW251" s="13" t="s">
        <v>32</v>
      </c>
      <c r="AX251" s="13" t="s">
        <v>83</v>
      </c>
      <c r="AY251" s="260" t="s">
        <v>170</v>
      </c>
    </row>
    <row r="252" spans="1:65" s="2" customFormat="1" ht="16.5" customHeight="1">
      <c r="A252" s="38"/>
      <c r="B252" s="39"/>
      <c r="C252" s="282" t="s">
        <v>466</v>
      </c>
      <c r="D252" s="282" t="s">
        <v>328</v>
      </c>
      <c r="E252" s="283" t="s">
        <v>467</v>
      </c>
      <c r="F252" s="284" t="s">
        <v>468</v>
      </c>
      <c r="G252" s="285" t="s">
        <v>469</v>
      </c>
      <c r="H252" s="286">
        <v>12.51</v>
      </c>
      <c r="I252" s="287"/>
      <c r="J252" s="288">
        <f>ROUND(I252*H252,2)</f>
        <v>0</v>
      </c>
      <c r="K252" s="284" t="s">
        <v>177</v>
      </c>
      <c r="L252" s="289"/>
      <c r="M252" s="290" t="s">
        <v>1</v>
      </c>
      <c r="N252" s="291" t="s">
        <v>41</v>
      </c>
      <c r="O252" s="91"/>
      <c r="P252" s="235">
        <f>O252*H252</f>
        <v>0</v>
      </c>
      <c r="Q252" s="235">
        <v>1.12</v>
      </c>
      <c r="R252" s="235">
        <f>Q252*H252</f>
        <v>14.0112</v>
      </c>
      <c r="S252" s="235">
        <v>0</v>
      </c>
      <c r="T252" s="23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7" t="s">
        <v>207</v>
      </c>
      <c r="AT252" s="237" t="s">
        <v>328</v>
      </c>
      <c r="AU252" s="237" t="s">
        <v>85</v>
      </c>
      <c r="AY252" s="17" t="s">
        <v>170</v>
      </c>
      <c r="BE252" s="238">
        <f>IF(N252="základní",J252,0)</f>
        <v>0</v>
      </c>
      <c r="BF252" s="238">
        <f>IF(N252="snížená",J252,0)</f>
        <v>0</v>
      </c>
      <c r="BG252" s="238">
        <f>IF(N252="zákl. přenesená",J252,0)</f>
        <v>0</v>
      </c>
      <c r="BH252" s="238">
        <f>IF(N252="sníž. přenesená",J252,0)</f>
        <v>0</v>
      </c>
      <c r="BI252" s="238">
        <f>IF(N252="nulová",J252,0)</f>
        <v>0</v>
      </c>
      <c r="BJ252" s="17" t="s">
        <v>83</v>
      </c>
      <c r="BK252" s="238">
        <f>ROUND(I252*H252,2)</f>
        <v>0</v>
      </c>
      <c r="BL252" s="17" t="s">
        <v>188</v>
      </c>
      <c r="BM252" s="237" t="s">
        <v>470</v>
      </c>
    </row>
    <row r="253" spans="1:47" s="2" customFormat="1" ht="12">
      <c r="A253" s="38"/>
      <c r="B253" s="39"/>
      <c r="C253" s="40"/>
      <c r="D253" s="239" t="s">
        <v>180</v>
      </c>
      <c r="E253" s="40"/>
      <c r="F253" s="240" t="s">
        <v>468</v>
      </c>
      <c r="G253" s="40"/>
      <c r="H253" s="40"/>
      <c r="I253" s="241"/>
      <c r="J253" s="40"/>
      <c r="K253" s="40"/>
      <c r="L253" s="44"/>
      <c r="M253" s="242"/>
      <c r="N253" s="24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180</v>
      </c>
      <c r="AU253" s="17" t="s">
        <v>85</v>
      </c>
    </row>
    <row r="254" spans="1:51" s="13" customFormat="1" ht="12">
      <c r="A254" s="13"/>
      <c r="B254" s="250"/>
      <c r="C254" s="251"/>
      <c r="D254" s="239" t="s">
        <v>273</v>
      </c>
      <c r="E254" s="252" t="s">
        <v>1</v>
      </c>
      <c r="F254" s="253" t="s">
        <v>471</v>
      </c>
      <c r="G254" s="251"/>
      <c r="H254" s="254">
        <v>45</v>
      </c>
      <c r="I254" s="255"/>
      <c r="J254" s="251"/>
      <c r="K254" s="251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273</v>
      </c>
      <c r="AU254" s="260" t="s">
        <v>85</v>
      </c>
      <c r="AV254" s="13" t="s">
        <v>85</v>
      </c>
      <c r="AW254" s="13" t="s">
        <v>32</v>
      </c>
      <c r="AX254" s="13" t="s">
        <v>83</v>
      </c>
      <c r="AY254" s="260" t="s">
        <v>170</v>
      </c>
    </row>
    <row r="255" spans="1:51" s="13" customFormat="1" ht="12">
      <c r="A255" s="13"/>
      <c r="B255" s="250"/>
      <c r="C255" s="251"/>
      <c r="D255" s="239" t="s">
        <v>273</v>
      </c>
      <c r="E255" s="251"/>
      <c r="F255" s="253" t="s">
        <v>472</v>
      </c>
      <c r="G255" s="251"/>
      <c r="H255" s="254">
        <v>12.51</v>
      </c>
      <c r="I255" s="255"/>
      <c r="J255" s="251"/>
      <c r="K255" s="251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273</v>
      </c>
      <c r="AU255" s="260" t="s">
        <v>85</v>
      </c>
      <c r="AV255" s="13" t="s">
        <v>85</v>
      </c>
      <c r="AW255" s="13" t="s">
        <v>4</v>
      </c>
      <c r="AX255" s="13" t="s">
        <v>83</v>
      </c>
      <c r="AY255" s="260" t="s">
        <v>170</v>
      </c>
    </row>
    <row r="256" spans="1:65" s="2" customFormat="1" ht="24.15" customHeight="1">
      <c r="A256" s="38"/>
      <c r="B256" s="39"/>
      <c r="C256" s="226" t="s">
        <v>473</v>
      </c>
      <c r="D256" s="226" t="s">
        <v>173</v>
      </c>
      <c r="E256" s="227" t="s">
        <v>474</v>
      </c>
      <c r="F256" s="228" t="s">
        <v>475</v>
      </c>
      <c r="G256" s="229" t="s">
        <v>270</v>
      </c>
      <c r="H256" s="230">
        <v>43.56</v>
      </c>
      <c r="I256" s="231"/>
      <c r="J256" s="232">
        <f>ROUND(I256*H256,2)</f>
        <v>0</v>
      </c>
      <c r="K256" s="228" t="s">
        <v>177</v>
      </c>
      <c r="L256" s="44"/>
      <c r="M256" s="233" t="s">
        <v>1</v>
      </c>
      <c r="N256" s="234" t="s">
        <v>41</v>
      </c>
      <c r="O256" s="91"/>
      <c r="P256" s="235">
        <f>O256*H256</f>
        <v>0</v>
      </c>
      <c r="Q256" s="235">
        <v>0.61404</v>
      </c>
      <c r="R256" s="235">
        <f>Q256*H256</f>
        <v>26.747582400000002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188</v>
      </c>
      <c r="AT256" s="237" t="s">
        <v>173</v>
      </c>
      <c r="AU256" s="237" t="s">
        <v>85</v>
      </c>
      <c r="AY256" s="17" t="s">
        <v>170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83</v>
      </c>
      <c r="BK256" s="238">
        <f>ROUND(I256*H256,2)</f>
        <v>0</v>
      </c>
      <c r="BL256" s="17" t="s">
        <v>188</v>
      </c>
      <c r="BM256" s="237" t="s">
        <v>476</v>
      </c>
    </row>
    <row r="257" spans="1:47" s="2" customFormat="1" ht="12">
      <c r="A257" s="38"/>
      <c r="B257" s="39"/>
      <c r="C257" s="40"/>
      <c r="D257" s="239" t="s">
        <v>180</v>
      </c>
      <c r="E257" s="40"/>
      <c r="F257" s="240" t="s">
        <v>477</v>
      </c>
      <c r="G257" s="40"/>
      <c r="H257" s="40"/>
      <c r="I257" s="241"/>
      <c r="J257" s="40"/>
      <c r="K257" s="40"/>
      <c r="L257" s="44"/>
      <c r="M257" s="242"/>
      <c r="N257" s="243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180</v>
      </c>
      <c r="AU257" s="17" t="s">
        <v>85</v>
      </c>
    </row>
    <row r="258" spans="1:51" s="13" customFormat="1" ht="12">
      <c r="A258" s="13"/>
      <c r="B258" s="250"/>
      <c r="C258" s="251"/>
      <c r="D258" s="239" t="s">
        <v>273</v>
      </c>
      <c r="E258" s="252" t="s">
        <v>1</v>
      </c>
      <c r="F258" s="253" t="s">
        <v>478</v>
      </c>
      <c r="G258" s="251"/>
      <c r="H258" s="254">
        <v>43.56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273</v>
      </c>
      <c r="AU258" s="260" t="s">
        <v>85</v>
      </c>
      <c r="AV258" s="13" t="s">
        <v>85</v>
      </c>
      <c r="AW258" s="13" t="s">
        <v>32</v>
      </c>
      <c r="AX258" s="13" t="s">
        <v>83</v>
      </c>
      <c r="AY258" s="260" t="s">
        <v>170</v>
      </c>
    </row>
    <row r="259" spans="1:63" s="12" customFormat="1" ht="22.8" customHeight="1">
      <c r="A259" s="12"/>
      <c r="B259" s="210"/>
      <c r="C259" s="211"/>
      <c r="D259" s="212" t="s">
        <v>75</v>
      </c>
      <c r="E259" s="224" t="s">
        <v>211</v>
      </c>
      <c r="F259" s="224" t="s">
        <v>479</v>
      </c>
      <c r="G259" s="211"/>
      <c r="H259" s="211"/>
      <c r="I259" s="214"/>
      <c r="J259" s="225">
        <f>BK259</f>
        <v>0</v>
      </c>
      <c r="K259" s="211"/>
      <c r="L259" s="216"/>
      <c r="M259" s="217"/>
      <c r="N259" s="218"/>
      <c r="O259" s="218"/>
      <c r="P259" s="219">
        <f>SUM(P260:P307)</f>
        <v>0</v>
      </c>
      <c r="Q259" s="218"/>
      <c r="R259" s="219">
        <f>SUM(R260:R307)</f>
        <v>11.959872816</v>
      </c>
      <c r="S259" s="218"/>
      <c r="T259" s="220">
        <f>SUM(T260:T307)</f>
        <v>15.690000000000001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1" t="s">
        <v>83</v>
      </c>
      <c r="AT259" s="222" t="s">
        <v>75</v>
      </c>
      <c r="AU259" s="222" t="s">
        <v>83</v>
      </c>
      <c r="AY259" s="221" t="s">
        <v>170</v>
      </c>
      <c r="BK259" s="223">
        <f>SUM(BK260:BK307)</f>
        <v>0</v>
      </c>
    </row>
    <row r="260" spans="1:65" s="2" customFormat="1" ht="24.15" customHeight="1">
      <c r="A260" s="38"/>
      <c r="B260" s="39"/>
      <c r="C260" s="226" t="s">
        <v>480</v>
      </c>
      <c r="D260" s="226" t="s">
        <v>173</v>
      </c>
      <c r="E260" s="227" t="s">
        <v>481</v>
      </c>
      <c r="F260" s="228" t="s">
        <v>482</v>
      </c>
      <c r="G260" s="229" t="s">
        <v>469</v>
      </c>
      <c r="H260" s="230">
        <v>2</v>
      </c>
      <c r="I260" s="231"/>
      <c r="J260" s="232">
        <f>ROUND(I260*H260,2)</f>
        <v>0</v>
      </c>
      <c r="K260" s="228" t="s">
        <v>177</v>
      </c>
      <c r="L260" s="44"/>
      <c r="M260" s="233" t="s">
        <v>1</v>
      </c>
      <c r="N260" s="234" t="s">
        <v>41</v>
      </c>
      <c r="O260" s="91"/>
      <c r="P260" s="235">
        <f>O260*H260</f>
        <v>0</v>
      </c>
      <c r="Q260" s="235">
        <v>0</v>
      </c>
      <c r="R260" s="235">
        <f>Q260*H260</f>
        <v>0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188</v>
      </c>
      <c r="AT260" s="237" t="s">
        <v>173</v>
      </c>
      <c r="AU260" s="237" t="s">
        <v>85</v>
      </c>
      <c r="AY260" s="17" t="s">
        <v>170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83</v>
      </c>
      <c r="BK260" s="238">
        <f>ROUND(I260*H260,2)</f>
        <v>0</v>
      </c>
      <c r="BL260" s="17" t="s">
        <v>188</v>
      </c>
      <c r="BM260" s="237" t="s">
        <v>483</v>
      </c>
    </row>
    <row r="261" spans="1:47" s="2" customFormat="1" ht="12">
      <c r="A261" s="38"/>
      <c r="B261" s="39"/>
      <c r="C261" s="40"/>
      <c r="D261" s="239" t="s">
        <v>180</v>
      </c>
      <c r="E261" s="40"/>
      <c r="F261" s="240" t="s">
        <v>484</v>
      </c>
      <c r="G261" s="40"/>
      <c r="H261" s="40"/>
      <c r="I261" s="241"/>
      <c r="J261" s="40"/>
      <c r="K261" s="40"/>
      <c r="L261" s="44"/>
      <c r="M261" s="242"/>
      <c r="N261" s="243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180</v>
      </c>
      <c r="AU261" s="17" t="s">
        <v>85</v>
      </c>
    </row>
    <row r="262" spans="1:65" s="2" customFormat="1" ht="16.5" customHeight="1">
      <c r="A262" s="38"/>
      <c r="B262" s="39"/>
      <c r="C262" s="282" t="s">
        <v>485</v>
      </c>
      <c r="D262" s="282" t="s">
        <v>328</v>
      </c>
      <c r="E262" s="283" t="s">
        <v>486</v>
      </c>
      <c r="F262" s="284" t="s">
        <v>487</v>
      </c>
      <c r="G262" s="285" t="s">
        <v>469</v>
      </c>
      <c r="H262" s="286">
        <v>2</v>
      </c>
      <c r="I262" s="287"/>
      <c r="J262" s="288">
        <f>ROUND(I262*H262,2)</f>
        <v>0</v>
      </c>
      <c r="K262" s="284" t="s">
        <v>177</v>
      </c>
      <c r="L262" s="289"/>
      <c r="M262" s="290" t="s">
        <v>1</v>
      </c>
      <c r="N262" s="291" t="s">
        <v>41</v>
      </c>
      <c r="O262" s="91"/>
      <c r="P262" s="235">
        <f>O262*H262</f>
        <v>0</v>
      </c>
      <c r="Q262" s="235">
        <v>0.0021</v>
      </c>
      <c r="R262" s="235">
        <f>Q262*H262</f>
        <v>0.0042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207</v>
      </c>
      <c r="AT262" s="237" t="s">
        <v>328</v>
      </c>
      <c r="AU262" s="237" t="s">
        <v>85</v>
      </c>
      <c r="AY262" s="17" t="s">
        <v>170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83</v>
      </c>
      <c r="BK262" s="238">
        <f>ROUND(I262*H262,2)</f>
        <v>0</v>
      </c>
      <c r="BL262" s="17" t="s">
        <v>188</v>
      </c>
      <c r="BM262" s="237" t="s">
        <v>488</v>
      </c>
    </row>
    <row r="263" spans="1:47" s="2" customFormat="1" ht="12">
      <c r="A263" s="38"/>
      <c r="B263" s="39"/>
      <c r="C263" s="40"/>
      <c r="D263" s="239" t="s">
        <v>180</v>
      </c>
      <c r="E263" s="40"/>
      <c r="F263" s="240" t="s">
        <v>487</v>
      </c>
      <c r="G263" s="40"/>
      <c r="H263" s="40"/>
      <c r="I263" s="241"/>
      <c r="J263" s="40"/>
      <c r="K263" s="40"/>
      <c r="L263" s="44"/>
      <c r="M263" s="242"/>
      <c r="N263" s="243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180</v>
      </c>
      <c r="AU263" s="17" t="s">
        <v>85</v>
      </c>
    </row>
    <row r="264" spans="1:65" s="2" customFormat="1" ht="24.15" customHeight="1">
      <c r="A264" s="38"/>
      <c r="B264" s="39"/>
      <c r="C264" s="226" t="s">
        <v>489</v>
      </c>
      <c r="D264" s="226" t="s">
        <v>173</v>
      </c>
      <c r="E264" s="227" t="s">
        <v>490</v>
      </c>
      <c r="F264" s="228" t="s">
        <v>491</v>
      </c>
      <c r="G264" s="229" t="s">
        <v>469</v>
      </c>
      <c r="H264" s="230">
        <v>10</v>
      </c>
      <c r="I264" s="231"/>
      <c r="J264" s="232">
        <f>ROUND(I264*H264,2)</f>
        <v>0</v>
      </c>
      <c r="K264" s="228" t="s">
        <v>177</v>
      </c>
      <c r="L264" s="44"/>
      <c r="M264" s="233" t="s">
        <v>1</v>
      </c>
      <c r="N264" s="234" t="s">
        <v>41</v>
      </c>
      <c r="O264" s="91"/>
      <c r="P264" s="235">
        <f>O264*H264</f>
        <v>0</v>
      </c>
      <c r="Q264" s="235">
        <v>0.0007</v>
      </c>
      <c r="R264" s="235">
        <f>Q264*H264</f>
        <v>0.007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188</v>
      </c>
      <c r="AT264" s="237" t="s">
        <v>173</v>
      </c>
      <c r="AU264" s="237" t="s">
        <v>85</v>
      </c>
      <c r="AY264" s="17" t="s">
        <v>170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83</v>
      </c>
      <c r="BK264" s="238">
        <f>ROUND(I264*H264,2)</f>
        <v>0</v>
      </c>
      <c r="BL264" s="17" t="s">
        <v>188</v>
      </c>
      <c r="BM264" s="237" t="s">
        <v>492</v>
      </c>
    </row>
    <row r="265" spans="1:47" s="2" customFormat="1" ht="12">
      <c r="A265" s="38"/>
      <c r="B265" s="39"/>
      <c r="C265" s="40"/>
      <c r="D265" s="239" t="s">
        <v>180</v>
      </c>
      <c r="E265" s="40"/>
      <c r="F265" s="240" t="s">
        <v>493</v>
      </c>
      <c r="G265" s="40"/>
      <c r="H265" s="40"/>
      <c r="I265" s="241"/>
      <c r="J265" s="40"/>
      <c r="K265" s="40"/>
      <c r="L265" s="44"/>
      <c r="M265" s="242"/>
      <c r="N265" s="243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180</v>
      </c>
      <c r="AU265" s="17" t="s">
        <v>85</v>
      </c>
    </row>
    <row r="266" spans="1:51" s="13" customFormat="1" ht="12">
      <c r="A266" s="13"/>
      <c r="B266" s="250"/>
      <c r="C266" s="251"/>
      <c r="D266" s="239" t="s">
        <v>273</v>
      </c>
      <c r="E266" s="252" t="s">
        <v>1</v>
      </c>
      <c r="F266" s="253" t="s">
        <v>216</v>
      </c>
      <c r="G266" s="251"/>
      <c r="H266" s="254">
        <v>10</v>
      </c>
      <c r="I266" s="255"/>
      <c r="J266" s="251"/>
      <c r="K266" s="251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273</v>
      </c>
      <c r="AU266" s="260" t="s">
        <v>85</v>
      </c>
      <c r="AV266" s="13" t="s">
        <v>85</v>
      </c>
      <c r="AW266" s="13" t="s">
        <v>32</v>
      </c>
      <c r="AX266" s="13" t="s">
        <v>83</v>
      </c>
      <c r="AY266" s="260" t="s">
        <v>170</v>
      </c>
    </row>
    <row r="267" spans="1:65" s="2" customFormat="1" ht="21.75" customHeight="1">
      <c r="A267" s="38"/>
      <c r="B267" s="39"/>
      <c r="C267" s="282" t="s">
        <v>494</v>
      </c>
      <c r="D267" s="282" t="s">
        <v>328</v>
      </c>
      <c r="E267" s="283" t="s">
        <v>495</v>
      </c>
      <c r="F267" s="284" t="s">
        <v>496</v>
      </c>
      <c r="G267" s="285" t="s">
        <v>469</v>
      </c>
      <c r="H267" s="286">
        <v>1</v>
      </c>
      <c r="I267" s="287"/>
      <c r="J267" s="288">
        <f>ROUND(I267*H267,2)</f>
        <v>0</v>
      </c>
      <c r="K267" s="284" t="s">
        <v>191</v>
      </c>
      <c r="L267" s="289"/>
      <c r="M267" s="290" t="s">
        <v>1</v>
      </c>
      <c r="N267" s="291" t="s">
        <v>41</v>
      </c>
      <c r="O267" s="91"/>
      <c r="P267" s="235">
        <f>O267*H267</f>
        <v>0</v>
      </c>
      <c r="Q267" s="235">
        <v>0.005</v>
      </c>
      <c r="R267" s="235">
        <f>Q267*H267</f>
        <v>0.005</v>
      </c>
      <c r="S267" s="235">
        <v>0</v>
      </c>
      <c r="T267" s="23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207</v>
      </c>
      <c r="AT267" s="237" t="s">
        <v>328</v>
      </c>
      <c r="AU267" s="237" t="s">
        <v>85</v>
      </c>
      <c r="AY267" s="17" t="s">
        <v>170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83</v>
      </c>
      <c r="BK267" s="238">
        <f>ROUND(I267*H267,2)</f>
        <v>0</v>
      </c>
      <c r="BL267" s="17" t="s">
        <v>188</v>
      </c>
      <c r="BM267" s="237" t="s">
        <v>497</v>
      </c>
    </row>
    <row r="268" spans="1:47" s="2" customFormat="1" ht="12">
      <c r="A268" s="38"/>
      <c r="B268" s="39"/>
      <c r="C268" s="40"/>
      <c r="D268" s="239" t="s">
        <v>180</v>
      </c>
      <c r="E268" s="40"/>
      <c r="F268" s="240" t="s">
        <v>496</v>
      </c>
      <c r="G268" s="40"/>
      <c r="H268" s="40"/>
      <c r="I268" s="241"/>
      <c r="J268" s="40"/>
      <c r="K268" s="40"/>
      <c r="L268" s="44"/>
      <c r="M268" s="242"/>
      <c r="N268" s="243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180</v>
      </c>
      <c r="AU268" s="17" t="s">
        <v>85</v>
      </c>
    </row>
    <row r="269" spans="1:51" s="14" customFormat="1" ht="12">
      <c r="A269" s="14"/>
      <c r="B269" s="261"/>
      <c r="C269" s="262"/>
      <c r="D269" s="239" t="s">
        <v>273</v>
      </c>
      <c r="E269" s="263" t="s">
        <v>1</v>
      </c>
      <c r="F269" s="264" t="s">
        <v>498</v>
      </c>
      <c r="G269" s="262"/>
      <c r="H269" s="263" t="s">
        <v>1</v>
      </c>
      <c r="I269" s="265"/>
      <c r="J269" s="262"/>
      <c r="K269" s="262"/>
      <c r="L269" s="266"/>
      <c r="M269" s="267"/>
      <c r="N269" s="268"/>
      <c r="O269" s="268"/>
      <c r="P269" s="268"/>
      <c r="Q269" s="268"/>
      <c r="R269" s="268"/>
      <c r="S269" s="268"/>
      <c r="T269" s="26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0" t="s">
        <v>273</v>
      </c>
      <c r="AU269" s="270" t="s">
        <v>85</v>
      </c>
      <c r="AV269" s="14" t="s">
        <v>83</v>
      </c>
      <c r="AW269" s="14" t="s">
        <v>32</v>
      </c>
      <c r="AX269" s="14" t="s">
        <v>76</v>
      </c>
      <c r="AY269" s="270" t="s">
        <v>170</v>
      </c>
    </row>
    <row r="270" spans="1:51" s="13" customFormat="1" ht="12">
      <c r="A270" s="13"/>
      <c r="B270" s="250"/>
      <c r="C270" s="251"/>
      <c r="D270" s="239" t="s">
        <v>273</v>
      </c>
      <c r="E270" s="252" t="s">
        <v>1</v>
      </c>
      <c r="F270" s="253" t="s">
        <v>83</v>
      </c>
      <c r="G270" s="251"/>
      <c r="H270" s="254">
        <v>1</v>
      </c>
      <c r="I270" s="255"/>
      <c r="J270" s="251"/>
      <c r="K270" s="251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273</v>
      </c>
      <c r="AU270" s="260" t="s">
        <v>85</v>
      </c>
      <c r="AV270" s="13" t="s">
        <v>85</v>
      </c>
      <c r="AW270" s="13" t="s">
        <v>32</v>
      </c>
      <c r="AX270" s="13" t="s">
        <v>83</v>
      </c>
      <c r="AY270" s="260" t="s">
        <v>170</v>
      </c>
    </row>
    <row r="271" spans="1:65" s="2" customFormat="1" ht="16.5" customHeight="1">
      <c r="A271" s="38"/>
      <c r="B271" s="39"/>
      <c r="C271" s="282" t="s">
        <v>499</v>
      </c>
      <c r="D271" s="282" t="s">
        <v>328</v>
      </c>
      <c r="E271" s="283" t="s">
        <v>500</v>
      </c>
      <c r="F271" s="284" t="s">
        <v>501</v>
      </c>
      <c r="G271" s="285" t="s">
        <v>469</v>
      </c>
      <c r="H271" s="286">
        <v>2</v>
      </c>
      <c r="I271" s="287"/>
      <c r="J271" s="288">
        <f>ROUND(I271*H271,2)</f>
        <v>0</v>
      </c>
      <c r="K271" s="284" t="s">
        <v>177</v>
      </c>
      <c r="L271" s="289"/>
      <c r="M271" s="290" t="s">
        <v>1</v>
      </c>
      <c r="N271" s="291" t="s">
        <v>41</v>
      </c>
      <c r="O271" s="91"/>
      <c r="P271" s="235">
        <f>O271*H271</f>
        <v>0</v>
      </c>
      <c r="Q271" s="235">
        <v>0.0017</v>
      </c>
      <c r="R271" s="235">
        <f>Q271*H271</f>
        <v>0.0034</v>
      </c>
      <c r="S271" s="235">
        <v>0</v>
      </c>
      <c r="T271" s="23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7" t="s">
        <v>207</v>
      </c>
      <c r="AT271" s="237" t="s">
        <v>328</v>
      </c>
      <c r="AU271" s="237" t="s">
        <v>85</v>
      </c>
      <c r="AY271" s="17" t="s">
        <v>170</v>
      </c>
      <c r="BE271" s="238">
        <f>IF(N271="základní",J271,0)</f>
        <v>0</v>
      </c>
      <c r="BF271" s="238">
        <f>IF(N271="snížená",J271,0)</f>
        <v>0</v>
      </c>
      <c r="BG271" s="238">
        <f>IF(N271="zákl. přenesená",J271,0)</f>
        <v>0</v>
      </c>
      <c r="BH271" s="238">
        <f>IF(N271="sníž. přenesená",J271,0)</f>
        <v>0</v>
      </c>
      <c r="BI271" s="238">
        <f>IF(N271="nulová",J271,0)</f>
        <v>0</v>
      </c>
      <c r="BJ271" s="17" t="s">
        <v>83</v>
      </c>
      <c r="BK271" s="238">
        <f>ROUND(I271*H271,2)</f>
        <v>0</v>
      </c>
      <c r="BL271" s="17" t="s">
        <v>188</v>
      </c>
      <c r="BM271" s="237" t="s">
        <v>502</v>
      </c>
    </row>
    <row r="272" spans="1:47" s="2" customFormat="1" ht="12">
      <c r="A272" s="38"/>
      <c r="B272" s="39"/>
      <c r="C272" s="40"/>
      <c r="D272" s="239" t="s">
        <v>180</v>
      </c>
      <c r="E272" s="40"/>
      <c r="F272" s="240" t="s">
        <v>501</v>
      </c>
      <c r="G272" s="40"/>
      <c r="H272" s="40"/>
      <c r="I272" s="241"/>
      <c r="J272" s="40"/>
      <c r="K272" s="40"/>
      <c r="L272" s="44"/>
      <c r="M272" s="242"/>
      <c r="N272" s="243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180</v>
      </c>
      <c r="AU272" s="17" t="s">
        <v>85</v>
      </c>
    </row>
    <row r="273" spans="1:51" s="13" customFormat="1" ht="12">
      <c r="A273" s="13"/>
      <c r="B273" s="250"/>
      <c r="C273" s="251"/>
      <c r="D273" s="239" t="s">
        <v>273</v>
      </c>
      <c r="E273" s="252" t="s">
        <v>1</v>
      </c>
      <c r="F273" s="253" t="s">
        <v>85</v>
      </c>
      <c r="G273" s="251"/>
      <c r="H273" s="254">
        <v>2</v>
      </c>
      <c r="I273" s="255"/>
      <c r="J273" s="251"/>
      <c r="K273" s="251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273</v>
      </c>
      <c r="AU273" s="260" t="s">
        <v>85</v>
      </c>
      <c r="AV273" s="13" t="s">
        <v>85</v>
      </c>
      <c r="AW273" s="13" t="s">
        <v>32</v>
      </c>
      <c r="AX273" s="13" t="s">
        <v>83</v>
      </c>
      <c r="AY273" s="260" t="s">
        <v>170</v>
      </c>
    </row>
    <row r="274" spans="1:65" s="2" customFormat="1" ht="24.15" customHeight="1">
      <c r="A274" s="38"/>
      <c r="B274" s="39"/>
      <c r="C274" s="282" t="s">
        <v>503</v>
      </c>
      <c r="D274" s="282" t="s">
        <v>328</v>
      </c>
      <c r="E274" s="283" t="s">
        <v>504</v>
      </c>
      <c r="F274" s="284" t="s">
        <v>505</v>
      </c>
      <c r="G274" s="285" t="s">
        <v>469</v>
      </c>
      <c r="H274" s="286">
        <v>2</v>
      </c>
      <c r="I274" s="287"/>
      <c r="J274" s="288">
        <f>ROUND(I274*H274,2)</f>
        <v>0</v>
      </c>
      <c r="K274" s="284" t="s">
        <v>177</v>
      </c>
      <c r="L274" s="289"/>
      <c r="M274" s="290" t="s">
        <v>1</v>
      </c>
      <c r="N274" s="291" t="s">
        <v>41</v>
      </c>
      <c r="O274" s="91"/>
      <c r="P274" s="235">
        <f>O274*H274</f>
        <v>0</v>
      </c>
      <c r="Q274" s="235">
        <v>0.0053</v>
      </c>
      <c r="R274" s="235">
        <f>Q274*H274</f>
        <v>0.0106</v>
      </c>
      <c r="S274" s="235">
        <v>0</v>
      </c>
      <c r="T274" s="23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7" t="s">
        <v>207</v>
      </c>
      <c r="AT274" s="237" t="s">
        <v>328</v>
      </c>
      <c r="AU274" s="237" t="s">
        <v>85</v>
      </c>
      <c r="AY274" s="17" t="s">
        <v>170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7" t="s">
        <v>83</v>
      </c>
      <c r="BK274" s="238">
        <f>ROUND(I274*H274,2)</f>
        <v>0</v>
      </c>
      <c r="BL274" s="17" t="s">
        <v>188</v>
      </c>
      <c r="BM274" s="237" t="s">
        <v>506</v>
      </c>
    </row>
    <row r="275" spans="1:47" s="2" customFormat="1" ht="12">
      <c r="A275" s="38"/>
      <c r="B275" s="39"/>
      <c r="C275" s="40"/>
      <c r="D275" s="239" t="s">
        <v>180</v>
      </c>
      <c r="E275" s="40"/>
      <c r="F275" s="240" t="s">
        <v>505</v>
      </c>
      <c r="G275" s="40"/>
      <c r="H275" s="40"/>
      <c r="I275" s="241"/>
      <c r="J275" s="40"/>
      <c r="K275" s="40"/>
      <c r="L275" s="44"/>
      <c r="M275" s="242"/>
      <c r="N275" s="243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180</v>
      </c>
      <c r="AU275" s="17" t="s">
        <v>85</v>
      </c>
    </row>
    <row r="276" spans="1:51" s="13" customFormat="1" ht="12">
      <c r="A276" s="13"/>
      <c r="B276" s="250"/>
      <c r="C276" s="251"/>
      <c r="D276" s="239" t="s">
        <v>273</v>
      </c>
      <c r="E276" s="252" t="s">
        <v>1</v>
      </c>
      <c r="F276" s="253" t="s">
        <v>85</v>
      </c>
      <c r="G276" s="251"/>
      <c r="H276" s="254">
        <v>2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273</v>
      </c>
      <c r="AU276" s="260" t="s">
        <v>85</v>
      </c>
      <c r="AV276" s="13" t="s">
        <v>85</v>
      </c>
      <c r="AW276" s="13" t="s">
        <v>32</v>
      </c>
      <c r="AX276" s="13" t="s">
        <v>83</v>
      </c>
      <c r="AY276" s="260" t="s">
        <v>170</v>
      </c>
    </row>
    <row r="277" spans="1:65" s="2" customFormat="1" ht="21.75" customHeight="1">
      <c r="A277" s="38"/>
      <c r="B277" s="39"/>
      <c r="C277" s="282" t="s">
        <v>507</v>
      </c>
      <c r="D277" s="282" t="s">
        <v>328</v>
      </c>
      <c r="E277" s="283" t="s">
        <v>508</v>
      </c>
      <c r="F277" s="284" t="s">
        <v>509</v>
      </c>
      <c r="G277" s="285" t="s">
        <v>469</v>
      </c>
      <c r="H277" s="286">
        <v>5</v>
      </c>
      <c r="I277" s="287"/>
      <c r="J277" s="288">
        <f>ROUND(I277*H277,2)</f>
        <v>0</v>
      </c>
      <c r="K277" s="284" t="s">
        <v>191</v>
      </c>
      <c r="L277" s="289"/>
      <c r="M277" s="290" t="s">
        <v>1</v>
      </c>
      <c r="N277" s="291" t="s">
        <v>41</v>
      </c>
      <c r="O277" s="91"/>
      <c r="P277" s="235">
        <f>O277*H277</f>
        <v>0</v>
      </c>
      <c r="Q277" s="235">
        <v>0.003</v>
      </c>
      <c r="R277" s="235">
        <f>Q277*H277</f>
        <v>0.015</v>
      </c>
      <c r="S277" s="235">
        <v>0</v>
      </c>
      <c r="T277" s="23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7" t="s">
        <v>207</v>
      </c>
      <c r="AT277" s="237" t="s">
        <v>328</v>
      </c>
      <c r="AU277" s="237" t="s">
        <v>85</v>
      </c>
      <c r="AY277" s="17" t="s">
        <v>170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7" t="s">
        <v>83</v>
      </c>
      <c r="BK277" s="238">
        <f>ROUND(I277*H277,2)</f>
        <v>0</v>
      </c>
      <c r="BL277" s="17" t="s">
        <v>188</v>
      </c>
      <c r="BM277" s="237" t="s">
        <v>510</v>
      </c>
    </row>
    <row r="278" spans="1:47" s="2" customFormat="1" ht="12">
      <c r="A278" s="38"/>
      <c r="B278" s="39"/>
      <c r="C278" s="40"/>
      <c r="D278" s="239" t="s">
        <v>180</v>
      </c>
      <c r="E278" s="40"/>
      <c r="F278" s="240" t="s">
        <v>509</v>
      </c>
      <c r="G278" s="40"/>
      <c r="H278" s="40"/>
      <c r="I278" s="241"/>
      <c r="J278" s="40"/>
      <c r="K278" s="40"/>
      <c r="L278" s="44"/>
      <c r="M278" s="242"/>
      <c r="N278" s="243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180</v>
      </c>
      <c r="AU278" s="17" t="s">
        <v>85</v>
      </c>
    </row>
    <row r="279" spans="1:51" s="13" customFormat="1" ht="12">
      <c r="A279" s="13"/>
      <c r="B279" s="250"/>
      <c r="C279" s="251"/>
      <c r="D279" s="239" t="s">
        <v>273</v>
      </c>
      <c r="E279" s="252" t="s">
        <v>1</v>
      </c>
      <c r="F279" s="253" t="s">
        <v>169</v>
      </c>
      <c r="G279" s="251"/>
      <c r="H279" s="254">
        <v>5</v>
      </c>
      <c r="I279" s="255"/>
      <c r="J279" s="251"/>
      <c r="K279" s="251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273</v>
      </c>
      <c r="AU279" s="260" t="s">
        <v>85</v>
      </c>
      <c r="AV279" s="13" t="s">
        <v>85</v>
      </c>
      <c r="AW279" s="13" t="s">
        <v>32</v>
      </c>
      <c r="AX279" s="13" t="s">
        <v>83</v>
      </c>
      <c r="AY279" s="260" t="s">
        <v>170</v>
      </c>
    </row>
    <row r="280" spans="1:65" s="2" customFormat="1" ht="24.15" customHeight="1">
      <c r="A280" s="38"/>
      <c r="B280" s="39"/>
      <c r="C280" s="226" t="s">
        <v>511</v>
      </c>
      <c r="D280" s="226" t="s">
        <v>173</v>
      </c>
      <c r="E280" s="227" t="s">
        <v>512</v>
      </c>
      <c r="F280" s="228" t="s">
        <v>513</v>
      </c>
      <c r="G280" s="229" t="s">
        <v>469</v>
      </c>
      <c r="H280" s="230">
        <v>7</v>
      </c>
      <c r="I280" s="231"/>
      <c r="J280" s="232">
        <f>ROUND(I280*H280,2)</f>
        <v>0</v>
      </c>
      <c r="K280" s="228" t="s">
        <v>177</v>
      </c>
      <c r="L280" s="44"/>
      <c r="M280" s="233" t="s">
        <v>1</v>
      </c>
      <c r="N280" s="234" t="s">
        <v>41</v>
      </c>
      <c r="O280" s="91"/>
      <c r="P280" s="235">
        <f>O280*H280</f>
        <v>0</v>
      </c>
      <c r="Q280" s="235">
        <v>0.10941</v>
      </c>
      <c r="R280" s="235">
        <f>Q280*H280</f>
        <v>0.7658699999999999</v>
      </c>
      <c r="S280" s="235">
        <v>0</v>
      </c>
      <c r="T280" s="23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7" t="s">
        <v>188</v>
      </c>
      <c r="AT280" s="237" t="s">
        <v>173</v>
      </c>
      <c r="AU280" s="237" t="s">
        <v>85</v>
      </c>
      <c r="AY280" s="17" t="s">
        <v>170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7" t="s">
        <v>83</v>
      </c>
      <c r="BK280" s="238">
        <f>ROUND(I280*H280,2)</f>
        <v>0</v>
      </c>
      <c r="BL280" s="17" t="s">
        <v>188</v>
      </c>
      <c r="BM280" s="237" t="s">
        <v>514</v>
      </c>
    </row>
    <row r="281" spans="1:47" s="2" customFormat="1" ht="12">
      <c r="A281" s="38"/>
      <c r="B281" s="39"/>
      <c r="C281" s="40"/>
      <c r="D281" s="239" t="s">
        <v>180</v>
      </c>
      <c r="E281" s="40"/>
      <c r="F281" s="240" t="s">
        <v>515</v>
      </c>
      <c r="G281" s="40"/>
      <c r="H281" s="40"/>
      <c r="I281" s="241"/>
      <c r="J281" s="40"/>
      <c r="K281" s="40"/>
      <c r="L281" s="44"/>
      <c r="M281" s="242"/>
      <c r="N281" s="243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180</v>
      </c>
      <c r="AU281" s="17" t="s">
        <v>85</v>
      </c>
    </row>
    <row r="282" spans="1:51" s="13" customFormat="1" ht="12">
      <c r="A282" s="13"/>
      <c r="B282" s="250"/>
      <c r="C282" s="251"/>
      <c r="D282" s="239" t="s">
        <v>273</v>
      </c>
      <c r="E282" s="252" t="s">
        <v>1</v>
      </c>
      <c r="F282" s="253" t="s">
        <v>202</v>
      </c>
      <c r="G282" s="251"/>
      <c r="H282" s="254">
        <v>7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273</v>
      </c>
      <c r="AU282" s="260" t="s">
        <v>85</v>
      </c>
      <c r="AV282" s="13" t="s">
        <v>85</v>
      </c>
      <c r="AW282" s="13" t="s">
        <v>32</v>
      </c>
      <c r="AX282" s="13" t="s">
        <v>83</v>
      </c>
      <c r="AY282" s="260" t="s">
        <v>170</v>
      </c>
    </row>
    <row r="283" spans="1:65" s="2" customFormat="1" ht="21.75" customHeight="1">
      <c r="A283" s="38"/>
      <c r="B283" s="39"/>
      <c r="C283" s="282" t="s">
        <v>516</v>
      </c>
      <c r="D283" s="282" t="s">
        <v>328</v>
      </c>
      <c r="E283" s="283" t="s">
        <v>517</v>
      </c>
      <c r="F283" s="284" t="s">
        <v>518</v>
      </c>
      <c r="G283" s="285" t="s">
        <v>469</v>
      </c>
      <c r="H283" s="286">
        <v>7</v>
      </c>
      <c r="I283" s="287"/>
      <c r="J283" s="288">
        <f>ROUND(I283*H283,2)</f>
        <v>0</v>
      </c>
      <c r="K283" s="284" t="s">
        <v>177</v>
      </c>
      <c r="L283" s="289"/>
      <c r="M283" s="290" t="s">
        <v>1</v>
      </c>
      <c r="N283" s="291" t="s">
        <v>41</v>
      </c>
      <c r="O283" s="91"/>
      <c r="P283" s="235">
        <f>O283*H283</f>
        <v>0</v>
      </c>
      <c r="Q283" s="235">
        <v>0.0061</v>
      </c>
      <c r="R283" s="235">
        <f>Q283*H283</f>
        <v>0.0427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207</v>
      </c>
      <c r="AT283" s="237" t="s">
        <v>328</v>
      </c>
      <c r="AU283" s="237" t="s">
        <v>85</v>
      </c>
      <c r="AY283" s="17" t="s">
        <v>170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83</v>
      </c>
      <c r="BK283" s="238">
        <f>ROUND(I283*H283,2)</f>
        <v>0</v>
      </c>
      <c r="BL283" s="17" t="s">
        <v>188</v>
      </c>
      <c r="BM283" s="237" t="s">
        <v>519</v>
      </c>
    </row>
    <row r="284" spans="1:47" s="2" customFormat="1" ht="12">
      <c r="A284" s="38"/>
      <c r="B284" s="39"/>
      <c r="C284" s="40"/>
      <c r="D284" s="239" t="s">
        <v>180</v>
      </c>
      <c r="E284" s="40"/>
      <c r="F284" s="240" t="s">
        <v>518</v>
      </c>
      <c r="G284" s="40"/>
      <c r="H284" s="40"/>
      <c r="I284" s="241"/>
      <c r="J284" s="40"/>
      <c r="K284" s="40"/>
      <c r="L284" s="44"/>
      <c r="M284" s="242"/>
      <c r="N284" s="24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180</v>
      </c>
      <c r="AU284" s="17" t="s">
        <v>85</v>
      </c>
    </row>
    <row r="285" spans="1:65" s="2" customFormat="1" ht="24.15" customHeight="1">
      <c r="A285" s="38"/>
      <c r="B285" s="39"/>
      <c r="C285" s="226" t="s">
        <v>471</v>
      </c>
      <c r="D285" s="226" t="s">
        <v>173</v>
      </c>
      <c r="E285" s="227" t="s">
        <v>520</v>
      </c>
      <c r="F285" s="228" t="s">
        <v>521</v>
      </c>
      <c r="G285" s="229" t="s">
        <v>522</v>
      </c>
      <c r="H285" s="230">
        <v>33</v>
      </c>
      <c r="I285" s="231"/>
      <c r="J285" s="232">
        <f>ROUND(I285*H285,2)</f>
        <v>0</v>
      </c>
      <c r="K285" s="228" t="s">
        <v>177</v>
      </c>
      <c r="L285" s="44"/>
      <c r="M285" s="233" t="s">
        <v>1</v>
      </c>
      <c r="N285" s="234" t="s">
        <v>41</v>
      </c>
      <c r="O285" s="91"/>
      <c r="P285" s="235">
        <f>O285*H285</f>
        <v>0</v>
      </c>
      <c r="Q285" s="235">
        <v>0.0004</v>
      </c>
      <c r="R285" s="235">
        <f>Q285*H285</f>
        <v>0.0132</v>
      </c>
      <c r="S285" s="235">
        <v>0</v>
      </c>
      <c r="T285" s="23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7" t="s">
        <v>188</v>
      </c>
      <c r="AT285" s="237" t="s">
        <v>173</v>
      </c>
      <c r="AU285" s="237" t="s">
        <v>85</v>
      </c>
      <c r="AY285" s="17" t="s">
        <v>170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7" t="s">
        <v>83</v>
      </c>
      <c r="BK285" s="238">
        <f>ROUND(I285*H285,2)</f>
        <v>0</v>
      </c>
      <c r="BL285" s="17" t="s">
        <v>188</v>
      </c>
      <c r="BM285" s="237" t="s">
        <v>523</v>
      </c>
    </row>
    <row r="286" spans="1:47" s="2" customFormat="1" ht="12">
      <c r="A286" s="38"/>
      <c r="B286" s="39"/>
      <c r="C286" s="40"/>
      <c r="D286" s="239" t="s">
        <v>180</v>
      </c>
      <c r="E286" s="40"/>
      <c r="F286" s="240" t="s">
        <v>524</v>
      </c>
      <c r="G286" s="40"/>
      <c r="H286" s="40"/>
      <c r="I286" s="241"/>
      <c r="J286" s="40"/>
      <c r="K286" s="40"/>
      <c r="L286" s="44"/>
      <c r="M286" s="242"/>
      <c r="N286" s="243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180</v>
      </c>
      <c r="AU286" s="17" t="s">
        <v>85</v>
      </c>
    </row>
    <row r="287" spans="1:65" s="2" customFormat="1" ht="24.15" customHeight="1">
      <c r="A287" s="38"/>
      <c r="B287" s="39"/>
      <c r="C287" s="226" t="s">
        <v>525</v>
      </c>
      <c r="D287" s="226" t="s">
        <v>173</v>
      </c>
      <c r="E287" s="227" t="s">
        <v>526</v>
      </c>
      <c r="F287" s="228" t="s">
        <v>527</v>
      </c>
      <c r="G287" s="229" t="s">
        <v>522</v>
      </c>
      <c r="H287" s="230">
        <v>52</v>
      </c>
      <c r="I287" s="231"/>
      <c r="J287" s="232">
        <f>ROUND(I287*H287,2)</f>
        <v>0</v>
      </c>
      <c r="K287" s="228" t="s">
        <v>177</v>
      </c>
      <c r="L287" s="44"/>
      <c r="M287" s="233" t="s">
        <v>1</v>
      </c>
      <c r="N287" s="234" t="s">
        <v>41</v>
      </c>
      <c r="O287" s="91"/>
      <c r="P287" s="235">
        <f>O287*H287</f>
        <v>0</v>
      </c>
      <c r="Q287" s="235">
        <v>0</v>
      </c>
      <c r="R287" s="235">
        <f>Q287*H287</f>
        <v>0</v>
      </c>
      <c r="S287" s="235">
        <v>0</v>
      </c>
      <c r="T287" s="23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7" t="s">
        <v>188</v>
      </c>
      <c r="AT287" s="237" t="s">
        <v>173</v>
      </c>
      <c r="AU287" s="237" t="s">
        <v>85</v>
      </c>
      <c r="AY287" s="17" t="s">
        <v>170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7" t="s">
        <v>83</v>
      </c>
      <c r="BK287" s="238">
        <f>ROUND(I287*H287,2)</f>
        <v>0</v>
      </c>
      <c r="BL287" s="17" t="s">
        <v>188</v>
      </c>
      <c r="BM287" s="237" t="s">
        <v>528</v>
      </c>
    </row>
    <row r="288" spans="1:47" s="2" customFormat="1" ht="12">
      <c r="A288" s="38"/>
      <c r="B288" s="39"/>
      <c r="C288" s="40"/>
      <c r="D288" s="239" t="s">
        <v>180</v>
      </c>
      <c r="E288" s="40"/>
      <c r="F288" s="240" t="s">
        <v>529</v>
      </c>
      <c r="G288" s="40"/>
      <c r="H288" s="40"/>
      <c r="I288" s="241"/>
      <c r="J288" s="40"/>
      <c r="K288" s="40"/>
      <c r="L288" s="44"/>
      <c r="M288" s="242"/>
      <c r="N288" s="243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180</v>
      </c>
      <c r="AU288" s="17" t="s">
        <v>85</v>
      </c>
    </row>
    <row r="289" spans="1:51" s="13" customFormat="1" ht="12">
      <c r="A289" s="13"/>
      <c r="B289" s="250"/>
      <c r="C289" s="251"/>
      <c r="D289" s="239" t="s">
        <v>273</v>
      </c>
      <c r="E289" s="252" t="s">
        <v>1</v>
      </c>
      <c r="F289" s="253" t="s">
        <v>530</v>
      </c>
      <c r="G289" s="251"/>
      <c r="H289" s="254">
        <v>52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273</v>
      </c>
      <c r="AU289" s="260" t="s">
        <v>85</v>
      </c>
      <c r="AV289" s="13" t="s">
        <v>85</v>
      </c>
      <c r="AW289" s="13" t="s">
        <v>32</v>
      </c>
      <c r="AX289" s="13" t="s">
        <v>83</v>
      </c>
      <c r="AY289" s="260" t="s">
        <v>170</v>
      </c>
    </row>
    <row r="290" spans="1:65" s="2" customFormat="1" ht="33" customHeight="1">
      <c r="A290" s="38"/>
      <c r="B290" s="39"/>
      <c r="C290" s="226" t="s">
        <v>531</v>
      </c>
      <c r="D290" s="226" t="s">
        <v>173</v>
      </c>
      <c r="E290" s="227" t="s">
        <v>532</v>
      </c>
      <c r="F290" s="228" t="s">
        <v>533</v>
      </c>
      <c r="G290" s="229" t="s">
        <v>522</v>
      </c>
      <c r="H290" s="230">
        <v>52</v>
      </c>
      <c r="I290" s="231"/>
      <c r="J290" s="232">
        <f>ROUND(I290*H290,2)</f>
        <v>0</v>
      </c>
      <c r="K290" s="228" t="s">
        <v>177</v>
      </c>
      <c r="L290" s="44"/>
      <c r="M290" s="233" t="s">
        <v>1</v>
      </c>
      <c r="N290" s="234" t="s">
        <v>41</v>
      </c>
      <c r="O290" s="91"/>
      <c r="P290" s="235">
        <f>O290*H290</f>
        <v>0</v>
      </c>
      <c r="Q290" s="235">
        <v>0.000605063</v>
      </c>
      <c r="R290" s="235">
        <f>Q290*H290</f>
        <v>0.031463276</v>
      </c>
      <c r="S290" s="235">
        <v>0</v>
      </c>
      <c r="T290" s="23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7" t="s">
        <v>188</v>
      </c>
      <c r="AT290" s="237" t="s">
        <v>173</v>
      </c>
      <c r="AU290" s="237" t="s">
        <v>85</v>
      </c>
      <c r="AY290" s="17" t="s">
        <v>170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7" t="s">
        <v>83</v>
      </c>
      <c r="BK290" s="238">
        <f>ROUND(I290*H290,2)</f>
        <v>0</v>
      </c>
      <c r="BL290" s="17" t="s">
        <v>188</v>
      </c>
      <c r="BM290" s="237" t="s">
        <v>534</v>
      </c>
    </row>
    <row r="291" spans="1:47" s="2" customFormat="1" ht="12">
      <c r="A291" s="38"/>
      <c r="B291" s="39"/>
      <c r="C291" s="40"/>
      <c r="D291" s="239" t="s">
        <v>180</v>
      </c>
      <c r="E291" s="40"/>
      <c r="F291" s="240" t="s">
        <v>535</v>
      </c>
      <c r="G291" s="40"/>
      <c r="H291" s="40"/>
      <c r="I291" s="241"/>
      <c r="J291" s="40"/>
      <c r="K291" s="40"/>
      <c r="L291" s="44"/>
      <c r="M291" s="242"/>
      <c r="N291" s="243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180</v>
      </c>
      <c r="AU291" s="17" t="s">
        <v>85</v>
      </c>
    </row>
    <row r="292" spans="1:51" s="13" customFormat="1" ht="12">
      <c r="A292" s="13"/>
      <c r="B292" s="250"/>
      <c r="C292" s="251"/>
      <c r="D292" s="239" t="s">
        <v>273</v>
      </c>
      <c r="E292" s="252" t="s">
        <v>1</v>
      </c>
      <c r="F292" s="253" t="s">
        <v>530</v>
      </c>
      <c r="G292" s="251"/>
      <c r="H292" s="254">
        <v>52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273</v>
      </c>
      <c r="AU292" s="260" t="s">
        <v>85</v>
      </c>
      <c r="AV292" s="13" t="s">
        <v>85</v>
      </c>
      <c r="AW292" s="13" t="s">
        <v>32</v>
      </c>
      <c r="AX292" s="13" t="s">
        <v>83</v>
      </c>
      <c r="AY292" s="260" t="s">
        <v>170</v>
      </c>
    </row>
    <row r="293" spans="1:65" s="2" customFormat="1" ht="21.75" customHeight="1">
      <c r="A293" s="38"/>
      <c r="B293" s="39"/>
      <c r="C293" s="226" t="s">
        <v>536</v>
      </c>
      <c r="D293" s="226" t="s">
        <v>173</v>
      </c>
      <c r="E293" s="227" t="s">
        <v>537</v>
      </c>
      <c r="F293" s="228" t="s">
        <v>538</v>
      </c>
      <c r="G293" s="229" t="s">
        <v>522</v>
      </c>
      <c r="H293" s="230">
        <v>52</v>
      </c>
      <c r="I293" s="231"/>
      <c r="J293" s="232">
        <f>ROUND(I293*H293,2)</f>
        <v>0</v>
      </c>
      <c r="K293" s="228" t="s">
        <v>177</v>
      </c>
      <c r="L293" s="44"/>
      <c r="M293" s="233" t="s">
        <v>1</v>
      </c>
      <c r="N293" s="234" t="s">
        <v>41</v>
      </c>
      <c r="O293" s="91"/>
      <c r="P293" s="235">
        <f>O293*H293</f>
        <v>0</v>
      </c>
      <c r="Q293" s="235">
        <v>1.645E-06</v>
      </c>
      <c r="R293" s="235">
        <f>Q293*H293</f>
        <v>8.554E-05</v>
      </c>
      <c r="S293" s="235">
        <v>0</v>
      </c>
      <c r="T293" s="23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7" t="s">
        <v>188</v>
      </c>
      <c r="AT293" s="237" t="s">
        <v>173</v>
      </c>
      <c r="AU293" s="237" t="s">
        <v>85</v>
      </c>
      <c r="AY293" s="17" t="s">
        <v>170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7" t="s">
        <v>83</v>
      </c>
      <c r="BK293" s="238">
        <f>ROUND(I293*H293,2)</f>
        <v>0</v>
      </c>
      <c r="BL293" s="17" t="s">
        <v>188</v>
      </c>
      <c r="BM293" s="237" t="s">
        <v>539</v>
      </c>
    </row>
    <row r="294" spans="1:47" s="2" customFormat="1" ht="12">
      <c r="A294" s="38"/>
      <c r="B294" s="39"/>
      <c r="C294" s="40"/>
      <c r="D294" s="239" t="s">
        <v>180</v>
      </c>
      <c r="E294" s="40"/>
      <c r="F294" s="240" t="s">
        <v>540</v>
      </c>
      <c r="G294" s="40"/>
      <c r="H294" s="40"/>
      <c r="I294" s="241"/>
      <c r="J294" s="40"/>
      <c r="K294" s="40"/>
      <c r="L294" s="44"/>
      <c r="M294" s="242"/>
      <c r="N294" s="243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180</v>
      </c>
      <c r="AU294" s="17" t="s">
        <v>85</v>
      </c>
    </row>
    <row r="295" spans="1:51" s="13" customFormat="1" ht="12">
      <c r="A295" s="13"/>
      <c r="B295" s="250"/>
      <c r="C295" s="251"/>
      <c r="D295" s="239" t="s">
        <v>273</v>
      </c>
      <c r="E295" s="252" t="s">
        <v>1</v>
      </c>
      <c r="F295" s="253" t="s">
        <v>530</v>
      </c>
      <c r="G295" s="251"/>
      <c r="H295" s="254">
        <v>52</v>
      </c>
      <c r="I295" s="255"/>
      <c r="J295" s="251"/>
      <c r="K295" s="251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273</v>
      </c>
      <c r="AU295" s="260" t="s">
        <v>85</v>
      </c>
      <c r="AV295" s="13" t="s">
        <v>85</v>
      </c>
      <c r="AW295" s="13" t="s">
        <v>32</v>
      </c>
      <c r="AX295" s="13" t="s">
        <v>83</v>
      </c>
      <c r="AY295" s="260" t="s">
        <v>170</v>
      </c>
    </row>
    <row r="296" spans="1:65" s="2" customFormat="1" ht="24.15" customHeight="1">
      <c r="A296" s="38"/>
      <c r="B296" s="39"/>
      <c r="C296" s="226" t="s">
        <v>541</v>
      </c>
      <c r="D296" s="226" t="s">
        <v>173</v>
      </c>
      <c r="E296" s="227" t="s">
        <v>542</v>
      </c>
      <c r="F296" s="228" t="s">
        <v>543</v>
      </c>
      <c r="G296" s="229" t="s">
        <v>522</v>
      </c>
      <c r="H296" s="230">
        <v>24</v>
      </c>
      <c r="I296" s="231"/>
      <c r="J296" s="232">
        <f>ROUND(I296*H296,2)</f>
        <v>0</v>
      </c>
      <c r="K296" s="228" t="s">
        <v>177</v>
      </c>
      <c r="L296" s="44"/>
      <c r="M296" s="233" t="s">
        <v>1</v>
      </c>
      <c r="N296" s="234" t="s">
        <v>41</v>
      </c>
      <c r="O296" s="91"/>
      <c r="P296" s="235">
        <f>O296*H296</f>
        <v>0</v>
      </c>
      <c r="Q296" s="235">
        <v>0.43819</v>
      </c>
      <c r="R296" s="235">
        <f>Q296*H296</f>
        <v>10.51656</v>
      </c>
      <c r="S296" s="235">
        <v>0</v>
      </c>
      <c r="T296" s="23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7" t="s">
        <v>188</v>
      </c>
      <c r="AT296" s="237" t="s">
        <v>173</v>
      </c>
      <c r="AU296" s="237" t="s">
        <v>85</v>
      </c>
      <c r="AY296" s="17" t="s">
        <v>170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7" t="s">
        <v>83</v>
      </c>
      <c r="BK296" s="238">
        <f>ROUND(I296*H296,2)</f>
        <v>0</v>
      </c>
      <c r="BL296" s="17" t="s">
        <v>188</v>
      </c>
      <c r="BM296" s="237" t="s">
        <v>544</v>
      </c>
    </row>
    <row r="297" spans="1:47" s="2" customFormat="1" ht="12">
      <c r="A297" s="38"/>
      <c r="B297" s="39"/>
      <c r="C297" s="40"/>
      <c r="D297" s="239" t="s">
        <v>180</v>
      </c>
      <c r="E297" s="40"/>
      <c r="F297" s="240" t="s">
        <v>545</v>
      </c>
      <c r="G297" s="40"/>
      <c r="H297" s="40"/>
      <c r="I297" s="241"/>
      <c r="J297" s="40"/>
      <c r="K297" s="40"/>
      <c r="L297" s="44"/>
      <c r="M297" s="242"/>
      <c r="N297" s="243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180</v>
      </c>
      <c r="AU297" s="17" t="s">
        <v>85</v>
      </c>
    </row>
    <row r="298" spans="1:51" s="13" customFormat="1" ht="12">
      <c r="A298" s="13"/>
      <c r="B298" s="250"/>
      <c r="C298" s="251"/>
      <c r="D298" s="239" t="s">
        <v>273</v>
      </c>
      <c r="E298" s="252" t="s">
        <v>1</v>
      </c>
      <c r="F298" s="253" t="s">
        <v>404</v>
      </c>
      <c r="G298" s="251"/>
      <c r="H298" s="254">
        <v>24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273</v>
      </c>
      <c r="AU298" s="260" t="s">
        <v>85</v>
      </c>
      <c r="AV298" s="13" t="s">
        <v>85</v>
      </c>
      <c r="AW298" s="13" t="s">
        <v>32</v>
      </c>
      <c r="AX298" s="13" t="s">
        <v>83</v>
      </c>
      <c r="AY298" s="260" t="s">
        <v>170</v>
      </c>
    </row>
    <row r="299" spans="1:65" s="2" customFormat="1" ht="16.5" customHeight="1">
      <c r="A299" s="38"/>
      <c r="B299" s="39"/>
      <c r="C299" s="282" t="s">
        <v>546</v>
      </c>
      <c r="D299" s="282" t="s">
        <v>328</v>
      </c>
      <c r="E299" s="283" t="s">
        <v>547</v>
      </c>
      <c r="F299" s="284" t="s">
        <v>548</v>
      </c>
      <c r="G299" s="285" t="s">
        <v>522</v>
      </c>
      <c r="H299" s="286">
        <v>24</v>
      </c>
      <c r="I299" s="287"/>
      <c r="J299" s="288">
        <f>ROUND(I299*H299,2)</f>
        <v>0</v>
      </c>
      <c r="K299" s="284" t="s">
        <v>191</v>
      </c>
      <c r="L299" s="289"/>
      <c r="M299" s="290" t="s">
        <v>1</v>
      </c>
      <c r="N299" s="291" t="s">
        <v>41</v>
      </c>
      <c r="O299" s="91"/>
      <c r="P299" s="235">
        <f>O299*H299</f>
        <v>0</v>
      </c>
      <c r="Q299" s="235">
        <v>0.0156</v>
      </c>
      <c r="R299" s="235">
        <f>Q299*H299</f>
        <v>0.37439999999999996</v>
      </c>
      <c r="S299" s="235">
        <v>0</v>
      </c>
      <c r="T299" s="23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7" t="s">
        <v>207</v>
      </c>
      <c r="AT299" s="237" t="s">
        <v>328</v>
      </c>
      <c r="AU299" s="237" t="s">
        <v>85</v>
      </c>
      <c r="AY299" s="17" t="s">
        <v>170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7" t="s">
        <v>83</v>
      </c>
      <c r="BK299" s="238">
        <f>ROUND(I299*H299,2)</f>
        <v>0</v>
      </c>
      <c r="BL299" s="17" t="s">
        <v>188</v>
      </c>
      <c r="BM299" s="237" t="s">
        <v>549</v>
      </c>
    </row>
    <row r="300" spans="1:47" s="2" customFormat="1" ht="12">
      <c r="A300" s="38"/>
      <c r="B300" s="39"/>
      <c r="C300" s="40"/>
      <c r="D300" s="239" t="s">
        <v>180</v>
      </c>
      <c r="E300" s="40"/>
      <c r="F300" s="240" t="s">
        <v>548</v>
      </c>
      <c r="G300" s="40"/>
      <c r="H300" s="40"/>
      <c r="I300" s="241"/>
      <c r="J300" s="40"/>
      <c r="K300" s="40"/>
      <c r="L300" s="44"/>
      <c r="M300" s="242"/>
      <c r="N300" s="243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180</v>
      </c>
      <c r="AU300" s="17" t="s">
        <v>85</v>
      </c>
    </row>
    <row r="301" spans="1:65" s="2" customFormat="1" ht="16.5" customHeight="1">
      <c r="A301" s="38"/>
      <c r="B301" s="39"/>
      <c r="C301" s="226" t="s">
        <v>550</v>
      </c>
      <c r="D301" s="226" t="s">
        <v>173</v>
      </c>
      <c r="E301" s="227" t="s">
        <v>551</v>
      </c>
      <c r="F301" s="228" t="s">
        <v>552</v>
      </c>
      <c r="G301" s="229" t="s">
        <v>284</v>
      </c>
      <c r="H301" s="230">
        <v>1.4</v>
      </c>
      <c r="I301" s="231"/>
      <c r="J301" s="232">
        <f>ROUND(I301*H301,2)</f>
        <v>0</v>
      </c>
      <c r="K301" s="228" t="s">
        <v>177</v>
      </c>
      <c r="L301" s="44"/>
      <c r="M301" s="233" t="s">
        <v>1</v>
      </c>
      <c r="N301" s="234" t="s">
        <v>41</v>
      </c>
      <c r="O301" s="91"/>
      <c r="P301" s="235">
        <f>O301*H301</f>
        <v>0</v>
      </c>
      <c r="Q301" s="235">
        <v>0.12171</v>
      </c>
      <c r="R301" s="235">
        <f>Q301*H301</f>
        <v>0.170394</v>
      </c>
      <c r="S301" s="235">
        <v>2.4</v>
      </c>
      <c r="T301" s="236">
        <f>S301*H301</f>
        <v>3.36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7" t="s">
        <v>188</v>
      </c>
      <c r="AT301" s="237" t="s">
        <v>173</v>
      </c>
      <c r="AU301" s="237" t="s">
        <v>85</v>
      </c>
      <c r="AY301" s="17" t="s">
        <v>170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7" t="s">
        <v>83</v>
      </c>
      <c r="BK301" s="238">
        <f>ROUND(I301*H301,2)</f>
        <v>0</v>
      </c>
      <c r="BL301" s="17" t="s">
        <v>188</v>
      </c>
      <c r="BM301" s="237" t="s">
        <v>553</v>
      </c>
    </row>
    <row r="302" spans="1:47" s="2" customFormat="1" ht="12">
      <c r="A302" s="38"/>
      <c r="B302" s="39"/>
      <c r="C302" s="40"/>
      <c r="D302" s="239" t="s">
        <v>180</v>
      </c>
      <c r="E302" s="40"/>
      <c r="F302" s="240" t="s">
        <v>554</v>
      </c>
      <c r="G302" s="40"/>
      <c r="H302" s="40"/>
      <c r="I302" s="241"/>
      <c r="J302" s="40"/>
      <c r="K302" s="40"/>
      <c r="L302" s="44"/>
      <c r="M302" s="242"/>
      <c r="N302" s="243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180</v>
      </c>
      <c r="AU302" s="17" t="s">
        <v>85</v>
      </c>
    </row>
    <row r="303" spans="1:51" s="14" customFormat="1" ht="12">
      <c r="A303" s="14"/>
      <c r="B303" s="261"/>
      <c r="C303" s="262"/>
      <c r="D303" s="239" t="s">
        <v>273</v>
      </c>
      <c r="E303" s="263" t="s">
        <v>1</v>
      </c>
      <c r="F303" s="264" t="s">
        <v>555</v>
      </c>
      <c r="G303" s="262"/>
      <c r="H303" s="263" t="s">
        <v>1</v>
      </c>
      <c r="I303" s="265"/>
      <c r="J303" s="262"/>
      <c r="K303" s="262"/>
      <c r="L303" s="266"/>
      <c r="M303" s="267"/>
      <c r="N303" s="268"/>
      <c r="O303" s="268"/>
      <c r="P303" s="268"/>
      <c r="Q303" s="268"/>
      <c r="R303" s="268"/>
      <c r="S303" s="268"/>
      <c r="T303" s="26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0" t="s">
        <v>273</v>
      </c>
      <c r="AU303" s="270" t="s">
        <v>85</v>
      </c>
      <c r="AV303" s="14" t="s">
        <v>83</v>
      </c>
      <c r="AW303" s="14" t="s">
        <v>32</v>
      </c>
      <c r="AX303" s="14" t="s">
        <v>76</v>
      </c>
      <c r="AY303" s="270" t="s">
        <v>170</v>
      </c>
    </row>
    <row r="304" spans="1:51" s="13" customFormat="1" ht="12">
      <c r="A304" s="13"/>
      <c r="B304" s="250"/>
      <c r="C304" s="251"/>
      <c r="D304" s="239" t="s">
        <v>273</v>
      </c>
      <c r="E304" s="252" t="s">
        <v>1</v>
      </c>
      <c r="F304" s="253" t="s">
        <v>556</v>
      </c>
      <c r="G304" s="251"/>
      <c r="H304" s="254">
        <v>1.4</v>
      </c>
      <c r="I304" s="255"/>
      <c r="J304" s="251"/>
      <c r="K304" s="251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273</v>
      </c>
      <c r="AU304" s="260" t="s">
        <v>85</v>
      </c>
      <c r="AV304" s="13" t="s">
        <v>85</v>
      </c>
      <c r="AW304" s="13" t="s">
        <v>32</v>
      </c>
      <c r="AX304" s="13" t="s">
        <v>83</v>
      </c>
      <c r="AY304" s="260" t="s">
        <v>170</v>
      </c>
    </row>
    <row r="305" spans="1:65" s="2" customFormat="1" ht="16.5" customHeight="1">
      <c r="A305" s="38"/>
      <c r="B305" s="39"/>
      <c r="C305" s="226" t="s">
        <v>530</v>
      </c>
      <c r="D305" s="226" t="s">
        <v>173</v>
      </c>
      <c r="E305" s="227" t="s">
        <v>557</v>
      </c>
      <c r="F305" s="228" t="s">
        <v>558</v>
      </c>
      <c r="G305" s="229" t="s">
        <v>522</v>
      </c>
      <c r="H305" s="230">
        <v>6</v>
      </c>
      <c r="I305" s="231"/>
      <c r="J305" s="232">
        <f>ROUND(I305*H305,2)</f>
        <v>0</v>
      </c>
      <c r="K305" s="228" t="s">
        <v>177</v>
      </c>
      <c r="L305" s="44"/>
      <c r="M305" s="233" t="s">
        <v>1</v>
      </c>
      <c r="N305" s="234" t="s">
        <v>41</v>
      </c>
      <c r="O305" s="91"/>
      <c r="P305" s="235">
        <f>O305*H305</f>
        <v>0</v>
      </c>
      <c r="Q305" s="235">
        <v>0</v>
      </c>
      <c r="R305" s="235">
        <f>Q305*H305</f>
        <v>0</v>
      </c>
      <c r="S305" s="235">
        <v>2.055</v>
      </c>
      <c r="T305" s="236">
        <f>S305*H305</f>
        <v>12.330000000000002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7" t="s">
        <v>188</v>
      </c>
      <c r="AT305" s="237" t="s">
        <v>173</v>
      </c>
      <c r="AU305" s="237" t="s">
        <v>85</v>
      </c>
      <c r="AY305" s="17" t="s">
        <v>170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7" t="s">
        <v>83</v>
      </c>
      <c r="BK305" s="238">
        <f>ROUND(I305*H305,2)</f>
        <v>0</v>
      </c>
      <c r="BL305" s="17" t="s">
        <v>188</v>
      </c>
      <c r="BM305" s="237" t="s">
        <v>559</v>
      </c>
    </row>
    <row r="306" spans="1:47" s="2" customFormat="1" ht="12">
      <c r="A306" s="38"/>
      <c r="B306" s="39"/>
      <c r="C306" s="40"/>
      <c r="D306" s="239" t="s">
        <v>180</v>
      </c>
      <c r="E306" s="40"/>
      <c r="F306" s="240" t="s">
        <v>560</v>
      </c>
      <c r="G306" s="40"/>
      <c r="H306" s="40"/>
      <c r="I306" s="241"/>
      <c r="J306" s="40"/>
      <c r="K306" s="40"/>
      <c r="L306" s="44"/>
      <c r="M306" s="242"/>
      <c r="N306" s="243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180</v>
      </c>
      <c r="AU306" s="17" t="s">
        <v>85</v>
      </c>
    </row>
    <row r="307" spans="1:51" s="13" customFormat="1" ht="12">
      <c r="A307" s="13"/>
      <c r="B307" s="250"/>
      <c r="C307" s="251"/>
      <c r="D307" s="239" t="s">
        <v>273</v>
      </c>
      <c r="E307" s="252" t="s">
        <v>1</v>
      </c>
      <c r="F307" s="253" t="s">
        <v>198</v>
      </c>
      <c r="G307" s="251"/>
      <c r="H307" s="254">
        <v>6</v>
      </c>
      <c r="I307" s="255"/>
      <c r="J307" s="251"/>
      <c r="K307" s="251"/>
      <c r="L307" s="256"/>
      <c r="M307" s="257"/>
      <c r="N307" s="258"/>
      <c r="O307" s="258"/>
      <c r="P307" s="258"/>
      <c r="Q307" s="258"/>
      <c r="R307" s="258"/>
      <c r="S307" s="258"/>
      <c r="T307" s="25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0" t="s">
        <v>273</v>
      </c>
      <c r="AU307" s="260" t="s">
        <v>85</v>
      </c>
      <c r="AV307" s="13" t="s">
        <v>85</v>
      </c>
      <c r="AW307" s="13" t="s">
        <v>32</v>
      </c>
      <c r="AX307" s="13" t="s">
        <v>83</v>
      </c>
      <c r="AY307" s="260" t="s">
        <v>170</v>
      </c>
    </row>
    <row r="308" spans="1:63" s="12" customFormat="1" ht="22.8" customHeight="1">
      <c r="A308" s="12"/>
      <c r="B308" s="210"/>
      <c r="C308" s="211"/>
      <c r="D308" s="212" t="s">
        <v>75</v>
      </c>
      <c r="E308" s="224" t="s">
        <v>561</v>
      </c>
      <c r="F308" s="224" t="s">
        <v>562</v>
      </c>
      <c r="G308" s="211"/>
      <c r="H308" s="211"/>
      <c r="I308" s="214"/>
      <c r="J308" s="225">
        <f>BK308</f>
        <v>0</v>
      </c>
      <c r="K308" s="211"/>
      <c r="L308" s="216"/>
      <c r="M308" s="217"/>
      <c r="N308" s="218"/>
      <c r="O308" s="218"/>
      <c r="P308" s="219">
        <f>SUM(P309:P322)</f>
        <v>0</v>
      </c>
      <c r="Q308" s="218"/>
      <c r="R308" s="219">
        <f>SUM(R309:R322)</f>
        <v>0</v>
      </c>
      <c r="S308" s="218"/>
      <c r="T308" s="220">
        <f>SUM(T309:T322)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21" t="s">
        <v>83</v>
      </c>
      <c r="AT308" s="222" t="s">
        <v>75</v>
      </c>
      <c r="AU308" s="222" t="s">
        <v>83</v>
      </c>
      <c r="AY308" s="221" t="s">
        <v>170</v>
      </c>
      <c r="BK308" s="223">
        <f>SUM(BK309:BK322)</f>
        <v>0</v>
      </c>
    </row>
    <row r="309" spans="1:65" s="2" customFormat="1" ht="21.75" customHeight="1">
      <c r="A309" s="38"/>
      <c r="B309" s="39"/>
      <c r="C309" s="226" t="s">
        <v>563</v>
      </c>
      <c r="D309" s="226" t="s">
        <v>173</v>
      </c>
      <c r="E309" s="227" t="s">
        <v>564</v>
      </c>
      <c r="F309" s="228" t="s">
        <v>565</v>
      </c>
      <c r="G309" s="229" t="s">
        <v>331</v>
      </c>
      <c r="H309" s="230">
        <v>29.145</v>
      </c>
      <c r="I309" s="231"/>
      <c r="J309" s="232">
        <f>ROUND(I309*H309,2)</f>
        <v>0</v>
      </c>
      <c r="K309" s="228" t="s">
        <v>177</v>
      </c>
      <c r="L309" s="44"/>
      <c r="M309" s="233" t="s">
        <v>1</v>
      </c>
      <c r="N309" s="234" t="s">
        <v>41</v>
      </c>
      <c r="O309" s="91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37" t="s">
        <v>188</v>
      </c>
      <c r="AT309" s="237" t="s">
        <v>173</v>
      </c>
      <c r="AU309" s="237" t="s">
        <v>85</v>
      </c>
      <c r="AY309" s="17" t="s">
        <v>170</v>
      </c>
      <c r="BE309" s="238">
        <f>IF(N309="základní",J309,0)</f>
        <v>0</v>
      </c>
      <c r="BF309" s="238">
        <f>IF(N309="snížená",J309,0)</f>
        <v>0</v>
      </c>
      <c r="BG309" s="238">
        <f>IF(N309="zákl. přenesená",J309,0)</f>
        <v>0</v>
      </c>
      <c r="BH309" s="238">
        <f>IF(N309="sníž. přenesená",J309,0)</f>
        <v>0</v>
      </c>
      <c r="BI309" s="238">
        <f>IF(N309="nulová",J309,0)</f>
        <v>0</v>
      </c>
      <c r="BJ309" s="17" t="s">
        <v>83</v>
      </c>
      <c r="BK309" s="238">
        <f>ROUND(I309*H309,2)</f>
        <v>0</v>
      </c>
      <c r="BL309" s="17" t="s">
        <v>188</v>
      </c>
      <c r="BM309" s="237" t="s">
        <v>566</v>
      </c>
    </row>
    <row r="310" spans="1:47" s="2" customFormat="1" ht="12">
      <c r="A310" s="38"/>
      <c r="B310" s="39"/>
      <c r="C310" s="40"/>
      <c r="D310" s="239" t="s">
        <v>180</v>
      </c>
      <c r="E310" s="40"/>
      <c r="F310" s="240" t="s">
        <v>567</v>
      </c>
      <c r="G310" s="40"/>
      <c r="H310" s="40"/>
      <c r="I310" s="241"/>
      <c r="J310" s="40"/>
      <c r="K310" s="40"/>
      <c r="L310" s="44"/>
      <c r="M310" s="242"/>
      <c r="N310" s="243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180</v>
      </c>
      <c r="AU310" s="17" t="s">
        <v>85</v>
      </c>
    </row>
    <row r="311" spans="1:51" s="14" customFormat="1" ht="12">
      <c r="A311" s="14"/>
      <c r="B311" s="261"/>
      <c r="C311" s="262"/>
      <c r="D311" s="239" t="s">
        <v>273</v>
      </c>
      <c r="E311" s="263" t="s">
        <v>1</v>
      </c>
      <c r="F311" s="264" t="s">
        <v>568</v>
      </c>
      <c r="G311" s="262"/>
      <c r="H311" s="263" t="s">
        <v>1</v>
      </c>
      <c r="I311" s="265"/>
      <c r="J311" s="262"/>
      <c r="K311" s="262"/>
      <c r="L311" s="266"/>
      <c r="M311" s="267"/>
      <c r="N311" s="268"/>
      <c r="O311" s="268"/>
      <c r="P311" s="268"/>
      <c r="Q311" s="268"/>
      <c r="R311" s="268"/>
      <c r="S311" s="268"/>
      <c r="T311" s="26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0" t="s">
        <v>273</v>
      </c>
      <c r="AU311" s="270" t="s">
        <v>85</v>
      </c>
      <c r="AV311" s="14" t="s">
        <v>83</v>
      </c>
      <c r="AW311" s="14" t="s">
        <v>32</v>
      </c>
      <c r="AX311" s="14" t="s">
        <v>76</v>
      </c>
      <c r="AY311" s="270" t="s">
        <v>170</v>
      </c>
    </row>
    <row r="312" spans="1:51" s="13" customFormat="1" ht="12">
      <c r="A312" s="13"/>
      <c r="B312" s="250"/>
      <c r="C312" s="251"/>
      <c r="D312" s="239" t="s">
        <v>273</v>
      </c>
      <c r="E312" s="252" t="s">
        <v>226</v>
      </c>
      <c r="F312" s="253" t="s">
        <v>569</v>
      </c>
      <c r="G312" s="251"/>
      <c r="H312" s="254">
        <v>29.145</v>
      </c>
      <c r="I312" s="255"/>
      <c r="J312" s="251"/>
      <c r="K312" s="251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273</v>
      </c>
      <c r="AU312" s="260" t="s">
        <v>85</v>
      </c>
      <c r="AV312" s="13" t="s">
        <v>85</v>
      </c>
      <c r="AW312" s="13" t="s">
        <v>32</v>
      </c>
      <c r="AX312" s="13" t="s">
        <v>83</v>
      </c>
      <c r="AY312" s="260" t="s">
        <v>170</v>
      </c>
    </row>
    <row r="313" spans="1:65" s="2" customFormat="1" ht="24.15" customHeight="1">
      <c r="A313" s="38"/>
      <c r="B313" s="39"/>
      <c r="C313" s="226" t="s">
        <v>570</v>
      </c>
      <c r="D313" s="226" t="s">
        <v>173</v>
      </c>
      <c r="E313" s="227" t="s">
        <v>571</v>
      </c>
      <c r="F313" s="228" t="s">
        <v>572</v>
      </c>
      <c r="G313" s="229" t="s">
        <v>331</v>
      </c>
      <c r="H313" s="230">
        <v>291.45</v>
      </c>
      <c r="I313" s="231"/>
      <c r="J313" s="232">
        <f>ROUND(I313*H313,2)</f>
        <v>0</v>
      </c>
      <c r="K313" s="228" t="s">
        <v>177</v>
      </c>
      <c r="L313" s="44"/>
      <c r="M313" s="233" t="s">
        <v>1</v>
      </c>
      <c r="N313" s="234" t="s">
        <v>41</v>
      </c>
      <c r="O313" s="91"/>
      <c r="P313" s="235">
        <f>O313*H313</f>
        <v>0</v>
      </c>
      <c r="Q313" s="235">
        <v>0</v>
      </c>
      <c r="R313" s="235">
        <f>Q313*H313</f>
        <v>0</v>
      </c>
      <c r="S313" s="235">
        <v>0</v>
      </c>
      <c r="T313" s="23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7" t="s">
        <v>188</v>
      </c>
      <c r="AT313" s="237" t="s">
        <v>173</v>
      </c>
      <c r="AU313" s="237" t="s">
        <v>85</v>
      </c>
      <c r="AY313" s="17" t="s">
        <v>170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7" t="s">
        <v>83</v>
      </c>
      <c r="BK313" s="238">
        <f>ROUND(I313*H313,2)</f>
        <v>0</v>
      </c>
      <c r="BL313" s="17" t="s">
        <v>188</v>
      </c>
      <c r="BM313" s="237" t="s">
        <v>573</v>
      </c>
    </row>
    <row r="314" spans="1:47" s="2" customFormat="1" ht="12">
      <c r="A314" s="38"/>
      <c r="B314" s="39"/>
      <c r="C314" s="40"/>
      <c r="D314" s="239" t="s">
        <v>180</v>
      </c>
      <c r="E314" s="40"/>
      <c r="F314" s="240" t="s">
        <v>574</v>
      </c>
      <c r="G314" s="40"/>
      <c r="H314" s="40"/>
      <c r="I314" s="241"/>
      <c r="J314" s="40"/>
      <c r="K314" s="40"/>
      <c r="L314" s="44"/>
      <c r="M314" s="242"/>
      <c r="N314" s="243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180</v>
      </c>
      <c r="AU314" s="17" t="s">
        <v>85</v>
      </c>
    </row>
    <row r="315" spans="1:51" s="13" customFormat="1" ht="12">
      <c r="A315" s="13"/>
      <c r="B315" s="250"/>
      <c r="C315" s="251"/>
      <c r="D315" s="239" t="s">
        <v>273</v>
      </c>
      <c r="E315" s="252" t="s">
        <v>1</v>
      </c>
      <c r="F315" s="253" t="s">
        <v>226</v>
      </c>
      <c r="G315" s="251"/>
      <c r="H315" s="254">
        <v>29.145</v>
      </c>
      <c r="I315" s="255"/>
      <c r="J315" s="251"/>
      <c r="K315" s="251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273</v>
      </c>
      <c r="AU315" s="260" t="s">
        <v>85</v>
      </c>
      <c r="AV315" s="13" t="s">
        <v>85</v>
      </c>
      <c r="AW315" s="13" t="s">
        <v>32</v>
      </c>
      <c r="AX315" s="13" t="s">
        <v>83</v>
      </c>
      <c r="AY315" s="260" t="s">
        <v>170</v>
      </c>
    </row>
    <row r="316" spans="1:51" s="13" customFormat="1" ht="12">
      <c r="A316" s="13"/>
      <c r="B316" s="250"/>
      <c r="C316" s="251"/>
      <c r="D316" s="239" t="s">
        <v>273</v>
      </c>
      <c r="E316" s="251"/>
      <c r="F316" s="253" t="s">
        <v>575</v>
      </c>
      <c r="G316" s="251"/>
      <c r="H316" s="254">
        <v>291.45</v>
      </c>
      <c r="I316" s="255"/>
      <c r="J316" s="251"/>
      <c r="K316" s="251"/>
      <c r="L316" s="256"/>
      <c r="M316" s="257"/>
      <c r="N316" s="258"/>
      <c r="O316" s="258"/>
      <c r="P316" s="258"/>
      <c r="Q316" s="258"/>
      <c r="R316" s="258"/>
      <c r="S316" s="258"/>
      <c r="T316" s="25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0" t="s">
        <v>273</v>
      </c>
      <c r="AU316" s="260" t="s">
        <v>85</v>
      </c>
      <c r="AV316" s="13" t="s">
        <v>85</v>
      </c>
      <c r="AW316" s="13" t="s">
        <v>4</v>
      </c>
      <c r="AX316" s="13" t="s">
        <v>83</v>
      </c>
      <c r="AY316" s="260" t="s">
        <v>170</v>
      </c>
    </row>
    <row r="317" spans="1:65" s="2" customFormat="1" ht="24.15" customHeight="1">
      <c r="A317" s="38"/>
      <c r="B317" s="39"/>
      <c r="C317" s="226" t="s">
        <v>576</v>
      </c>
      <c r="D317" s="226" t="s">
        <v>173</v>
      </c>
      <c r="E317" s="227" t="s">
        <v>577</v>
      </c>
      <c r="F317" s="228" t="s">
        <v>578</v>
      </c>
      <c r="G317" s="229" t="s">
        <v>331</v>
      </c>
      <c r="H317" s="230">
        <v>29.145</v>
      </c>
      <c r="I317" s="231"/>
      <c r="J317" s="232">
        <f>ROUND(I317*H317,2)</f>
        <v>0</v>
      </c>
      <c r="K317" s="228" t="s">
        <v>177</v>
      </c>
      <c r="L317" s="44"/>
      <c r="M317" s="233" t="s">
        <v>1</v>
      </c>
      <c r="N317" s="234" t="s">
        <v>41</v>
      </c>
      <c r="O317" s="91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7" t="s">
        <v>188</v>
      </c>
      <c r="AT317" s="237" t="s">
        <v>173</v>
      </c>
      <c r="AU317" s="237" t="s">
        <v>85</v>
      </c>
      <c r="AY317" s="17" t="s">
        <v>170</v>
      </c>
      <c r="BE317" s="238">
        <f>IF(N317="základní",J317,0)</f>
        <v>0</v>
      </c>
      <c r="BF317" s="238">
        <f>IF(N317="snížená",J317,0)</f>
        <v>0</v>
      </c>
      <c r="BG317" s="238">
        <f>IF(N317="zákl. přenesená",J317,0)</f>
        <v>0</v>
      </c>
      <c r="BH317" s="238">
        <f>IF(N317="sníž. přenesená",J317,0)</f>
        <v>0</v>
      </c>
      <c r="BI317" s="238">
        <f>IF(N317="nulová",J317,0)</f>
        <v>0</v>
      </c>
      <c r="BJ317" s="17" t="s">
        <v>83</v>
      </c>
      <c r="BK317" s="238">
        <f>ROUND(I317*H317,2)</f>
        <v>0</v>
      </c>
      <c r="BL317" s="17" t="s">
        <v>188</v>
      </c>
      <c r="BM317" s="237" t="s">
        <v>579</v>
      </c>
    </row>
    <row r="318" spans="1:47" s="2" customFormat="1" ht="12">
      <c r="A318" s="38"/>
      <c r="B318" s="39"/>
      <c r="C318" s="40"/>
      <c r="D318" s="239" t="s">
        <v>180</v>
      </c>
      <c r="E318" s="40"/>
      <c r="F318" s="240" t="s">
        <v>580</v>
      </c>
      <c r="G318" s="40"/>
      <c r="H318" s="40"/>
      <c r="I318" s="241"/>
      <c r="J318" s="40"/>
      <c r="K318" s="40"/>
      <c r="L318" s="44"/>
      <c r="M318" s="242"/>
      <c r="N318" s="243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180</v>
      </c>
      <c r="AU318" s="17" t="s">
        <v>85</v>
      </c>
    </row>
    <row r="319" spans="1:51" s="13" customFormat="1" ht="12">
      <c r="A319" s="13"/>
      <c r="B319" s="250"/>
      <c r="C319" s="251"/>
      <c r="D319" s="239" t="s">
        <v>273</v>
      </c>
      <c r="E319" s="252" t="s">
        <v>1</v>
      </c>
      <c r="F319" s="253" t="s">
        <v>226</v>
      </c>
      <c r="G319" s="251"/>
      <c r="H319" s="254">
        <v>29.145</v>
      </c>
      <c r="I319" s="255"/>
      <c r="J319" s="251"/>
      <c r="K319" s="251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273</v>
      </c>
      <c r="AU319" s="260" t="s">
        <v>85</v>
      </c>
      <c r="AV319" s="13" t="s">
        <v>85</v>
      </c>
      <c r="AW319" s="13" t="s">
        <v>32</v>
      </c>
      <c r="AX319" s="13" t="s">
        <v>83</v>
      </c>
      <c r="AY319" s="260" t="s">
        <v>170</v>
      </c>
    </row>
    <row r="320" spans="1:65" s="2" customFormat="1" ht="37.8" customHeight="1">
      <c r="A320" s="38"/>
      <c r="B320" s="39"/>
      <c r="C320" s="226" t="s">
        <v>581</v>
      </c>
      <c r="D320" s="226" t="s">
        <v>173</v>
      </c>
      <c r="E320" s="227" t="s">
        <v>582</v>
      </c>
      <c r="F320" s="228" t="s">
        <v>583</v>
      </c>
      <c r="G320" s="229" t="s">
        <v>331</v>
      </c>
      <c r="H320" s="230">
        <v>29.145</v>
      </c>
      <c r="I320" s="231"/>
      <c r="J320" s="232">
        <f>ROUND(I320*H320,2)</f>
        <v>0</v>
      </c>
      <c r="K320" s="228" t="s">
        <v>584</v>
      </c>
      <c r="L320" s="44"/>
      <c r="M320" s="233" t="s">
        <v>1</v>
      </c>
      <c r="N320" s="234" t="s">
        <v>41</v>
      </c>
      <c r="O320" s="91"/>
      <c r="P320" s="235">
        <f>O320*H320</f>
        <v>0</v>
      </c>
      <c r="Q320" s="235">
        <v>0</v>
      </c>
      <c r="R320" s="235">
        <f>Q320*H320</f>
        <v>0</v>
      </c>
      <c r="S320" s="235">
        <v>0</v>
      </c>
      <c r="T320" s="23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7" t="s">
        <v>188</v>
      </c>
      <c r="AT320" s="237" t="s">
        <v>173</v>
      </c>
      <c r="AU320" s="237" t="s">
        <v>85</v>
      </c>
      <c r="AY320" s="17" t="s">
        <v>170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7" t="s">
        <v>83</v>
      </c>
      <c r="BK320" s="238">
        <f>ROUND(I320*H320,2)</f>
        <v>0</v>
      </c>
      <c r="BL320" s="17" t="s">
        <v>188</v>
      </c>
      <c r="BM320" s="237" t="s">
        <v>585</v>
      </c>
    </row>
    <row r="321" spans="1:47" s="2" customFormat="1" ht="12">
      <c r="A321" s="38"/>
      <c r="B321" s="39"/>
      <c r="C321" s="40"/>
      <c r="D321" s="239" t="s">
        <v>180</v>
      </c>
      <c r="E321" s="40"/>
      <c r="F321" s="240" t="s">
        <v>586</v>
      </c>
      <c r="G321" s="40"/>
      <c r="H321" s="40"/>
      <c r="I321" s="241"/>
      <c r="J321" s="40"/>
      <c r="K321" s="40"/>
      <c r="L321" s="44"/>
      <c r="M321" s="242"/>
      <c r="N321" s="243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180</v>
      </c>
      <c r="AU321" s="17" t="s">
        <v>85</v>
      </c>
    </row>
    <row r="322" spans="1:51" s="13" customFormat="1" ht="12">
      <c r="A322" s="13"/>
      <c r="B322" s="250"/>
      <c r="C322" s="251"/>
      <c r="D322" s="239" t="s">
        <v>273</v>
      </c>
      <c r="E322" s="252" t="s">
        <v>1</v>
      </c>
      <c r="F322" s="253" t="s">
        <v>226</v>
      </c>
      <c r="G322" s="251"/>
      <c r="H322" s="254">
        <v>29.145</v>
      </c>
      <c r="I322" s="255"/>
      <c r="J322" s="251"/>
      <c r="K322" s="251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273</v>
      </c>
      <c r="AU322" s="260" t="s">
        <v>85</v>
      </c>
      <c r="AV322" s="13" t="s">
        <v>85</v>
      </c>
      <c r="AW322" s="13" t="s">
        <v>32</v>
      </c>
      <c r="AX322" s="13" t="s">
        <v>83</v>
      </c>
      <c r="AY322" s="260" t="s">
        <v>170</v>
      </c>
    </row>
    <row r="323" spans="1:63" s="12" customFormat="1" ht="22.8" customHeight="1">
      <c r="A323" s="12"/>
      <c r="B323" s="210"/>
      <c r="C323" s="211"/>
      <c r="D323" s="212" t="s">
        <v>75</v>
      </c>
      <c r="E323" s="224" t="s">
        <v>587</v>
      </c>
      <c r="F323" s="224" t="s">
        <v>588</v>
      </c>
      <c r="G323" s="211"/>
      <c r="H323" s="211"/>
      <c r="I323" s="214"/>
      <c r="J323" s="225">
        <f>BK323</f>
        <v>0</v>
      </c>
      <c r="K323" s="211"/>
      <c r="L323" s="216"/>
      <c r="M323" s="217"/>
      <c r="N323" s="218"/>
      <c r="O323" s="218"/>
      <c r="P323" s="219">
        <f>SUM(P324:P328)</f>
        <v>0</v>
      </c>
      <c r="Q323" s="218"/>
      <c r="R323" s="219">
        <f>SUM(R324:R328)</f>
        <v>0</v>
      </c>
      <c r="S323" s="218"/>
      <c r="T323" s="220">
        <f>SUM(T324:T328)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21" t="s">
        <v>83</v>
      </c>
      <c r="AT323" s="222" t="s">
        <v>75</v>
      </c>
      <c r="AU323" s="222" t="s">
        <v>83</v>
      </c>
      <c r="AY323" s="221" t="s">
        <v>170</v>
      </c>
      <c r="BK323" s="223">
        <f>SUM(BK324:BK328)</f>
        <v>0</v>
      </c>
    </row>
    <row r="324" spans="1:65" s="2" customFormat="1" ht="33" customHeight="1">
      <c r="A324" s="38"/>
      <c r="B324" s="39"/>
      <c r="C324" s="226" t="s">
        <v>589</v>
      </c>
      <c r="D324" s="226" t="s">
        <v>173</v>
      </c>
      <c r="E324" s="227" t="s">
        <v>590</v>
      </c>
      <c r="F324" s="228" t="s">
        <v>591</v>
      </c>
      <c r="G324" s="229" t="s">
        <v>331</v>
      </c>
      <c r="H324" s="230">
        <v>6104.31</v>
      </c>
      <c r="I324" s="231"/>
      <c r="J324" s="232">
        <f>ROUND(I324*H324,2)</f>
        <v>0</v>
      </c>
      <c r="K324" s="228" t="s">
        <v>177</v>
      </c>
      <c r="L324" s="44"/>
      <c r="M324" s="233" t="s">
        <v>1</v>
      </c>
      <c r="N324" s="234" t="s">
        <v>41</v>
      </c>
      <c r="O324" s="91"/>
      <c r="P324" s="235">
        <f>O324*H324</f>
        <v>0</v>
      </c>
      <c r="Q324" s="235">
        <v>0</v>
      </c>
      <c r="R324" s="235">
        <f>Q324*H324</f>
        <v>0</v>
      </c>
      <c r="S324" s="235">
        <v>0</v>
      </c>
      <c r="T324" s="236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7" t="s">
        <v>188</v>
      </c>
      <c r="AT324" s="237" t="s">
        <v>173</v>
      </c>
      <c r="AU324" s="237" t="s">
        <v>85</v>
      </c>
      <c r="AY324" s="17" t="s">
        <v>170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7" t="s">
        <v>83</v>
      </c>
      <c r="BK324" s="238">
        <f>ROUND(I324*H324,2)</f>
        <v>0</v>
      </c>
      <c r="BL324" s="17" t="s">
        <v>188</v>
      </c>
      <c r="BM324" s="237" t="s">
        <v>592</v>
      </c>
    </row>
    <row r="325" spans="1:47" s="2" customFormat="1" ht="12">
      <c r="A325" s="38"/>
      <c r="B325" s="39"/>
      <c r="C325" s="40"/>
      <c r="D325" s="239" t="s">
        <v>180</v>
      </c>
      <c r="E325" s="40"/>
      <c r="F325" s="240" t="s">
        <v>593</v>
      </c>
      <c r="G325" s="40"/>
      <c r="H325" s="40"/>
      <c r="I325" s="241"/>
      <c r="J325" s="40"/>
      <c r="K325" s="40"/>
      <c r="L325" s="44"/>
      <c r="M325" s="242"/>
      <c r="N325" s="243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180</v>
      </c>
      <c r="AU325" s="17" t="s">
        <v>85</v>
      </c>
    </row>
    <row r="326" spans="1:65" s="2" customFormat="1" ht="33" customHeight="1">
      <c r="A326" s="38"/>
      <c r="B326" s="39"/>
      <c r="C326" s="226" t="s">
        <v>594</v>
      </c>
      <c r="D326" s="226" t="s">
        <v>173</v>
      </c>
      <c r="E326" s="227" t="s">
        <v>595</v>
      </c>
      <c r="F326" s="228" t="s">
        <v>596</v>
      </c>
      <c r="G326" s="229" t="s">
        <v>331</v>
      </c>
      <c r="H326" s="230">
        <v>30521.55</v>
      </c>
      <c r="I326" s="231"/>
      <c r="J326" s="232">
        <f>ROUND(I326*H326,2)</f>
        <v>0</v>
      </c>
      <c r="K326" s="228" t="s">
        <v>177</v>
      </c>
      <c r="L326" s="44"/>
      <c r="M326" s="233" t="s">
        <v>1</v>
      </c>
      <c r="N326" s="234" t="s">
        <v>41</v>
      </c>
      <c r="O326" s="91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7" t="s">
        <v>188</v>
      </c>
      <c r="AT326" s="237" t="s">
        <v>173</v>
      </c>
      <c r="AU326" s="237" t="s">
        <v>85</v>
      </c>
      <c r="AY326" s="17" t="s">
        <v>170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7" t="s">
        <v>83</v>
      </c>
      <c r="BK326" s="238">
        <f>ROUND(I326*H326,2)</f>
        <v>0</v>
      </c>
      <c r="BL326" s="17" t="s">
        <v>188</v>
      </c>
      <c r="BM326" s="237" t="s">
        <v>597</v>
      </c>
    </row>
    <row r="327" spans="1:47" s="2" customFormat="1" ht="12">
      <c r="A327" s="38"/>
      <c r="B327" s="39"/>
      <c r="C327" s="40"/>
      <c r="D327" s="239" t="s">
        <v>180</v>
      </c>
      <c r="E327" s="40"/>
      <c r="F327" s="240" t="s">
        <v>598</v>
      </c>
      <c r="G327" s="40"/>
      <c r="H327" s="40"/>
      <c r="I327" s="241"/>
      <c r="J327" s="40"/>
      <c r="K327" s="40"/>
      <c r="L327" s="44"/>
      <c r="M327" s="242"/>
      <c r="N327" s="243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180</v>
      </c>
      <c r="AU327" s="17" t="s">
        <v>85</v>
      </c>
    </row>
    <row r="328" spans="1:51" s="13" customFormat="1" ht="12">
      <c r="A328" s="13"/>
      <c r="B328" s="250"/>
      <c r="C328" s="251"/>
      <c r="D328" s="239" t="s">
        <v>273</v>
      </c>
      <c r="E328" s="251"/>
      <c r="F328" s="253" t="s">
        <v>599</v>
      </c>
      <c r="G328" s="251"/>
      <c r="H328" s="254">
        <v>30521.55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273</v>
      </c>
      <c r="AU328" s="260" t="s">
        <v>85</v>
      </c>
      <c r="AV328" s="13" t="s">
        <v>85</v>
      </c>
      <c r="AW328" s="13" t="s">
        <v>4</v>
      </c>
      <c r="AX328" s="13" t="s">
        <v>83</v>
      </c>
      <c r="AY328" s="260" t="s">
        <v>170</v>
      </c>
    </row>
    <row r="329" spans="1:63" s="12" customFormat="1" ht="25.9" customHeight="1">
      <c r="A329" s="12"/>
      <c r="B329" s="210"/>
      <c r="C329" s="211"/>
      <c r="D329" s="212" t="s">
        <v>75</v>
      </c>
      <c r="E329" s="213" t="s">
        <v>600</v>
      </c>
      <c r="F329" s="213" t="s">
        <v>601</v>
      </c>
      <c r="G329" s="211"/>
      <c r="H329" s="211"/>
      <c r="I329" s="214"/>
      <c r="J329" s="215">
        <f>BK329</f>
        <v>0</v>
      </c>
      <c r="K329" s="211"/>
      <c r="L329" s="216"/>
      <c r="M329" s="217"/>
      <c r="N329" s="218"/>
      <c r="O329" s="218"/>
      <c r="P329" s="219">
        <f>P330</f>
        <v>0</v>
      </c>
      <c r="Q329" s="218"/>
      <c r="R329" s="219">
        <f>R330</f>
        <v>0.064524</v>
      </c>
      <c r="S329" s="218"/>
      <c r="T329" s="220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1" t="s">
        <v>85</v>
      </c>
      <c r="AT329" s="222" t="s">
        <v>75</v>
      </c>
      <c r="AU329" s="222" t="s">
        <v>76</v>
      </c>
      <c r="AY329" s="221" t="s">
        <v>170</v>
      </c>
      <c r="BK329" s="223">
        <f>BK330</f>
        <v>0</v>
      </c>
    </row>
    <row r="330" spans="1:63" s="12" customFormat="1" ht="22.8" customHeight="1">
      <c r="A330" s="12"/>
      <c r="B330" s="210"/>
      <c r="C330" s="211"/>
      <c r="D330" s="212" t="s">
        <v>75</v>
      </c>
      <c r="E330" s="224" t="s">
        <v>602</v>
      </c>
      <c r="F330" s="224" t="s">
        <v>603</v>
      </c>
      <c r="G330" s="211"/>
      <c r="H330" s="211"/>
      <c r="I330" s="214"/>
      <c r="J330" s="225">
        <f>BK330</f>
        <v>0</v>
      </c>
      <c r="K330" s="211"/>
      <c r="L330" s="216"/>
      <c r="M330" s="217"/>
      <c r="N330" s="218"/>
      <c r="O330" s="218"/>
      <c r="P330" s="219">
        <f>SUM(P331:P339)</f>
        <v>0</v>
      </c>
      <c r="Q330" s="218"/>
      <c r="R330" s="219">
        <f>SUM(R331:R339)</f>
        <v>0.064524</v>
      </c>
      <c r="S330" s="218"/>
      <c r="T330" s="220">
        <f>SUM(T331:T339)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1" t="s">
        <v>85</v>
      </c>
      <c r="AT330" s="222" t="s">
        <v>75</v>
      </c>
      <c r="AU330" s="222" t="s">
        <v>83</v>
      </c>
      <c r="AY330" s="221" t="s">
        <v>170</v>
      </c>
      <c r="BK330" s="223">
        <f>SUM(BK331:BK339)</f>
        <v>0</v>
      </c>
    </row>
    <row r="331" spans="1:65" s="2" customFormat="1" ht="24.15" customHeight="1">
      <c r="A331" s="38"/>
      <c r="B331" s="39"/>
      <c r="C331" s="226" t="s">
        <v>604</v>
      </c>
      <c r="D331" s="226" t="s">
        <v>173</v>
      </c>
      <c r="E331" s="227" t="s">
        <v>605</v>
      </c>
      <c r="F331" s="228" t="s">
        <v>606</v>
      </c>
      <c r="G331" s="229" t="s">
        <v>522</v>
      </c>
      <c r="H331" s="230">
        <v>64</v>
      </c>
      <c r="I331" s="231"/>
      <c r="J331" s="232">
        <f>ROUND(I331*H331,2)</f>
        <v>0</v>
      </c>
      <c r="K331" s="228" t="s">
        <v>177</v>
      </c>
      <c r="L331" s="44"/>
      <c r="M331" s="233" t="s">
        <v>1</v>
      </c>
      <c r="N331" s="234" t="s">
        <v>41</v>
      </c>
      <c r="O331" s="91"/>
      <c r="P331" s="235">
        <f>O331*H331</f>
        <v>0</v>
      </c>
      <c r="Q331" s="235">
        <v>0</v>
      </c>
      <c r="R331" s="235">
        <f>Q331*H331</f>
        <v>0</v>
      </c>
      <c r="S331" s="235">
        <v>0</v>
      </c>
      <c r="T331" s="236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7" t="s">
        <v>358</v>
      </c>
      <c r="AT331" s="237" t="s">
        <v>173</v>
      </c>
      <c r="AU331" s="237" t="s">
        <v>85</v>
      </c>
      <c r="AY331" s="17" t="s">
        <v>170</v>
      </c>
      <c r="BE331" s="238">
        <f>IF(N331="základní",J331,0)</f>
        <v>0</v>
      </c>
      <c r="BF331" s="238">
        <f>IF(N331="snížená",J331,0)</f>
        <v>0</v>
      </c>
      <c r="BG331" s="238">
        <f>IF(N331="zákl. přenesená",J331,0)</f>
        <v>0</v>
      </c>
      <c r="BH331" s="238">
        <f>IF(N331="sníž. přenesená",J331,0)</f>
        <v>0</v>
      </c>
      <c r="BI331" s="238">
        <f>IF(N331="nulová",J331,0)</f>
        <v>0</v>
      </c>
      <c r="BJ331" s="17" t="s">
        <v>83</v>
      </c>
      <c r="BK331" s="238">
        <f>ROUND(I331*H331,2)</f>
        <v>0</v>
      </c>
      <c r="BL331" s="17" t="s">
        <v>358</v>
      </c>
      <c r="BM331" s="237" t="s">
        <v>607</v>
      </c>
    </row>
    <row r="332" spans="1:47" s="2" customFormat="1" ht="12">
      <c r="A332" s="38"/>
      <c r="B332" s="39"/>
      <c r="C332" s="40"/>
      <c r="D332" s="239" t="s">
        <v>180</v>
      </c>
      <c r="E332" s="40"/>
      <c r="F332" s="240" t="s">
        <v>608</v>
      </c>
      <c r="G332" s="40"/>
      <c r="H332" s="40"/>
      <c r="I332" s="241"/>
      <c r="J332" s="40"/>
      <c r="K332" s="40"/>
      <c r="L332" s="44"/>
      <c r="M332" s="242"/>
      <c r="N332" s="243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180</v>
      </c>
      <c r="AU332" s="17" t="s">
        <v>85</v>
      </c>
    </row>
    <row r="333" spans="1:51" s="13" customFormat="1" ht="12">
      <c r="A333" s="13"/>
      <c r="B333" s="250"/>
      <c r="C333" s="251"/>
      <c r="D333" s="239" t="s">
        <v>273</v>
      </c>
      <c r="E333" s="252" t="s">
        <v>1</v>
      </c>
      <c r="F333" s="253" t="s">
        <v>609</v>
      </c>
      <c r="G333" s="251"/>
      <c r="H333" s="254">
        <v>64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273</v>
      </c>
      <c r="AU333" s="260" t="s">
        <v>85</v>
      </c>
      <c r="AV333" s="13" t="s">
        <v>85</v>
      </c>
      <c r="AW333" s="13" t="s">
        <v>32</v>
      </c>
      <c r="AX333" s="13" t="s">
        <v>83</v>
      </c>
      <c r="AY333" s="260" t="s">
        <v>170</v>
      </c>
    </row>
    <row r="334" spans="1:65" s="2" customFormat="1" ht="33" customHeight="1">
      <c r="A334" s="38"/>
      <c r="B334" s="39"/>
      <c r="C334" s="282" t="s">
        <v>610</v>
      </c>
      <c r="D334" s="282" t="s">
        <v>328</v>
      </c>
      <c r="E334" s="283" t="s">
        <v>611</v>
      </c>
      <c r="F334" s="284" t="s">
        <v>612</v>
      </c>
      <c r="G334" s="285" t="s">
        <v>522</v>
      </c>
      <c r="H334" s="286">
        <v>67.2</v>
      </c>
      <c r="I334" s="287"/>
      <c r="J334" s="288">
        <f>ROUND(I334*H334,2)</f>
        <v>0</v>
      </c>
      <c r="K334" s="284" t="s">
        <v>177</v>
      </c>
      <c r="L334" s="289"/>
      <c r="M334" s="290" t="s">
        <v>1</v>
      </c>
      <c r="N334" s="291" t="s">
        <v>41</v>
      </c>
      <c r="O334" s="91"/>
      <c r="P334" s="235">
        <f>O334*H334</f>
        <v>0</v>
      </c>
      <c r="Q334" s="235">
        <v>0.00092</v>
      </c>
      <c r="R334" s="235">
        <f>Q334*H334</f>
        <v>0.061824000000000004</v>
      </c>
      <c r="S334" s="235">
        <v>0</v>
      </c>
      <c r="T334" s="236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7" t="s">
        <v>454</v>
      </c>
      <c r="AT334" s="237" t="s">
        <v>328</v>
      </c>
      <c r="AU334" s="237" t="s">
        <v>85</v>
      </c>
      <c r="AY334" s="17" t="s">
        <v>170</v>
      </c>
      <c r="BE334" s="238">
        <f>IF(N334="základní",J334,0)</f>
        <v>0</v>
      </c>
      <c r="BF334" s="238">
        <f>IF(N334="snížená",J334,0)</f>
        <v>0</v>
      </c>
      <c r="BG334" s="238">
        <f>IF(N334="zákl. přenesená",J334,0)</f>
        <v>0</v>
      </c>
      <c r="BH334" s="238">
        <f>IF(N334="sníž. přenesená",J334,0)</f>
        <v>0</v>
      </c>
      <c r="BI334" s="238">
        <f>IF(N334="nulová",J334,0)</f>
        <v>0</v>
      </c>
      <c r="BJ334" s="17" t="s">
        <v>83</v>
      </c>
      <c r="BK334" s="238">
        <f>ROUND(I334*H334,2)</f>
        <v>0</v>
      </c>
      <c r="BL334" s="17" t="s">
        <v>358</v>
      </c>
      <c r="BM334" s="237" t="s">
        <v>613</v>
      </c>
    </row>
    <row r="335" spans="1:47" s="2" customFormat="1" ht="12">
      <c r="A335" s="38"/>
      <c r="B335" s="39"/>
      <c r="C335" s="40"/>
      <c r="D335" s="239" t="s">
        <v>180</v>
      </c>
      <c r="E335" s="40"/>
      <c r="F335" s="240" t="s">
        <v>612</v>
      </c>
      <c r="G335" s="40"/>
      <c r="H335" s="40"/>
      <c r="I335" s="241"/>
      <c r="J335" s="40"/>
      <c r="K335" s="40"/>
      <c r="L335" s="44"/>
      <c r="M335" s="242"/>
      <c r="N335" s="243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180</v>
      </c>
      <c r="AU335" s="17" t="s">
        <v>85</v>
      </c>
    </row>
    <row r="336" spans="1:51" s="13" customFormat="1" ht="12">
      <c r="A336" s="13"/>
      <c r="B336" s="250"/>
      <c r="C336" s="251"/>
      <c r="D336" s="239" t="s">
        <v>273</v>
      </c>
      <c r="E336" s="251"/>
      <c r="F336" s="253" t="s">
        <v>614</v>
      </c>
      <c r="G336" s="251"/>
      <c r="H336" s="254">
        <v>67.2</v>
      </c>
      <c r="I336" s="255"/>
      <c r="J336" s="251"/>
      <c r="K336" s="251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273</v>
      </c>
      <c r="AU336" s="260" t="s">
        <v>85</v>
      </c>
      <c r="AV336" s="13" t="s">
        <v>85</v>
      </c>
      <c r="AW336" s="13" t="s">
        <v>4</v>
      </c>
      <c r="AX336" s="13" t="s">
        <v>83</v>
      </c>
      <c r="AY336" s="260" t="s">
        <v>170</v>
      </c>
    </row>
    <row r="337" spans="1:65" s="2" customFormat="1" ht="24.15" customHeight="1">
      <c r="A337" s="38"/>
      <c r="B337" s="39"/>
      <c r="C337" s="282" t="s">
        <v>615</v>
      </c>
      <c r="D337" s="282" t="s">
        <v>328</v>
      </c>
      <c r="E337" s="283" t="s">
        <v>616</v>
      </c>
      <c r="F337" s="284" t="s">
        <v>617</v>
      </c>
      <c r="G337" s="285" t="s">
        <v>522</v>
      </c>
      <c r="H337" s="286">
        <v>10</v>
      </c>
      <c r="I337" s="287"/>
      <c r="J337" s="288">
        <f>ROUND(I337*H337,2)</f>
        <v>0</v>
      </c>
      <c r="K337" s="284" t="s">
        <v>177</v>
      </c>
      <c r="L337" s="289"/>
      <c r="M337" s="290" t="s">
        <v>1</v>
      </c>
      <c r="N337" s="291" t="s">
        <v>41</v>
      </c>
      <c r="O337" s="91"/>
      <c r="P337" s="235">
        <f>O337*H337</f>
        <v>0</v>
      </c>
      <c r="Q337" s="235">
        <v>0.00027</v>
      </c>
      <c r="R337" s="235">
        <f>Q337*H337</f>
        <v>0.0027</v>
      </c>
      <c r="S337" s="235">
        <v>0</v>
      </c>
      <c r="T337" s="23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7" t="s">
        <v>454</v>
      </c>
      <c r="AT337" s="237" t="s">
        <v>328</v>
      </c>
      <c r="AU337" s="237" t="s">
        <v>85</v>
      </c>
      <c r="AY337" s="17" t="s">
        <v>170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7" t="s">
        <v>83</v>
      </c>
      <c r="BK337" s="238">
        <f>ROUND(I337*H337,2)</f>
        <v>0</v>
      </c>
      <c r="BL337" s="17" t="s">
        <v>358</v>
      </c>
      <c r="BM337" s="237" t="s">
        <v>618</v>
      </c>
    </row>
    <row r="338" spans="1:47" s="2" customFormat="1" ht="12">
      <c r="A338" s="38"/>
      <c r="B338" s="39"/>
      <c r="C338" s="40"/>
      <c r="D338" s="239" t="s">
        <v>180</v>
      </c>
      <c r="E338" s="40"/>
      <c r="F338" s="240" t="s">
        <v>617</v>
      </c>
      <c r="G338" s="40"/>
      <c r="H338" s="40"/>
      <c r="I338" s="241"/>
      <c r="J338" s="40"/>
      <c r="K338" s="40"/>
      <c r="L338" s="44"/>
      <c r="M338" s="242"/>
      <c r="N338" s="243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180</v>
      </c>
      <c r="AU338" s="17" t="s">
        <v>85</v>
      </c>
    </row>
    <row r="339" spans="1:51" s="13" customFormat="1" ht="12">
      <c r="A339" s="13"/>
      <c r="B339" s="250"/>
      <c r="C339" s="251"/>
      <c r="D339" s="239" t="s">
        <v>273</v>
      </c>
      <c r="E339" s="252" t="s">
        <v>1</v>
      </c>
      <c r="F339" s="253" t="s">
        <v>216</v>
      </c>
      <c r="G339" s="251"/>
      <c r="H339" s="254">
        <v>10</v>
      </c>
      <c r="I339" s="255"/>
      <c r="J339" s="251"/>
      <c r="K339" s="251"/>
      <c r="L339" s="256"/>
      <c r="M339" s="292"/>
      <c r="N339" s="293"/>
      <c r="O339" s="293"/>
      <c r="P339" s="293"/>
      <c r="Q339" s="293"/>
      <c r="R339" s="293"/>
      <c r="S339" s="293"/>
      <c r="T339" s="29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273</v>
      </c>
      <c r="AU339" s="260" t="s">
        <v>85</v>
      </c>
      <c r="AV339" s="13" t="s">
        <v>85</v>
      </c>
      <c r="AW339" s="13" t="s">
        <v>32</v>
      </c>
      <c r="AX339" s="13" t="s">
        <v>83</v>
      </c>
      <c r="AY339" s="260" t="s">
        <v>170</v>
      </c>
    </row>
    <row r="340" spans="1:31" s="2" customFormat="1" ht="6.95" customHeight="1">
      <c r="A340" s="38"/>
      <c r="B340" s="66"/>
      <c r="C340" s="67"/>
      <c r="D340" s="67"/>
      <c r="E340" s="67"/>
      <c r="F340" s="67"/>
      <c r="G340" s="67"/>
      <c r="H340" s="67"/>
      <c r="I340" s="67"/>
      <c r="J340" s="67"/>
      <c r="K340" s="67"/>
      <c r="L340" s="44"/>
      <c r="M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</row>
  </sheetData>
  <sheetProtection password="CC35" sheet="1" objects="1" scenarios="1" formatColumns="0" formatRows="0" autoFilter="0"/>
  <autoFilter ref="C128:K3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619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ROUND((SUM(BE122:BE149)),2)</f>
        <v>0</v>
      </c>
      <c r="G35" s="38"/>
      <c r="H35" s="38"/>
      <c r="I35" s="164">
        <v>0.21</v>
      </c>
      <c r="J35" s="163">
        <f>ROUND(((SUM(BE122:BE149))*I35),2)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ROUND((SUM(BF122:BF149)),2)</f>
        <v>0</v>
      </c>
      <c r="G36" s="38"/>
      <c r="H36" s="38"/>
      <c r="I36" s="164">
        <v>0.15</v>
      </c>
      <c r="J36" s="163">
        <f>ROUND(((SUM(BF122:BF149))*I36),2)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619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619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SUM(P125:P149)</f>
        <v>0</v>
      </c>
      <c r="Q124" s="218"/>
      <c r="R124" s="219">
        <f>SUM(R125:R149)</f>
        <v>0</v>
      </c>
      <c r="S124" s="218"/>
      <c r="T124" s="220">
        <f>SUM(T125:T149)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SUM(BK125:BK149)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195</v>
      </c>
      <c r="F125" s="228" t="s">
        <v>196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191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620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196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65" s="2" customFormat="1" ht="16.5" customHeight="1">
      <c r="A127" s="38"/>
      <c r="B127" s="39"/>
      <c r="C127" s="226" t="s">
        <v>85</v>
      </c>
      <c r="D127" s="226" t="s">
        <v>173</v>
      </c>
      <c r="E127" s="227" t="s">
        <v>221</v>
      </c>
      <c r="F127" s="228" t="s">
        <v>222</v>
      </c>
      <c r="G127" s="229" t="s">
        <v>176</v>
      </c>
      <c r="H127" s="230">
        <v>1</v>
      </c>
      <c r="I127" s="231"/>
      <c r="J127" s="232">
        <f>ROUND(I127*H127,2)</f>
        <v>0</v>
      </c>
      <c r="K127" s="228" t="s">
        <v>191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178</v>
      </c>
      <c r="AT127" s="237" t="s">
        <v>173</v>
      </c>
      <c r="AU127" s="237" t="s">
        <v>85</v>
      </c>
      <c r="AY127" s="17" t="s">
        <v>170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178</v>
      </c>
      <c r="BM127" s="237" t="s">
        <v>621</v>
      </c>
    </row>
    <row r="128" spans="1:47" s="2" customFormat="1" ht="12">
      <c r="A128" s="38"/>
      <c r="B128" s="39"/>
      <c r="C128" s="40"/>
      <c r="D128" s="239" t="s">
        <v>180</v>
      </c>
      <c r="E128" s="40"/>
      <c r="F128" s="240" t="s">
        <v>222</v>
      </c>
      <c r="G128" s="40"/>
      <c r="H128" s="40"/>
      <c r="I128" s="241"/>
      <c r="J128" s="40"/>
      <c r="K128" s="40"/>
      <c r="L128" s="44"/>
      <c r="M128" s="242"/>
      <c r="N128" s="243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180</v>
      </c>
      <c r="AU128" s="17" t="s">
        <v>85</v>
      </c>
    </row>
    <row r="129" spans="1:65" s="2" customFormat="1" ht="16.5" customHeight="1">
      <c r="A129" s="38"/>
      <c r="B129" s="39"/>
      <c r="C129" s="226" t="s">
        <v>184</v>
      </c>
      <c r="D129" s="226" t="s">
        <v>173</v>
      </c>
      <c r="E129" s="227" t="s">
        <v>174</v>
      </c>
      <c r="F129" s="228" t="s">
        <v>175</v>
      </c>
      <c r="G129" s="229" t="s">
        <v>176</v>
      </c>
      <c r="H129" s="230">
        <v>1</v>
      </c>
      <c r="I129" s="231"/>
      <c r="J129" s="232">
        <f>ROUND(I129*H129,2)</f>
        <v>0</v>
      </c>
      <c r="K129" s="228" t="s">
        <v>177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178</v>
      </c>
      <c r="AT129" s="237" t="s">
        <v>173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178</v>
      </c>
      <c r="BM129" s="237" t="s">
        <v>622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175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65" s="2" customFormat="1" ht="16.5" customHeight="1">
      <c r="A131" s="38"/>
      <c r="B131" s="39"/>
      <c r="C131" s="226" t="s">
        <v>188</v>
      </c>
      <c r="D131" s="226" t="s">
        <v>173</v>
      </c>
      <c r="E131" s="227" t="s">
        <v>181</v>
      </c>
      <c r="F131" s="228" t="s">
        <v>182</v>
      </c>
      <c r="G131" s="229" t="s">
        <v>176</v>
      </c>
      <c r="H131" s="230">
        <v>1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178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178</v>
      </c>
      <c r="BM131" s="237" t="s">
        <v>623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182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65" s="2" customFormat="1" ht="16.5" customHeight="1">
      <c r="A133" s="38"/>
      <c r="B133" s="39"/>
      <c r="C133" s="226" t="s">
        <v>169</v>
      </c>
      <c r="D133" s="226" t="s">
        <v>173</v>
      </c>
      <c r="E133" s="227" t="s">
        <v>185</v>
      </c>
      <c r="F133" s="228" t="s">
        <v>186</v>
      </c>
      <c r="G133" s="229" t="s">
        <v>176</v>
      </c>
      <c r="H133" s="230">
        <v>1</v>
      </c>
      <c r="I133" s="231"/>
      <c r="J133" s="232">
        <f>ROUND(I133*H133,2)</f>
        <v>0</v>
      </c>
      <c r="K133" s="228" t="s">
        <v>177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178</v>
      </c>
      <c r="AT133" s="237" t="s">
        <v>173</v>
      </c>
      <c r="AU133" s="237" t="s">
        <v>85</v>
      </c>
      <c r="AY133" s="17" t="s">
        <v>170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178</v>
      </c>
      <c r="BM133" s="237" t="s">
        <v>624</v>
      </c>
    </row>
    <row r="134" spans="1:47" s="2" customFormat="1" ht="12">
      <c r="A134" s="38"/>
      <c r="B134" s="39"/>
      <c r="C134" s="40"/>
      <c r="D134" s="239" t="s">
        <v>180</v>
      </c>
      <c r="E134" s="40"/>
      <c r="F134" s="240" t="s">
        <v>186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180</v>
      </c>
      <c r="AU134" s="17" t="s">
        <v>85</v>
      </c>
    </row>
    <row r="135" spans="1:65" s="2" customFormat="1" ht="24.15" customHeight="1">
      <c r="A135" s="38"/>
      <c r="B135" s="39"/>
      <c r="C135" s="226" t="s">
        <v>198</v>
      </c>
      <c r="D135" s="226" t="s">
        <v>173</v>
      </c>
      <c r="E135" s="227" t="s">
        <v>199</v>
      </c>
      <c r="F135" s="228" t="s">
        <v>200</v>
      </c>
      <c r="G135" s="229" t="s">
        <v>176</v>
      </c>
      <c r="H135" s="230">
        <v>1</v>
      </c>
      <c r="I135" s="231"/>
      <c r="J135" s="232">
        <f>ROUND(I135*H135,2)</f>
        <v>0</v>
      </c>
      <c r="K135" s="228" t="s">
        <v>191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178</v>
      </c>
      <c r="AT135" s="237" t="s">
        <v>173</v>
      </c>
      <c r="AU135" s="237" t="s">
        <v>85</v>
      </c>
      <c r="AY135" s="17" t="s">
        <v>170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178</v>
      </c>
      <c r="BM135" s="237" t="s">
        <v>625</v>
      </c>
    </row>
    <row r="136" spans="1:47" s="2" customFormat="1" ht="12">
      <c r="A136" s="38"/>
      <c r="B136" s="39"/>
      <c r="C136" s="40"/>
      <c r="D136" s="239" t="s">
        <v>180</v>
      </c>
      <c r="E136" s="40"/>
      <c r="F136" s="240" t="s">
        <v>200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180</v>
      </c>
      <c r="AU136" s="17" t="s">
        <v>85</v>
      </c>
    </row>
    <row r="137" spans="1:65" s="2" customFormat="1" ht="16.5" customHeight="1">
      <c r="A137" s="38"/>
      <c r="B137" s="39"/>
      <c r="C137" s="226" t="s">
        <v>202</v>
      </c>
      <c r="D137" s="226" t="s">
        <v>173</v>
      </c>
      <c r="E137" s="227" t="s">
        <v>212</v>
      </c>
      <c r="F137" s="228" t="s">
        <v>213</v>
      </c>
      <c r="G137" s="229" t="s">
        <v>176</v>
      </c>
      <c r="H137" s="230">
        <v>1</v>
      </c>
      <c r="I137" s="231"/>
      <c r="J137" s="232">
        <f>ROUND(I137*H137,2)</f>
        <v>0</v>
      </c>
      <c r="K137" s="228" t="s">
        <v>191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178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178</v>
      </c>
      <c r="BM137" s="237" t="s">
        <v>626</v>
      </c>
    </row>
    <row r="138" spans="1:47" s="2" customFormat="1" ht="12">
      <c r="A138" s="38"/>
      <c r="B138" s="39"/>
      <c r="C138" s="40"/>
      <c r="D138" s="239" t="s">
        <v>180</v>
      </c>
      <c r="E138" s="40"/>
      <c r="F138" s="240" t="s">
        <v>215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180</v>
      </c>
      <c r="AU138" s="17" t="s">
        <v>85</v>
      </c>
    </row>
    <row r="139" spans="1:65" s="2" customFormat="1" ht="21.75" customHeight="1">
      <c r="A139" s="38"/>
      <c r="B139" s="39"/>
      <c r="C139" s="226" t="s">
        <v>207</v>
      </c>
      <c r="D139" s="226" t="s">
        <v>173</v>
      </c>
      <c r="E139" s="227" t="s">
        <v>203</v>
      </c>
      <c r="F139" s="228" t="s">
        <v>204</v>
      </c>
      <c r="G139" s="229" t="s">
        <v>176</v>
      </c>
      <c r="H139" s="230">
        <v>1</v>
      </c>
      <c r="I139" s="231"/>
      <c r="J139" s="232">
        <f>ROUND(I139*H139,2)</f>
        <v>0</v>
      </c>
      <c r="K139" s="228" t="s">
        <v>191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178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178</v>
      </c>
      <c r="BM139" s="237" t="s">
        <v>627</v>
      </c>
    </row>
    <row r="140" spans="1:47" s="2" customFormat="1" ht="12">
      <c r="A140" s="38"/>
      <c r="B140" s="39"/>
      <c r="C140" s="40"/>
      <c r="D140" s="239" t="s">
        <v>180</v>
      </c>
      <c r="E140" s="40"/>
      <c r="F140" s="240" t="s">
        <v>204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180</v>
      </c>
      <c r="AU140" s="17" t="s">
        <v>85</v>
      </c>
    </row>
    <row r="141" spans="1:47" s="2" customFormat="1" ht="12">
      <c r="A141" s="38"/>
      <c r="B141" s="39"/>
      <c r="C141" s="40"/>
      <c r="D141" s="239" t="s">
        <v>193</v>
      </c>
      <c r="E141" s="40"/>
      <c r="F141" s="244" t="s">
        <v>206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193</v>
      </c>
      <c r="AU141" s="17" t="s">
        <v>85</v>
      </c>
    </row>
    <row r="142" spans="1:65" s="2" customFormat="1" ht="16.5" customHeight="1">
      <c r="A142" s="38"/>
      <c r="B142" s="39"/>
      <c r="C142" s="226" t="s">
        <v>211</v>
      </c>
      <c r="D142" s="226" t="s">
        <v>173</v>
      </c>
      <c r="E142" s="227" t="s">
        <v>208</v>
      </c>
      <c r="F142" s="228" t="s">
        <v>209</v>
      </c>
      <c r="G142" s="229" t="s">
        <v>176</v>
      </c>
      <c r="H142" s="230">
        <v>1</v>
      </c>
      <c r="I142" s="231"/>
      <c r="J142" s="232">
        <f>ROUND(I142*H142,2)</f>
        <v>0</v>
      </c>
      <c r="K142" s="228" t="s">
        <v>191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178</v>
      </c>
      <c r="AT142" s="237" t="s">
        <v>173</v>
      </c>
      <c r="AU142" s="237" t="s">
        <v>85</v>
      </c>
      <c r="AY142" s="17" t="s">
        <v>170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178</v>
      </c>
      <c r="BM142" s="237" t="s">
        <v>628</v>
      </c>
    </row>
    <row r="143" spans="1:47" s="2" customFormat="1" ht="12">
      <c r="A143" s="38"/>
      <c r="B143" s="39"/>
      <c r="C143" s="40"/>
      <c r="D143" s="239" t="s">
        <v>180</v>
      </c>
      <c r="E143" s="40"/>
      <c r="F143" s="240" t="s">
        <v>209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180</v>
      </c>
      <c r="AU143" s="17" t="s">
        <v>85</v>
      </c>
    </row>
    <row r="144" spans="1:47" s="2" customFormat="1" ht="12">
      <c r="A144" s="38"/>
      <c r="B144" s="39"/>
      <c r="C144" s="40"/>
      <c r="D144" s="239" t="s">
        <v>193</v>
      </c>
      <c r="E144" s="40"/>
      <c r="F144" s="244" t="s">
        <v>206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193</v>
      </c>
      <c r="AU144" s="17" t="s">
        <v>85</v>
      </c>
    </row>
    <row r="145" spans="1:65" s="2" customFormat="1" ht="16.5" customHeight="1">
      <c r="A145" s="38"/>
      <c r="B145" s="39"/>
      <c r="C145" s="226" t="s">
        <v>216</v>
      </c>
      <c r="D145" s="226" t="s">
        <v>173</v>
      </c>
      <c r="E145" s="227" t="s">
        <v>217</v>
      </c>
      <c r="F145" s="228" t="s">
        <v>218</v>
      </c>
      <c r="G145" s="229" t="s">
        <v>176</v>
      </c>
      <c r="H145" s="230">
        <v>1</v>
      </c>
      <c r="I145" s="231"/>
      <c r="J145" s="232">
        <f>ROUND(I145*H145,2)</f>
        <v>0</v>
      </c>
      <c r="K145" s="228" t="s">
        <v>191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178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178</v>
      </c>
      <c r="BM145" s="237" t="s">
        <v>629</v>
      </c>
    </row>
    <row r="146" spans="1:47" s="2" customFormat="1" ht="12">
      <c r="A146" s="38"/>
      <c r="B146" s="39"/>
      <c r="C146" s="40"/>
      <c r="D146" s="239" t="s">
        <v>180</v>
      </c>
      <c r="E146" s="40"/>
      <c r="F146" s="240" t="s">
        <v>218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180</v>
      </c>
      <c r="AU146" s="17" t="s">
        <v>85</v>
      </c>
    </row>
    <row r="147" spans="1:65" s="2" customFormat="1" ht="16.5" customHeight="1">
      <c r="A147" s="38"/>
      <c r="B147" s="39"/>
      <c r="C147" s="226" t="s">
        <v>220</v>
      </c>
      <c r="D147" s="226" t="s">
        <v>173</v>
      </c>
      <c r="E147" s="227" t="s">
        <v>189</v>
      </c>
      <c r="F147" s="228" t="s">
        <v>190</v>
      </c>
      <c r="G147" s="229" t="s">
        <v>176</v>
      </c>
      <c r="H147" s="230">
        <v>1</v>
      </c>
      <c r="I147" s="231"/>
      <c r="J147" s="232">
        <f>ROUND(I147*H147,2)</f>
        <v>0</v>
      </c>
      <c r="K147" s="228" t="s">
        <v>191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178</v>
      </c>
      <c r="AT147" s="237" t="s">
        <v>173</v>
      </c>
      <c r="AU147" s="237" t="s">
        <v>85</v>
      </c>
      <c r="AY147" s="17" t="s">
        <v>170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178</v>
      </c>
      <c r="BM147" s="237" t="s">
        <v>630</v>
      </c>
    </row>
    <row r="148" spans="1:47" s="2" customFormat="1" ht="12">
      <c r="A148" s="38"/>
      <c r="B148" s="39"/>
      <c r="C148" s="40"/>
      <c r="D148" s="239" t="s">
        <v>180</v>
      </c>
      <c r="E148" s="40"/>
      <c r="F148" s="240" t="s">
        <v>190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180</v>
      </c>
      <c r="AU148" s="17" t="s">
        <v>85</v>
      </c>
    </row>
    <row r="149" spans="1:47" s="2" customFormat="1" ht="12">
      <c r="A149" s="38"/>
      <c r="B149" s="39"/>
      <c r="C149" s="40"/>
      <c r="D149" s="239" t="s">
        <v>193</v>
      </c>
      <c r="E149" s="40"/>
      <c r="F149" s="244" t="s">
        <v>194</v>
      </c>
      <c r="G149" s="40"/>
      <c r="H149" s="40"/>
      <c r="I149" s="241"/>
      <c r="J149" s="40"/>
      <c r="K149" s="40"/>
      <c r="L149" s="44"/>
      <c r="M149" s="245"/>
      <c r="N149" s="246"/>
      <c r="O149" s="247"/>
      <c r="P149" s="247"/>
      <c r="Q149" s="247"/>
      <c r="R149" s="247"/>
      <c r="S149" s="247"/>
      <c r="T149" s="24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193</v>
      </c>
      <c r="AU149" s="17" t="s">
        <v>85</v>
      </c>
    </row>
    <row r="150" spans="1:31" s="2" customFormat="1" ht="6.95" customHeight="1">
      <c r="A150" s="38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121:K1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619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631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ROUND((SUM(BE122:BE224)),2)</f>
        <v>0</v>
      </c>
      <c r="G35" s="38"/>
      <c r="H35" s="38"/>
      <c r="I35" s="164">
        <v>0.21</v>
      </c>
      <c r="J35" s="163">
        <f>ROUND(((SUM(BE122:BE224))*I35),2)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ROUND((SUM(BF122:BF224)),2)</f>
        <v>0</v>
      </c>
      <c r="G36" s="38"/>
      <c r="H36" s="38"/>
      <c r="I36" s="164">
        <v>0.15</v>
      </c>
      <c r="J36" s="163">
        <f>ROUND(((SUM(BF122:BF224))*I36),2)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ROUND((SUM(BG122:BG224)),2)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ROUND((SUM(BH122:BH224)),2)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ROUND((SUM(BI122:BI224)),2)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619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001 - Příprava území - kácení a mýcení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256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257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619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001 - Příprava území - kácení a mýcení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265</v>
      </c>
      <c r="F123" s="213" t="s">
        <v>266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83</v>
      </c>
      <c r="F124" s="224" t="s">
        <v>267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SUM(P125:P224)</f>
        <v>0</v>
      </c>
      <c r="Q124" s="218"/>
      <c r="R124" s="219">
        <f>SUM(R125:R224)</f>
        <v>0</v>
      </c>
      <c r="S124" s="218"/>
      <c r="T124" s="220">
        <f>SUM(T125:T224)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170</v>
      </c>
      <c r="BK124" s="223">
        <f>SUM(BK125:BK224)</f>
        <v>0</v>
      </c>
    </row>
    <row r="125" spans="1:65" s="2" customFormat="1" ht="37.8" customHeight="1">
      <c r="A125" s="38"/>
      <c r="B125" s="39"/>
      <c r="C125" s="226" t="s">
        <v>83</v>
      </c>
      <c r="D125" s="226" t="s">
        <v>173</v>
      </c>
      <c r="E125" s="227" t="s">
        <v>632</v>
      </c>
      <c r="F125" s="228" t="s">
        <v>633</v>
      </c>
      <c r="G125" s="229" t="s">
        <v>270</v>
      </c>
      <c r="H125" s="230">
        <v>10</v>
      </c>
      <c r="I125" s="231"/>
      <c r="J125" s="232">
        <f>ROUND(I125*H125,2)</f>
        <v>0</v>
      </c>
      <c r="K125" s="228" t="s">
        <v>177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188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188</v>
      </c>
      <c r="BM125" s="237" t="s">
        <v>634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635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51" s="13" customFormat="1" ht="12">
      <c r="A127" s="13"/>
      <c r="B127" s="250"/>
      <c r="C127" s="251"/>
      <c r="D127" s="239" t="s">
        <v>273</v>
      </c>
      <c r="E127" s="252" t="s">
        <v>1</v>
      </c>
      <c r="F127" s="253" t="s">
        <v>216</v>
      </c>
      <c r="G127" s="251"/>
      <c r="H127" s="254">
        <v>10</v>
      </c>
      <c r="I127" s="255"/>
      <c r="J127" s="251"/>
      <c r="K127" s="251"/>
      <c r="L127" s="256"/>
      <c r="M127" s="257"/>
      <c r="N127" s="258"/>
      <c r="O127" s="258"/>
      <c r="P127" s="258"/>
      <c r="Q127" s="258"/>
      <c r="R127" s="258"/>
      <c r="S127" s="258"/>
      <c r="T127" s="25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0" t="s">
        <v>273</v>
      </c>
      <c r="AU127" s="260" t="s">
        <v>85</v>
      </c>
      <c r="AV127" s="13" t="s">
        <v>85</v>
      </c>
      <c r="AW127" s="13" t="s">
        <v>32</v>
      </c>
      <c r="AX127" s="13" t="s">
        <v>83</v>
      </c>
      <c r="AY127" s="260" t="s">
        <v>170</v>
      </c>
    </row>
    <row r="128" spans="1:65" s="2" customFormat="1" ht="24.15" customHeight="1">
      <c r="A128" s="38"/>
      <c r="B128" s="39"/>
      <c r="C128" s="226" t="s">
        <v>85</v>
      </c>
      <c r="D128" s="226" t="s">
        <v>173</v>
      </c>
      <c r="E128" s="227" t="s">
        <v>636</v>
      </c>
      <c r="F128" s="228" t="s">
        <v>637</v>
      </c>
      <c r="G128" s="229" t="s">
        <v>469</v>
      </c>
      <c r="H128" s="230">
        <v>3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188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188</v>
      </c>
      <c r="BM128" s="237" t="s">
        <v>638</v>
      </c>
    </row>
    <row r="129" spans="1:47" s="2" customFormat="1" ht="12">
      <c r="A129" s="38"/>
      <c r="B129" s="39"/>
      <c r="C129" s="40"/>
      <c r="D129" s="239" t="s">
        <v>180</v>
      </c>
      <c r="E129" s="40"/>
      <c r="F129" s="240" t="s">
        <v>639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180</v>
      </c>
      <c r="AU129" s="17" t="s">
        <v>85</v>
      </c>
    </row>
    <row r="130" spans="1:51" s="13" customFormat="1" ht="12">
      <c r="A130" s="13"/>
      <c r="B130" s="250"/>
      <c r="C130" s="251"/>
      <c r="D130" s="239" t="s">
        <v>273</v>
      </c>
      <c r="E130" s="252" t="s">
        <v>1</v>
      </c>
      <c r="F130" s="253" t="s">
        <v>184</v>
      </c>
      <c r="G130" s="251"/>
      <c r="H130" s="254">
        <v>3</v>
      </c>
      <c r="I130" s="255"/>
      <c r="J130" s="251"/>
      <c r="K130" s="251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273</v>
      </c>
      <c r="AU130" s="260" t="s">
        <v>85</v>
      </c>
      <c r="AV130" s="13" t="s">
        <v>85</v>
      </c>
      <c r="AW130" s="13" t="s">
        <v>32</v>
      </c>
      <c r="AX130" s="13" t="s">
        <v>83</v>
      </c>
      <c r="AY130" s="260" t="s">
        <v>170</v>
      </c>
    </row>
    <row r="131" spans="1:65" s="2" customFormat="1" ht="24.15" customHeight="1">
      <c r="A131" s="38"/>
      <c r="B131" s="39"/>
      <c r="C131" s="226" t="s">
        <v>184</v>
      </c>
      <c r="D131" s="226" t="s">
        <v>173</v>
      </c>
      <c r="E131" s="227" t="s">
        <v>640</v>
      </c>
      <c r="F131" s="228" t="s">
        <v>641</v>
      </c>
      <c r="G131" s="229" t="s">
        <v>469</v>
      </c>
      <c r="H131" s="230">
        <v>1</v>
      </c>
      <c r="I131" s="231"/>
      <c r="J131" s="232">
        <f>ROUND(I131*H131,2)</f>
        <v>0</v>
      </c>
      <c r="K131" s="228" t="s">
        <v>177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188</v>
      </c>
      <c r="AT131" s="237" t="s">
        <v>173</v>
      </c>
      <c r="AU131" s="237" t="s">
        <v>85</v>
      </c>
      <c r="AY131" s="17" t="s">
        <v>170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188</v>
      </c>
      <c r="BM131" s="237" t="s">
        <v>642</v>
      </c>
    </row>
    <row r="132" spans="1:47" s="2" customFormat="1" ht="12">
      <c r="A132" s="38"/>
      <c r="B132" s="39"/>
      <c r="C132" s="40"/>
      <c r="D132" s="239" t="s">
        <v>180</v>
      </c>
      <c r="E132" s="40"/>
      <c r="F132" s="240" t="s">
        <v>643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180</v>
      </c>
      <c r="AU132" s="17" t="s">
        <v>85</v>
      </c>
    </row>
    <row r="133" spans="1:51" s="13" customFormat="1" ht="12">
      <c r="A133" s="13"/>
      <c r="B133" s="250"/>
      <c r="C133" s="251"/>
      <c r="D133" s="239" t="s">
        <v>273</v>
      </c>
      <c r="E133" s="252" t="s">
        <v>1</v>
      </c>
      <c r="F133" s="253" t="s">
        <v>83</v>
      </c>
      <c r="G133" s="251"/>
      <c r="H133" s="254">
        <v>1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273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24.15" customHeight="1">
      <c r="A134" s="38"/>
      <c r="B134" s="39"/>
      <c r="C134" s="226" t="s">
        <v>188</v>
      </c>
      <c r="D134" s="226" t="s">
        <v>173</v>
      </c>
      <c r="E134" s="227" t="s">
        <v>644</v>
      </c>
      <c r="F134" s="228" t="s">
        <v>645</v>
      </c>
      <c r="G134" s="229" t="s">
        <v>469</v>
      </c>
      <c r="H134" s="230">
        <v>1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188</v>
      </c>
      <c r="BM134" s="237" t="s">
        <v>646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647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51" s="13" customFormat="1" ht="12">
      <c r="A136" s="13"/>
      <c r="B136" s="250"/>
      <c r="C136" s="251"/>
      <c r="D136" s="239" t="s">
        <v>273</v>
      </c>
      <c r="E136" s="252" t="s">
        <v>1</v>
      </c>
      <c r="F136" s="253" t="s">
        <v>83</v>
      </c>
      <c r="G136" s="251"/>
      <c r="H136" s="254">
        <v>1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273</v>
      </c>
      <c r="AU136" s="260" t="s">
        <v>85</v>
      </c>
      <c r="AV136" s="13" t="s">
        <v>85</v>
      </c>
      <c r="AW136" s="13" t="s">
        <v>32</v>
      </c>
      <c r="AX136" s="13" t="s">
        <v>83</v>
      </c>
      <c r="AY136" s="260" t="s">
        <v>170</v>
      </c>
    </row>
    <row r="137" spans="1:65" s="2" customFormat="1" ht="24.15" customHeight="1">
      <c r="A137" s="38"/>
      <c r="B137" s="39"/>
      <c r="C137" s="226" t="s">
        <v>169</v>
      </c>
      <c r="D137" s="226" t="s">
        <v>173</v>
      </c>
      <c r="E137" s="227" t="s">
        <v>648</v>
      </c>
      <c r="F137" s="228" t="s">
        <v>649</v>
      </c>
      <c r="G137" s="229" t="s">
        <v>469</v>
      </c>
      <c r="H137" s="230">
        <v>2</v>
      </c>
      <c r="I137" s="231"/>
      <c r="J137" s="232">
        <f>ROUND(I137*H137,2)</f>
        <v>0</v>
      </c>
      <c r="K137" s="228" t="s">
        <v>177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188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188</v>
      </c>
      <c r="BM137" s="237" t="s">
        <v>650</v>
      </c>
    </row>
    <row r="138" spans="1:47" s="2" customFormat="1" ht="12">
      <c r="A138" s="38"/>
      <c r="B138" s="39"/>
      <c r="C138" s="40"/>
      <c r="D138" s="239" t="s">
        <v>180</v>
      </c>
      <c r="E138" s="40"/>
      <c r="F138" s="240" t="s">
        <v>651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180</v>
      </c>
      <c r="AU138" s="17" t="s">
        <v>85</v>
      </c>
    </row>
    <row r="139" spans="1:51" s="13" customFormat="1" ht="12">
      <c r="A139" s="13"/>
      <c r="B139" s="250"/>
      <c r="C139" s="251"/>
      <c r="D139" s="239" t="s">
        <v>273</v>
      </c>
      <c r="E139" s="252" t="s">
        <v>1</v>
      </c>
      <c r="F139" s="253" t="s">
        <v>85</v>
      </c>
      <c r="G139" s="251"/>
      <c r="H139" s="254">
        <v>2</v>
      </c>
      <c r="I139" s="255"/>
      <c r="J139" s="251"/>
      <c r="K139" s="251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273</v>
      </c>
      <c r="AU139" s="260" t="s">
        <v>85</v>
      </c>
      <c r="AV139" s="13" t="s">
        <v>85</v>
      </c>
      <c r="AW139" s="13" t="s">
        <v>32</v>
      </c>
      <c r="AX139" s="13" t="s">
        <v>83</v>
      </c>
      <c r="AY139" s="260" t="s">
        <v>170</v>
      </c>
    </row>
    <row r="140" spans="1:65" s="2" customFormat="1" ht="24.15" customHeight="1">
      <c r="A140" s="38"/>
      <c r="B140" s="39"/>
      <c r="C140" s="226" t="s">
        <v>198</v>
      </c>
      <c r="D140" s="226" t="s">
        <v>173</v>
      </c>
      <c r="E140" s="227" t="s">
        <v>652</v>
      </c>
      <c r="F140" s="228" t="s">
        <v>653</v>
      </c>
      <c r="G140" s="229" t="s">
        <v>469</v>
      </c>
      <c r="H140" s="230">
        <v>1</v>
      </c>
      <c r="I140" s="231"/>
      <c r="J140" s="232">
        <f>ROUND(I140*H140,2)</f>
        <v>0</v>
      </c>
      <c r="K140" s="228" t="s">
        <v>177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188</v>
      </c>
      <c r="AT140" s="237" t="s">
        <v>173</v>
      </c>
      <c r="AU140" s="237" t="s">
        <v>85</v>
      </c>
      <c r="AY140" s="17" t="s">
        <v>170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188</v>
      </c>
      <c r="BM140" s="237" t="s">
        <v>654</v>
      </c>
    </row>
    <row r="141" spans="1:47" s="2" customFormat="1" ht="12">
      <c r="A141" s="38"/>
      <c r="B141" s="39"/>
      <c r="C141" s="40"/>
      <c r="D141" s="239" t="s">
        <v>180</v>
      </c>
      <c r="E141" s="40"/>
      <c r="F141" s="240" t="s">
        <v>655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180</v>
      </c>
      <c r="AU141" s="17" t="s">
        <v>85</v>
      </c>
    </row>
    <row r="142" spans="1:51" s="13" customFormat="1" ht="12">
      <c r="A142" s="13"/>
      <c r="B142" s="250"/>
      <c r="C142" s="251"/>
      <c r="D142" s="239" t="s">
        <v>273</v>
      </c>
      <c r="E142" s="252" t="s">
        <v>1</v>
      </c>
      <c r="F142" s="253" t="s">
        <v>83</v>
      </c>
      <c r="G142" s="251"/>
      <c r="H142" s="254">
        <v>1</v>
      </c>
      <c r="I142" s="255"/>
      <c r="J142" s="251"/>
      <c r="K142" s="251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273</v>
      </c>
      <c r="AU142" s="260" t="s">
        <v>85</v>
      </c>
      <c r="AV142" s="13" t="s">
        <v>85</v>
      </c>
      <c r="AW142" s="13" t="s">
        <v>32</v>
      </c>
      <c r="AX142" s="13" t="s">
        <v>83</v>
      </c>
      <c r="AY142" s="260" t="s">
        <v>170</v>
      </c>
    </row>
    <row r="143" spans="1:65" s="2" customFormat="1" ht="21.75" customHeight="1">
      <c r="A143" s="38"/>
      <c r="B143" s="39"/>
      <c r="C143" s="226" t="s">
        <v>202</v>
      </c>
      <c r="D143" s="226" t="s">
        <v>173</v>
      </c>
      <c r="E143" s="227" t="s">
        <v>656</v>
      </c>
      <c r="F143" s="228" t="s">
        <v>657</v>
      </c>
      <c r="G143" s="229" t="s">
        <v>270</v>
      </c>
      <c r="H143" s="230">
        <v>10</v>
      </c>
      <c r="I143" s="231"/>
      <c r="J143" s="232">
        <f>ROUND(I143*H143,2)</f>
        <v>0</v>
      </c>
      <c r="K143" s="228" t="s">
        <v>177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188</v>
      </c>
      <c r="AT143" s="237" t="s">
        <v>173</v>
      </c>
      <c r="AU143" s="237" t="s">
        <v>85</v>
      </c>
      <c r="AY143" s="17" t="s">
        <v>170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188</v>
      </c>
      <c r="BM143" s="237" t="s">
        <v>658</v>
      </c>
    </row>
    <row r="144" spans="1:47" s="2" customFormat="1" ht="12">
      <c r="A144" s="38"/>
      <c r="B144" s="39"/>
      <c r="C144" s="40"/>
      <c r="D144" s="239" t="s">
        <v>180</v>
      </c>
      <c r="E144" s="40"/>
      <c r="F144" s="240" t="s">
        <v>659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180</v>
      </c>
      <c r="AU144" s="17" t="s">
        <v>85</v>
      </c>
    </row>
    <row r="145" spans="1:51" s="13" customFormat="1" ht="12">
      <c r="A145" s="13"/>
      <c r="B145" s="250"/>
      <c r="C145" s="251"/>
      <c r="D145" s="239" t="s">
        <v>273</v>
      </c>
      <c r="E145" s="252" t="s">
        <v>1</v>
      </c>
      <c r="F145" s="253" t="s">
        <v>216</v>
      </c>
      <c r="G145" s="251"/>
      <c r="H145" s="254">
        <v>10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273</v>
      </c>
      <c r="AU145" s="260" t="s">
        <v>85</v>
      </c>
      <c r="AV145" s="13" t="s">
        <v>85</v>
      </c>
      <c r="AW145" s="13" t="s">
        <v>32</v>
      </c>
      <c r="AX145" s="13" t="s">
        <v>83</v>
      </c>
      <c r="AY145" s="260" t="s">
        <v>170</v>
      </c>
    </row>
    <row r="146" spans="1:65" s="2" customFormat="1" ht="16.5" customHeight="1">
      <c r="A146" s="38"/>
      <c r="B146" s="39"/>
      <c r="C146" s="226" t="s">
        <v>207</v>
      </c>
      <c r="D146" s="226" t="s">
        <v>173</v>
      </c>
      <c r="E146" s="227" t="s">
        <v>660</v>
      </c>
      <c r="F146" s="228" t="s">
        <v>661</v>
      </c>
      <c r="G146" s="229" t="s">
        <v>469</v>
      </c>
      <c r="H146" s="230">
        <v>3</v>
      </c>
      <c r="I146" s="231"/>
      <c r="J146" s="232">
        <f>ROUND(I146*H146,2)</f>
        <v>0</v>
      </c>
      <c r="K146" s="228" t="s">
        <v>584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188</v>
      </c>
      <c r="AT146" s="237" t="s">
        <v>173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188</v>
      </c>
      <c r="BM146" s="237" t="s">
        <v>662</v>
      </c>
    </row>
    <row r="147" spans="1:47" s="2" customFormat="1" ht="12">
      <c r="A147" s="38"/>
      <c r="B147" s="39"/>
      <c r="C147" s="40"/>
      <c r="D147" s="239" t="s">
        <v>180</v>
      </c>
      <c r="E147" s="40"/>
      <c r="F147" s="240" t="s">
        <v>663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180</v>
      </c>
      <c r="AU147" s="17" t="s">
        <v>85</v>
      </c>
    </row>
    <row r="148" spans="1:51" s="13" customFormat="1" ht="12">
      <c r="A148" s="13"/>
      <c r="B148" s="250"/>
      <c r="C148" s="251"/>
      <c r="D148" s="239" t="s">
        <v>273</v>
      </c>
      <c r="E148" s="252" t="s">
        <v>1</v>
      </c>
      <c r="F148" s="253" t="s">
        <v>184</v>
      </c>
      <c r="G148" s="251"/>
      <c r="H148" s="254">
        <v>3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273</v>
      </c>
      <c r="AU148" s="260" t="s">
        <v>85</v>
      </c>
      <c r="AV148" s="13" t="s">
        <v>85</v>
      </c>
      <c r="AW148" s="13" t="s">
        <v>32</v>
      </c>
      <c r="AX148" s="13" t="s">
        <v>83</v>
      </c>
      <c r="AY148" s="260" t="s">
        <v>170</v>
      </c>
    </row>
    <row r="149" spans="1:65" s="2" customFormat="1" ht="16.5" customHeight="1">
      <c r="A149" s="38"/>
      <c r="B149" s="39"/>
      <c r="C149" s="226" t="s">
        <v>211</v>
      </c>
      <c r="D149" s="226" t="s">
        <v>173</v>
      </c>
      <c r="E149" s="227" t="s">
        <v>664</v>
      </c>
      <c r="F149" s="228" t="s">
        <v>665</v>
      </c>
      <c r="G149" s="229" t="s">
        <v>469</v>
      </c>
      <c r="H149" s="230">
        <v>1</v>
      </c>
      <c r="I149" s="231"/>
      <c r="J149" s="232">
        <f>ROUND(I149*H149,2)</f>
        <v>0</v>
      </c>
      <c r="K149" s="228" t="s">
        <v>177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188</v>
      </c>
      <c r="AT149" s="237" t="s">
        <v>173</v>
      </c>
      <c r="AU149" s="237" t="s">
        <v>85</v>
      </c>
      <c r="AY149" s="17" t="s">
        <v>170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188</v>
      </c>
      <c r="BM149" s="237" t="s">
        <v>666</v>
      </c>
    </row>
    <row r="150" spans="1:47" s="2" customFormat="1" ht="12">
      <c r="A150" s="38"/>
      <c r="B150" s="39"/>
      <c r="C150" s="40"/>
      <c r="D150" s="239" t="s">
        <v>180</v>
      </c>
      <c r="E150" s="40"/>
      <c r="F150" s="240" t="s">
        <v>667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180</v>
      </c>
      <c r="AU150" s="17" t="s">
        <v>85</v>
      </c>
    </row>
    <row r="151" spans="1:51" s="13" customFormat="1" ht="12">
      <c r="A151" s="13"/>
      <c r="B151" s="250"/>
      <c r="C151" s="251"/>
      <c r="D151" s="239" t="s">
        <v>273</v>
      </c>
      <c r="E151" s="252" t="s">
        <v>1</v>
      </c>
      <c r="F151" s="253" t="s">
        <v>83</v>
      </c>
      <c r="G151" s="251"/>
      <c r="H151" s="254">
        <v>1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273</v>
      </c>
      <c r="AU151" s="260" t="s">
        <v>85</v>
      </c>
      <c r="AV151" s="13" t="s">
        <v>85</v>
      </c>
      <c r="AW151" s="13" t="s">
        <v>32</v>
      </c>
      <c r="AX151" s="13" t="s">
        <v>83</v>
      </c>
      <c r="AY151" s="260" t="s">
        <v>170</v>
      </c>
    </row>
    <row r="152" spans="1:65" s="2" customFormat="1" ht="16.5" customHeight="1">
      <c r="A152" s="38"/>
      <c r="B152" s="39"/>
      <c r="C152" s="226" t="s">
        <v>216</v>
      </c>
      <c r="D152" s="226" t="s">
        <v>173</v>
      </c>
      <c r="E152" s="227" t="s">
        <v>668</v>
      </c>
      <c r="F152" s="228" t="s">
        <v>669</v>
      </c>
      <c r="G152" s="229" t="s">
        <v>469</v>
      </c>
      <c r="H152" s="230">
        <v>1</v>
      </c>
      <c r="I152" s="231"/>
      <c r="J152" s="232">
        <f>ROUND(I152*H152,2)</f>
        <v>0</v>
      </c>
      <c r="K152" s="228" t="s">
        <v>177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188</v>
      </c>
      <c r="AT152" s="237" t="s">
        <v>173</v>
      </c>
      <c r="AU152" s="237" t="s">
        <v>85</v>
      </c>
      <c r="AY152" s="17" t="s">
        <v>170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188</v>
      </c>
      <c r="BM152" s="237" t="s">
        <v>670</v>
      </c>
    </row>
    <row r="153" spans="1:47" s="2" customFormat="1" ht="12">
      <c r="A153" s="38"/>
      <c r="B153" s="39"/>
      <c r="C153" s="40"/>
      <c r="D153" s="239" t="s">
        <v>180</v>
      </c>
      <c r="E153" s="40"/>
      <c r="F153" s="240" t="s">
        <v>671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180</v>
      </c>
      <c r="AU153" s="17" t="s">
        <v>85</v>
      </c>
    </row>
    <row r="154" spans="1:51" s="13" customFormat="1" ht="12">
      <c r="A154" s="13"/>
      <c r="B154" s="250"/>
      <c r="C154" s="251"/>
      <c r="D154" s="239" t="s">
        <v>273</v>
      </c>
      <c r="E154" s="252" t="s">
        <v>1</v>
      </c>
      <c r="F154" s="253" t="s">
        <v>83</v>
      </c>
      <c r="G154" s="251"/>
      <c r="H154" s="254">
        <v>1</v>
      </c>
      <c r="I154" s="255"/>
      <c r="J154" s="251"/>
      <c r="K154" s="251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273</v>
      </c>
      <c r="AU154" s="260" t="s">
        <v>85</v>
      </c>
      <c r="AV154" s="13" t="s">
        <v>85</v>
      </c>
      <c r="AW154" s="13" t="s">
        <v>32</v>
      </c>
      <c r="AX154" s="13" t="s">
        <v>83</v>
      </c>
      <c r="AY154" s="260" t="s">
        <v>170</v>
      </c>
    </row>
    <row r="155" spans="1:65" s="2" customFormat="1" ht="16.5" customHeight="1">
      <c r="A155" s="38"/>
      <c r="B155" s="39"/>
      <c r="C155" s="226" t="s">
        <v>220</v>
      </c>
      <c r="D155" s="226" t="s">
        <v>173</v>
      </c>
      <c r="E155" s="227" t="s">
        <v>672</v>
      </c>
      <c r="F155" s="228" t="s">
        <v>673</v>
      </c>
      <c r="G155" s="229" t="s">
        <v>469</v>
      </c>
      <c r="H155" s="230">
        <v>2</v>
      </c>
      <c r="I155" s="231"/>
      <c r="J155" s="232">
        <f>ROUND(I155*H155,2)</f>
        <v>0</v>
      </c>
      <c r="K155" s="228" t="s">
        <v>177</v>
      </c>
      <c r="L155" s="44"/>
      <c r="M155" s="233" t="s">
        <v>1</v>
      </c>
      <c r="N155" s="234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188</v>
      </c>
      <c r="AT155" s="237" t="s">
        <v>173</v>
      </c>
      <c r="AU155" s="237" t="s">
        <v>85</v>
      </c>
      <c r="AY155" s="17" t="s">
        <v>170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188</v>
      </c>
      <c r="BM155" s="237" t="s">
        <v>674</v>
      </c>
    </row>
    <row r="156" spans="1:47" s="2" customFormat="1" ht="12">
      <c r="A156" s="38"/>
      <c r="B156" s="39"/>
      <c r="C156" s="40"/>
      <c r="D156" s="239" t="s">
        <v>180</v>
      </c>
      <c r="E156" s="40"/>
      <c r="F156" s="240" t="s">
        <v>675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180</v>
      </c>
      <c r="AU156" s="17" t="s">
        <v>85</v>
      </c>
    </row>
    <row r="157" spans="1:51" s="13" customFormat="1" ht="12">
      <c r="A157" s="13"/>
      <c r="B157" s="250"/>
      <c r="C157" s="251"/>
      <c r="D157" s="239" t="s">
        <v>273</v>
      </c>
      <c r="E157" s="252" t="s">
        <v>1</v>
      </c>
      <c r="F157" s="253" t="s">
        <v>85</v>
      </c>
      <c r="G157" s="251"/>
      <c r="H157" s="254">
        <v>2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273</v>
      </c>
      <c r="AU157" s="260" t="s">
        <v>85</v>
      </c>
      <c r="AV157" s="13" t="s">
        <v>85</v>
      </c>
      <c r="AW157" s="13" t="s">
        <v>32</v>
      </c>
      <c r="AX157" s="13" t="s">
        <v>83</v>
      </c>
      <c r="AY157" s="260" t="s">
        <v>170</v>
      </c>
    </row>
    <row r="158" spans="1:65" s="2" customFormat="1" ht="16.5" customHeight="1">
      <c r="A158" s="38"/>
      <c r="B158" s="39"/>
      <c r="C158" s="226" t="s">
        <v>335</v>
      </c>
      <c r="D158" s="226" t="s">
        <v>173</v>
      </c>
      <c r="E158" s="227" t="s">
        <v>676</v>
      </c>
      <c r="F158" s="228" t="s">
        <v>677</v>
      </c>
      <c r="G158" s="229" t="s">
        <v>469</v>
      </c>
      <c r="H158" s="230">
        <v>1</v>
      </c>
      <c r="I158" s="231"/>
      <c r="J158" s="232">
        <f>ROUND(I158*H158,2)</f>
        <v>0</v>
      </c>
      <c r="K158" s="228" t="s">
        <v>177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188</v>
      </c>
      <c r="AT158" s="237" t="s">
        <v>173</v>
      </c>
      <c r="AU158" s="237" t="s">
        <v>85</v>
      </c>
      <c r="AY158" s="17" t="s">
        <v>170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188</v>
      </c>
      <c r="BM158" s="237" t="s">
        <v>678</v>
      </c>
    </row>
    <row r="159" spans="1:47" s="2" customFormat="1" ht="12">
      <c r="A159" s="38"/>
      <c r="B159" s="39"/>
      <c r="C159" s="40"/>
      <c r="D159" s="239" t="s">
        <v>180</v>
      </c>
      <c r="E159" s="40"/>
      <c r="F159" s="240" t="s">
        <v>679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180</v>
      </c>
      <c r="AU159" s="17" t="s">
        <v>85</v>
      </c>
    </row>
    <row r="160" spans="1:51" s="13" customFormat="1" ht="12">
      <c r="A160" s="13"/>
      <c r="B160" s="250"/>
      <c r="C160" s="251"/>
      <c r="D160" s="239" t="s">
        <v>273</v>
      </c>
      <c r="E160" s="252" t="s">
        <v>1</v>
      </c>
      <c r="F160" s="253" t="s">
        <v>83</v>
      </c>
      <c r="G160" s="251"/>
      <c r="H160" s="254">
        <v>1</v>
      </c>
      <c r="I160" s="255"/>
      <c r="J160" s="251"/>
      <c r="K160" s="251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273</v>
      </c>
      <c r="AU160" s="260" t="s">
        <v>85</v>
      </c>
      <c r="AV160" s="13" t="s">
        <v>85</v>
      </c>
      <c r="AW160" s="13" t="s">
        <v>32</v>
      </c>
      <c r="AX160" s="13" t="s">
        <v>83</v>
      </c>
      <c r="AY160" s="260" t="s">
        <v>170</v>
      </c>
    </row>
    <row r="161" spans="1:65" s="2" customFormat="1" ht="24.15" customHeight="1">
      <c r="A161" s="38"/>
      <c r="B161" s="39"/>
      <c r="C161" s="226" t="s">
        <v>340</v>
      </c>
      <c r="D161" s="226" t="s">
        <v>173</v>
      </c>
      <c r="E161" s="227" t="s">
        <v>680</v>
      </c>
      <c r="F161" s="228" t="s">
        <v>681</v>
      </c>
      <c r="G161" s="229" t="s">
        <v>469</v>
      </c>
      <c r="H161" s="230">
        <v>3</v>
      </c>
      <c r="I161" s="231"/>
      <c r="J161" s="232">
        <f>ROUND(I161*H161,2)</f>
        <v>0</v>
      </c>
      <c r="K161" s="228" t="s">
        <v>191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188</v>
      </c>
      <c r="AT161" s="237" t="s">
        <v>173</v>
      </c>
      <c r="AU161" s="237" t="s">
        <v>85</v>
      </c>
      <c r="AY161" s="17" t="s">
        <v>170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188</v>
      </c>
      <c r="BM161" s="237" t="s">
        <v>682</v>
      </c>
    </row>
    <row r="162" spans="1:47" s="2" customFormat="1" ht="12">
      <c r="A162" s="38"/>
      <c r="B162" s="39"/>
      <c r="C162" s="40"/>
      <c r="D162" s="239" t="s">
        <v>180</v>
      </c>
      <c r="E162" s="40"/>
      <c r="F162" s="240" t="s">
        <v>683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180</v>
      </c>
      <c r="AU162" s="17" t="s">
        <v>85</v>
      </c>
    </row>
    <row r="163" spans="1:47" s="2" customFormat="1" ht="12">
      <c r="A163" s="38"/>
      <c r="B163" s="39"/>
      <c r="C163" s="40"/>
      <c r="D163" s="239" t="s">
        <v>193</v>
      </c>
      <c r="E163" s="40"/>
      <c r="F163" s="244" t="s">
        <v>312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193</v>
      </c>
      <c r="AU163" s="17" t="s">
        <v>85</v>
      </c>
    </row>
    <row r="164" spans="1:51" s="13" customFormat="1" ht="12">
      <c r="A164" s="13"/>
      <c r="B164" s="250"/>
      <c r="C164" s="251"/>
      <c r="D164" s="239" t="s">
        <v>273</v>
      </c>
      <c r="E164" s="252" t="s">
        <v>1</v>
      </c>
      <c r="F164" s="253" t="s">
        <v>184</v>
      </c>
      <c r="G164" s="251"/>
      <c r="H164" s="254">
        <v>3</v>
      </c>
      <c r="I164" s="255"/>
      <c r="J164" s="251"/>
      <c r="K164" s="251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273</v>
      </c>
      <c r="AU164" s="260" t="s">
        <v>85</v>
      </c>
      <c r="AV164" s="13" t="s">
        <v>85</v>
      </c>
      <c r="AW164" s="13" t="s">
        <v>32</v>
      </c>
      <c r="AX164" s="13" t="s">
        <v>83</v>
      </c>
      <c r="AY164" s="260" t="s">
        <v>170</v>
      </c>
    </row>
    <row r="165" spans="1:65" s="2" customFormat="1" ht="24.15" customHeight="1">
      <c r="A165" s="38"/>
      <c r="B165" s="39"/>
      <c r="C165" s="226" t="s">
        <v>347</v>
      </c>
      <c r="D165" s="226" t="s">
        <v>173</v>
      </c>
      <c r="E165" s="227" t="s">
        <v>684</v>
      </c>
      <c r="F165" s="228" t="s">
        <v>685</v>
      </c>
      <c r="G165" s="229" t="s">
        <v>469</v>
      </c>
      <c r="H165" s="230">
        <v>1</v>
      </c>
      <c r="I165" s="231"/>
      <c r="J165" s="232">
        <f>ROUND(I165*H165,2)</f>
        <v>0</v>
      </c>
      <c r="K165" s="228" t="s">
        <v>191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188</v>
      </c>
      <c r="AT165" s="237" t="s">
        <v>173</v>
      </c>
      <c r="AU165" s="237" t="s">
        <v>85</v>
      </c>
      <c r="AY165" s="17" t="s">
        <v>170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188</v>
      </c>
      <c r="BM165" s="237" t="s">
        <v>686</v>
      </c>
    </row>
    <row r="166" spans="1:47" s="2" customFormat="1" ht="12">
      <c r="A166" s="38"/>
      <c r="B166" s="39"/>
      <c r="C166" s="40"/>
      <c r="D166" s="239" t="s">
        <v>180</v>
      </c>
      <c r="E166" s="40"/>
      <c r="F166" s="240" t="s">
        <v>687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180</v>
      </c>
      <c r="AU166" s="17" t="s">
        <v>85</v>
      </c>
    </row>
    <row r="167" spans="1:47" s="2" customFormat="1" ht="12">
      <c r="A167" s="38"/>
      <c r="B167" s="39"/>
      <c r="C167" s="40"/>
      <c r="D167" s="239" t="s">
        <v>193</v>
      </c>
      <c r="E167" s="40"/>
      <c r="F167" s="244" t="s">
        <v>312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193</v>
      </c>
      <c r="AU167" s="17" t="s">
        <v>85</v>
      </c>
    </row>
    <row r="168" spans="1:51" s="13" customFormat="1" ht="12">
      <c r="A168" s="13"/>
      <c r="B168" s="250"/>
      <c r="C168" s="251"/>
      <c r="D168" s="239" t="s">
        <v>273</v>
      </c>
      <c r="E168" s="252" t="s">
        <v>1</v>
      </c>
      <c r="F168" s="253" t="s">
        <v>83</v>
      </c>
      <c r="G168" s="251"/>
      <c r="H168" s="254">
        <v>1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273</v>
      </c>
      <c r="AU168" s="260" t="s">
        <v>85</v>
      </c>
      <c r="AV168" s="13" t="s">
        <v>85</v>
      </c>
      <c r="AW168" s="13" t="s">
        <v>32</v>
      </c>
      <c r="AX168" s="13" t="s">
        <v>83</v>
      </c>
      <c r="AY168" s="260" t="s">
        <v>170</v>
      </c>
    </row>
    <row r="169" spans="1:65" s="2" customFormat="1" ht="24.15" customHeight="1">
      <c r="A169" s="38"/>
      <c r="B169" s="39"/>
      <c r="C169" s="226" t="s">
        <v>8</v>
      </c>
      <c r="D169" s="226" t="s">
        <v>173</v>
      </c>
      <c r="E169" s="227" t="s">
        <v>688</v>
      </c>
      <c r="F169" s="228" t="s">
        <v>689</v>
      </c>
      <c r="G169" s="229" t="s">
        <v>469</v>
      </c>
      <c r="H169" s="230">
        <v>1</v>
      </c>
      <c r="I169" s="231"/>
      <c r="J169" s="232">
        <f>ROUND(I169*H169,2)</f>
        <v>0</v>
      </c>
      <c r="K169" s="228" t="s">
        <v>191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188</v>
      </c>
      <c r="AT169" s="237" t="s">
        <v>173</v>
      </c>
      <c r="AU169" s="237" t="s">
        <v>85</v>
      </c>
      <c r="AY169" s="17" t="s">
        <v>170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188</v>
      </c>
      <c r="BM169" s="237" t="s">
        <v>690</v>
      </c>
    </row>
    <row r="170" spans="1:47" s="2" customFormat="1" ht="12">
      <c r="A170" s="38"/>
      <c r="B170" s="39"/>
      <c r="C170" s="40"/>
      <c r="D170" s="239" t="s">
        <v>180</v>
      </c>
      <c r="E170" s="40"/>
      <c r="F170" s="240" t="s">
        <v>691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180</v>
      </c>
      <c r="AU170" s="17" t="s">
        <v>85</v>
      </c>
    </row>
    <row r="171" spans="1:47" s="2" customFormat="1" ht="12">
      <c r="A171" s="38"/>
      <c r="B171" s="39"/>
      <c r="C171" s="40"/>
      <c r="D171" s="239" t="s">
        <v>193</v>
      </c>
      <c r="E171" s="40"/>
      <c r="F171" s="244" t="s">
        <v>312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193</v>
      </c>
      <c r="AU171" s="17" t="s">
        <v>85</v>
      </c>
    </row>
    <row r="172" spans="1:51" s="13" customFormat="1" ht="12">
      <c r="A172" s="13"/>
      <c r="B172" s="250"/>
      <c r="C172" s="251"/>
      <c r="D172" s="239" t="s">
        <v>273</v>
      </c>
      <c r="E172" s="252" t="s">
        <v>1</v>
      </c>
      <c r="F172" s="253" t="s">
        <v>83</v>
      </c>
      <c r="G172" s="251"/>
      <c r="H172" s="254">
        <v>1</v>
      </c>
      <c r="I172" s="255"/>
      <c r="J172" s="251"/>
      <c r="K172" s="251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273</v>
      </c>
      <c r="AU172" s="260" t="s">
        <v>85</v>
      </c>
      <c r="AV172" s="13" t="s">
        <v>85</v>
      </c>
      <c r="AW172" s="13" t="s">
        <v>32</v>
      </c>
      <c r="AX172" s="13" t="s">
        <v>83</v>
      </c>
      <c r="AY172" s="260" t="s">
        <v>170</v>
      </c>
    </row>
    <row r="173" spans="1:65" s="2" customFormat="1" ht="24.15" customHeight="1">
      <c r="A173" s="38"/>
      <c r="B173" s="39"/>
      <c r="C173" s="226" t="s">
        <v>358</v>
      </c>
      <c r="D173" s="226" t="s">
        <v>173</v>
      </c>
      <c r="E173" s="227" t="s">
        <v>692</v>
      </c>
      <c r="F173" s="228" t="s">
        <v>693</v>
      </c>
      <c r="G173" s="229" t="s">
        <v>469</v>
      </c>
      <c r="H173" s="230">
        <v>2</v>
      </c>
      <c r="I173" s="231"/>
      <c r="J173" s="232">
        <f>ROUND(I173*H173,2)</f>
        <v>0</v>
      </c>
      <c r="K173" s="228" t="s">
        <v>191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188</v>
      </c>
      <c r="AT173" s="237" t="s">
        <v>173</v>
      </c>
      <c r="AU173" s="237" t="s">
        <v>85</v>
      </c>
      <c r="AY173" s="17" t="s">
        <v>170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188</v>
      </c>
      <c r="BM173" s="237" t="s">
        <v>694</v>
      </c>
    </row>
    <row r="174" spans="1:47" s="2" customFormat="1" ht="12">
      <c r="A174" s="38"/>
      <c r="B174" s="39"/>
      <c r="C174" s="40"/>
      <c r="D174" s="239" t="s">
        <v>180</v>
      </c>
      <c r="E174" s="40"/>
      <c r="F174" s="240" t="s">
        <v>695</v>
      </c>
      <c r="G174" s="40"/>
      <c r="H174" s="40"/>
      <c r="I174" s="241"/>
      <c r="J174" s="40"/>
      <c r="K174" s="40"/>
      <c r="L174" s="44"/>
      <c r="M174" s="242"/>
      <c r="N174" s="24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180</v>
      </c>
      <c r="AU174" s="17" t="s">
        <v>85</v>
      </c>
    </row>
    <row r="175" spans="1:47" s="2" customFormat="1" ht="12">
      <c r="A175" s="38"/>
      <c r="B175" s="39"/>
      <c r="C175" s="40"/>
      <c r="D175" s="239" t="s">
        <v>193</v>
      </c>
      <c r="E175" s="40"/>
      <c r="F175" s="244" t="s">
        <v>312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193</v>
      </c>
      <c r="AU175" s="17" t="s">
        <v>85</v>
      </c>
    </row>
    <row r="176" spans="1:51" s="13" customFormat="1" ht="12">
      <c r="A176" s="13"/>
      <c r="B176" s="250"/>
      <c r="C176" s="251"/>
      <c r="D176" s="239" t="s">
        <v>273</v>
      </c>
      <c r="E176" s="252" t="s">
        <v>1</v>
      </c>
      <c r="F176" s="253" t="s">
        <v>85</v>
      </c>
      <c r="G176" s="251"/>
      <c r="H176" s="254">
        <v>2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273</v>
      </c>
      <c r="AU176" s="260" t="s">
        <v>85</v>
      </c>
      <c r="AV176" s="13" t="s">
        <v>85</v>
      </c>
      <c r="AW176" s="13" t="s">
        <v>32</v>
      </c>
      <c r="AX176" s="13" t="s">
        <v>83</v>
      </c>
      <c r="AY176" s="260" t="s">
        <v>170</v>
      </c>
    </row>
    <row r="177" spans="1:65" s="2" customFormat="1" ht="24.15" customHeight="1">
      <c r="A177" s="38"/>
      <c r="B177" s="39"/>
      <c r="C177" s="226" t="s">
        <v>363</v>
      </c>
      <c r="D177" s="226" t="s">
        <v>173</v>
      </c>
      <c r="E177" s="227" t="s">
        <v>696</v>
      </c>
      <c r="F177" s="228" t="s">
        <v>697</v>
      </c>
      <c r="G177" s="229" t="s">
        <v>469</v>
      </c>
      <c r="H177" s="230">
        <v>3</v>
      </c>
      <c r="I177" s="231"/>
      <c r="J177" s="232">
        <f>ROUND(I177*H177,2)</f>
        <v>0</v>
      </c>
      <c r="K177" s="228" t="s">
        <v>191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188</v>
      </c>
      <c r="AT177" s="237" t="s">
        <v>173</v>
      </c>
      <c r="AU177" s="237" t="s">
        <v>85</v>
      </c>
      <c r="AY177" s="17" t="s">
        <v>170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188</v>
      </c>
      <c r="BM177" s="237" t="s">
        <v>698</v>
      </c>
    </row>
    <row r="178" spans="1:47" s="2" customFormat="1" ht="12">
      <c r="A178" s="38"/>
      <c r="B178" s="39"/>
      <c r="C178" s="40"/>
      <c r="D178" s="239" t="s">
        <v>180</v>
      </c>
      <c r="E178" s="40"/>
      <c r="F178" s="240" t="s">
        <v>699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180</v>
      </c>
      <c r="AU178" s="17" t="s">
        <v>85</v>
      </c>
    </row>
    <row r="179" spans="1:47" s="2" customFormat="1" ht="12">
      <c r="A179" s="38"/>
      <c r="B179" s="39"/>
      <c r="C179" s="40"/>
      <c r="D179" s="239" t="s">
        <v>193</v>
      </c>
      <c r="E179" s="40"/>
      <c r="F179" s="244" t="s">
        <v>312</v>
      </c>
      <c r="G179" s="40"/>
      <c r="H179" s="40"/>
      <c r="I179" s="241"/>
      <c r="J179" s="40"/>
      <c r="K179" s="40"/>
      <c r="L179" s="44"/>
      <c r="M179" s="242"/>
      <c r="N179" s="24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193</v>
      </c>
      <c r="AU179" s="17" t="s">
        <v>85</v>
      </c>
    </row>
    <row r="180" spans="1:51" s="13" customFormat="1" ht="12">
      <c r="A180" s="13"/>
      <c r="B180" s="250"/>
      <c r="C180" s="251"/>
      <c r="D180" s="239" t="s">
        <v>273</v>
      </c>
      <c r="E180" s="252" t="s">
        <v>1</v>
      </c>
      <c r="F180" s="253" t="s">
        <v>184</v>
      </c>
      <c r="G180" s="251"/>
      <c r="H180" s="254">
        <v>3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273</v>
      </c>
      <c r="AU180" s="260" t="s">
        <v>85</v>
      </c>
      <c r="AV180" s="13" t="s">
        <v>85</v>
      </c>
      <c r="AW180" s="13" t="s">
        <v>32</v>
      </c>
      <c r="AX180" s="13" t="s">
        <v>83</v>
      </c>
      <c r="AY180" s="260" t="s">
        <v>170</v>
      </c>
    </row>
    <row r="181" spans="1:65" s="2" customFormat="1" ht="24.15" customHeight="1">
      <c r="A181" s="38"/>
      <c r="B181" s="39"/>
      <c r="C181" s="226" t="s">
        <v>370</v>
      </c>
      <c r="D181" s="226" t="s">
        <v>173</v>
      </c>
      <c r="E181" s="227" t="s">
        <v>700</v>
      </c>
      <c r="F181" s="228" t="s">
        <v>701</v>
      </c>
      <c r="G181" s="229" t="s">
        <v>469</v>
      </c>
      <c r="H181" s="230">
        <v>1</v>
      </c>
      <c r="I181" s="231"/>
      <c r="J181" s="232">
        <f>ROUND(I181*H181,2)</f>
        <v>0</v>
      </c>
      <c r="K181" s="228" t="s">
        <v>191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188</v>
      </c>
      <c r="AT181" s="237" t="s">
        <v>173</v>
      </c>
      <c r="AU181" s="237" t="s">
        <v>85</v>
      </c>
      <c r="AY181" s="17" t="s">
        <v>170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188</v>
      </c>
      <c r="BM181" s="237" t="s">
        <v>702</v>
      </c>
    </row>
    <row r="182" spans="1:47" s="2" customFormat="1" ht="12">
      <c r="A182" s="38"/>
      <c r="B182" s="39"/>
      <c r="C182" s="40"/>
      <c r="D182" s="239" t="s">
        <v>180</v>
      </c>
      <c r="E182" s="40"/>
      <c r="F182" s="240" t="s">
        <v>703</v>
      </c>
      <c r="G182" s="40"/>
      <c r="H182" s="40"/>
      <c r="I182" s="241"/>
      <c r="J182" s="40"/>
      <c r="K182" s="40"/>
      <c r="L182" s="44"/>
      <c r="M182" s="242"/>
      <c r="N182" s="24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180</v>
      </c>
      <c r="AU182" s="17" t="s">
        <v>85</v>
      </c>
    </row>
    <row r="183" spans="1:47" s="2" customFormat="1" ht="12">
      <c r="A183" s="38"/>
      <c r="B183" s="39"/>
      <c r="C183" s="40"/>
      <c r="D183" s="239" t="s">
        <v>193</v>
      </c>
      <c r="E183" s="40"/>
      <c r="F183" s="244" t="s">
        <v>312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193</v>
      </c>
      <c r="AU183" s="17" t="s">
        <v>85</v>
      </c>
    </row>
    <row r="184" spans="1:51" s="13" customFormat="1" ht="12">
      <c r="A184" s="13"/>
      <c r="B184" s="250"/>
      <c r="C184" s="251"/>
      <c r="D184" s="239" t="s">
        <v>273</v>
      </c>
      <c r="E184" s="252" t="s">
        <v>1</v>
      </c>
      <c r="F184" s="253" t="s">
        <v>83</v>
      </c>
      <c r="G184" s="251"/>
      <c r="H184" s="254">
        <v>1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273</v>
      </c>
      <c r="AU184" s="260" t="s">
        <v>85</v>
      </c>
      <c r="AV184" s="13" t="s">
        <v>85</v>
      </c>
      <c r="AW184" s="13" t="s">
        <v>32</v>
      </c>
      <c r="AX184" s="13" t="s">
        <v>83</v>
      </c>
      <c r="AY184" s="260" t="s">
        <v>170</v>
      </c>
    </row>
    <row r="185" spans="1:65" s="2" customFormat="1" ht="24.15" customHeight="1">
      <c r="A185" s="38"/>
      <c r="B185" s="39"/>
      <c r="C185" s="226" t="s">
        <v>376</v>
      </c>
      <c r="D185" s="226" t="s">
        <v>173</v>
      </c>
      <c r="E185" s="227" t="s">
        <v>704</v>
      </c>
      <c r="F185" s="228" t="s">
        <v>705</v>
      </c>
      <c r="G185" s="229" t="s">
        <v>469</v>
      </c>
      <c r="H185" s="230">
        <v>1</v>
      </c>
      <c r="I185" s="231"/>
      <c r="J185" s="232">
        <f>ROUND(I185*H185,2)</f>
        <v>0</v>
      </c>
      <c r="K185" s="228" t="s">
        <v>191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188</v>
      </c>
      <c r="AT185" s="237" t="s">
        <v>173</v>
      </c>
      <c r="AU185" s="237" t="s">
        <v>85</v>
      </c>
      <c r="AY185" s="17" t="s">
        <v>170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188</v>
      </c>
      <c r="BM185" s="237" t="s">
        <v>706</v>
      </c>
    </row>
    <row r="186" spans="1:47" s="2" customFormat="1" ht="12">
      <c r="A186" s="38"/>
      <c r="B186" s="39"/>
      <c r="C186" s="40"/>
      <c r="D186" s="239" t="s">
        <v>180</v>
      </c>
      <c r="E186" s="40"/>
      <c r="F186" s="240" t="s">
        <v>707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180</v>
      </c>
      <c r="AU186" s="17" t="s">
        <v>85</v>
      </c>
    </row>
    <row r="187" spans="1:47" s="2" customFormat="1" ht="12">
      <c r="A187" s="38"/>
      <c r="B187" s="39"/>
      <c r="C187" s="40"/>
      <c r="D187" s="239" t="s">
        <v>193</v>
      </c>
      <c r="E187" s="40"/>
      <c r="F187" s="244" t="s">
        <v>312</v>
      </c>
      <c r="G187" s="40"/>
      <c r="H187" s="40"/>
      <c r="I187" s="241"/>
      <c r="J187" s="40"/>
      <c r="K187" s="40"/>
      <c r="L187" s="44"/>
      <c r="M187" s="242"/>
      <c r="N187" s="24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193</v>
      </c>
      <c r="AU187" s="17" t="s">
        <v>85</v>
      </c>
    </row>
    <row r="188" spans="1:51" s="13" customFormat="1" ht="12">
      <c r="A188" s="13"/>
      <c r="B188" s="250"/>
      <c r="C188" s="251"/>
      <c r="D188" s="239" t="s">
        <v>273</v>
      </c>
      <c r="E188" s="252" t="s">
        <v>1</v>
      </c>
      <c r="F188" s="253" t="s">
        <v>83</v>
      </c>
      <c r="G188" s="251"/>
      <c r="H188" s="254">
        <v>1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273</v>
      </c>
      <c r="AU188" s="260" t="s">
        <v>85</v>
      </c>
      <c r="AV188" s="13" t="s">
        <v>85</v>
      </c>
      <c r="AW188" s="13" t="s">
        <v>32</v>
      </c>
      <c r="AX188" s="13" t="s">
        <v>83</v>
      </c>
      <c r="AY188" s="260" t="s">
        <v>170</v>
      </c>
    </row>
    <row r="189" spans="1:65" s="2" customFormat="1" ht="24.15" customHeight="1">
      <c r="A189" s="38"/>
      <c r="B189" s="39"/>
      <c r="C189" s="226" t="s">
        <v>382</v>
      </c>
      <c r="D189" s="226" t="s">
        <v>173</v>
      </c>
      <c r="E189" s="227" t="s">
        <v>708</v>
      </c>
      <c r="F189" s="228" t="s">
        <v>709</v>
      </c>
      <c r="G189" s="229" t="s">
        <v>469</v>
      </c>
      <c r="H189" s="230">
        <v>2</v>
      </c>
      <c r="I189" s="231"/>
      <c r="J189" s="232">
        <f>ROUND(I189*H189,2)</f>
        <v>0</v>
      </c>
      <c r="K189" s="228" t="s">
        <v>191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188</v>
      </c>
      <c r="AT189" s="237" t="s">
        <v>173</v>
      </c>
      <c r="AU189" s="237" t="s">
        <v>85</v>
      </c>
      <c r="AY189" s="17" t="s">
        <v>170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188</v>
      </c>
      <c r="BM189" s="237" t="s">
        <v>710</v>
      </c>
    </row>
    <row r="190" spans="1:47" s="2" customFormat="1" ht="12">
      <c r="A190" s="38"/>
      <c r="B190" s="39"/>
      <c r="C190" s="40"/>
      <c r="D190" s="239" t="s">
        <v>180</v>
      </c>
      <c r="E190" s="40"/>
      <c r="F190" s="240" t="s">
        <v>711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180</v>
      </c>
      <c r="AU190" s="17" t="s">
        <v>85</v>
      </c>
    </row>
    <row r="191" spans="1:47" s="2" customFormat="1" ht="12">
      <c r="A191" s="38"/>
      <c r="B191" s="39"/>
      <c r="C191" s="40"/>
      <c r="D191" s="239" t="s">
        <v>193</v>
      </c>
      <c r="E191" s="40"/>
      <c r="F191" s="244" t="s">
        <v>312</v>
      </c>
      <c r="G191" s="40"/>
      <c r="H191" s="40"/>
      <c r="I191" s="241"/>
      <c r="J191" s="40"/>
      <c r="K191" s="40"/>
      <c r="L191" s="44"/>
      <c r="M191" s="242"/>
      <c r="N191" s="24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193</v>
      </c>
      <c r="AU191" s="17" t="s">
        <v>85</v>
      </c>
    </row>
    <row r="192" spans="1:51" s="13" customFormat="1" ht="12">
      <c r="A192" s="13"/>
      <c r="B192" s="250"/>
      <c r="C192" s="251"/>
      <c r="D192" s="239" t="s">
        <v>273</v>
      </c>
      <c r="E192" s="252" t="s">
        <v>1</v>
      </c>
      <c r="F192" s="253" t="s">
        <v>85</v>
      </c>
      <c r="G192" s="251"/>
      <c r="H192" s="254">
        <v>2</v>
      </c>
      <c r="I192" s="255"/>
      <c r="J192" s="251"/>
      <c r="K192" s="251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273</v>
      </c>
      <c r="AU192" s="260" t="s">
        <v>85</v>
      </c>
      <c r="AV192" s="13" t="s">
        <v>85</v>
      </c>
      <c r="AW192" s="13" t="s">
        <v>32</v>
      </c>
      <c r="AX192" s="13" t="s">
        <v>83</v>
      </c>
      <c r="AY192" s="260" t="s">
        <v>170</v>
      </c>
    </row>
    <row r="193" spans="1:65" s="2" customFormat="1" ht="16.5" customHeight="1">
      <c r="A193" s="38"/>
      <c r="B193" s="39"/>
      <c r="C193" s="226" t="s">
        <v>7</v>
      </c>
      <c r="D193" s="226" t="s">
        <v>173</v>
      </c>
      <c r="E193" s="227" t="s">
        <v>712</v>
      </c>
      <c r="F193" s="228" t="s">
        <v>713</v>
      </c>
      <c r="G193" s="229" t="s">
        <v>469</v>
      </c>
      <c r="H193" s="230">
        <v>3</v>
      </c>
      <c r="I193" s="231"/>
      <c r="J193" s="232">
        <f>ROUND(I193*H193,2)</f>
        <v>0</v>
      </c>
      <c r="K193" s="228" t="s">
        <v>191</v>
      </c>
      <c r="L193" s="44"/>
      <c r="M193" s="233" t="s">
        <v>1</v>
      </c>
      <c r="N193" s="234" t="s">
        <v>41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188</v>
      </c>
      <c r="AT193" s="237" t="s">
        <v>173</v>
      </c>
      <c r="AU193" s="237" t="s">
        <v>85</v>
      </c>
      <c r="AY193" s="17" t="s">
        <v>170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188</v>
      </c>
      <c r="BM193" s="237" t="s">
        <v>714</v>
      </c>
    </row>
    <row r="194" spans="1:47" s="2" customFormat="1" ht="12">
      <c r="A194" s="38"/>
      <c r="B194" s="39"/>
      <c r="C194" s="40"/>
      <c r="D194" s="239" t="s">
        <v>180</v>
      </c>
      <c r="E194" s="40"/>
      <c r="F194" s="240" t="s">
        <v>715</v>
      </c>
      <c r="G194" s="40"/>
      <c r="H194" s="40"/>
      <c r="I194" s="241"/>
      <c r="J194" s="40"/>
      <c r="K194" s="40"/>
      <c r="L194" s="44"/>
      <c r="M194" s="242"/>
      <c r="N194" s="243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180</v>
      </c>
      <c r="AU194" s="17" t="s">
        <v>85</v>
      </c>
    </row>
    <row r="195" spans="1:47" s="2" customFormat="1" ht="12">
      <c r="A195" s="38"/>
      <c r="B195" s="39"/>
      <c r="C195" s="40"/>
      <c r="D195" s="239" t="s">
        <v>193</v>
      </c>
      <c r="E195" s="40"/>
      <c r="F195" s="244" t="s">
        <v>312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193</v>
      </c>
      <c r="AU195" s="17" t="s">
        <v>85</v>
      </c>
    </row>
    <row r="196" spans="1:51" s="13" customFormat="1" ht="12">
      <c r="A196" s="13"/>
      <c r="B196" s="250"/>
      <c r="C196" s="251"/>
      <c r="D196" s="239" t="s">
        <v>273</v>
      </c>
      <c r="E196" s="252" t="s">
        <v>1</v>
      </c>
      <c r="F196" s="253" t="s">
        <v>184</v>
      </c>
      <c r="G196" s="251"/>
      <c r="H196" s="254">
        <v>3</v>
      </c>
      <c r="I196" s="255"/>
      <c r="J196" s="251"/>
      <c r="K196" s="251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273</v>
      </c>
      <c r="AU196" s="260" t="s">
        <v>85</v>
      </c>
      <c r="AV196" s="13" t="s">
        <v>85</v>
      </c>
      <c r="AW196" s="13" t="s">
        <v>32</v>
      </c>
      <c r="AX196" s="13" t="s">
        <v>83</v>
      </c>
      <c r="AY196" s="260" t="s">
        <v>170</v>
      </c>
    </row>
    <row r="197" spans="1:65" s="2" customFormat="1" ht="16.5" customHeight="1">
      <c r="A197" s="38"/>
      <c r="B197" s="39"/>
      <c r="C197" s="226" t="s">
        <v>393</v>
      </c>
      <c r="D197" s="226" t="s">
        <v>173</v>
      </c>
      <c r="E197" s="227" t="s">
        <v>716</v>
      </c>
      <c r="F197" s="228" t="s">
        <v>717</v>
      </c>
      <c r="G197" s="229" t="s">
        <v>469</v>
      </c>
      <c r="H197" s="230">
        <v>1</v>
      </c>
      <c r="I197" s="231"/>
      <c r="J197" s="232">
        <f>ROUND(I197*H197,2)</f>
        <v>0</v>
      </c>
      <c r="K197" s="228" t="s">
        <v>191</v>
      </c>
      <c r="L197" s="44"/>
      <c r="M197" s="233" t="s">
        <v>1</v>
      </c>
      <c r="N197" s="234" t="s">
        <v>41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188</v>
      </c>
      <c r="AT197" s="237" t="s">
        <v>173</v>
      </c>
      <c r="AU197" s="237" t="s">
        <v>85</v>
      </c>
      <c r="AY197" s="17" t="s">
        <v>170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188</v>
      </c>
      <c r="BM197" s="237" t="s">
        <v>718</v>
      </c>
    </row>
    <row r="198" spans="1:47" s="2" customFormat="1" ht="12">
      <c r="A198" s="38"/>
      <c r="B198" s="39"/>
      <c r="C198" s="40"/>
      <c r="D198" s="239" t="s">
        <v>180</v>
      </c>
      <c r="E198" s="40"/>
      <c r="F198" s="240" t="s">
        <v>719</v>
      </c>
      <c r="G198" s="40"/>
      <c r="H198" s="40"/>
      <c r="I198" s="241"/>
      <c r="J198" s="40"/>
      <c r="K198" s="40"/>
      <c r="L198" s="44"/>
      <c r="M198" s="242"/>
      <c r="N198" s="24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180</v>
      </c>
      <c r="AU198" s="17" t="s">
        <v>85</v>
      </c>
    </row>
    <row r="199" spans="1:47" s="2" customFormat="1" ht="12">
      <c r="A199" s="38"/>
      <c r="B199" s="39"/>
      <c r="C199" s="40"/>
      <c r="D199" s="239" t="s">
        <v>193</v>
      </c>
      <c r="E199" s="40"/>
      <c r="F199" s="244" t="s">
        <v>312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193</v>
      </c>
      <c r="AU199" s="17" t="s">
        <v>85</v>
      </c>
    </row>
    <row r="200" spans="1:51" s="13" customFormat="1" ht="12">
      <c r="A200" s="13"/>
      <c r="B200" s="250"/>
      <c r="C200" s="251"/>
      <c r="D200" s="239" t="s">
        <v>273</v>
      </c>
      <c r="E200" s="252" t="s">
        <v>1</v>
      </c>
      <c r="F200" s="253" t="s">
        <v>83</v>
      </c>
      <c r="G200" s="251"/>
      <c r="H200" s="254">
        <v>1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273</v>
      </c>
      <c r="AU200" s="260" t="s">
        <v>85</v>
      </c>
      <c r="AV200" s="13" t="s">
        <v>85</v>
      </c>
      <c r="AW200" s="13" t="s">
        <v>32</v>
      </c>
      <c r="AX200" s="13" t="s">
        <v>83</v>
      </c>
      <c r="AY200" s="260" t="s">
        <v>170</v>
      </c>
    </row>
    <row r="201" spans="1:65" s="2" customFormat="1" ht="16.5" customHeight="1">
      <c r="A201" s="38"/>
      <c r="B201" s="39"/>
      <c r="C201" s="226" t="s">
        <v>397</v>
      </c>
      <c r="D201" s="226" t="s">
        <v>173</v>
      </c>
      <c r="E201" s="227" t="s">
        <v>720</v>
      </c>
      <c r="F201" s="228" t="s">
        <v>721</v>
      </c>
      <c r="G201" s="229" t="s">
        <v>469</v>
      </c>
      <c r="H201" s="230">
        <v>1</v>
      </c>
      <c r="I201" s="231"/>
      <c r="J201" s="232">
        <f>ROUND(I201*H201,2)</f>
        <v>0</v>
      </c>
      <c r="K201" s="228" t="s">
        <v>191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188</v>
      </c>
      <c r="AT201" s="237" t="s">
        <v>173</v>
      </c>
      <c r="AU201" s="237" t="s">
        <v>85</v>
      </c>
      <c r="AY201" s="17" t="s">
        <v>170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188</v>
      </c>
      <c r="BM201" s="237" t="s">
        <v>722</v>
      </c>
    </row>
    <row r="202" spans="1:47" s="2" customFormat="1" ht="12">
      <c r="A202" s="38"/>
      <c r="B202" s="39"/>
      <c r="C202" s="40"/>
      <c r="D202" s="239" t="s">
        <v>180</v>
      </c>
      <c r="E202" s="40"/>
      <c r="F202" s="240" t="s">
        <v>723</v>
      </c>
      <c r="G202" s="40"/>
      <c r="H202" s="40"/>
      <c r="I202" s="241"/>
      <c r="J202" s="40"/>
      <c r="K202" s="40"/>
      <c r="L202" s="44"/>
      <c r="M202" s="242"/>
      <c r="N202" s="24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180</v>
      </c>
      <c r="AU202" s="17" t="s">
        <v>85</v>
      </c>
    </row>
    <row r="203" spans="1:47" s="2" customFormat="1" ht="12">
      <c r="A203" s="38"/>
      <c r="B203" s="39"/>
      <c r="C203" s="40"/>
      <c r="D203" s="239" t="s">
        <v>193</v>
      </c>
      <c r="E203" s="40"/>
      <c r="F203" s="244" t="s">
        <v>312</v>
      </c>
      <c r="G203" s="40"/>
      <c r="H203" s="40"/>
      <c r="I203" s="241"/>
      <c r="J203" s="40"/>
      <c r="K203" s="40"/>
      <c r="L203" s="44"/>
      <c r="M203" s="242"/>
      <c r="N203" s="243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193</v>
      </c>
      <c r="AU203" s="17" t="s">
        <v>85</v>
      </c>
    </row>
    <row r="204" spans="1:51" s="13" customFormat="1" ht="12">
      <c r="A204" s="13"/>
      <c r="B204" s="250"/>
      <c r="C204" s="251"/>
      <c r="D204" s="239" t="s">
        <v>273</v>
      </c>
      <c r="E204" s="252" t="s">
        <v>1</v>
      </c>
      <c r="F204" s="253" t="s">
        <v>83</v>
      </c>
      <c r="G204" s="251"/>
      <c r="H204" s="254">
        <v>1</v>
      </c>
      <c r="I204" s="255"/>
      <c r="J204" s="251"/>
      <c r="K204" s="251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273</v>
      </c>
      <c r="AU204" s="260" t="s">
        <v>85</v>
      </c>
      <c r="AV204" s="13" t="s">
        <v>85</v>
      </c>
      <c r="AW204" s="13" t="s">
        <v>32</v>
      </c>
      <c r="AX204" s="13" t="s">
        <v>83</v>
      </c>
      <c r="AY204" s="260" t="s">
        <v>170</v>
      </c>
    </row>
    <row r="205" spans="1:65" s="2" customFormat="1" ht="16.5" customHeight="1">
      <c r="A205" s="38"/>
      <c r="B205" s="39"/>
      <c r="C205" s="226" t="s">
        <v>404</v>
      </c>
      <c r="D205" s="226" t="s">
        <v>173</v>
      </c>
      <c r="E205" s="227" t="s">
        <v>724</v>
      </c>
      <c r="F205" s="228" t="s">
        <v>725</v>
      </c>
      <c r="G205" s="229" t="s">
        <v>469</v>
      </c>
      <c r="H205" s="230">
        <v>2</v>
      </c>
      <c r="I205" s="231"/>
      <c r="J205" s="232">
        <f>ROUND(I205*H205,2)</f>
        <v>0</v>
      </c>
      <c r="K205" s="228" t="s">
        <v>191</v>
      </c>
      <c r="L205" s="44"/>
      <c r="M205" s="233" t="s">
        <v>1</v>
      </c>
      <c r="N205" s="234" t="s">
        <v>41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188</v>
      </c>
      <c r="AT205" s="237" t="s">
        <v>173</v>
      </c>
      <c r="AU205" s="237" t="s">
        <v>85</v>
      </c>
      <c r="AY205" s="17" t="s">
        <v>170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83</v>
      </c>
      <c r="BK205" s="238">
        <f>ROUND(I205*H205,2)</f>
        <v>0</v>
      </c>
      <c r="BL205" s="17" t="s">
        <v>188</v>
      </c>
      <c r="BM205" s="237" t="s">
        <v>726</v>
      </c>
    </row>
    <row r="206" spans="1:47" s="2" customFormat="1" ht="12">
      <c r="A206" s="38"/>
      <c r="B206" s="39"/>
      <c r="C206" s="40"/>
      <c r="D206" s="239" t="s">
        <v>180</v>
      </c>
      <c r="E206" s="40"/>
      <c r="F206" s="240" t="s">
        <v>727</v>
      </c>
      <c r="G206" s="40"/>
      <c r="H206" s="40"/>
      <c r="I206" s="241"/>
      <c r="J206" s="40"/>
      <c r="K206" s="40"/>
      <c r="L206" s="44"/>
      <c r="M206" s="242"/>
      <c r="N206" s="243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180</v>
      </c>
      <c r="AU206" s="17" t="s">
        <v>85</v>
      </c>
    </row>
    <row r="207" spans="1:47" s="2" customFormat="1" ht="12">
      <c r="A207" s="38"/>
      <c r="B207" s="39"/>
      <c r="C207" s="40"/>
      <c r="D207" s="239" t="s">
        <v>193</v>
      </c>
      <c r="E207" s="40"/>
      <c r="F207" s="244" t="s">
        <v>312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193</v>
      </c>
      <c r="AU207" s="17" t="s">
        <v>85</v>
      </c>
    </row>
    <row r="208" spans="1:51" s="13" customFormat="1" ht="12">
      <c r="A208" s="13"/>
      <c r="B208" s="250"/>
      <c r="C208" s="251"/>
      <c r="D208" s="239" t="s">
        <v>273</v>
      </c>
      <c r="E208" s="252" t="s">
        <v>1</v>
      </c>
      <c r="F208" s="253" t="s">
        <v>85</v>
      </c>
      <c r="G208" s="251"/>
      <c r="H208" s="254">
        <v>2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273</v>
      </c>
      <c r="AU208" s="260" t="s">
        <v>85</v>
      </c>
      <c r="AV208" s="13" t="s">
        <v>85</v>
      </c>
      <c r="AW208" s="13" t="s">
        <v>32</v>
      </c>
      <c r="AX208" s="13" t="s">
        <v>83</v>
      </c>
      <c r="AY208" s="260" t="s">
        <v>170</v>
      </c>
    </row>
    <row r="209" spans="1:65" s="2" customFormat="1" ht="24.15" customHeight="1">
      <c r="A209" s="38"/>
      <c r="B209" s="39"/>
      <c r="C209" s="226" t="s">
        <v>409</v>
      </c>
      <c r="D209" s="226" t="s">
        <v>173</v>
      </c>
      <c r="E209" s="227" t="s">
        <v>728</v>
      </c>
      <c r="F209" s="228" t="s">
        <v>729</v>
      </c>
      <c r="G209" s="229" t="s">
        <v>469</v>
      </c>
      <c r="H209" s="230">
        <v>1</v>
      </c>
      <c r="I209" s="231"/>
      <c r="J209" s="232">
        <f>ROUND(I209*H209,2)</f>
        <v>0</v>
      </c>
      <c r="K209" s="228" t="s">
        <v>191</v>
      </c>
      <c r="L209" s="44"/>
      <c r="M209" s="233" t="s">
        <v>1</v>
      </c>
      <c r="N209" s="234" t="s">
        <v>41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188</v>
      </c>
      <c r="AT209" s="237" t="s">
        <v>173</v>
      </c>
      <c r="AU209" s="237" t="s">
        <v>85</v>
      </c>
      <c r="AY209" s="17" t="s">
        <v>170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188</v>
      </c>
      <c r="BM209" s="237" t="s">
        <v>730</v>
      </c>
    </row>
    <row r="210" spans="1:47" s="2" customFormat="1" ht="12">
      <c r="A210" s="38"/>
      <c r="B210" s="39"/>
      <c r="C210" s="40"/>
      <c r="D210" s="239" t="s">
        <v>180</v>
      </c>
      <c r="E210" s="40"/>
      <c r="F210" s="240" t="s">
        <v>731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180</v>
      </c>
      <c r="AU210" s="17" t="s">
        <v>85</v>
      </c>
    </row>
    <row r="211" spans="1:47" s="2" customFormat="1" ht="12">
      <c r="A211" s="38"/>
      <c r="B211" s="39"/>
      <c r="C211" s="40"/>
      <c r="D211" s="239" t="s">
        <v>193</v>
      </c>
      <c r="E211" s="40"/>
      <c r="F211" s="244" t="s">
        <v>312</v>
      </c>
      <c r="G211" s="40"/>
      <c r="H211" s="40"/>
      <c r="I211" s="241"/>
      <c r="J211" s="40"/>
      <c r="K211" s="40"/>
      <c r="L211" s="44"/>
      <c r="M211" s="242"/>
      <c r="N211" s="24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193</v>
      </c>
      <c r="AU211" s="17" t="s">
        <v>85</v>
      </c>
    </row>
    <row r="212" spans="1:51" s="13" customFormat="1" ht="12">
      <c r="A212" s="13"/>
      <c r="B212" s="250"/>
      <c r="C212" s="251"/>
      <c r="D212" s="239" t="s">
        <v>273</v>
      </c>
      <c r="E212" s="252" t="s">
        <v>1</v>
      </c>
      <c r="F212" s="253" t="s">
        <v>83</v>
      </c>
      <c r="G212" s="251"/>
      <c r="H212" s="254">
        <v>1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273</v>
      </c>
      <c r="AU212" s="260" t="s">
        <v>85</v>
      </c>
      <c r="AV212" s="13" t="s">
        <v>85</v>
      </c>
      <c r="AW212" s="13" t="s">
        <v>32</v>
      </c>
      <c r="AX212" s="13" t="s">
        <v>83</v>
      </c>
      <c r="AY212" s="260" t="s">
        <v>170</v>
      </c>
    </row>
    <row r="213" spans="1:65" s="2" customFormat="1" ht="24.15" customHeight="1">
      <c r="A213" s="38"/>
      <c r="B213" s="39"/>
      <c r="C213" s="226" t="s">
        <v>415</v>
      </c>
      <c r="D213" s="226" t="s">
        <v>173</v>
      </c>
      <c r="E213" s="227" t="s">
        <v>732</v>
      </c>
      <c r="F213" s="228" t="s">
        <v>733</v>
      </c>
      <c r="G213" s="229" t="s">
        <v>469</v>
      </c>
      <c r="H213" s="230">
        <v>1</v>
      </c>
      <c r="I213" s="231"/>
      <c r="J213" s="232">
        <f>ROUND(I213*H213,2)</f>
        <v>0</v>
      </c>
      <c r="K213" s="228" t="s">
        <v>191</v>
      </c>
      <c r="L213" s="44"/>
      <c r="M213" s="233" t="s">
        <v>1</v>
      </c>
      <c r="N213" s="234" t="s">
        <v>41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188</v>
      </c>
      <c r="AT213" s="237" t="s">
        <v>173</v>
      </c>
      <c r="AU213" s="237" t="s">
        <v>85</v>
      </c>
      <c r="AY213" s="17" t="s">
        <v>170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83</v>
      </c>
      <c r="BK213" s="238">
        <f>ROUND(I213*H213,2)</f>
        <v>0</v>
      </c>
      <c r="BL213" s="17" t="s">
        <v>188</v>
      </c>
      <c r="BM213" s="237" t="s">
        <v>734</v>
      </c>
    </row>
    <row r="214" spans="1:47" s="2" customFormat="1" ht="12">
      <c r="A214" s="38"/>
      <c r="B214" s="39"/>
      <c r="C214" s="40"/>
      <c r="D214" s="239" t="s">
        <v>180</v>
      </c>
      <c r="E214" s="40"/>
      <c r="F214" s="240" t="s">
        <v>735</v>
      </c>
      <c r="G214" s="40"/>
      <c r="H214" s="40"/>
      <c r="I214" s="241"/>
      <c r="J214" s="40"/>
      <c r="K214" s="40"/>
      <c r="L214" s="44"/>
      <c r="M214" s="242"/>
      <c r="N214" s="24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180</v>
      </c>
      <c r="AU214" s="17" t="s">
        <v>85</v>
      </c>
    </row>
    <row r="215" spans="1:47" s="2" customFormat="1" ht="12">
      <c r="A215" s="38"/>
      <c r="B215" s="39"/>
      <c r="C215" s="40"/>
      <c r="D215" s="239" t="s">
        <v>193</v>
      </c>
      <c r="E215" s="40"/>
      <c r="F215" s="244" t="s">
        <v>312</v>
      </c>
      <c r="G215" s="40"/>
      <c r="H215" s="40"/>
      <c r="I215" s="241"/>
      <c r="J215" s="40"/>
      <c r="K215" s="40"/>
      <c r="L215" s="44"/>
      <c r="M215" s="242"/>
      <c r="N215" s="243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193</v>
      </c>
      <c r="AU215" s="17" t="s">
        <v>85</v>
      </c>
    </row>
    <row r="216" spans="1:51" s="13" customFormat="1" ht="12">
      <c r="A216" s="13"/>
      <c r="B216" s="250"/>
      <c r="C216" s="251"/>
      <c r="D216" s="239" t="s">
        <v>273</v>
      </c>
      <c r="E216" s="252" t="s">
        <v>1</v>
      </c>
      <c r="F216" s="253" t="s">
        <v>83</v>
      </c>
      <c r="G216" s="251"/>
      <c r="H216" s="254">
        <v>1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273</v>
      </c>
      <c r="AU216" s="260" t="s">
        <v>85</v>
      </c>
      <c r="AV216" s="13" t="s">
        <v>85</v>
      </c>
      <c r="AW216" s="13" t="s">
        <v>32</v>
      </c>
      <c r="AX216" s="13" t="s">
        <v>83</v>
      </c>
      <c r="AY216" s="260" t="s">
        <v>170</v>
      </c>
    </row>
    <row r="217" spans="1:65" s="2" customFormat="1" ht="16.5" customHeight="1">
      <c r="A217" s="38"/>
      <c r="B217" s="39"/>
      <c r="C217" s="226" t="s">
        <v>422</v>
      </c>
      <c r="D217" s="226" t="s">
        <v>173</v>
      </c>
      <c r="E217" s="227" t="s">
        <v>736</v>
      </c>
      <c r="F217" s="228" t="s">
        <v>737</v>
      </c>
      <c r="G217" s="229" t="s">
        <v>469</v>
      </c>
      <c r="H217" s="230">
        <v>1</v>
      </c>
      <c r="I217" s="231"/>
      <c r="J217" s="232">
        <f>ROUND(I217*H217,2)</f>
        <v>0</v>
      </c>
      <c r="K217" s="228" t="s">
        <v>191</v>
      </c>
      <c r="L217" s="44"/>
      <c r="M217" s="233" t="s">
        <v>1</v>
      </c>
      <c r="N217" s="234" t="s">
        <v>41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188</v>
      </c>
      <c r="AT217" s="237" t="s">
        <v>173</v>
      </c>
      <c r="AU217" s="237" t="s">
        <v>85</v>
      </c>
      <c r="AY217" s="17" t="s">
        <v>170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83</v>
      </c>
      <c r="BK217" s="238">
        <f>ROUND(I217*H217,2)</f>
        <v>0</v>
      </c>
      <c r="BL217" s="17" t="s">
        <v>188</v>
      </c>
      <c r="BM217" s="237" t="s">
        <v>738</v>
      </c>
    </row>
    <row r="218" spans="1:47" s="2" customFormat="1" ht="12">
      <c r="A218" s="38"/>
      <c r="B218" s="39"/>
      <c r="C218" s="40"/>
      <c r="D218" s="239" t="s">
        <v>180</v>
      </c>
      <c r="E218" s="40"/>
      <c r="F218" s="240" t="s">
        <v>739</v>
      </c>
      <c r="G218" s="40"/>
      <c r="H218" s="40"/>
      <c r="I218" s="241"/>
      <c r="J218" s="40"/>
      <c r="K218" s="40"/>
      <c r="L218" s="44"/>
      <c r="M218" s="242"/>
      <c r="N218" s="24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180</v>
      </c>
      <c r="AU218" s="17" t="s">
        <v>85</v>
      </c>
    </row>
    <row r="219" spans="1:47" s="2" customFormat="1" ht="12">
      <c r="A219" s="38"/>
      <c r="B219" s="39"/>
      <c r="C219" s="40"/>
      <c r="D219" s="239" t="s">
        <v>193</v>
      </c>
      <c r="E219" s="40"/>
      <c r="F219" s="244" t="s">
        <v>312</v>
      </c>
      <c r="G219" s="40"/>
      <c r="H219" s="40"/>
      <c r="I219" s="241"/>
      <c r="J219" s="40"/>
      <c r="K219" s="40"/>
      <c r="L219" s="44"/>
      <c r="M219" s="242"/>
      <c r="N219" s="24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193</v>
      </c>
      <c r="AU219" s="17" t="s">
        <v>85</v>
      </c>
    </row>
    <row r="220" spans="1:51" s="13" customFormat="1" ht="12">
      <c r="A220" s="13"/>
      <c r="B220" s="250"/>
      <c r="C220" s="251"/>
      <c r="D220" s="239" t="s">
        <v>273</v>
      </c>
      <c r="E220" s="252" t="s">
        <v>1</v>
      </c>
      <c r="F220" s="253" t="s">
        <v>83</v>
      </c>
      <c r="G220" s="251"/>
      <c r="H220" s="254">
        <v>1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273</v>
      </c>
      <c r="AU220" s="260" t="s">
        <v>85</v>
      </c>
      <c r="AV220" s="13" t="s">
        <v>85</v>
      </c>
      <c r="AW220" s="13" t="s">
        <v>32</v>
      </c>
      <c r="AX220" s="13" t="s">
        <v>83</v>
      </c>
      <c r="AY220" s="260" t="s">
        <v>170</v>
      </c>
    </row>
    <row r="221" spans="1:65" s="2" customFormat="1" ht="21.75" customHeight="1">
      <c r="A221" s="38"/>
      <c r="B221" s="39"/>
      <c r="C221" s="226" t="s">
        <v>430</v>
      </c>
      <c r="D221" s="226" t="s">
        <v>173</v>
      </c>
      <c r="E221" s="227" t="s">
        <v>740</v>
      </c>
      <c r="F221" s="228" t="s">
        <v>741</v>
      </c>
      <c r="G221" s="229" t="s">
        <v>270</v>
      </c>
      <c r="H221" s="230">
        <v>10</v>
      </c>
      <c r="I221" s="231"/>
      <c r="J221" s="232">
        <f>ROUND(I221*H221,2)</f>
        <v>0</v>
      </c>
      <c r="K221" s="228" t="s">
        <v>191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188</v>
      </c>
      <c r="AT221" s="237" t="s">
        <v>173</v>
      </c>
      <c r="AU221" s="237" t="s">
        <v>85</v>
      </c>
      <c r="AY221" s="17" t="s">
        <v>170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188</v>
      </c>
      <c r="BM221" s="237" t="s">
        <v>742</v>
      </c>
    </row>
    <row r="222" spans="1:47" s="2" customFormat="1" ht="12">
      <c r="A222" s="38"/>
      <c r="B222" s="39"/>
      <c r="C222" s="40"/>
      <c r="D222" s="239" t="s">
        <v>180</v>
      </c>
      <c r="E222" s="40"/>
      <c r="F222" s="240" t="s">
        <v>743</v>
      </c>
      <c r="G222" s="40"/>
      <c r="H222" s="40"/>
      <c r="I222" s="241"/>
      <c r="J222" s="40"/>
      <c r="K222" s="40"/>
      <c r="L222" s="44"/>
      <c r="M222" s="242"/>
      <c r="N222" s="24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180</v>
      </c>
      <c r="AU222" s="17" t="s">
        <v>85</v>
      </c>
    </row>
    <row r="223" spans="1:47" s="2" customFormat="1" ht="12">
      <c r="A223" s="38"/>
      <c r="B223" s="39"/>
      <c r="C223" s="40"/>
      <c r="D223" s="239" t="s">
        <v>193</v>
      </c>
      <c r="E223" s="40"/>
      <c r="F223" s="244" t="s">
        <v>312</v>
      </c>
      <c r="G223" s="40"/>
      <c r="H223" s="40"/>
      <c r="I223" s="241"/>
      <c r="J223" s="40"/>
      <c r="K223" s="40"/>
      <c r="L223" s="44"/>
      <c r="M223" s="242"/>
      <c r="N223" s="24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193</v>
      </c>
      <c r="AU223" s="17" t="s">
        <v>85</v>
      </c>
    </row>
    <row r="224" spans="1:51" s="13" customFormat="1" ht="12">
      <c r="A224" s="13"/>
      <c r="B224" s="250"/>
      <c r="C224" s="251"/>
      <c r="D224" s="239" t="s">
        <v>273</v>
      </c>
      <c r="E224" s="252" t="s">
        <v>1</v>
      </c>
      <c r="F224" s="253" t="s">
        <v>216</v>
      </c>
      <c r="G224" s="251"/>
      <c r="H224" s="254">
        <v>10</v>
      </c>
      <c r="I224" s="255"/>
      <c r="J224" s="251"/>
      <c r="K224" s="251"/>
      <c r="L224" s="256"/>
      <c r="M224" s="292"/>
      <c r="N224" s="293"/>
      <c r="O224" s="293"/>
      <c r="P224" s="293"/>
      <c r="Q224" s="293"/>
      <c r="R224" s="293"/>
      <c r="S224" s="293"/>
      <c r="T224" s="29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273</v>
      </c>
      <c r="AU224" s="260" t="s">
        <v>85</v>
      </c>
      <c r="AV224" s="13" t="s">
        <v>85</v>
      </c>
      <c r="AW224" s="13" t="s">
        <v>32</v>
      </c>
      <c r="AX224" s="13" t="s">
        <v>83</v>
      </c>
      <c r="AY224" s="260" t="s">
        <v>170</v>
      </c>
    </row>
    <row r="225" spans="1:31" s="2" customFormat="1" ht="6.95" customHeight="1">
      <c r="A225" s="38"/>
      <c r="B225" s="66"/>
      <c r="C225" s="67"/>
      <c r="D225" s="67"/>
      <c r="E225" s="67"/>
      <c r="F225" s="67"/>
      <c r="G225" s="67"/>
      <c r="H225" s="67"/>
      <c r="I225" s="67"/>
      <c r="J225" s="67"/>
      <c r="K225" s="67"/>
      <c r="L225" s="44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sheetProtection password="CC35" sheet="1" objects="1" scenarios="1" formatColumns="0" formatRows="0" autoFilter="0"/>
  <autoFilter ref="C121:K22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  <c r="AZ2" s="249" t="s">
        <v>224</v>
      </c>
      <c r="BA2" s="249" t="s">
        <v>1</v>
      </c>
      <c r="BB2" s="249" t="s">
        <v>1</v>
      </c>
      <c r="BC2" s="249" t="s">
        <v>744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226</v>
      </c>
      <c r="BA3" s="249" t="s">
        <v>1</v>
      </c>
      <c r="BB3" s="249" t="s">
        <v>1</v>
      </c>
      <c r="BC3" s="249" t="s">
        <v>745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228</v>
      </c>
      <c r="BA4" s="249" t="s">
        <v>1</v>
      </c>
      <c r="BB4" s="249" t="s">
        <v>1</v>
      </c>
      <c r="BC4" s="249" t="s">
        <v>746</v>
      </c>
      <c r="BD4" s="249" t="s">
        <v>85</v>
      </c>
    </row>
    <row r="5" spans="2:56" s="1" customFormat="1" ht="6.95" customHeight="1">
      <c r="B5" s="20"/>
      <c r="L5" s="20"/>
      <c r="AZ5" s="249" t="s">
        <v>230</v>
      </c>
      <c r="BA5" s="249" t="s">
        <v>1</v>
      </c>
      <c r="BB5" s="249" t="s">
        <v>1</v>
      </c>
      <c r="BC5" s="249" t="s">
        <v>76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231</v>
      </c>
      <c r="BA6" s="249" t="s">
        <v>1</v>
      </c>
      <c r="BB6" s="249" t="s">
        <v>1</v>
      </c>
      <c r="BC6" s="249" t="s">
        <v>747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233</v>
      </c>
      <c r="BA7" s="249" t="s">
        <v>1</v>
      </c>
      <c r="BB7" s="249" t="s">
        <v>1</v>
      </c>
      <c r="BC7" s="249" t="s">
        <v>748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235</v>
      </c>
      <c r="BA8" s="249" t="s">
        <v>1</v>
      </c>
      <c r="BB8" s="249" t="s">
        <v>1</v>
      </c>
      <c r="BC8" s="249" t="s">
        <v>749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619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237</v>
      </c>
      <c r="BA9" s="249" t="s">
        <v>1</v>
      </c>
      <c r="BB9" s="249" t="s">
        <v>1</v>
      </c>
      <c r="BC9" s="249" t="s">
        <v>750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238</v>
      </c>
      <c r="BA10" s="249" t="s">
        <v>1</v>
      </c>
      <c r="BB10" s="249" t="s">
        <v>1</v>
      </c>
      <c r="BC10" s="249" t="s">
        <v>751</v>
      </c>
      <c r="BD10" s="249" t="s">
        <v>85</v>
      </c>
    </row>
    <row r="11" spans="1:56" s="2" customFormat="1" ht="16.5" customHeight="1">
      <c r="A11" s="38"/>
      <c r="B11" s="44"/>
      <c r="C11" s="38"/>
      <c r="D11" s="38"/>
      <c r="E11" s="152" t="s">
        <v>619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240</v>
      </c>
      <c r="BA11" s="249" t="s">
        <v>1</v>
      </c>
      <c r="BB11" s="249" t="s">
        <v>1</v>
      </c>
      <c r="BC11" s="249" t="s">
        <v>752</v>
      </c>
      <c r="BD11" s="249" t="s">
        <v>85</v>
      </c>
    </row>
    <row r="12" spans="1:56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49" t="s">
        <v>244</v>
      </c>
      <c r="BA12" s="249" t="s">
        <v>1</v>
      </c>
      <c r="BB12" s="249" t="s">
        <v>1</v>
      </c>
      <c r="BC12" s="249" t="s">
        <v>753</v>
      </c>
      <c r="BD12" s="249" t="s">
        <v>85</v>
      </c>
    </row>
    <row r="13" spans="1:56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49" t="s">
        <v>246</v>
      </c>
      <c r="BA13" s="249" t="s">
        <v>1</v>
      </c>
      <c r="BB13" s="249" t="s">
        <v>1</v>
      </c>
      <c r="BC13" s="249" t="s">
        <v>754</v>
      </c>
      <c r="BD13" s="249" t="s">
        <v>85</v>
      </c>
    </row>
    <row r="14" spans="1:56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49" t="s">
        <v>248</v>
      </c>
      <c r="BA14" s="249" t="s">
        <v>1</v>
      </c>
      <c r="BB14" s="249" t="s">
        <v>1</v>
      </c>
      <c r="BC14" s="249" t="s">
        <v>755</v>
      </c>
      <c r="BD14" s="249" t="s">
        <v>85</v>
      </c>
    </row>
    <row r="15" spans="1:56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49" t="s">
        <v>250</v>
      </c>
      <c r="BA15" s="249" t="s">
        <v>1</v>
      </c>
      <c r="BB15" s="249" t="s">
        <v>1</v>
      </c>
      <c r="BC15" s="249" t="s">
        <v>756</v>
      </c>
      <c r="BD15" s="249" t="s">
        <v>85</v>
      </c>
    </row>
    <row r="16" spans="1:5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49" t="s">
        <v>252</v>
      </c>
      <c r="BA16" s="249" t="s">
        <v>1</v>
      </c>
      <c r="BB16" s="249" t="s">
        <v>1</v>
      </c>
      <c r="BC16" s="249" t="s">
        <v>757</v>
      </c>
      <c r="BD16" s="249" t="s">
        <v>85</v>
      </c>
    </row>
    <row r="17" spans="1:56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49" t="s">
        <v>242</v>
      </c>
      <c r="BA17" s="249" t="s">
        <v>1</v>
      </c>
      <c r="BB17" s="249" t="s">
        <v>1</v>
      </c>
      <c r="BC17" s="249" t="s">
        <v>758</v>
      </c>
      <c r="BD17" s="249" t="s">
        <v>85</v>
      </c>
    </row>
    <row r="18" spans="1:56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49" t="s">
        <v>254</v>
      </c>
      <c r="BA18" s="249" t="s">
        <v>1</v>
      </c>
      <c r="BB18" s="249" t="s">
        <v>1</v>
      </c>
      <c r="BC18" s="249" t="s">
        <v>759</v>
      </c>
      <c r="BD18" s="249" t="s">
        <v>85</v>
      </c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ROUND((SUM(BE129:BE307)),2)</f>
        <v>0</v>
      </c>
      <c r="G35" s="38"/>
      <c r="H35" s="38"/>
      <c r="I35" s="164">
        <v>0.21</v>
      </c>
      <c r="J35" s="163">
        <f>ROUND(((SUM(BE129:BE307))*I35),2)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ROUND((SUM(BF129:BF307)),2)</f>
        <v>0</v>
      </c>
      <c r="G36" s="38"/>
      <c r="H36" s="38"/>
      <c r="I36" s="164">
        <v>0.15</v>
      </c>
      <c r="J36" s="163">
        <f>ROUND(((SUM(BF129:BF307))*I36),2)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ROUND((SUM(BG129:BG307)),2)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ROUND((SUM(BH129:BH307)),2)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ROUND((SUM(BI129:BI307)),2)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619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102 - Hlavní polní cesty CH1 a C4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256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257</v>
      </c>
      <c r="E100" s="196"/>
      <c r="F100" s="196"/>
      <c r="G100" s="196"/>
      <c r="H100" s="196"/>
      <c r="I100" s="196"/>
      <c r="J100" s="197">
        <f>J131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258</v>
      </c>
      <c r="E101" s="196"/>
      <c r="F101" s="196"/>
      <c r="G101" s="196"/>
      <c r="H101" s="196"/>
      <c r="I101" s="196"/>
      <c r="J101" s="197">
        <f>J202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259</v>
      </c>
      <c r="E102" s="196"/>
      <c r="F102" s="196"/>
      <c r="G102" s="196"/>
      <c r="H102" s="196"/>
      <c r="I102" s="196"/>
      <c r="J102" s="197">
        <f>J219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260</v>
      </c>
      <c r="E103" s="196"/>
      <c r="F103" s="196"/>
      <c r="G103" s="196"/>
      <c r="H103" s="196"/>
      <c r="I103" s="196"/>
      <c r="J103" s="197">
        <f>J253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261</v>
      </c>
      <c r="E104" s="196"/>
      <c r="F104" s="196"/>
      <c r="G104" s="196"/>
      <c r="H104" s="196"/>
      <c r="I104" s="196"/>
      <c r="J104" s="197">
        <f>J279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262</v>
      </c>
      <c r="E105" s="196"/>
      <c r="F105" s="196"/>
      <c r="G105" s="196"/>
      <c r="H105" s="196"/>
      <c r="I105" s="196"/>
      <c r="J105" s="197">
        <f>J293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8"/>
      <c r="C106" s="189"/>
      <c r="D106" s="190" t="s">
        <v>263</v>
      </c>
      <c r="E106" s="191"/>
      <c r="F106" s="191"/>
      <c r="G106" s="191"/>
      <c r="H106" s="191"/>
      <c r="I106" s="191"/>
      <c r="J106" s="192">
        <f>J299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4"/>
      <c r="C107" s="133"/>
      <c r="D107" s="195" t="s">
        <v>264</v>
      </c>
      <c r="E107" s="196"/>
      <c r="F107" s="196"/>
      <c r="G107" s="196"/>
      <c r="H107" s="196"/>
      <c r="I107" s="196"/>
      <c r="J107" s="197">
        <f>J300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154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3" t="str">
        <f>E7</f>
        <v>Realizace společných zařízení obce Holasovice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142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83" t="s">
        <v>619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144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SO 102 - Hlavní polní cesty CH1 a C4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>Holasovice</v>
      </c>
      <c r="G123" s="40"/>
      <c r="H123" s="40"/>
      <c r="I123" s="32" t="s">
        <v>22</v>
      </c>
      <c r="J123" s="79" t="str">
        <f>IF(J14="","",J14)</f>
        <v>13. 6. 2022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E17</f>
        <v>Státní pozemkový úřad</v>
      </c>
      <c r="G125" s="40"/>
      <c r="H125" s="40"/>
      <c r="I125" s="32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32" t="s">
        <v>33</v>
      </c>
      <c r="J126" s="36" t="str">
        <f>E26</f>
        <v>Dopravoprojekt Ostrava a.s.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99"/>
      <c r="B128" s="200"/>
      <c r="C128" s="201" t="s">
        <v>155</v>
      </c>
      <c r="D128" s="202" t="s">
        <v>61</v>
      </c>
      <c r="E128" s="202" t="s">
        <v>57</v>
      </c>
      <c r="F128" s="202" t="s">
        <v>58</v>
      </c>
      <c r="G128" s="202" t="s">
        <v>156</v>
      </c>
      <c r="H128" s="202" t="s">
        <v>157</v>
      </c>
      <c r="I128" s="202" t="s">
        <v>158</v>
      </c>
      <c r="J128" s="202" t="s">
        <v>149</v>
      </c>
      <c r="K128" s="203" t="s">
        <v>159</v>
      </c>
      <c r="L128" s="204"/>
      <c r="M128" s="100" t="s">
        <v>1</v>
      </c>
      <c r="N128" s="101" t="s">
        <v>40</v>
      </c>
      <c r="O128" s="101" t="s">
        <v>160</v>
      </c>
      <c r="P128" s="101" t="s">
        <v>161</v>
      </c>
      <c r="Q128" s="101" t="s">
        <v>162</v>
      </c>
      <c r="R128" s="101" t="s">
        <v>163</v>
      </c>
      <c r="S128" s="101" t="s">
        <v>164</v>
      </c>
      <c r="T128" s="102" t="s">
        <v>165</v>
      </c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</row>
    <row r="129" spans="1:63" s="2" customFormat="1" ht="22.8" customHeight="1">
      <c r="A129" s="38"/>
      <c r="B129" s="39"/>
      <c r="C129" s="107" t="s">
        <v>166</v>
      </c>
      <c r="D129" s="40"/>
      <c r="E129" s="40"/>
      <c r="F129" s="40"/>
      <c r="G129" s="40"/>
      <c r="H129" s="40"/>
      <c r="I129" s="40"/>
      <c r="J129" s="205">
        <f>BK129</f>
        <v>0</v>
      </c>
      <c r="K129" s="40"/>
      <c r="L129" s="44"/>
      <c r="M129" s="103"/>
      <c r="N129" s="206"/>
      <c r="O129" s="104"/>
      <c r="P129" s="207">
        <f>P130+P299</f>
        <v>0</v>
      </c>
      <c r="Q129" s="104"/>
      <c r="R129" s="207">
        <f>R130+R299</f>
        <v>6338.159951201499</v>
      </c>
      <c r="S129" s="104"/>
      <c r="T129" s="208">
        <f>T130+T299</f>
        <v>1092.0025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151</v>
      </c>
      <c r="BK129" s="209">
        <f>BK130+BK299</f>
        <v>0</v>
      </c>
    </row>
    <row r="130" spans="1:63" s="12" customFormat="1" ht="25.9" customHeight="1">
      <c r="A130" s="12"/>
      <c r="B130" s="210"/>
      <c r="C130" s="211"/>
      <c r="D130" s="212" t="s">
        <v>75</v>
      </c>
      <c r="E130" s="213" t="s">
        <v>265</v>
      </c>
      <c r="F130" s="213" t="s">
        <v>266</v>
      </c>
      <c r="G130" s="211"/>
      <c r="H130" s="211"/>
      <c r="I130" s="214"/>
      <c r="J130" s="215">
        <f>BK130</f>
        <v>0</v>
      </c>
      <c r="K130" s="211"/>
      <c r="L130" s="216"/>
      <c r="M130" s="217"/>
      <c r="N130" s="218"/>
      <c r="O130" s="218"/>
      <c r="P130" s="219">
        <f>P131+P202+P219+P253+P279+P293</f>
        <v>0</v>
      </c>
      <c r="Q130" s="218"/>
      <c r="R130" s="219">
        <f>R131+R202+R219+R253+R279+R293</f>
        <v>6338.143529201499</v>
      </c>
      <c r="S130" s="218"/>
      <c r="T130" s="220">
        <f>T131+T202+T219+T253+T279+T293</f>
        <v>1092.0025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83</v>
      </c>
      <c r="AT130" s="222" t="s">
        <v>75</v>
      </c>
      <c r="AU130" s="222" t="s">
        <v>76</v>
      </c>
      <c r="AY130" s="221" t="s">
        <v>170</v>
      </c>
      <c r="BK130" s="223">
        <f>BK131+BK202+BK219+BK253+BK279+BK293</f>
        <v>0</v>
      </c>
    </row>
    <row r="131" spans="1:63" s="12" customFormat="1" ht="22.8" customHeight="1">
      <c r="A131" s="12"/>
      <c r="B131" s="210"/>
      <c r="C131" s="211"/>
      <c r="D131" s="212" t="s">
        <v>75</v>
      </c>
      <c r="E131" s="224" t="s">
        <v>83</v>
      </c>
      <c r="F131" s="224" t="s">
        <v>267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SUM(P132:P201)</f>
        <v>0</v>
      </c>
      <c r="Q131" s="218"/>
      <c r="R131" s="219">
        <f>SUM(R132:R201)</f>
        <v>4598.29562038</v>
      </c>
      <c r="S131" s="218"/>
      <c r="T131" s="220">
        <f>SUM(T132:T201)</f>
        <v>1075.285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83</v>
      </c>
      <c r="AT131" s="222" t="s">
        <v>75</v>
      </c>
      <c r="AU131" s="222" t="s">
        <v>83</v>
      </c>
      <c r="AY131" s="221" t="s">
        <v>170</v>
      </c>
      <c r="BK131" s="223">
        <f>SUM(BK132:BK201)</f>
        <v>0</v>
      </c>
    </row>
    <row r="132" spans="1:65" s="2" customFormat="1" ht="16.5" customHeight="1">
      <c r="A132" s="38"/>
      <c r="B132" s="39"/>
      <c r="C132" s="226" t="s">
        <v>83</v>
      </c>
      <c r="D132" s="226" t="s">
        <v>173</v>
      </c>
      <c r="E132" s="227" t="s">
        <v>268</v>
      </c>
      <c r="F132" s="228" t="s">
        <v>269</v>
      </c>
      <c r="G132" s="229" t="s">
        <v>270</v>
      </c>
      <c r="H132" s="230">
        <v>674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0.22</v>
      </c>
      <c r="T132" s="236">
        <f>S132*H132</f>
        <v>148.28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188</v>
      </c>
      <c r="BM132" s="237" t="s">
        <v>760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272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51" s="13" customFormat="1" ht="12">
      <c r="A134" s="13"/>
      <c r="B134" s="250"/>
      <c r="C134" s="251"/>
      <c r="D134" s="239" t="s">
        <v>273</v>
      </c>
      <c r="E134" s="252" t="s">
        <v>235</v>
      </c>
      <c r="F134" s="253" t="s">
        <v>761</v>
      </c>
      <c r="G134" s="251"/>
      <c r="H134" s="254">
        <v>674</v>
      </c>
      <c r="I134" s="255"/>
      <c r="J134" s="251"/>
      <c r="K134" s="251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273</v>
      </c>
      <c r="AU134" s="260" t="s">
        <v>85</v>
      </c>
      <c r="AV134" s="13" t="s">
        <v>85</v>
      </c>
      <c r="AW134" s="13" t="s">
        <v>32</v>
      </c>
      <c r="AX134" s="13" t="s">
        <v>83</v>
      </c>
      <c r="AY134" s="260" t="s">
        <v>170</v>
      </c>
    </row>
    <row r="135" spans="1:65" s="2" customFormat="1" ht="24.15" customHeight="1">
      <c r="A135" s="38"/>
      <c r="B135" s="39"/>
      <c r="C135" s="226" t="s">
        <v>85</v>
      </c>
      <c r="D135" s="226" t="s">
        <v>173</v>
      </c>
      <c r="E135" s="227" t="s">
        <v>274</v>
      </c>
      <c r="F135" s="228" t="s">
        <v>275</v>
      </c>
      <c r="G135" s="229" t="s">
        <v>270</v>
      </c>
      <c r="H135" s="230">
        <v>1921</v>
      </c>
      <c r="I135" s="231"/>
      <c r="J135" s="232">
        <f>ROUND(I135*H135,2)</f>
        <v>0</v>
      </c>
      <c r="K135" s="228" t="s">
        <v>177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0.44</v>
      </c>
      <c r="T135" s="236">
        <f>S135*H135</f>
        <v>845.24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188</v>
      </c>
      <c r="AT135" s="237" t="s">
        <v>173</v>
      </c>
      <c r="AU135" s="237" t="s">
        <v>85</v>
      </c>
      <c r="AY135" s="17" t="s">
        <v>170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188</v>
      </c>
      <c r="BM135" s="237" t="s">
        <v>762</v>
      </c>
    </row>
    <row r="136" spans="1:47" s="2" customFormat="1" ht="12">
      <c r="A136" s="38"/>
      <c r="B136" s="39"/>
      <c r="C136" s="40"/>
      <c r="D136" s="239" t="s">
        <v>180</v>
      </c>
      <c r="E136" s="40"/>
      <c r="F136" s="240" t="s">
        <v>277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180</v>
      </c>
      <c r="AU136" s="17" t="s">
        <v>85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252</v>
      </c>
      <c r="F137" s="253" t="s">
        <v>757</v>
      </c>
      <c r="G137" s="251"/>
      <c r="H137" s="254">
        <v>1921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24.15" customHeight="1">
      <c r="A138" s="38"/>
      <c r="B138" s="39"/>
      <c r="C138" s="226" t="s">
        <v>184</v>
      </c>
      <c r="D138" s="226" t="s">
        <v>173</v>
      </c>
      <c r="E138" s="227" t="s">
        <v>278</v>
      </c>
      <c r="F138" s="228" t="s">
        <v>279</v>
      </c>
      <c r="G138" s="229" t="s">
        <v>270</v>
      </c>
      <c r="H138" s="230">
        <v>711</v>
      </c>
      <c r="I138" s="231"/>
      <c r="J138" s="232">
        <f>ROUND(I138*H138,2)</f>
        <v>0</v>
      </c>
      <c r="K138" s="228" t="s">
        <v>177</v>
      </c>
      <c r="L138" s="44"/>
      <c r="M138" s="233" t="s">
        <v>1</v>
      </c>
      <c r="N138" s="234" t="s">
        <v>41</v>
      </c>
      <c r="O138" s="91"/>
      <c r="P138" s="235">
        <f>O138*H138</f>
        <v>0</v>
      </c>
      <c r="Q138" s="235">
        <v>4.058E-05</v>
      </c>
      <c r="R138" s="235">
        <f>Q138*H138</f>
        <v>0.02885238</v>
      </c>
      <c r="S138" s="235">
        <v>0.115</v>
      </c>
      <c r="T138" s="236">
        <f>S138*H138</f>
        <v>81.765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173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763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281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237</v>
      </c>
      <c r="F140" s="253" t="s">
        <v>764</v>
      </c>
      <c r="G140" s="251"/>
      <c r="H140" s="254">
        <v>711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24.15" customHeight="1">
      <c r="A141" s="38"/>
      <c r="B141" s="39"/>
      <c r="C141" s="226" t="s">
        <v>188</v>
      </c>
      <c r="D141" s="226" t="s">
        <v>173</v>
      </c>
      <c r="E141" s="227" t="s">
        <v>282</v>
      </c>
      <c r="F141" s="228" t="s">
        <v>283</v>
      </c>
      <c r="G141" s="229" t="s">
        <v>284</v>
      </c>
      <c r="H141" s="230">
        <v>1326.384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765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286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47" s="2" customFormat="1" ht="12">
      <c r="A143" s="38"/>
      <c r="B143" s="39"/>
      <c r="C143" s="40"/>
      <c r="D143" s="239" t="s">
        <v>193</v>
      </c>
      <c r="E143" s="40"/>
      <c r="F143" s="244" t="s">
        <v>287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193</v>
      </c>
      <c r="AU143" s="17" t="s">
        <v>85</v>
      </c>
    </row>
    <row r="144" spans="1:51" s="14" customFormat="1" ht="12">
      <c r="A144" s="14"/>
      <c r="B144" s="261"/>
      <c r="C144" s="262"/>
      <c r="D144" s="239" t="s">
        <v>273</v>
      </c>
      <c r="E144" s="263" t="s">
        <v>1</v>
      </c>
      <c r="F144" s="264" t="s">
        <v>288</v>
      </c>
      <c r="G144" s="262"/>
      <c r="H144" s="263" t="s">
        <v>1</v>
      </c>
      <c r="I144" s="265"/>
      <c r="J144" s="262"/>
      <c r="K144" s="262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273</v>
      </c>
      <c r="AU144" s="270" t="s">
        <v>85</v>
      </c>
      <c r="AV144" s="14" t="s">
        <v>83</v>
      </c>
      <c r="AW144" s="14" t="s">
        <v>32</v>
      </c>
      <c r="AX144" s="14" t="s">
        <v>76</v>
      </c>
      <c r="AY144" s="270" t="s">
        <v>170</v>
      </c>
    </row>
    <row r="145" spans="1:51" s="13" customFormat="1" ht="12">
      <c r="A145" s="13"/>
      <c r="B145" s="250"/>
      <c r="C145" s="251"/>
      <c r="D145" s="239" t="s">
        <v>273</v>
      </c>
      <c r="E145" s="252" t="s">
        <v>1</v>
      </c>
      <c r="F145" s="253" t="s">
        <v>289</v>
      </c>
      <c r="G145" s="251"/>
      <c r="H145" s="254">
        <v>1326.384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273</v>
      </c>
      <c r="AU145" s="260" t="s">
        <v>85</v>
      </c>
      <c r="AV145" s="13" t="s">
        <v>85</v>
      </c>
      <c r="AW145" s="13" t="s">
        <v>32</v>
      </c>
      <c r="AX145" s="13" t="s">
        <v>83</v>
      </c>
      <c r="AY145" s="260" t="s">
        <v>170</v>
      </c>
    </row>
    <row r="146" spans="1:65" s="2" customFormat="1" ht="24.15" customHeight="1">
      <c r="A146" s="38"/>
      <c r="B146" s="39"/>
      <c r="C146" s="226" t="s">
        <v>169</v>
      </c>
      <c r="D146" s="226" t="s">
        <v>173</v>
      </c>
      <c r="E146" s="227" t="s">
        <v>290</v>
      </c>
      <c r="F146" s="228" t="s">
        <v>291</v>
      </c>
      <c r="G146" s="229" t="s">
        <v>270</v>
      </c>
      <c r="H146" s="230">
        <v>10762</v>
      </c>
      <c r="I146" s="231"/>
      <c r="J146" s="232">
        <f>ROUND(I146*H146,2)</f>
        <v>0</v>
      </c>
      <c r="K146" s="228" t="s">
        <v>177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188</v>
      </c>
      <c r="AT146" s="237" t="s">
        <v>173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188</v>
      </c>
      <c r="BM146" s="237" t="s">
        <v>766</v>
      </c>
    </row>
    <row r="147" spans="1:47" s="2" customFormat="1" ht="12">
      <c r="A147" s="38"/>
      <c r="B147" s="39"/>
      <c r="C147" s="40"/>
      <c r="D147" s="239" t="s">
        <v>180</v>
      </c>
      <c r="E147" s="40"/>
      <c r="F147" s="240" t="s">
        <v>293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180</v>
      </c>
      <c r="AU147" s="17" t="s">
        <v>85</v>
      </c>
    </row>
    <row r="148" spans="1:51" s="14" customFormat="1" ht="12">
      <c r="A148" s="14"/>
      <c r="B148" s="261"/>
      <c r="C148" s="262"/>
      <c r="D148" s="239" t="s">
        <v>273</v>
      </c>
      <c r="E148" s="263" t="s">
        <v>1</v>
      </c>
      <c r="F148" s="264" t="s">
        <v>294</v>
      </c>
      <c r="G148" s="262"/>
      <c r="H148" s="263" t="s">
        <v>1</v>
      </c>
      <c r="I148" s="265"/>
      <c r="J148" s="262"/>
      <c r="K148" s="262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273</v>
      </c>
      <c r="AU148" s="270" t="s">
        <v>85</v>
      </c>
      <c r="AV148" s="14" t="s">
        <v>83</v>
      </c>
      <c r="AW148" s="14" t="s">
        <v>32</v>
      </c>
      <c r="AX148" s="14" t="s">
        <v>76</v>
      </c>
      <c r="AY148" s="270" t="s">
        <v>170</v>
      </c>
    </row>
    <row r="149" spans="1:51" s="13" customFormat="1" ht="12">
      <c r="A149" s="13"/>
      <c r="B149" s="250"/>
      <c r="C149" s="251"/>
      <c r="D149" s="239" t="s">
        <v>273</v>
      </c>
      <c r="E149" s="252" t="s">
        <v>233</v>
      </c>
      <c r="F149" s="253" t="s">
        <v>748</v>
      </c>
      <c r="G149" s="251"/>
      <c r="H149" s="254">
        <v>10762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273</v>
      </c>
      <c r="AU149" s="260" t="s">
        <v>85</v>
      </c>
      <c r="AV149" s="13" t="s">
        <v>85</v>
      </c>
      <c r="AW149" s="13" t="s">
        <v>32</v>
      </c>
      <c r="AX149" s="13" t="s">
        <v>83</v>
      </c>
      <c r="AY149" s="260" t="s">
        <v>170</v>
      </c>
    </row>
    <row r="150" spans="1:65" s="2" customFormat="1" ht="33" customHeight="1">
      <c r="A150" s="38"/>
      <c r="B150" s="39"/>
      <c r="C150" s="226" t="s">
        <v>198</v>
      </c>
      <c r="D150" s="226" t="s">
        <v>173</v>
      </c>
      <c r="E150" s="227" t="s">
        <v>296</v>
      </c>
      <c r="F150" s="228" t="s">
        <v>297</v>
      </c>
      <c r="G150" s="229" t="s">
        <v>284</v>
      </c>
      <c r="H150" s="230">
        <v>2309.16</v>
      </c>
      <c r="I150" s="231"/>
      <c r="J150" s="232">
        <f>ROUND(I150*H150,2)</f>
        <v>0</v>
      </c>
      <c r="K150" s="228" t="s">
        <v>177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188</v>
      </c>
      <c r="AT150" s="237" t="s">
        <v>173</v>
      </c>
      <c r="AU150" s="237" t="s">
        <v>85</v>
      </c>
      <c r="AY150" s="17" t="s">
        <v>170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188</v>
      </c>
      <c r="BM150" s="237" t="s">
        <v>767</v>
      </c>
    </row>
    <row r="151" spans="1:47" s="2" customFormat="1" ht="12">
      <c r="A151" s="38"/>
      <c r="B151" s="39"/>
      <c r="C151" s="40"/>
      <c r="D151" s="239" t="s">
        <v>180</v>
      </c>
      <c r="E151" s="40"/>
      <c r="F151" s="240" t="s">
        <v>299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180</v>
      </c>
      <c r="AU151" s="17" t="s">
        <v>85</v>
      </c>
    </row>
    <row r="152" spans="1:51" s="13" customFormat="1" ht="12">
      <c r="A152" s="13"/>
      <c r="B152" s="250"/>
      <c r="C152" s="251"/>
      <c r="D152" s="239" t="s">
        <v>273</v>
      </c>
      <c r="E152" s="252" t="s">
        <v>240</v>
      </c>
      <c r="F152" s="253" t="s">
        <v>768</v>
      </c>
      <c r="G152" s="251"/>
      <c r="H152" s="254">
        <v>2309.16</v>
      </c>
      <c r="I152" s="255"/>
      <c r="J152" s="251"/>
      <c r="K152" s="251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273</v>
      </c>
      <c r="AU152" s="260" t="s">
        <v>85</v>
      </c>
      <c r="AV152" s="13" t="s">
        <v>85</v>
      </c>
      <c r="AW152" s="13" t="s">
        <v>32</v>
      </c>
      <c r="AX152" s="13" t="s">
        <v>83</v>
      </c>
      <c r="AY152" s="260" t="s">
        <v>170</v>
      </c>
    </row>
    <row r="153" spans="1:65" s="2" customFormat="1" ht="33" customHeight="1">
      <c r="A153" s="38"/>
      <c r="B153" s="39"/>
      <c r="C153" s="226" t="s">
        <v>202</v>
      </c>
      <c r="D153" s="226" t="s">
        <v>173</v>
      </c>
      <c r="E153" s="227" t="s">
        <v>301</v>
      </c>
      <c r="F153" s="228" t="s">
        <v>302</v>
      </c>
      <c r="G153" s="229" t="s">
        <v>284</v>
      </c>
      <c r="H153" s="230">
        <v>220.8</v>
      </c>
      <c r="I153" s="231"/>
      <c r="J153" s="232">
        <f>ROUND(I153*H153,2)</f>
        <v>0</v>
      </c>
      <c r="K153" s="228" t="s">
        <v>177</v>
      </c>
      <c r="L153" s="44"/>
      <c r="M153" s="233" t="s">
        <v>1</v>
      </c>
      <c r="N153" s="234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188</v>
      </c>
      <c r="AT153" s="237" t="s">
        <v>173</v>
      </c>
      <c r="AU153" s="237" t="s">
        <v>85</v>
      </c>
      <c r="AY153" s="17" t="s">
        <v>170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188</v>
      </c>
      <c r="BM153" s="237" t="s">
        <v>769</v>
      </c>
    </row>
    <row r="154" spans="1:47" s="2" customFormat="1" ht="12">
      <c r="A154" s="38"/>
      <c r="B154" s="39"/>
      <c r="C154" s="40"/>
      <c r="D154" s="239" t="s">
        <v>180</v>
      </c>
      <c r="E154" s="40"/>
      <c r="F154" s="240" t="s">
        <v>304</v>
      </c>
      <c r="G154" s="40"/>
      <c r="H154" s="40"/>
      <c r="I154" s="241"/>
      <c r="J154" s="40"/>
      <c r="K154" s="40"/>
      <c r="L154" s="44"/>
      <c r="M154" s="242"/>
      <c r="N154" s="24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180</v>
      </c>
      <c r="AU154" s="17" t="s">
        <v>85</v>
      </c>
    </row>
    <row r="155" spans="1:51" s="13" customFormat="1" ht="12">
      <c r="A155" s="13"/>
      <c r="B155" s="250"/>
      <c r="C155" s="251"/>
      <c r="D155" s="239" t="s">
        <v>273</v>
      </c>
      <c r="E155" s="252" t="s">
        <v>250</v>
      </c>
      <c r="F155" s="253" t="s">
        <v>770</v>
      </c>
      <c r="G155" s="251"/>
      <c r="H155" s="254">
        <v>1.7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273</v>
      </c>
      <c r="AU155" s="260" t="s">
        <v>85</v>
      </c>
      <c r="AV155" s="13" t="s">
        <v>85</v>
      </c>
      <c r="AW155" s="13" t="s">
        <v>32</v>
      </c>
      <c r="AX155" s="13" t="s">
        <v>76</v>
      </c>
      <c r="AY155" s="260" t="s">
        <v>170</v>
      </c>
    </row>
    <row r="156" spans="1:51" s="13" customFormat="1" ht="12">
      <c r="A156" s="13"/>
      <c r="B156" s="250"/>
      <c r="C156" s="251"/>
      <c r="D156" s="239" t="s">
        <v>273</v>
      </c>
      <c r="E156" s="252" t="s">
        <v>248</v>
      </c>
      <c r="F156" s="253" t="s">
        <v>771</v>
      </c>
      <c r="G156" s="251"/>
      <c r="H156" s="254">
        <v>219.1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273</v>
      </c>
      <c r="AU156" s="260" t="s">
        <v>85</v>
      </c>
      <c r="AV156" s="13" t="s">
        <v>85</v>
      </c>
      <c r="AW156" s="13" t="s">
        <v>32</v>
      </c>
      <c r="AX156" s="13" t="s">
        <v>76</v>
      </c>
      <c r="AY156" s="260" t="s">
        <v>170</v>
      </c>
    </row>
    <row r="157" spans="1:51" s="15" customFormat="1" ht="12">
      <c r="A157" s="15"/>
      <c r="B157" s="271"/>
      <c r="C157" s="272"/>
      <c r="D157" s="239" t="s">
        <v>273</v>
      </c>
      <c r="E157" s="273" t="s">
        <v>1</v>
      </c>
      <c r="F157" s="274" t="s">
        <v>307</v>
      </c>
      <c r="G157" s="272"/>
      <c r="H157" s="275">
        <v>220.8</v>
      </c>
      <c r="I157" s="276"/>
      <c r="J157" s="272"/>
      <c r="K157" s="272"/>
      <c r="L157" s="277"/>
      <c r="M157" s="278"/>
      <c r="N157" s="279"/>
      <c r="O157" s="279"/>
      <c r="P157" s="279"/>
      <c r="Q157" s="279"/>
      <c r="R157" s="279"/>
      <c r="S157" s="279"/>
      <c r="T157" s="28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1" t="s">
        <v>273</v>
      </c>
      <c r="AU157" s="281" t="s">
        <v>85</v>
      </c>
      <c r="AV157" s="15" t="s">
        <v>188</v>
      </c>
      <c r="AW157" s="15" t="s">
        <v>32</v>
      </c>
      <c r="AX157" s="15" t="s">
        <v>83</v>
      </c>
      <c r="AY157" s="281" t="s">
        <v>170</v>
      </c>
    </row>
    <row r="158" spans="1:65" s="2" customFormat="1" ht="24.15" customHeight="1">
      <c r="A158" s="38"/>
      <c r="B158" s="39"/>
      <c r="C158" s="226" t="s">
        <v>207</v>
      </c>
      <c r="D158" s="226" t="s">
        <v>173</v>
      </c>
      <c r="E158" s="227" t="s">
        <v>308</v>
      </c>
      <c r="F158" s="228" t="s">
        <v>309</v>
      </c>
      <c r="G158" s="229" t="s">
        <v>284</v>
      </c>
      <c r="H158" s="230">
        <v>4707.776</v>
      </c>
      <c r="I158" s="231"/>
      <c r="J158" s="232">
        <f>ROUND(I158*H158,2)</f>
        <v>0</v>
      </c>
      <c r="K158" s="228" t="s">
        <v>191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188</v>
      </c>
      <c r="AT158" s="237" t="s">
        <v>173</v>
      </c>
      <c r="AU158" s="237" t="s">
        <v>85</v>
      </c>
      <c r="AY158" s="17" t="s">
        <v>170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188</v>
      </c>
      <c r="BM158" s="237" t="s">
        <v>772</v>
      </c>
    </row>
    <row r="159" spans="1:47" s="2" customFormat="1" ht="12">
      <c r="A159" s="38"/>
      <c r="B159" s="39"/>
      <c r="C159" s="40"/>
      <c r="D159" s="239" t="s">
        <v>180</v>
      </c>
      <c r="E159" s="40"/>
      <c r="F159" s="240" t="s">
        <v>773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180</v>
      </c>
      <c r="AU159" s="17" t="s">
        <v>85</v>
      </c>
    </row>
    <row r="160" spans="1:47" s="2" customFormat="1" ht="12">
      <c r="A160" s="38"/>
      <c r="B160" s="39"/>
      <c r="C160" s="40"/>
      <c r="D160" s="239" t="s">
        <v>193</v>
      </c>
      <c r="E160" s="40"/>
      <c r="F160" s="244" t="s">
        <v>312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193</v>
      </c>
      <c r="AU160" s="17" t="s">
        <v>85</v>
      </c>
    </row>
    <row r="161" spans="1:51" s="14" customFormat="1" ht="12">
      <c r="A161" s="14"/>
      <c r="B161" s="261"/>
      <c r="C161" s="262"/>
      <c r="D161" s="239" t="s">
        <v>273</v>
      </c>
      <c r="E161" s="263" t="s">
        <v>1</v>
      </c>
      <c r="F161" s="264" t="s">
        <v>774</v>
      </c>
      <c r="G161" s="262"/>
      <c r="H161" s="263" t="s">
        <v>1</v>
      </c>
      <c r="I161" s="265"/>
      <c r="J161" s="262"/>
      <c r="K161" s="262"/>
      <c r="L161" s="266"/>
      <c r="M161" s="267"/>
      <c r="N161" s="268"/>
      <c r="O161" s="268"/>
      <c r="P161" s="268"/>
      <c r="Q161" s="268"/>
      <c r="R161" s="268"/>
      <c r="S161" s="268"/>
      <c r="T161" s="26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0" t="s">
        <v>273</v>
      </c>
      <c r="AU161" s="270" t="s">
        <v>85</v>
      </c>
      <c r="AV161" s="14" t="s">
        <v>83</v>
      </c>
      <c r="AW161" s="14" t="s">
        <v>32</v>
      </c>
      <c r="AX161" s="14" t="s">
        <v>76</v>
      </c>
      <c r="AY161" s="270" t="s">
        <v>170</v>
      </c>
    </row>
    <row r="162" spans="1:51" s="13" customFormat="1" ht="12">
      <c r="A162" s="13"/>
      <c r="B162" s="250"/>
      <c r="C162" s="251"/>
      <c r="D162" s="239" t="s">
        <v>273</v>
      </c>
      <c r="E162" s="252" t="s">
        <v>1</v>
      </c>
      <c r="F162" s="253" t="s">
        <v>775</v>
      </c>
      <c r="G162" s="251"/>
      <c r="H162" s="254">
        <v>-267.725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273</v>
      </c>
      <c r="AU162" s="260" t="s">
        <v>85</v>
      </c>
      <c r="AV162" s="13" t="s">
        <v>85</v>
      </c>
      <c r="AW162" s="13" t="s">
        <v>32</v>
      </c>
      <c r="AX162" s="13" t="s">
        <v>76</v>
      </c>
      <c r="AY162" s="260" t="s">
        <v>170</v>
      </c>
    </row>
    <row r="163" spans="1:51" s="13" customFormat="1" ht="12">
      <c r="A163" s="13"/>
      <c r="B163" s="250"/>
      <c r="C163" s="251"/>
      <c r="D163" s="239" t="s">
        <v>273</v>
      </c>
      <c r="E163" s="252" t="s">
        <v>1</v>
      </c>
      <c r="F163" s="253" t="s">
        <v>313</v>
      </c>
      <c r="G163" s="251"/>
      <c r="H163" s="254">
        <v>4975.501</v>
      </c>
      <c r="I163" s="255"/>
      <c r="J163" s="251"/>
      <c r="K163" s="251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273</v>
      </c>
      <c r="AU163" s="260" t="s">
        <v>85</v>
      </c>
      <c r="AV163" s="13" t="s">
        <v>85</v>
      </c>
      <c r="AW163" s="13" t="s">
        <v>32</v>
      </c>
      <c r="AX163" s="13" t="s">
        <v>76</v>
      </c>
      <c r="AY163" s="260" t="s">
        <v>170</v>
      </c>
    </row>
    <row r="164" spans="1:51" s="15" customFormat="1" ht="12">
      <c r="A164" s="15"/>
      <c r="B164" s="271"/>
      <c r="C164" s="272"/>
      <c r="D164" s="239" t="s">
        <v>273</v>
      </c>
      <c r="E164" s="273" t="s">
        <v>242</v>
      </c>
      <c r="F164" s="274" t="s">
        <v>307</v>
      </c>
      <c r="G164" s="272"/>
      <c r="H164" s="275">
        <v>4707.776</v>
      </c>
      <c r="I164" s="276"/>
      <c r="J164" s="272"/>
      <c r="K164" s="272"/>
      <c r="L164" s="277"/>
      <c r="M164" s="278"/>
      <c r="N164" s="279"/>
      <c r="O164" s="279"/>
      <c r="P164" s="279"/>
      <c r="Q164" s="279"/>
      <c r="R164" s="279"/>
      <c r="S164" s="279"/>
      <c r="T164" s="28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1" t="s">
        <v>273</v>
      </c>
      <c r="AU164" s="281" t="s">
        <v>85</v>
      </c>
      <c r="AV164" s="15" t="s">
        <v>188</v>
      </c>
      <c r="AW164" s="15" t="s">
        <v>32</v>
      </c>
      <c r="AX164" s="15" t="s">
        <v>83</v>
      </c>
      <c r="AY164" s="281" t="s">
        <v>170</v>
      </c>
    </row>
    <row r="165" spans="1:65" s="2" customFormat="1" ht="24.15" customHeight="1">
      <c r="A165" s="38"/>
      <c r="B165" s="39"/>
      <c r="C165" s="226" t="s">
        <v>211</v>
      </c>
      <c r="D165" s="226" t="s">
        <v>173</v>
      </c>
      <c r="E165" s="227" t="s">
        <v>314</v>
      </c>
      <c r="F165" s="228" t="s">
        <v>315</v>
      </c>
      <c r="G165" s="229" t="s">
        <v>284</v>
      </c>
      <c r="H165" s="230">
        <v>363.776</v>
      </c>
      <c r="I165" s="231"/>
      <c r="J165" s="232">
        <f>ROUND(I165*H165,2)</f>
        <v>0</v>
      </c>
      <c r="K165" s="228" t="s">
        <v>177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188</v>
      </c>
      <c r="AT165" s="237" t="s">
        <v>173</v>
      </c>
      <c r="AU165" s="237" t="s">
        <v>85</v>
      </c>
      <c r="AY165" s="17" t="s">
        <v>170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188</v>
      </c>
      <c r="BM165" s="237" t="s">
        <v>776</v>
      </c>
    </row>
    <row r="166" spans="1:47" s="2" customFormat="1" ht="12">
      <c r="A166" s="38"/>
      <c r="B166" s="39"/>
      <c r="C166" s="40"/>
      <c r="D166" s="239" t="s">
        <v>180</v>
      </c>
      <c r="E166" s="40"/>
      <c r="F166" s="240" t="s">
        <v>317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180</v>
      </c>
      <c r="AU166" s="17" t="s">
        <v>85</v>
      </c>
    </row>
    <row r="167" spans="1:51" s="14" customFormat="1" ht="12">
      <c r="A167" s="14"/>
      <c r="B167" s="261"/>
      <c r="C167" s="262"/>
      <c r="D167" s="239" t="s">
        <v>273</v>
      </c>
      <c r="E167" s="263" t="s">
        <v>1</v>
      </c>
      <c r="F167" s="264" t="s">
        <v>318</v>
      </c>
      <c r="G167" s="262"/>
      <c r="H167" s="263" t="s">
        <v>1</v>
      </c>
      <c r="I167" s="265"/>
      <c r="J167" s="262"/>
      <c r="K167" s="262"/>
      <c r="L167" s="266"/>
      <c r="M167" s="267"/>
      <c r="N167" s="268"/>
      <c r="O167" s="268"/>
      <c r="P167" s="268"/>
      <c r="Q167" s="268"/>
      <c r="R167" s="268"/>
      <c r="S167" s="268"/>
      <c r="T167" s="26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0" t="s">
        <v>273</v>
      </c>
      <c r="AU167" s="270" t="s">
        <v>85</v>
      </c>
      <c r="AV167" s="14" t="s">
        <v>83</v>
      </c>
      <c r="AW167" s="14" t="s">
        <v>32</v>
      </c>
      <c r="AX167" s="14" t="s">
        <v>76</v>
      </c>
      <c r="AY167" s="270" t="s">
        <v>170</v>
      </c>
    </row>
    <row r="168" spans="1:51" s="13" customFormat="1" ht="12">
      <c r="A168" s="13"/>
      <c r="B168" s="250"/>
      <c r="C168" s="251"/>
      <c r="D168" s="239" t="s">
        <v>273</v>
      </c>
      <c r="E168" s="252" t="s">
        <v>228</v>
      </c>
      <c r="F168" s="253" t="s">
        <v>777</v>
      </c>
      <c r="G168" s="251"/>
      <c r="H168" s="254">
        <v>1.208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273</v>
      </c>
      <c r="AU168" s="260" t="s">
        <v>85</v>
      </c>
      <c r="AV168" s="13" t="s">
        <v>85</v>
      </c>
      <c r="AW168" s="13" t="s">
        <v>32</v>
      </c>
      <c r="AX168" s="13" t="s">
        <v>76</v>
      </c>
      <c r="AY168" s="260" t="s">
        <v>170</v>
      </c>
    </row>
    <row r="169" spans="1:51" s="14" customFormat="1" ht="12">
      <c r="A169" s="14"/>
      <c r="B169" s="261"/>
      <c r="C169" s="262"/>
      <c r="D169" s="239" t="s">
        <v>273</v>
      </c>
      <c r="E169" s="263" t="s">
        <v>230</v>
      </c>
      <c r="F169" s="264" t="s">
        <v>320</v>
      </c>
      <c r="G169" s="262"/>
      <c r="H169" s="263" t="s">
        <v>1</v>
      </c>
      <c r="I169" s="265"/>
      <c r="J169" s="262"/>
      <c r="K169" s="262"/>
      <c r="L169" s="266"/>
      <c r="M169" s="267"/>
      <c r="N169" s="268"/>
      <c r="O169" s="268"/>
      <c r="P169" s="268"/>
      <c r="Q169" s="268"/>
      <c r="R169" s="268"/>
      <c r="S169" s="268"/>
      <c r="T169" s="26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0" t="s">
        <v>273</v>
      </c>
      <c r="AU169" s="270" t="s">
        <v>85</v>
      </c>
      <c r="AV169" s="14" t="s">
        <v>83</v>
      </c>
      <c r="AW169" s="14" t="s">
        <v>32</v>
      </c>
      <c r="AX169" s="14" t="s">
        <v>76</v>
      </c>
      <c r="AY169" s="270" t="s">
        <v>170</v>
      </c>
    </row>
    <row r="170" spans="1:51" s="13" customFormat="1" ht="12">
      <c r="A170" s="13"/>
      <c r="B170" s="250"/>
      <c r="C170" s="251"/>
      <c r="D170" s="239" t="s">
        <v>273</v>
      </c>
      <c r="E170" s="252" t="s">
        <v>1</v>
      </c>
      <c r="F170" s="253" t="s">
        <v>778</v>
      </c>
      <c r="G170" s="251"/>
      <c r="H170" s="254">
        <v>363.776</v>
      </c>
      <c r="I170" s="255"/>
      <c r="J170" s="251"/>
      <c r="K170" s="251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273</v>
      </c>
      <c r="AU170" s="260" t="s">
        <v>85</v>
      </c>
      <c r="AV170" s="13" t="s">
        <v>85</v>
      </c>
      <c r="AW170" s="13" t="s">
        <v>32</v>
      </c>
      <c r="AX170" s="13" t="s">
        <v>83</v>
      </c>
      <c r="AY170" s="260" t="s">
        <v>170</v>
      </c>
    </row>
    <row r="171" spans="1:65" s="2" customFormat="1" ht="33" customHeight="1">
      <c r="A171" s="38"/>
      <c r="B171" s="39"/>
      <c r="C171" s="226" t="s">
        <v>216</v>
      </c>
      <c r="D171" s="226" t="s">
        <v>173</v>
      </c>
      <c r="E171" s="227" t="s">
        <v>322</v>
      </c>
      <c r="F171" s="228" t="s">
        <v>323</v>
      </c>
      <c r="G171" s="229" t="s">
        <v>284</v>
      </c>
      <c r="H171" s="230">
        <v>1768.512</v>
      </c>
      <c r="I171" s="231"/>
      <c r="J171" s="232">
        <f>ROUND(I171*H171,2)</f>
        <v>0</v>
      </c>
      <c r="K171" s="228" t="s">
        <v>177</v>
      </c>
      <c r="L171" s="44"/>
      <c r="M171" s="233" t="s">
        <v>1</v>
      </c>
      <c r="N171" s="234" t="s">
        <v>41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188</v>
      </c>
      <c r="AT171" s="237" t="s">
        <v>173</v>
      </c>
      <c r="AU171" s="237" t="s">
        <v>85</v>
      </c>
      <c r="AY171" s="17" t="s">
        <v>170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188</v>
      </c>
      <c r="BM171" s="237" t="s">
        <v>779</v>
      </c>
    </row>
    <row r="172" spans="1:47" s="2" customFormat="1" ht="12">
      <c r="A172" s="38"/>
      <c r="B172" s="39"/>
      <c r="C172" s="40"/>
      <c r="D172" s="239" t="s">
        <v>180</v>
      </c>
      <c r="E172" s="40"/>
      <c r="F172" s="240" t="s">
        <v>325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180</v>
      </c>
      <c r="AU172" s="17" t="s">
        <v>85</v>
      </c>
    </row>
    <row r="173" spans="1:51" s="14" customFormat="1" ht="12">
      <c r="A173" s="14"/>
      <c r="B173" s="261"/>
      <c r="C173" s="262"/>
      <c r="D173" s="239" t="s">
        <v>273</v>
      </c>
      <c r="E173" s="263" t="s">
        <v>1</v>
      </c>
      <c r="F173" s="264" t="s">
        <v>326</v>
      </c>
      <c r="G173" s="262"/>
      <c r="H173" s="263" t="s">
        <v>1</v>
      </c>
      <c r="I173" s="265"/>
      <c r="J173" s="262"/>
      <c r="K173" s="262"/>
      <c r="L173" s="266"/>
      <c r="M173" s="267"/>
      <c r="N173" s="268"/>
      <c r="O173" s="268"/>
      <c r="P173" s="268"/>
      <c r="Q173" s="268"/>
      <c r="R173" s="268"/>
      <c r="S173" s="268"/>
      <c r="T173" s="26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0" t="s">
        <v>273</v>
      </c>
      <c r="AU173" s="270" t="s">
        <v>85</v>
      </c>
      <c r="AV173" s="14" t="s">
        <v>83</v>
      </c>
      <c r="AW173" s="14" t="s">
        <v>32</v>
      </c>
      <c r="AX173" s="14" t="s">
        <v>76</v>
      </c>
      <c r="AY173" s="270" t="s">
        <v>170</v>
      </c>
    </row>
    <row r="174" spans="1:51" s="13" customFormat="1" ht="12">
      <c r="A174" s="13"/>
      <c r="B174" s="250"/>
      <c r="C174" s="251"/>
      <c r="D174" s="239" t="s">
        <v>273</v>
      </c>
      <c r="E174" s="252" t="s">
        <v>224</v>
      </c>
      <c r="F174" s="253" t="s">
        <v>327</v>
      </c>
      <c r="G174" s="251"/>
      <c r="H174" s="254">
        <v>1768.512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273</v>
      </c>
      <c r="AU174" s="260" t="s">
        <v>85</v>
      </c>
      <c r="AV174" s="13" t="s">
        <v>85</v>
      </c>
      <c r="AW174" s="13" t="s">
        <v>32</v>
      </c>
      <c r="AX174" s="13" t="s">
        <v>83</v>
      </c>
      <c r="AY174" s="260" t="s">
        <v>170</v>
      </c>
    </row>
    <row r="175" spans="1:65" s="2" customFormat="1" ht="16.5" customHeight="1">
      <c r="A175" s="38"/>
      <c r="B175" s="39"/>
      <c r="C175" s="282" t="s">
        <v>220</v>
      </c>
      <c r="D175" s="282" t="s">
        <v>328</v>
      </c>
      <c r="E175" s="283" t="s">
        <v>329</v>
      </c>
      <c r="F175" s="284" t="s">
        <v>330</v>
      </c>
      <c r="G175" s="285" t="s">
        <v>331</v>
      </c>
      <c r="H175" s="286">
        <v>4598.131</v>
      </c>
      <c r="I175" s="287"/>
      <c r="J175" s="288">
        <f>ROUND(I175*H175,2)</f>
        <v>0</v>
      </c>
      <c r="K175" s="284" t="s">
        <v>1</v>
      </c>
      <c r="L175" s="289"/>
      <c r="M175" s="290" t="s">
        <v>1</v>
      </c>
      <c r="N175" s="291" t="s">
        <v>41</v>
      </c>
      <c r="O175" s="91"/>
      <c r="P175" s="235">
        <f>O175*H175</f>
        <v>0</v>
      </c>
      <c r="Q175" s="235">
        <v>1</v>
      </c>
      <c r="R175" s="235">
        <f>Q175*H175</f>
        <v>4598.131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207</v>
      </c>
      <c r="AT175" s="237" t="s">
        <v>328</v>
      </c>
      <c r="AU175" s="237" t="s">
        <v>85</v>
      </c>
      <c r="AY175" s="17" t="s">
        <v>170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188</v>
      </c>
      <c r="BM175" s="237" t="s">
        <v>780</v>
      </c>
    </row>
    <row r="176" spans="1:51" s="13" customFormat="1" ht="12">
      <c r="A176" s="13"/>
      <c r="B176" s="250"/>
      <c r="C176" s="251"/>
      <c r="D176" s="239" t="s">
        <v>273</v>
      </c>
      <c r="E176" s="252" t="s">
        <v>1</v>
      </c>
      <c r="F176" s="253" t="s">
        <v>333</v>
      </c>
      <c r="G176" s="251"/>
      <c r="H176" s="254">
        <v>4598.131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273</v>
      </c>
      <c r="AU176" s="260" t="s">
        <v>85</v>
      </c>
      <c r="AV176" s="13" t="s">
        <v>85</v>
      </c>
      <c r="AW176" s="13" t="s">
        <v>32</v>
      </c>
      <c r="AX176" s="13" t="s">
        <v>83</v>
      </c>
      <c r="AY176" s="260" t="s">
        <v>170</v>
      </c>
    </row>
    <row r="177" spans="1:51" s="14" customFormat="1" ht="12">
      <c r="A177" s="14"/>
      <c r="B177" s="261"/>
      <c r="C177" s="262"/>
      <c r="D177" s="239" t="s">
        <v>273</v>
      </c>
      <c r="E177" s="263" t="s">
        <v>1</v>
      </c>
      <c r="F177" s="264" t="s">
        <v>334</v>
      </c>
      <c r="G177" s="262"/>
      <c r="H177" s="263" t="s">
        <v>1</v>
      </c>
      <c r="I177" s="265"/>
      <c r="J177" s="262"/>
      <c r="K177" s="262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273</v>
      </c>
      <c r="AU177" s="270" t="s">
        <v>85</v>
      </c>
      <c r="AV177" s="14" t="s">
        <v>83</v>
      </c>
      <c r="AW177" s="14" t="s">
        <v>32</v>
      </c>
      <c r="AX177" s="14" t="s">
        <v>76</v>
      </c>
      <c r="AY177" s="270" t="s">
        <v>170</v>
      </c>
    </row>
    <row r="178" spans="1:65" s="2" customFormat="1" ht="16.5" customHeight="1">
      <c r="A178" s="38"/>
      <c r="B178" s="39"/>
      <c r="C178" s="226" t="s">
        <v>335</v>
      </c>
      <c r="D178" s="226" t="s">
        <v>173</v>
      </c>
      <c r="E178" s="227" t="s">
        <v>336</v>
      </c>
      <c r="F178" s="228" t="s">
        <v>337</v>
      </c>
      <c r="G178" s="229" t="s">
        <v>284</v>
      </c>
      <c r="H178" s="230">
        <v>4707.776</v>
      </c>
      <c r="I178" s="231"/>
      <c r="J178" s="232">
        <f>ROUND(I178*H178,2)</f>
        <v>0</v>
      </c>
      <c r="K178" s="228" t="s">
        <v>177</v>
      </c>
      <c r="L178" s="44"/>
      <c r="M178" s="233" t="s">
        <v>1</v>
      </c>
      <c r="N178" s="234" t="s">
        <v>41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188</v>
      </c>
      <c r="AT178" s="237" t="s">
        <v>173</v>
      </c>
      <c r="AU178" s="237" t="s">
        <v>85</v>
      </c>
      <c r="AY178" s="17" t="s">
        <v>170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188</v>
      </c>
      <c r="BM178" s="237" t="s">
        <v>781</v>
      </c>
    </row>
    <row r="179" spans="1:47" s="2" customFormat="1" ht="12">
      <c r="A179" s="38"/>
      <c r="B179" s="39"/>
      <c r="C179" s="40"/>
      <c r="D179" s="239" t="s">
        <v>180</v>
      </c>
      <c r="E179" s="40"/>
      <c r="F179" s="240" t="s">
        <v>339</v>
      </c>
      <c r="G179" s="40"/>
      <c r="H179" s="40"/>
      <c r="I179" s="241"/>
      <c r="J179" s="40"/>
      <c r="K179" s="40"/>
      <c r="L179" s="44"/>
      <c r="M179" s="242"/>
      <c r="N179" s="24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180</v>
      </c>
      <c r="AU179" s="17" t="s">
        <v>85</v>
      </c>
    </row>
    <row r="180" spans="1:51" s="13" customFormat="1" ht="12">
      <c r="A180" s="13"/>
      <c r="B180" s="250"/>
      <c r="C180" s="251"/>
      <c r="D180" s="239" t="s">
        <v>273</v>
      </c>
      <c r="E180" s="252" t="s">
        <v>1</v>
      </c>
      <c r="F180" s="253" t="s">
        <v>242</v>
      </c>
      <c r="G180" s="251"/>
      <c r="H180" s="254">
        <v>4707.776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273</v>
      </c>
      <c r="AU180" s="260" t="s">
        <v>85</v>
      </c>
      <c r="AV180" s="13" t="s">
        <v>85</v>
      </c>
      <c r="AW180" s="13" t="s">
        <v>32</v>
      </c>
      <c r="AX180" s="13" t="s">
        <v>83</v>
      </c>
      <c r="AY180" s="260" t="s">
        <v>170</v>
      </c>
    </row>
    <row r="181" spans="1:65" s="2" customFormat="1" ht="24.15" customHeight="1">
      <c r="A181" s="38"/>
      <c r="B181" s="39"/>
      <c r="C181" s="226" t="s">
        <v>340</v>
      </c>
      <c r="D181" s="226" t="s">
        <v>173</v>
      </c>
      <c r="E181" s="227" t="s">
        <v>341</v>
      </c>
      <c r="F181" s="228" t="s">
        <v>342</v>
      </c>
      <c r="G181" s="229" t="s">
        <v>331</v>
      </c>
      <c r="H181" s="230">
        <v>9415.552</v>
      </c>
      <c r="I181" s="231"/>
      <c r="J181" s="232">
        <f>ROUND(I181*H181,2)</f>
        <v>0</v>
      </c>
      <c r="K181" s="228" t="s">
        <v>177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188</v>
      </c>
      <c r="AT181" s="237" t="s">
        <v>173</v>
      </c>
      <c r="AU181" s="237" t="s">
        <v>85</v>
      </c>
      <c r="AY181" s="17" t="s">
        <v>170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188</v>
      </c>
      <c r="BM181" s="237" t="s">
        <v>782</v>
      </c>
    </row>
    <row r="182" spans="1:47" s="2" customFormat="1" ht="12">
      <c r="A182" s="38"/>
      <c r="B182" s="39"/>
      <c r="C182" s="40"/>
      <c r="D182" s="239" t="s">
        <v>180</v>
      </c>
      <c r="E182" s="40"/>
      <c r="F182" s="240" t="s">
        <v>344</v>
      </c>
      <c r="G182" s="40"/>
      <c r="H182" s="40"/>
      <c r="I182" s="241"/>
      <c r="J182" s="40"/>
      <c r="K182" s="40"/>
      <c r="L182" s="44"/>
      <c r="M182" s="242"/>
      <c r="N182" s="24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180</v>
      </c>
      <c r="AU182" s="17" t="s">
        <v>85</v>
      </c>
    </row>
    <row r="183" spans="1:51" s="14" customFormat="1" ht="12">
      <c r="A183" s="14"/>
      <c r="B183" s="261"/>
      <c r="C183" s="262"/>
      <c r="D183" s="239" t="s">
        <v>273</v>
      </c>
      <c r="E183" s="263" t="s">
        <v>1</v>
      </c>
      <c r="F183" s="264" t="s">
        <v>345</v>
      </c>
      <c r="G183" s="262"/>
      <c r="H183" s="263" t="s">
        <v>1</v>
      </c>
      <c r="I183" s="265"/>
      <c r="J183" s="262"/>
      <c r="K183" s="262"/>
      <c r="L183" s="266"/>
      <c r="M183" s="267"/>
      <c r="N183" s="268"/>
      <c r="O183" s="268"/>
      <c r="P183" s="268"/>
      <c r="Q183" s="268"/>
      <c r="R183" s="268"/>
      <c r="S183" s="268"/>
      <c r="T183" s="26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0" t="s">
        <v>273</v>
      </c>
      <c r="AU183" s="270" t="s">
        <v>85</v>
      </c>
      <c r="AV183" s="14" t="s">
        <v>83</v>
      </c>
      <c r="AW183" s="14" t="s">
        <v>32</v>
      </c>
      <c r="AX183" s="14" t="s">
        <v>76</v>
      </c>
      <c r="AY183" s="270" t="s">
        <v>170</v>
      </c>
    </row>
    <row r="184" spans="1:51" s="13" customFormat="1" ht="12">
      <c r="A184" s="13"/>
      <c r="B184" s="250"/>
      <c r="C184" s="251"/>
      <c r="D184" s="239" t="s">
        <v>273</v>
      </c>
      <c r="E184" s="252" t="s">
        <v>1</v>
      </c>
      <c r="F184" s="253" t="s">
        <v>346</v>
      </c>
      <c r="G184" s="251"/>
      <c r="H184" s="254">
        <v>9415.552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273</v>
      </c>
      <c r="AU184" s="260" t="s">
        <v>85</v>
      </c>
      <c r="AV184" s="13" t="s">
        <v>85</v>
      </c>
      <c r="AW184" s="13" t="s">
        <v>32</v>
      </c>
      <c r="AX184" s="13" t="s">
        <v>83</v>
      </c>
      <c r="AY184" s="260" t="s">
        <v>170</v>
      </c>
    </row>
    <row r="185" spans="1:65" s="2" customFormat="1" ht="16.5" customHeight="1">
      <c r="A185" s="38"/>
      <c r="B185" s="39"/>
      <c r="C185" s="226" t="s">
        <v>347</v>
      </c>
      <c r="D185" s="226" t="s">
        <v>173</v>
      </c>
      <c r="E185" s="227" t="s">
        <v>348</v>
      </c>
      <c r="F185" s="228" t="s">
        <v>349</v>
      </c>
      <c r="G185" s="229" t="s">
        <v>284</v>
      </c>
      <c r="H185" s="230">
        <v>905.106</v>
      </c>
      <c r="I185" s="231"/>
      <c r="J185" s="232">
        <f>ROUND(I185*H185,2)</f>
        <v>0</v>
      </c>
      <c r="K185" s="228" t="s">
        <v>177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188</v>
      </c>
      <c r="AT185" s="237" t="s">
        <v>173</v>
      </c>
      <c r="AU185" s="237" t="s">
        <v>85</v>
      </c>
      <c r="AY185" s="17" t="s">
        <v>170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188</v>
      </c>
      <c r="BM185" s="237" t="s">
        <v>783</v>
      </c>
    </row>
    <row r="186" spans="1:47" s="2" customFormat="1" ht="12">
      <c r="A186" s="38"/>
      <c r="B186" s="39"/>
      <c r="C186" s="40"/>
      <c r="D186" s="239" t="s">
        <v>180</v>
      </c>
      <c r="E186" s="40"/>
      <c r="F186" s="240" t="s">
        <v>351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180</v>
      </c>
      <c r="AU186" s="17" t="s">
        <v>85</v>
      </c>
    </row>
    <row r="187" spans="1:51" s="13" customFormat="1" ht="12">
      <c r="A187" s="13"/>
      <c r="B187" s="250"/>
      <c r="C187" s="251"/>
      <c r="D187" s="239" t="s">
        <v>273</v>
      </c>
      <c r="E187" s="252" t="s">
        <v>231</v>
      </c>
      <c r="F187" s="253" t="s">
        <v>784</v>
      </c>
      <c r="G187" s="251"/>
      <c r="H187" s="254">
        <v>905.106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273</v>
      </c>
      <c r="AU187" s="260" t="s">
        <v>85</v>
      </c>
      <c r="AV187" s="13" t="s">
        <v>85</v>
      </c>
      <c r="AW187" s="13" t="s">
        <v>32</v>
      </c>
      <c r="AX187" s="13" t="s">
        <v>83</v>
      </c>
      <c r="AY187" s="260" t="s">
        <v>170</v>
      </c>
    </row>
    <row r="188" spans="1:65" s="2" customFormat="1" ht="24.15" customHeight="1">
      <c r="A188" s="38"/>
      <c r="B188" s="39"/>
      <c r="C188" s="226" t="s">
        <v>8</v>
      </c>
      <c r="D188" s="226" t="s">
        <v>173</v>
      </c>
      <c r="E188" s="227" t="s">
        <v>353</v>
      </c>
      <c r="F188" s="228" t="s">
        <v>354</v>
      </c>
      <c r="G188" s="229" t="s">
        <v>270</v>
      </c>
      <c r="H188" s="230">
        <v>4525.53</v>
      </c>
      <c r="I188" s="231"/>
      <c r="J188" s="232">
        <f>ROUND(I188*H188,2)</f>
        <v>0</v>
      </c>
      <c r="K188" s="228" t="s">
        <v>177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188</v>
      </c>
      <c r="AT188" s="237" t="s">
        <v>173</v>
      </c>
      <c r="AU188" s="237" t="s">
        <v>85</v>
      </c>
      <c r="AY188" s="17" t="s">
        <v>170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188</v>
      </c>
      <c r="BM188" s="237" t="s">
        <v>785</v>
      </c>
    </row>
    <row r="189" spans="1:47" s="2" customFormat="1" ht="12">
      <c r="A189" s="38"/>
      <c r="B189" s="39"/>
      <c r="C189" s="40"/>
      <c r="D189" s="239" t="s">
        <v>180</v>
      </c>
      <c r="E189" s="40"/>
      <c r="F189" s="240" t="s">
        <v>356</v>
      </c>
      <c r="G189" s="40"/>
      <c r="H189" s="40"/>
      <c r="I189" s="241"/>
      <c r="J189" s="40"/>
      <c r="K189" s="40"/>
      <c r="L189" s="44"/>
      <c r="M189" s="242"/>
      <c r="N189" s="24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180</v>
      </c>
      <c r="AU189" s="17" t="s">
        <v>85</v>
      </c>
    </row>
    <row r="190" spans="1:51" s="13" customFormat="1" ht="12">
      <c r="A190" s="13"/>
      <c r="B190" s="250"/>
      <c r="C190" s="251"/>
      <c r="D190" s="239" t="s">
        <v>273</v>
      </c>
      <c r="E190" s="252" t="s">
        <v>244</v>
      </c>
      <c r="F190" s="253" t="s">
        <v>786</v>
      </c>
      <c r="G190" s="251"/>
      <c r="H190" s="254">
        <v>4525.53</v>
      </c>
      <c r="I190" s="255"/>
      <c r="J190" s="251"/>
      <c r="K190" s="251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273</v>
      </c>
      <c r="AU190" s="260" t="s">
        <v>85</v>
      </c>
      <c r="AV190" s="13" t="s">
        <v>85</v>
      </c>
      <c r="AW190" s="13" t="s">
        <v>32</v>
      </c>
      <c r="AX190" s="13" t="s">
        <v>83</v>
      </c>
      <c r="AY190" s="260" t="s">
        <v>170</v>
      </c>
    </row>
    <row r="191" spans="1:65" s="2" customFormat="1" ht="24.15" customHeight="1">
      <c r="A191" s="38"/>
      <c r="B191" s="39"/>
      <c r="C191" s="226" t="s">
        <v>358</v>
      </c>
      <c r="D191" s="226" t="s">
        <v>173</v>
      </c>
      <c r="E191" s="227" t="s">
        <v>359</v>
      </c>
      <c r="F191" s="228" t="s">
        <v>360</v>
      </c>
      <c r="G191" s="229" t="s">
        <v>270</v>
      </c>
      <c r="H191" s="230">
        <v>4525.53</v>
      </c>
      <c r="I191" s="231"/>
      <c r="J191" s="232">
        <f>ROUND(I191*H191,2)</f>
        <v>0</v>
      </c>
      <c r="K191" s="228" t="s">
        <v>177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188</v>
      </c>
      <c r="AT191" s="237" t="s">
        <v>173</v>
      </c>
      <c r="AU191" s="237" t="s">
        <v>85</v>
      </c>
      <c r="AY191" s="17" t="s">
        <v>170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188</v>
      </c>
      <c r="BM191" s="237" t="s">
        <v>787</v>
      </c>
    </row>
    <row r="192" spans="1:47" s="2" customFormat="1" ht="12">
      <c r="A192" s="38"/>
      <c r="B192" s="39"/>
      <c r="C192" s="40"/>
      <c r="D192" s="239" t="s">
        <v>180</v>
      </c>
      <c r="E192" s="40"/>
      <c r="F192" s="240" t="s">
        <v>362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180</v>
      </c>
      <c r="AU192" s="17" t="s">
        <v>85</v>
      </c>
    </row>
    <row r="193" spans="1:51" s="13" customFormat="1" ht="12">
      <c r="A193" s="13"/>
      <c r="B193" s="250"/>
      <c r="C193" s="251"/>
      <c r="D193" s="239" t="s">
        <v>273</v>
      </c>
      <c r="E193" s="252" t="s">
        <v>1</v>
      </c>
      <c r="F193" s="253" t="s">
        <v>244</v>
      </c>
      <c r="G193" s="251"/>
      <c r="H193" s="254">
        <v>4525.53</v>
      </c>
      <c r="I193" s="255"/>
      <c r="J193" s="251"/>
      <c r="K193" s="251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273</v>
      </c>
      <c r="AU193" s="260" t="s">
        <v>85</v>
      </c>
      <c r="AV193" s="13" t="s">
        <v>85</v>
      </c>
      <c r="AW193" s="13" t="s">
        <v>32</v>
      </c>
      <c r="AX193" s="13" t="s">
        <v>83</v>
      </c>
      <c r="AY193" s="260" t="s">
        <v>170</v>
      </c>
    </row>
    <row r="194" spans="1:65" s="2" customFormat="1" ht="16.5" customHeight="1">
      <c r="A194" s="38"/>
      <c r="B194" s="39"/>
      <c r="C194" s="282" t="s">
        <v>363</v>
      </c>
      <c r="D194" s="282" t="s">
        <v>328</v>
      </c>
      <c r="E194" s="283" t="s">
        <v>364</v>
      </c>
      <c r="F194" s="284" t="s">
        <v>365</v>
      </c>
      <c r="G194" s="285" t="s">
        <v>366</v>
      </c>
      <c r="H194" s="286">
        <v>135.768</v>
      </c>
      <c r="I194" s="287"/>
      <c r="J194" s="288">
        <f>ROUND(I194*H194,2)</f>
        <v>0</v>
      </c>
      <c r="K194" s="284" t="s">
        <v>177</v>
      </c>
      <c r="L194" s="289"/>
      <c r="M194" s="290" t="s">
        <v>1</v>
      </c>
      <c r="N194" s="291" t="s">
        <v>41</v>
      </c>
      <c r="O194" s="91"/>
      <c r="P194" s="235">
        <f>O194*H194</f>
        <v>0</v>
      </c>
      <c r="Q194" s="235">
        <v>0.001</v>
      </c>
      <c r="R194" s="235">
        <f>Q194*H194</f>
        <v>0.135768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207</v>
      </c>
      <c r="AT194" s="237" t="s">
        <v>328</v>
      </c>
      <c r="AU194" s="237" t="s">
        <v>85</v>
      </c>
      <c r="AY194" s="17" t="s">
        <v>170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188</v>
      </c>
      <c r="BM194" s="237" t="s">
        <v>788</v>
      </c>
    </row>
    <row r="195" spans="1:47" s="2" customFormat="1" ht="12">
      <c r="A195" s="38"/>
      <c r="B195" s="39"/>
      <c r="C195" s="40"/>
      <c r="D195" s="239" t="s">
        <v>180</v>
      </c>
      <c r="E195" s="40"/>
      <c r="F195" s="240" t="s">
        <v>365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180</v>
      </c>
      <c r="AU195" s="17" t="s">
        <v>85</v>
      </c>
    </row>
    <row r="196" spans="1:65" s="2" customFormat="1" ht="24.15" customHeight="1">
      <c r="A196" s="38"/>
      <c r="B196" s="39"/>
      <c r="C196" s="226" t="s">
        <v>370</v>
      </c>
      <c r="D196" s="226" t="s">
        <v>173</v>
      </c>
      <c r="E196" s="227" t="s">
        <v>371</v>
      </c>
      <c r="F196" s="228" t="s">
        <v>372</v>
      </c>
      <c r="G196" s="229" t="s">
        <v>270</v>
      </c>
      <c r="H196" s="230">
        <v>8842.56</v>
      </c>
      <c r="I196" s="231"/>
      <c r="J196" s="232">
        <f>ROUND(I196*H196,2)</f>
        <v>0</v>
      </c>
      <c r="K196" s="228" t="s">
        <v>177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188</v>
      </c>
      <c r="AT196" s="237" t="s">
        <v>173</v>
      </c>
      <c r="AU196" s="237" t="s">
        <v>85</v>
      </c>
      <c r="AY196" s="17" t="s">
        <v>170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188</v>
      </c>
      <c r="BM196" s="237" t="s">
        <v>789</v>
      </c>
    </row>
    <row r="197" spans="1:47" s="2" customFormat="1" ht="12">
      <c r="A197" s="38"/>
      <c r="B197" s="39"/>
      <c r="C197" s="40"/>
      <c r="D197" s="239" t="s">
        <v>180</v>
      </c>
      <c r="E197" s="40"/>
      <c r="F197" s="240" t="s">
        <v>374</v>
      </c>
      <c r="G197" s="40"/>
      <c r="H197" s="40"/>
      <c r="I197" s="241"/>
      <c r="J197" s="40"/>
      <c r="K197" s="40"/>
      <c r="L197" s="44"/>
      <c r="M197" s="242"/>
      <c r="N197" s="24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180</v>
      </c>
      <c r="AU197" s="17" t="s">
        <v>85</v>
      </c>
    </row>
    <row r="198" spans="1:51" s="13" customFormat="1" ht="12">
      <c r="A198" s="13"/>
      <c r="B198" s="250"/>
      <c r="C198" s="251"/>
      <c r="D198" s="239" t="s">
        <v>273</v>
      </c>
      <c r="E198" s="252" t="s">
        <v>1</v>
      </c>
      <c r="F198" s="253" t="s">
        <v>246</v>
      </c>
      <c r="G198" s="251"/>
      <c r="H198" s="254">
        <v>8842.56</v>
      </c>
      <c r="I198" s="255"/>
      <c r="J198" s="251"/>
      <c r="K198" s="251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273</v>
      </c>
      <c r="AU198" s="260" t="s">
        <v>85</v>
      </c>
      <c r="AV198" s="13" t="s">
        <v>85</v>
      </c>
      <c r="AW198" s="13" t="s">
        <v>32</v>
      </c>
      <c r="AX198" s="13" t="s">
        <v>83</v>
      </c>
      <c r="AY198" s="260" t="s">
        <v>170</v>
      </c>
    </row>
    <row r="199" spans="1:65" s="2" customFormat="1" ht="16.5" customHeight="1">
      <c r="A199" s="38"/>
      <c r="B199" s="39"/>
      <c r="C199" s="226" t="s">
        <v>376</v>
      </c>
      <c r="D199" s="226" t="s">
        <v>173</v>
      </c>
      <c r="E199" s="227" t="s">
        <v>377</v>
      </c>
      <c r="F199" s="228" t="s">
        <v>378</v>
      </c>
      <c r="G199" s="229" t="s">
        <v>270</v>
      </c>
      <c r="H199" s="230">
        <v>4525.53</v>
      </c>
      <c r="I199" s="231"/>
      <c r="J199" s="232">
        <f>ROUND(I199*H199,2)</f>
        <v>0</v>
      </c>
      <c r="K199" s="228" t="s">
        <v>177</v>
      </c>
      <c r="L199" s="44"/>
      <c r="M199" s="233" t="s">
        <v>1</v>
      </c>
      <c r="N199" s="234" t="s">
        <v>41</v>
      </c>
      <c r="O199" s="91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188</v>
      </c>
      <c r="AT199" s="237" t="s">
        <v>173</v>
      </c>
      <c r="AU199" s="237" t="s">
        <v>85</v>
      </c>
      <c r="AY199" s="17" t="s">
        <v>170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188</v>
      </c>
      <c r="BM199" s="237" t="s">
        <v>790</v>
      </c>
    </row>
    <row r="200" spans="1:47" s="2" customFormat="1" ht="12">
      <c r="A200" s="38"/>
      <c r="B200" s="39"/>
      <c r="C200" s="40"/>
      <c r="D200" s="239" t="s">
        <v>180</v>
      </c>
      <c r="E200" s="40"/>
      <c r="F200" s="240" t="s">
        <v>380</v>
      </c>
      <c r="G200" s="40"/>
      <c r="H200" s="40"/>
      <c r="I200" s="241"/>
      <c r="J200" s="40"/>
      <c r="K200" s="40"/>
      <c r="L200" s="44"/>
      <c r="M200" s="242"/>
      <c r="N200" s="243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180</v>
      </c>
      <c r="AU200" s="17" t="s">
        <v>85</v>
      </c>
    </row>
    <row r="201" spans="1:51" s="13" customFormat="1" ht="12">
      <c r="A201" s="13"/>
      <c r="B201" s="250"/>
      <c r="C201" s="251"/>
      <c r="D201" s="239" t="s">
        <v>273</v>
      </c>
      <c r="E201" s="252" t="s">
        <v>1</v>
      </c>
      <c r="F201" s="253" t="s">
        <v>244</v>
      </c>
      <c r="G201" s="251"/>
      <c r="H201" s="254">
        <v>4525.53</v>
      </c>
      <c r="I201" s="255"/>
      <c r="J201" s="251"/>
      <c r="K201" s="251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273</v>
      </c>
      <c r="AU201" s="260" t="s">
        <v>85</v>
      </c>
      <c r="AV201" s="13" t="s">
        <v>85</v>
      </c>
      <c r="AW201" s="13" t="s">
        <v>32</v>
      </c>
      <c r="AX201" s="13" t="s">
        <v>83</v>
      </c>
      <c r="AY201" s="260" t="s">
        <v>170</v>
      </c>
    </row>
    <row r="202" spans="1:63" s="12" customFormat="1" ht="22.8" customHeight="1">
      <c r="A202" s="12"/>
      <c r="B202" s="210"/>
      <c r="C202" s="211"/>
      <c r="D202" s="212" t="s">
        <v>75</v>
      </c>
      <c r="E202" s="224" t="s">
        <v>85</v>
      </c>
      <c r="F202" s="224" t="s">
        <v>381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SUM(P203:P218)</f>
        <v>0</v>
      </c>
      <c r="Q202" s="218"/>
      <c r="R202" s="219">
        <f>SUM(R203:R218)</f>
        <v>531.0100811455</v>
      </c>
      <c r="S202" s="218"/>
      <c r="T202" s="220">
        <f>SUM(T203:T218)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83</v>
      </c>
      <c r="AT202" s="222" t="s">
        <v>75</v>
      </c>
      <c r="AU202" s="222" t="s">
        <v>83</v>
      </c>
      <c r="AY202" s="221" t="s">
        <v>170</v>
      </c>
      <c r="BK202" s="223">
        <f>SUM(BK203:BK218)</f>
        <v>0</v>
      </c>
    </row>
    <row r="203" spans="1:65" s="2" customFormat="1" ht="33" customHeight="1">
      <c r="A203" s="38"/>
      <c r="B203" s="39"/>
      <c r="C203" s="226" t="s">
        <v>382</v>
      </c>
      <c r="D203" s="226" t="s">
        <v>173</v>
      </c>
      <c r="E203" s="227" t="s">
        <v>383</v>
      </c>
      <c r="F203" s="228" t="s">
        <v>384</v>
      </c>
      <c r="G203" s="229" t="s">
        <v>284</v>
      </c>
      <c r="H203" s="230">
        <v>314.208</v>
      </c>
      <c r="I203" s="231"/>
      <c r="J203" s="232">
        <f>ROUND(I203*H203,2)</f>
        <v>0</v>
      </c>
      <c r="K203" s="228" t="s">
        <v>191</v>
      </c>
      <c r="L203" s="44"/>
      <c r="M203" s="233" t="s">
        <v>1</v>
      </c>
      <c r="N203" s="234" t="s">
        <v>41</v>
      </c>
      <c r="O203" s="91"/>
      <c r="P203" s="235">
        <f>O203*H203</f>
        <v>0</v>
      </c>
      <c r="Q203" s="235">
        <v>1.63</v>
      </c>
      <c r="R203" s="235">
        <f>Q203*H203</f>
        <v>512.15904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188</v>
      </c>
      <c r="AT203" s="237" t="s">
        <v>173</v>
      </c>
      <c r="AU203" s="237" t="s">
        <v>85</v>
      </c>
      <c r="AY203" s="17" t="s">
        <v>170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188</v>
      </c>
      <c r="BM203" s="237" t="s">
        <v>791</v>
      </c>
    </row>
    <row r="204" spans="1:47" s="2" customFormat="1" ht="12">
      <c r="A204" s="38"/>
      <c r="B204" s="39"/>
      <c r="C204" s="40"/>
      <c r="D204" s="239" t="s">
        <v>180</v>
      </c>
      <c r="E204" s="40"/>
      <c r="F204" s="240" t="s">
        <v>386</v>
      </c>
      <c r="G204" s="40"/>
      <c r="H204" s="40"/>
      <c r="I204" s="241"/>
      <c r="J204" s="40"/>
      <c r="K204" s="40"/>
      <c r="L204" s="44"/>
      <c r="M204" s="242"/>
      <c r="N204" s="243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180</v>
      </c>
      <c r="AU204" s="17" t="s">
        <v>85</v>
      </c>
    </row>
    <row r="205" spans="1:51" s="13" customFormat="1" ht="12">
      <c r="A205" s="13"/>
      <c r="B205" s="250"/>
      <c r="C205" s="251"/>
      <c r="D205" s="239" t="s">
        <v>273</v>
      </c>
      <c r="E205" s="252" t="s">
        <v>1</v>
      </c>
      <c r="F205" s="253" t="s">
        <v>792</v>
      </c>
      <c r="G205" s="251"/>
      <c r="H205" s="254">
        <v>314.208</v>
      </c>
      <c r="I205" s="255"/>
      <c r="J205" s="251"/>
      <c r="K205" s="251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273</v>
      </c>
      <c r="AU205" s="260" t="s">
        <v>85</v>
      </c>
      <c r="AV205" s="13" t="s">
        <v>85</v>
      </c>
      <c r="AW205" s="13" t="s">
        <v>32</v>
      </c>
      <c r="AX205" s="13" t="s">
        <v>83</v>
      </c>
      <c r="AY205" s="260" t="s">
        <v>170</v>
      </c>
    </row>
    <row r="206" spans="1:65" s="2" customFormat="1" ht="24.15" customHeight="1">
      <c r="A206" s="38"/>
      <c r="B206" s="39"/>
      <c r="C206" s="226" t="s">
        <v>7</v>
      </c>
      <c r="D206" s="226" t="s">
        <v>173</v>
      </c>
      <c r="E206" s="227" t="s">
        <v>388</v>
      </c>
      <c r="F206" s="228" t="s">
        <v>389</v>
      </c>
      <c r="G206" s="229" t="s">
        <v>270</v>
      </c>
      <c r="H206" s="230">
        <v>1115.5</v>
      </c>
      <c r="I206" s="231"/>
      <c r="J206" s="232">
        <f>ROUND(I206*H206,2)</f>
        <v>0</v>
      </c>
      <c r="K206" s="228" t="s">
        <v>177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0.000266686</v>
      </c>
      <c r="R206" s="235">
        <f>Q206*H206</f>
        <v>0.297488233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188</v>
      </c>
      <c r="AT206" s="237" t="s">
        <v>173</v>
      </c>
      <c r="AU206" s="237" t="s">
        <v>85</v>
      </c>
      <c r="AY206" s="17" t="s">
        <v>170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188</v>
      </c>
      <c r="BM206" s="237" t="s">
        <v>793</v>
      </c>
    </row>
    <row r="207" spans="1:47" s="2" customFormat="1" ht="12">
      <c r="A207" s="38"/>
      <c r="B207" s="39"/>
      <c r="C207" s="40"/>
      <c r="D207" s="239" t="s">
        <v>180</v>
      </c>
      <c r="E207" s="40"/>
      <c r="F207" s="240" t="s">
        <v>391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180</v>
      </c>
      <c r="AU207" s="17" t="s">
        <v>85</v>
      </c>
    </row>
    <row r="208" spans="1:51" s="13" customFormat="1" ht="12">
      <c r="A208" s="13"/>
      <c r="B208" s="250"/>
      <c r="C208" s="251"/>
      <c r="D208" s="239" t="s">
        <v>273</v>
      </c>
      <c r="E208" s="252" t="s">
        <v>254</v>
      </c>
      <c r="F208" s="253" t="s">
        <v>794</v>
      </c>
      <c r="G208" s="251"/>
      <c r="H208" s="254">
        <v>1115.5</v>
      </c>
      <c r="I208" s="255"/>
      <c r="J208" s="251"/>
      <c r="K208" s="251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273</v>
      </c>
      <c r="AU208" s="260" t="s">
        <v>85</v>
      </c>
      <c r="AV208" s="13" t="s">
        <v>85</v>
      </c>
      <c r="AW208" s="13" t="s">
        <v>32</v>
      </c>
      <c r="AX208" s="13" t="s">
        <v>83</v>
      </c>
      <c r="AY208" s="260" t="s">
        <v>170</v>
      </c>
    </row>
    <row r="209" spans="1:65" s="2" customFormat="1" ht="16.5" customHeight="1">
      <c r="A209" s="38"/>
      <c r="B209" s="39"/>
      <c r="C209" s="282" t="s">
        <v>393</v>
      </c>
      <c r="D209" s="282" t="s">
        <v>328</v>
      </c>
      <c r="E209" s="283" t="s">
        <v>394</v>
      </c>
      <c r="F209" s="284" t="s">
        <v>395</v>
      </c>
      <c r="G209" s="285" t="s">
        <v>270</v>
      </c>
      <c r="H209" s="286">
        <v>1115.5</v>
      </c>
      <c r="I209" s="287"/>
      <c r="J209" s="288">
        <f>ROUND(I209*H209,2)</f>
        <v>0</v>
      </c>
      <c r="K209" s="284" t="s">
        <v>191</v>
      </c>
      <c r="L209" s="289"/>
      <c r="M209" s="290" t="s">
        <v>1</v>
      </c>
      <c r="N209" s="291" t="s">
        <v>41</v>
      </c>
      <c r="O209" s="91"/>
      <c r="P209" s="235">
        <f>O209*H209</f>
        <v>0</v>
      </c>
      <c r="Q209" s="235">
        <v>0.0002</v>
      </c>
      <c r="R209" s="235">
        <f>Q209*H209</f>
        <v>0.22310000000000002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207</v>
      </c>
      <c r="AT209" s="237" t="s">
        <v>328</v>
      </c>
      <c r="AU209" s="237" t="s">
        <v>85</v>
      </c>
      <c r="AY209" s="17" t="s">
        <v>170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188</v>
      </c>
      <c r="BM209" s="237" t="s">
        <v>795</v>
      </c>
    </row>
    <row r="210" spans="1:47" s="2" customFormat="1" ht="12">
      <c r="A210" s="38"/>
      <c r="B210" s="39"/>
      <c r="C210" s="40"/>
      <c r="D210" s="239" t="s">
        <v>180</v>
      </c>
      <c r="E210" s="40"/>
      <c r="F210" s="240" t="s">
        <v>395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180</v>
      </c>
      <c r="AU210" s="17" t="s">
        <v>85</v>
      </c>
    </row>
    <row r="211" spans="1:51" s="13" customFormat="1" ht="12">
      <c r="A211" s="13"/>
      <c r="B211" s="250"/>
      <c r="C211" s="251"/>
      <c r="D211" s="239" t="s">
        <v>273</v>
      </c>
      <c r="E211" s="252" t="s">
        <v>1</v>
      </c>
      <c r="F211" s="253" t="s">
        <v>254</v>
      </c>
      <c r="G211" s="251"/>
      <c r="H211" s="254">
        <v>1115.5</v>
      </c>
      <c r="I211" s="255"/>
      <c r="J211" s="251"/>
      <c r="K211" s="251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273</v>
      </c>
      <c r="AU211" s="260" t="s">
        <v>85</v>
      </c>
      <c r="AV211" s="13" t="s">
        <v>85</v>
      </c>
      <c r="AW211" s="13" t="s">
        <v>32</v>
      </c>
      <c r="AX211" s="13" t="s">
        <v>83</v>
      </c>
      <c r="AY211" s="260" t="s">
        <v>170</v>
      </c>
    </row>
    <row r="212" spans="1:65" s="2" customFormat="1" ht="37.8" customHeight="1">
      <c r="A212" s="38"/>
      <c r="B212" s="39"/>
      <c r="C212" s="226" t="s">
        <v>397</v>
      </c>
      <c r="D212" s="226" t="s">
        <v>173</v>
      </c>
      <c r="E212" s="227" t="s">
        <v>796</v>
      </c>
      <c r="F212" s="228" t="s">
        <v>797</v>
      </c>
      <c r="G212" s="229" t="s">
        <v>522</v>
      </c>
      <c r="H212" s="230">
        <v>43</v>
      </c>
      <c r="I212" s="231"/>
      <c r="J212" s="232">
        <f>ROUND(I212*H212,2)</f>
        <v>0</v>
      </c>
      <c r="K212" s="228" t="s">
        <v>177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0.27411</v>
      </c>
      <c r="R212" s="235">
        <f>Q212*H212</f>
        <v>11.78673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188</v>
      </c>
      <c r="AT212" s="237" t="s">
        <v>173</v>
      </c>
      <c r="AU212" s="237" t="s">
        <v>85</v>
      </c>
      <c r="AY212" s="17" t="s">
        <v>170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188</v>
      </c>
      <c r="BM212" s="237" t="s">
        <v>798</v>
      </c>
    </row>
    <row r="213" spans="1:47" s="2" customFormat="1" ht="12">
      <c r="A213" s="38"/>
      <c r="B213" s="39"/>
      <c r="C213" s="40"/>
      <c r="D213" s="239" t="s">
        <v>180</v>
      </c>
      <c r="E213" s="40"/>
      <c r="F213" s="240" t="s">
        <v>799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180</v>
      </c>
      <c r="AU213" s="17" t="s">
        <v>85</v>
      </c>
    </row>
    <row r="214" spans="1:65" s="2" customFormat="1" ht="24.15" customHeight="1">
      <c r="A214" s="38"/>
      <c r="B214" s="39"/>
      <c r="C214" s="226" t="s">
        <v>404</v>
      </c>
      <c r="D214" s="226" t="s">
        <v>173</v>
      </c>
      <c r="E214" s="227" t="s">
        <v>398</v>
      </c>
      <c r="F214" s="228" t="s">
        <v>399</v>
      </c>
      <c r="G214" s="229" t="s">
        <v>270</v>
      </c>
      <c r="H214" s="230">
        <v>17640.907</v>
      </c>
      <c r="I214" s="231"/>
      <c r="J214" s="232">
        <f>ROUND(I214*H214,2)</f>
        <v>0</v>
      </c>
      <c r="K214" s="228" t="s">
        <v>177</v>
      </c>
      <c r="L214" s="44"/>
      <c r="M214" s="233" t="s">
        <v>1</v>
      </c>
      <c r="N214" s="234" t="s">
        <v>41</v>
      </c>
      <c r="O214" s="91"/>
      <c r="P214" s="235">
        <f>O214*H214</f>
        <v>0</v>
      </c>
      <c r="Q214" s="235">
        <v>0.0001375</v>
      </c>
      <c r="R214" s="235">
        <f>Q214*H214</f>
        <v>2.4256247125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188</v>
      </c>
      <c r="AT214" s="237" t="s">
        <v>173</v>
      </c>
      <c r="AU214" s="237" t="s">
        <v>85</v>
      </c>
      <c r="AY214" s="17" t="s">
        <v>170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83</v>
      </c>
      <c r="BK214" s="238">
        <f>ROUND(I214*H214,2)</f>
        <v>0</v>
      </c>
      <c r="BL214" s="17" t="s">
        <v>188</v>
      </c>
      <c r="BM214" s="237" t="s">
        <v>800</v>
      </c>
    </row>
    <row r="215" spans="1:47" s="2" customFormat="1" ht="12">
      <c r="A215" s="38"/>
      <c r="B215" s="39"/>
      <c r="C215" s="40"/>
      <c r="D215" s="239" t="s">
        <v>180</v>
      </c>
      <c r="E215" s="40"/>
      <c r="F215" s="240" t="s">
        <v>401</v>
      </c>
      <c r="G215" s="40"/>
      <c r="H215" s="40"/>
      <c r="I215" s="241"/>
      <c r="J215" s="40"/>
      <c r="K215" s="40"/>
      <c r="L215" s="44"/>
      <c r="M215" s="242"/>
      <c r="N215" s="243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180</v>
      </c>
      <c r="AU215" s="17" t="s">
        <v>85</v>
      </c>
    </row>
    <row r="216" spans="1:51" s="13" customFormat="1" ht="12">
      <c r="A216" s="13"/>
      <c r="B216" s="250"/>
      <c r="C216" s="251"/>
      <c r="D216" s="239" t="s">
        <v>273</v>
      </c>
      <c r="E216" s="252" t="s">
        <v>402</v>
      </c>
      <c r="F216" s="253" t="s">
        <v>801</v>
      </c>
      <c r="G216" s="251"/>
      <c r="H216" s="254">
        <v>17640.907</v>
      </c>
      <c r="I216" s="255"/>
      <c r="J216" s="251"/>
      <c r="K216" s="251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273</v>
      </c>
      <c r="AU216" s="260" t="s">
        <v>85</v>
      </c>
      <c r="AV216" s="13" t="s">
        <v>85</v>
      </c>
      <c r="AW216" s="13" t="s">
        <v>32</v>
      </c>
      <c r="AX216" s="13" t="s">
        <v>83</v>
      </c>
      <c r="AY216" s="260" t="s">
        <v>170</v>
      </c>
    </row>
    <row r="217" spans="1:65" s="2" customFormat="1" ht="24.15" customHeight="1">
      <c r="A217" s="38"/>
      <c r="B217" s="39"/>
      <c r="C217" s="282" t="s">
        <v>409</v>
      </c>
      <c r="D217" s="282" t="s">
        <v>328</v>
      </c>
      <c r="E217" s="283" t="s">
        <v>405</v>
      </c>
      <c r="F217" s="284" t="s">
        <v>406</v>
      </c>
      <c r="G217" s="285" t="s">
        <v>270</v>
      </c>
      <c r="H217" s="286">
        <v>20590.491</v>
      </c>
      <c r="I217" s="287"/>
      <c r="J217" s="288">
        <f>ROUND(I217*H217,2)</f>
        <v>0</v>
      </c>
      <c r="K217" s="284" t="s">
        <v>191</v>
      </c>
      <c r="L217" s="289"/>
      <c r="M217" s="290" t="s">
        <v>1</v>
      </c>
      <c r="N217" s="291" t="s">
        <v>41</v>
      </c>
      <c r="O217" s="91"/>
      <c r="P217" s="235">
        <f>O217*H217</f>
        <v>0</v>
      </c>
      <c r="Q217" s="235">
        <v>0.0002</v>
      </c>
      <c r="R217" s="235">
        <f>Q217*H217</f>
        <v>4.1180982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207</v>
      </c>
      <c r="AT217" s="237" t="s">
        <v>328</v>
      </c>
      <c r="AU217" s="237" t="s">
        <v>85</v>
      </c>
      <c r="AY217" s="17" t="s">
        <v>170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83</v>
      </c>
      <c r="BK217" s="238">
        <f>ROUND(I217*H217,2)</f>
        <v>0</v>
      </c>
      <c r="BL217" s="17" t="s">
        <v>188</v>
      </c>
      <c r="BM217" s="237" t="s">
        <v>802</v>
      </c>
    </row>
    <row r="218" spans="1:47" s="2" customFormat="1" ht="12">
      <c r="A218" s="38"/>
      <c r="B218" s="39"/>
      <c r="C218" s="40"/>
      <c r="D218" s="239" t="s">
        <v>180</v>
      </c>
      <c r="E218" s="40"/>
      <c r="F218" s="240" t="s">
        <v>406</v>
      </c>
      <c r="G218" s="40"/>
      <c r="H218" s="40"/>
      <c r="I218" s="241"/>
      <c r="J218" s="40"/>
      <c r="K218" s="40"/>
      <c r="L218" s="44"/>
      <c r="M218" s="242"/>
      <c r="N218" s="24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180</v>
      </c>
      <c r="AU218" s="17" t="s">
        <v>85</v>
      </c>
    </row>
    <row r="219" spans="1:63" s="12" customFormat="1" ht="22.8" customHeight="1">
      <c r="A219" s="12"/>
      <c r="B219" s="210"/>
      <c r="C219" s="211"/>
      <c r="D219" s="212" t="s">
        <v>75</v>
      </c>
      <c r="E219" s="224" t="s">
        <v>169</v>
      </c>
      <c r="F219" s="224" t="s">
        <v>408</v>
      </c>
      <c r="G219" s="211"/>
      <c r="H219" s="211"/>
      <c r="I219" s="214"/>
      <c r="J219" s="225">
        <f>BK219</f>
        <v>0</v>
      </c>
      <c r="K219" s="211"/>
      <c r="L219" s="216"/>
      <c r="M219" s="217"/>
      <c r="N219" s="218"/>
      <c r="O219" s="218"/>
      <c r="P219" s="219">
        <f>SUM(P220:P252)</f>
        <v>0</v>
      </c>
      <c r="Q219" s="218"/>
      <c r="R219" s="219">
        <f>SUM(R220:R252)</f>
        <v>1203.16437008</v>
      </c>
      <c r="S219" s="218"/>
      <c r="T219" s="220">
        <f>SUM(T220:T252)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1" t="s">
        <v>83</v>
      </c>
      <c r="AT219" s="222" t="s">
        <v>75</v>
      </c>
      <c r="AU219" s="222" t="s">
        <v>83</v>
      </c>
      <c r="AY219" s="221" t="s">
        <v>170</v>
      </c>
      <c r="BK219" s="223">
        <f>SUM(BK220:BK252)</f>
        <v>0</v>
      </c>
    </row>
    <row r="220" spans="1:65" s="2" customFormat="1" ht="16.5" customHeight="1">
      <c r="A220" s="38"/>
      <c r="B220" s="39"/>
      <c r="C220" s="226" t="s">
        <v>415</v>
      </c>
      <c r="D220" s="226" t="s">
        <v>173</v>
      </c>
      <c r="E220" s="227" t="s">
        <v>410</v>
      </c>
      <c r="F220" s="228" t="s">
        <v>411</v>
      </c>
      <c r="G220" s="229" t="s">
        <v>270</v>
      </c>
      <c r="H220" s="230">
        <v>8552.64</v>
      </c>
      <c r="I220" s="231"/>
      <c r="J220" s="232">
        <f>ROUND(I220*H220,2)</f>
        <v>0</v>
      </c>
      <c r="K220" s="228" t="s">
        <v>177</v>
      </c>
      <c r="L220" s="44"/>
      <c r="M220" s="233" t="s">
        <v>1</v>
      </c>
      <c r="N220" s="234" t="s">
        <v>41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188</v>
      </c>
      <c r="AT220" s="237" t="s">
        <v>173</v>
      </c>
      <c r="AU220" s="237" t="s">
        <v>85</v>
      </c>
      <c r="AY220" s="17" t="s">
        <v>170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83</v>
      </c>
      <c r="BK220" s="238">
        <f>ROUND(I220*H220,2)</f>
        <v>0</v>
      </c>
      <c r="BL220" s="17" t="s">
        <v>188</v>
      </c>
      <c r="BM220" s="237" t="s">
        <v>803</v>
      </c>
    </row>
    <row r="221" spans="1:47" s="2" customFormat="1" ht="12">
      <c r="A221" s="38"/>
      <c r="B221" s="39"/>
      <c r="C221" s="40"/>
      <c r="D221" s="239" t="s">
        <v>180</v>
      </c>
      <c r="E221" s="40"/>
      <c r="F221" s="240" t="s">
        <v>413</v>
      </c>
      <c r="G221" s="40"/>
      <c r="H221" s="40"/>
      <c r="I221" s="241"/>
      <c r="J221" s="40"/>
      <c r="K221" s="40"/>
      <c r="L221" s="44"/>
      <c r="M221" s="242"/>
      <c r="N221" s="243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180</v>
      </c>
      <c r="AU221" s="17" t="s">
        <v>85</v>
      </c>
    </row>
    <row r="222" spans="1:51" s="13" customFormat="1" ht="12">
      <c r="A222" s="13"/>
      <c r="B222" s="250"/>
      <c r="C222" s="251"/>
      <c r="D222" s="239" t="s">
        <v>273</v>
      </c>
      <c r="E222" s="252" t="s">
        <v>1</v>
      </c>
      <c r="F222" s="253" t="s">
        <v>414</v>
      </c>
      <c r="G222" s="251"/>
      <c r="H222" s="254">
        <v>8552.64</v>
      </c>
      <c r="I222" s="255"/>
      <c r="J222" s="251"/>
      <c r="K222" s="251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273</v>
      </c>
      <c r="AU222" s="260" t="s">
        <v>85</v>
      </c>
      <c r="AV222" s="13" t="s">
        <v>85</v>
      </c>
      <c r="AW222" s="13" t="s">
        <v>32</v>
      </c>
      <c r="AX222" s="13" t="s">
        <v>83</v>
      </c>
      <c r="AY222" s="260" t="s">
        <v>170</v>
      </c>
    </row>
    <row r="223" spans="1:65" s="2" customFormat="1" ht="16.5" customHeight="1">
      <c r="A223" s="38"/>
      <c r="B223" s="39"/>
      <c r="C223" s="226" t="s">
        <v>422</v>
      </c>
      <c r="D223" s="226" t="s">
        <v>173</v>
      </c>
      <c r="E223" s="227" t="s">
        <v>416</v>
      </c>
      <c r="F223" s="228" t="s">
        <v>417</v>
      </c>
      <c r="G223" s="229" t="s">
        <v>270</v>
      </c>
      <c r="H223" s="230">
        <v>179</v>
      </c>
      <c r="I223" s="231"/>
      <c r="J223" s="232">
        <f>ROUND(I223*H223,2)</f>
        <v>0</v>
      </c>
      <c r="K223" s="228" t="s">
        <v>177</v>
      </c>
      <c r="L223" s="44"/>
      <c r="M223" s="233" t="s">
        <v>1</v>
      </c>
      <c r="N223" s="234" t="s">
        <v>41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188</v>
      </c>
      <c r="AT223" s="237" t="s">
        <v>173</v>
      </c>
      <c r="AU223" s="237" t="s">
        <v>85</v>
      </c>
      <c r="AY223" s="17" t="s">
        <v>170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83</v>
      </c>
      <c r="BK223" s="238">
        <f>ROUND(I223*H223,2)</f>
        <v>0</v>
      </c>
      <c r="BL223" s="17" t="s">
        <v>188</v>
      </c>
      <c r="BM223" s="237" t="s">
        <v>804</v>
      </c>
    </row>
    <row r="224" spans="1:47" s="2" customFormat="1" ht="12">
      <c r="A224" s="38"/>
      <c r="B224" s="39"/>
      <c r="C224" s="40"/>
      <c r="D224" s="239" t="s">
        <v>180</v>
      </c>
      <c r="E224" s="40"/>
      <c r="F224" s="240" t="s">
        <v>419</v>
      </c>
      <c r="G224" s="40"/>
      <c r="H224" s="40"/>
      <c r="I224" s="241"/>
      <c r="J224" s="40"/>
      <c r="K224" s="40"/>
      <c r="L224" s="44"/>
      <c r="M224" s="242"/>
      <c r="N224" s="243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180</v>
      </c>
      <c r="AU224" s="17" t="s">
        <v>85</v>
      </c>
    </row>
    <row r="225" spans="1:51" s="14" customFormat="1" ht="12">
      <c r="A225" s="14"/>
      <c r="B225" s="261"/>
      <c r="C225" s="262"/>
      <c r="D225" s="239" t="s">
        <v>273</v>
      </c>
      <c r="E225" s="263" t="s">
        <v>1</v>
      </c>
      <c r="F225" s="264" t="s">
        <v>805</v>
      </c>
      <c r="G225" s="262"/>
      <c r="H225" s="263" t="s">
        <v>1</v>
      </c>
      <c r="I225" s="265"/>
      <c r="J225" s="262"/>
      <c r="K225" s="262"/>
      <c r="L225" s="266"/>
      <c r="M225" s="267"/>
      <c r="N225" s="268"/>
      <c r="O225" s="268"/>
      <c r="P225" s="268"/>
      <c r="Q225" s="268"/>
      <c r="R225" s="268"/>
      <c r="S225" s="268"/>
      <c r="T225" s="26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0" t="s">
        <v>273</v>
      </c>
      <c r="AU225" s="270" t="s">
        <v>85</v>
      </c>
      <c r="AV225" s="14" t="s">
        <v>83</v>
      </c>
      <c r="AW225" s="14" t="s">
        <v>32</v>
      </c>
      <c r="AX225" s="14" t="s">
        <v>76</v>
      </c>
      <c r="AY225" s="270" t="s">
        <v>170</v>
      </c>
    </row>
    <row r="226" spans="1:51" s="13" customFormat="1" ht="12">
      <c r="A226" s="13"/>
      <c r="B226" s="250"/>
      <c r="C226" s="251"/>
      <c r="D226" s="239" t="s">
        <v>273</v>
      </c>
      <c r="E226" s="252" t="s">
        <v>1</v>
      </c>
      <c r="F226" s="253" t="s">
        <v>806</v>
      </c>
      <c r="G226" s="251"/>
      <c r="H226" s="254">
        <v>179</v>
      </c>
      <c r="I226" s="255"/>
      <c r="J226" s="251"/>
      <c r="K226" s="251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273</v>
      </c>
      <c r="AU226" s="260" t="s">
        <v>85</v>
      </c>
      <c r="AV226" s="13" t="s">
        <v>85</v>
      </c>
      <c r="AW226" s="13" t="s">
        <v>32</v>
      </c>
      <c r="AX226" s="13" t="s">
        <v>83</v>
      </c>
      <c r="AY226" s="260" t="s">
        <v>170</v>
      </c>
    </row>
    <row r="227" spans="1:65" s="2" customFormat="1" ht="16.5" customHeight="1">
      <c r="A227" s="38"/>
      <c r="B227" s="39"/>
      <c r="C227" s="226" t="s">
        <v>430</v>
      </c>
      <c r="D227" s="226" t="s">
        <v>173</v>
      </c>
      <c r="E227" s="227" t="s">
        <v>423</v>
      </c>
      <c r="F227" s="228" t="s">
        <v>424</v>
      </c>
      <c r="G227" s="229" t="s">
        <v>270</v>
      </c>
      <c r="H227" s="230">
        <v>9060.94</v>
      </c>
      <c r="I227" s="231"/>
      <c r="J227" s="232">
        <f>ROUND(I227*H227,2)</f>
        <v>0</v>
      </c>
      <c r="K227" s="228" t="s">
        <v>177</v>
      </c>
      <c r="L227" s="44"/>
      <c r="M227" s="233" t="s">
        <v>1</v>
      </c>
      <c r="N227" s="234" t="s">
        <v>41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188</v>
      </c>
      <c r="AT227" s="237" t="s">
        <v>173</v>
      </c>
      <c r="AU227" s="237" t="s">
        <v>85</v>
      </c>
      <c r="AY227" s="17" t="s">
        <v>170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83</v>
      </c>
      <c r="BK227" s="238">
        <f>ROUND(I227*H227,2)</f>
        <v>0</v>
      </c>
      <c r="BL227" s="17" t="s">
        <v>188</v>
      </c>
      <c r="BM227" s="237" t="s">
        <v>807</v>
      </c>
    </row>
    <row r="228" spans="1:47" s="2" customFormat="1" ht="12">
      <c r="A228" s="38"/>
      <c r="B228" s="39"/>
      <c r="C228" s="40"/>
      <c r="D228" s="239" t="s">
        <v>180</v>
      </c>
      <c r="E228" s="40"/>
      <c r="F228" s="240" t="s">
        <v>426</v>
      </c>
      <c r="G228" s="40"/>
      <c r="H228" s="40"/>
      <c r="I228" s="241"/>
      <c r="J228" s="40"/>
      <c r="K228" s="40"/>
      <c r="L228" s="44"/>
      <c r="M228" s="242"/>
      <c r="N228" s="243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180</v>
      </c>
      <c r="AU228" s="17" t="s">
        <v>85</v>
      </c>
    </row>
    <row r="229" spans="1:51" s="14" customFormat="1" ht="12">
      <c r="A229" s="14"/>
      <c r="B229" s="261"/>
      <c r="C229" s="262"/>
      <c r="D229" s="239" t="s">
        <v>273</v>
      </c>
      <c r="E229" s="263" t="s">
        <v>1</v>
      </c>
      <c r="F229" s="264" t="s">
        <v>808</v>
      </c>
      <c r="G229" s="262"/>
      <c r="H229" s="263" t="s">
        <v>1</v>
      </c>
      <c r="I229" s="265"/>
      <c r="J229" s="262"/>
      <c r="K229" s="262"/>
      <c r="L229" s="266"/>
      <c r="M229" s="267"/>
      <c r="N229" s="268"/>
      <c r="O229" s="268"/>
      <c r="P229" s="268"/>
      <c r="Q229" s="268"/>
      <c r="R229" s="268"/>
      <c r="S229" s="268"/>
      <c r="T229" s="26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0" t="s">
        <v>273</v>
      </c>
      <c r="AU229" s="270" t="s">
        <v>85</v>
      </c>
      <c r="AV229" s="14" t="s">
        <v>83</v>
      </c>
      <c r="AW229" s="14" t="s">
        <v>32</v>
      </c>
      <c r="AX229" s="14" t="s">
        <v>76</v>
      </c>
      <c r="AY229" s="270" t="s">
        <v>170</v>
      </c>
    </row>
    <row r="230" spans="1:51" s="13" customFormat="1" ht="12">
      <c r="A230" s="13"/>
      <c r="B230" s="250"/>
      <c r="C230" s="251"/>
      <c r="D230" s="239" t="s">
        <v>273</v>
      </c>
      <c r="E230" s="252" t="s">
        <v>1</v>
      </c>
      <c r="F230" s="253" t="s">
        <v>809</v>
      </c>
      <c r="G230" s="251"/>
      <c r="H230" s="254">
        <v>218.38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273</v>
      </c>
      <c r="AU230" s="260" t="s">
        <v>85</v>
      </c>
      <c r="AV230" s="13" t="s">
        <v>85</v>
      </c>
      <c r="AW230" s="13" t="s">
        <v>32</v>
      </c>
      <c r="AX230" s="13" t="s">
        <v>76</v>
      </c>
      <c r="AY230" s="260" t="s">
        <v>170</v>
      </c>
    </row>
    <row r="231" spans="1:51" s="13" customFormat="1" ht="12">
      <c r="A231" s="13"/>
      <c r="B231" s="250"/>
      <c r="C231" s="251"/>
      <c r="D231" s="239" t="s">
        <v>273</v>
      </c>
      <c r="E231" s="252" t="s">
        <v>246</v>
      </c>
      <c r="F231" s="253" t="s">
        <v>429</v>
      </c>
      <c r="G231" s="251"/>
      <c r="H231" s="254">
        <v>8842.56</v>
      </c>
      <c r="I231" s="255"/>
      <c r="J231" s="251"/>
      <c r="K231" s="251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273</v>
      </c>
      <c r="AU231" s="260" t="s">
        <v>85</v>
      </c>
      <c r="AV231" s="13" t="s">
        <v>85</v>
      </c>
      <c r="AW231" s="13" t="s">
        <v>32</v>
      </c>
      <c r="AX231" s="13" t="s">
        <v>76</v>
      </c>
      <c r="AY231" s="260" t="s">
        <v>170</v>
      </c>
    </row>
    <row r="232" spans="1:51" s="15" customFormat="1" ht="12">
      <c r="A232" s="15"/>
      <c r="B232" s="271"/>
      <c r="C232" s="272"/>
      <c r="D232" s="239" t="s">
        <v>273</v>
      </c>
      <c r="E232" s="273" t="s">
        <v>1</v>
      </c>
      <c r="F232" s="274" t="s">
        <v>307</v>
      </c>
      <c r="G232" s="272"/>
      <c r="H232" s="275">
        <v>9060.94</v>
      </c>
      <c r="I232" s="276"/>
      <c r="J232" s="272"/>
      <c r="K232" s="272"/>
      <c r="L232" s="277"/>
      <c r="M232" s="278"/>
      <c r="N232" s="279"/>
      <c r="O232" s="279"/>
      <c r="P232" s="279"/>
      <c r="Q232" s="279"/>
      <c r="R232" s="279"/>
      <c r="S232" s="279"/>
      <c r="T232" s="280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81" t="s">
        <v>273</v>
      </c>
      <c r="AU232" s="281" t="s">
        <v>85</v>
      </c>
      <c r="AV232" s="15" t="s">
        <v>188</v>
      </c>
      <c r="AW232" s="15" t="s">
        <v>32</v>
      </c>
      <c r="AX232" s="15" t="s">
        <v>83</v>
      </c>
      <c r="AY232" s="281" t="s">
        <v>170</v>
      </c>
    </row>
    <row r="233" spans="1:65" s="2" customFormat="1" ht="33" customHeight="1">
      <c r="A233" s="38"/>
      <c r="B233" s="39"/>
      <c r="C233" s="226" t="s">
        <v>436</v>
      </c>
      <c r="D233" s="226" t="s">
        <v>173</v>
      </c>
      <c r="E233" s="227" t="s">
        <v>431</v>
      </c>
      <c r="F233" s="228" t="s">
        <v>432</v>
      </c>
      <c r="G233" s="229" t="s">
        <v>270</v>
      </c>
      <c r="H233" s="230">
        <v>7473.448</v>
      </c>
      <c r="I233" s="231"/>
      <c r="J233" s="232">
        <f>ROUND(I233*H233,2)</f>
        <v>0</v>
      </c>
      <c r="K233" s="228" t="s">
        <v>177</v>
      </c>
      <c r="L233" s="44"/>
      <c r="M233" s="233" t="s">
        <v>1</v>
      </c>
      <c r="N233" s="234" t="s">
        <v>41</v>
      </c>
      <c r="O233" s="91"/>
      <c r="P233" s="235">
        <f>O233*H233</f>
        <v>0</v>
      </c>
      <c r="Q233" s="235">
        <v>0</v>
      </c>
      <c r="R233" s="235">
        <f>Q233*H233</f>
        <v>0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188</v>
      </c>
      <c r="AT233" s="237" t="s">
        <v>173</v>
      </c>
      <c r="AU233" s="237" t="s">
        <v>85</v>
      </c>
      <c r="AY233" s="17" t="s">
        <v>170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83</v>
      </c>
      <c r="BK233" s="238">
        <f>ROUND(I233*H233,2)</f>
        <v>0</v>
      </c>
      <c r="BL233" s="17" t="s">
        <v>188</v>
      </c>
      <c r="BM233" s="237" t="s">
        <v>810</v>
      </c>
    </row>
    <row r="234" spans="1:47" s="2" customFormat="1" ht="12">
      <c r="A234" s="38"/>
      <c r="B234" s="39"/>
      <c r="C234" s="40"/>
      <c r="D234" s="239" t="s">
        <v>180</v>
      </c>
      <c r="E234" s="40"/>
      <c r="F234" s="240" t="s">
        <v>434</v>
      </c>
      <c r="G234" s="40"/>
      <c r="H234" s="40"/>
      <c r="I234" s="241"/>
      <c r="J234" s="40"/>
      <c r="K234" s="40"/>
      <c r="L234" s="44"/>
      <c r="M234" s="242"/>
      <c r="N234" s="24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180</v>
      </c>
      <c r="AU234" s="17" t="s">
        <v>85</v>
      </c>
    </row>
    <row r="235" spans="1:51" s="13" customFormat="1" ht="12">
      <c r="A235" s="13"/>
      <c r="B235" s="250"/>
      <c r="C235" s="251"/>
      <c r="D235" s="239" t="s">
        <v>273</v>
      </c>
      <c r="E235" s="252" t="s">
        <v>1</v>
      </c>
      <c r="F235" s="253" t="s">
        <v>811</v>
      </c>
      <c r="G235" s="251"/>
      <c r="H235" s="254">
        <v>7473.448</v>
      </c>
      <c r="I235" s="255"/>
      <c r="J235" s="251"/>
      <c r="K235" s="251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273</v>
      </c>
      <c r="AU235" s="260" t="s">
        <v>85</v>
      </c>
      <c r="AV235" s="13" t="s">
        <v>85</v>
      </c>
      <c r="AW235" s="13" t="s">
        <v>32</v>
      </c>
      <c r="AX235" s="13" t="s">
        <v>83</v>
      </c>
      <c r="AY235" s="260" t="s">
        <v>170</v>
      </c>
    </row>
    <row r="236" spans="1:65" s="2" customFormat="1" ht="21.75" customHeight="1">
      <c r="A236" s="38"/>
      <c r="B236" s="39"/>
      <c r="C236" s="226" t="s">
        <v>442</v>
      </c>
      <c r="D236" s="226" t="s">
        <v>173</v>
      </c>
      <c r="E236" s="227" t="s">
        <v>437</v>
      </c>
      <c r="F236" s="228" t="s">
        <v>438</v>
      </c>
      <c r="G236" s="229" t="s">
        <v>270</v>
      </c>
      <c r="H236" s="230">
        <v>1694.57</v>
      </c>
      <c r="I236" s="231"/>
      <c r="J236" s="232">
        <f>ROUND(I236*H236,2)</f>
        <v>0</v>
      </c>
      <c r="K236" s="228" t="s">
        <v>177</v>
      </c>
      <c r="L236" s="44"/>
      <c r="M236" s="233" t="s">
        <v>1</v>
      </c>
      <c r="N236" s="234" t="s">
        <v>41</v>
      </c>
      <c r="O236" s="91"/>
      <c r="P236" s="235">
        <f>O236*H236</f>
        <v>0</v>
      </c>
      <c r="Q236" s="235">
        <v>0.216</v>
      </c>
      <c r="R236" s="235">
        <f>Q236*H236</f>
        <v>366.02711999999997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188</v>
      </c>
      <c r="AT236" s="237" t="s">
        <v>173</v>
      </c>
      <c r="AU236" s="237" t="s">
        <v>85</v>
      </c>
      <c r="AY236" s="17" t="s">
        <v>170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83</v>
      </c>
      <c r="BK236" s="238">
        <f>ROUND(I236*H236,2)</f>
        <v>0</v>
      </c>
      <c r="BL236" s="17" t="s">
        <v>188</v>
      </c>
      <c r="BM236" s="237" t="s">
        <v>812</v>
      </c>
    </row>
    <row r="237" spans="1:47" s="2" customFormat="1" ht="12">
      <c r="A237" s="38"/>
      <c r="B237" s="39"/>
      <c r="C237" s="40"/>
      <c r="D237" s="239" t="s">
        <v>180</v>
      </c>
      <c r="E237" s="40"/>
      <c r="F237" s="240" t="s">
        <v>440</v>
      </c>
      <c r="G237" s="40"/>
      <c r="H237" s="40"/>
      <c r="I237" s="241"/>
      <c r="J237" s="40"/>
      <c r="K237" s="40"/>
      <c r="L237" s="44"/>
      <c r="M237" s="242"/>
      <c r="N237" s="24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180</v>
      </c>
      <c r="AU237" s="17" t="s">
        <v>85</v>
      </c>
    </row>
    <row r="238" spans="1:51" s="13" customFormat="1" ht="12">
      <c r="A238" s="13"/>
      <c r="B238" s="250"/>
      <c r="C238" s="251"/>
      <c r="D238" s="239" t="s">
        <v>273</v>
      </c>
      <c r="E238" s="252" t="s">
        <v>1</v>
      </c>
      <c r="F238" s="253" t="s">
        <v>813</v>
      </c>
      <c r="G238" s="251"/>
      <c r="H238" s="254">
        <v>1694.57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273</v>
      </c>
      <c r="AU238" s="260" t="s">
        <v>85</v>
      </c>
      <c r="AV238" s="13" t="s">
        <v>85</v>
      </c>
      <c r="AW238" s="13" t="s">
        <v>32</v>
      </c>
      <c r="AX238" s="13" t="s">
        <v>83</v>
      </c>
      <c r="AY238" s="260" t="s">
        <v>170</v>
      </c>
    </row>
    <row r="239" spans="1:65" s="2" customFormat="1" ht="24.15" customHeight="1">
      <c r="A239" s="38"/>
      <c r="B239" s="39"/>
      <c r="C239" s="226" t="s">
        <v>448</v>
      </c>
      <c r="D239" s="226" t="s">
        <v>173</v>
      </c>
      <c r="E239" s="227" t="s">
        <v>443</v>
      </c>
      <c r="F239" s="228" t="s">
        <v>444</v>
      </c>
      <c r="G239" s="229" t="s">
        <v>270</v>
      </c>
      <c r="H239" s="230">
        <v>7473.448</v>
      </c>
      <c r="I239" s="231"/>
      <c r="J239" s="232">
        <f>ROUND(I239*H239,2)</f>
        <v>0</v>
      </c>
      <c r="K239" s="228" t="s">
        <v>177</v>
      </c>
      <c r="L239" s="44"/>
      <c r="M239" s="233" t="s">
        <v>1</v>
      </c>
      <c r="N239" s="234" t="s">
        <v>41</v>
      </c>
      <c r="O239" s="91"/>
      <c r="P239" s="235">
        <f>O239*H239</f>
        <v>0</v>
      </c>
      <c r="Q239" s="235">
        <v>0.00601</v>
      </c>
      <c r="R239" s="235">
        <f>Q239*H239</f>
        <v>44.91542248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188</v>
      </c>
      <c r="AT239" s="237" t="s">
        <v>173</v>
      </c>
      <c r="AU239" s="237" t="s">
        <v>85</v>
      </c>
      <c r="AY239" s="17" t="s">
        <v>170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83</v>
      </c>
      <c r="BK239" s="238">
        <f>ROUND(I239*H239,2)</f>
        <v>0</v>
      </c>
      <c r="BL239" s="17" t="s">
        <v>188</v>
      </c>
      <c r="BM239" s="237" t="s">
        <v>814</v>
      </c>
    </row>
    <row r="240" spans="1:47" s="2" customFormat="1" ht="12">
      <c r="A240" s="38"/>
      <c r="B240" s="39"/>
      <c r="C240" s="40"/>
      <c r="D240" s="239" t="s">
        <v>180</v>
      </c>
      <c r="E240" s="40"/>
      <c r="F240" s="240" t="s">
        <v>446</v>
      </c>
      <c r="G240" s="40"/>
      <c r="H240" s="40"/>
      <c r="I240" s="241"/>
      <c r="J240" s="40"/>
      <c r="K240" s="40"/>
      <c r="L240" s="44"/>
      <c r="M240" s="242"/>
      <c r="N240" s="24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180</v>
      </c>
      <c r="AU240" s="17" t="s">
        <v>85</v>
      </c>
    </row>
    <row r="241" spans="1:51" s="13" customFormat="1" ht="12">
      <c r="A241" s="13"/>
      <c r="B241" s="250"/>
      <c r="C241" s="251"/>
      <c r="D241" s="239" t="s">
        <v>273</v>
      </c>
      <c r="E241" s="252" t="s">
        <v>1</v>
      </c>
      <c r="F241" s="253" t="s">
        <v>811</v>
      </c>
      <c r="G241" s="251"/>
      <c r="H241" s="254">
        <v>7473.448</v>
      </c>
      <c r="I241" s="255"/>
      <c r="J241" s="251"/>
      <c r="K241" s="251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273</v>
      </c>
      <c r="AU241" s="260" t="s">
        <v>85</v>
      </c>
      <c r="AV241" s="13" t="s">
        <v>85</v>
      </c>
      <c r="AW241" s="13" t="s">
        <v>32</v>
      </c>
      <c r="AX241" s="13" t="s">
        <v>83</v>
      </c>
      <c r="AY241" s="260" t="s">
        <v>170</v>
      </c>
    </row>
    <row r="242" spans="1:65" s="2" customFormat="1" ht="21.75" customHeight="1">
      <c r="A242" s="38"/>
      <c r="B242" s="39"/>
      <c r="C242" s="226" t="s">
        <v>454</v>
      </c>
      <c r="D242" s="226" t="s">
        <v>173</v>
      </c>
      <c r="E242" s="227" t="s">
        <v>449</v>
      </c>
      <c r="F242" s="228" t="s">
        <v>450</v>
      </c>
      <c r="G242" s="229" t="s">
        <v>270</v>
      </c>
      <c r="H242" s="230">
        <v>7322</v>
      </c>
      <c r="I242" s="231"/>
      <c r="J242" s="232">
        <f>ROUND(I242*H242,2)</f>
        <v>0</v>
      </c>
      <c r="K242" s="228" t="s">
        <v>177</v>
      </c>
      <c r="L242" s="44"/>
      <c r="M242" s="233" t="s">
        <v>1</v>
      </c>
      <c r="N242" s="234" t="s">
        <v>41</v>
      </c>
      <c r="O242" s="91"/>
      <c r="P242" s="235">
        <f>O242*H242</f>
        <v>0</v>
      </c>
      <c r="Q242" s="235">
        <v>0.00051</v>
      </c>
      <c r="R242" s="235">
        <f>Q242*H242</f>
        <v>3.73422</v>
      </c>
      <c r="S242" s="235">
        <v>0</v>
      </c>
      <c r="T242" s="23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7" t="s">
        <v>188</v>
      </c>
      <c r="AT242" s="237" t="s">
        <v>173</v>
      </c>
      <c r="AU242" s="237" t="s">
        <v>85</v>
      </c>
      <c r="AY242" s="17" t="s">
        <v>170</v>
      </c>
      <c r="BE242" s="238">
        <f>IF(N242="základní",J242,0)</f>
        <v>0</v>
      </c>
      <c r="BF242" s="238">
        <f>IF(N242="snížená",J242,0)</f>
        <v>0</v>
      </c>
      <c r="BG242" s="238">
        <f>IF(N242="zákl. přenesená",J242,0)</f>
        <v>0</v>
      </c>
      <c r="BH242" s="238">
        <f>IF(N242="sníž. přenesená",J242,0)</f>
        <v>0</v>
      </c>
      <c r="BI242" s="238">
        <f>IF(N242="nulová",J242,0)</f>
        <v>0</v>
      </c>
      <c r="BJ242" s="17" t="s">
        <v>83</v>
      </c>
      <c r="BK242" s="238">
        <f>ROUND(I242*H242,2)</f>
        <v>0</v>
      </c>
      <c r="BL242" s="17" t="s">
        <v>188</v>
      </c>
      <c r="BM242" s="237" t="s">
        <v>815</v>
      </c>
    </row>
    <row r="243" spans="1:47" s="2" customFormat="1" ht="12">
      <c r="A243" s="38"/>
      <c r="B243" s="39"/>
      <c r="C243" s="40"/>
      <c r="D243" s="239" t="s">
        <v>180</v>
      </c>
      <c r="E243" s="40"/>
      <c r="F243" s="240" t="s">
        <v>452</v>
      </c>
      <c r="G243" s="40"/>
      <c r="H243" s="40"/>
      <c r="I243" s="241"/>
      <c r="J243" s="40"/>
      <c r="K243" s="40"/>
      <c r="L243" s="44"/>
      <c r="M243" s="242"/>
      <c r="N243" s="243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180</v>
      </c>
      <c r="AU243" s="17" t="s">
        <v>85</v>
      </c>
    </row>
    <row r="244" spans="1:51" s="13" customFormat="1" ht="12">
      <c r="A244" s="13"/>
      <c r="B244" s="250"/>
      <c r="C244" s="251"/>
      <c r="D244" s="239" t="s">
        <v>273</v>
      </c>
      <c r="E244" s="252" t="s">
        <v>1</v>
      </c>
      <c r="F244" s="253" t="s">
        <v>816</v>
      </c>
      <c r="G244" s="251"/>
      <c r="H244" s="254">
        <v>7322</v>
      </c>
      <c r="I244" s="255"/>
      <c r="J244" s="251"/>
      <c r="K244" s="251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273</v>
      </c>
      <c r="AU244" s="260" t="s">
        <v>85</v>
      </c>
      <c r="AV244" s="13" t="s">
        <v>85</v>
      </c>
      <c r="AW244" s="13" t="s">
        <v>32</v>
      </c>
      <c r="AX244" s="13" t="s">
        <v>83</v>
      </c>
      <c r="AY244" s="260" t="s">
        <v>170</v>
      </c>
    </row>
    <row r="245" spans="1:65" s="2" customFormat="1" ht="33" customHeight="1">
      <c r="A245" s="38"/>
      <c r="B245" s="39"/>
      <c r="C245" s="226" t="s">
        <v>460</v>
      </c>
      <c r="D245" s="226" t="s">
        <v>173</v>
      </c>
      <c r="E245" s="227" t="s">
        <v>455</v>
      </c>
      <c r="F245" s="228" t="s">
        <v>456</v>
      </c>
      <c r="G245" s="229" t="s">
        <v>270</v>
      </c>
      <c r="H245" s="230">
        <v>7322</v>
      </c>
      <c r="I245" s="231"/>
      <c r="J245" s="232">
        <f>ROUND(I245*H245,2)</f>
        <v>0</v>
      </c>
      <c r="K245" s="228" t="s">
        <v>177</v>
      </c>
      <c r="L245" s="44"/>
      <c r="M245" s="233" t="s">
        <v>1</v>
      </c>
      <c r="N245" s="234" t="s">
        <v>41</v>
      </c>
      <c r="O245" s="91"/>
      <c r="P245" s="235">
        <f>O245*H245</f>
        <v>0</v>
      </c>
      <c r="Q245" s="235">
        <v>0.10373</v>
      </c>
      <c r="R245" s="235">
        <f>Q245*H245</f>
        <v>759.51106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188</v>
      </c>
      <c r="AT245" s="237" t="s">
        <v>173</v>
      </c>
      <c r="AU245" s="237" t="s">
        <v>85</v>
      </c>
      <c r="AY245" s="17" t="s">
        <v>170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83</v>
      </c>
      <c r="BK245" s="238">
        <f>ROUND(I245*H245,2)</f>
        <v>0</v>
      </c>
      <c r="BL245" s="17" t="s">
        <v>188</v>
      </c>
      <c r="BM245" s="237" t="s">
        <v>817</v>
      </c>
    </row>
    <row r="246" spans="1:47" s="2" customFormat="1" ht="12">
      <c r="A246" s="38"/>
      <c r="B246" s="39"/>
      <c r="C246" s="40"/>
      <c r="D246" s="239" t="s">
        <v>180</v>
      </c>
      <c r="E246" s="40"/>
      <c r="F246" s="240" t="s">
        <v>458</v>
      </c>
      <c r="G246" s="40"/>
      <c r="H246" s="40"/>
      <c r="I246" s="241"/>
      <c r="J246" s="40"/>
      <c r="K246" s="40"/>
      <c r="L246" s="44"/>
      <c r="M246" s="242"/>
      <c r="N246" s="243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180</v>
      </c>
      <c r="AU246" s="17" t="s">
        <v>85</v>
      </c>
    </row>
    <row r="247" spans="1:51" s="13" customFormat="1" ht="12">
      <c r="A247" s="13"/>
      <c r="B247" s="250"/>
      <c r="C247" s="251"/>
      <c r="D247" s="239" t="s">
        <v>273</v>
      </c>
      <c r="E247" s="252" t="s">
        <v>1</v>
      </c>
      <c r="F247" s="253" t="s">
        <v>818</v>
      </c>
      <c r="G247" s="251"/>
      <c r="H247" s="254">
        <v>74</v>
      </c>
      <c r="I247" s="255"/>
      <c r="J247" s="251"/>
      <c r="K247" s="251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273</v>
      </c>
      <c r="AU247" s="260" t="s">
        <v>85</v>
      </c>
      <c r="AV247" s="13" t="s">
        <v>85</v>
      </c>
      <c r="AW247" s="13" t="s">
        <v>32</v>
      </c>
      <c r="AX247" s="13" t="s">
        <v>76</v>
      </c>
      <c r="AY247" s="260" t="s">
        <v>170</v>
      </c>
    </row>
    <row r="248" spans="1:51" s="13" customFormat="1" ht="12">
      <c r="A248" s="13"/>
      <c r="B248" s="250"/>
      <c r="C248" s="251"/>
      <c r="D248" s="239" t="s">
        <v>273</v>
      </c>
      <c r="E248" s="252" t="s">
        <v>238</v>
      </c>
      <c r="F248" s="253" t="s">
        <v>751</v>
      </c>
      <c r="G248" s="251"/>
      <c r="H248" s="254">
        <v>7248</v>
      </c>
      <c r="I248" s="255"/>
      <c r="J248" s="251"/>
      <c r="K248" s="251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273</v>
      </c>
      <c r="AU248" s="260" t="s">
        <v>85</v>
      </c>
      <c r="AV248" s="13" t="s">
        <v>85</v>
      </c>
      <c r="AW248" s="13" t="s">
        <v>32</v>
      </c>
      <c r="AX248" s="13" t="s">
        <v>76</v>
      </c>
      <c r="AY248" s="260" t="s">
        <v>170</v>
      </c>
    </row>
    <row r="249" spans="1:51" s="15" customFormat="1" ht="12">
      <c r="A249" s="15"/>
      <c r="B249" s="271"/>
      <c r="C249" s="272"/>
      <c r="D249" s="239" t="s">
        <v>273</v>
      </c>
      <c r="E249" s="273" t="s">
        <v>1</v>
      </c>
      <c r="F249" s="274" t="s">
        <v>307</v>
      </c>
      <c r="G249" s="272"/>
      <c r="H249" s="275">
        <v>7322</v>
      </c>
      <c r="I249" s="276"/>
      <c r="J249" s="272"/>
      <c r="K249" s="272"/>
      <c r="L249" s="277"/>
      <c r="M249" s="278"/>
      <c r="N249" s="279"/>
      <c r="O249" s="279"/>
      <c r="P249" s="279"/>
      <c r="Q249" s="279"/>
      <c r="R249" s="279"/>
      <c r="S249" s="279"/>
      <c r="T249" s="280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81" t="s">
        <v>273</v>
      </c>
      <c r="AU249" s="281" t="s">
        <v>85</v>
      </c>
      <c r="AV249" s="15" t="s">
        <v>188</v>
      </c>
      <c r="AW249" s="15" t="s">
        <v>32</v>
      </c>
      <c r="AX249" s="15" t="s">
        <v>83</v>
      </c>
      <c r="AY249" s="281" t="s">
        <v>170</v>
      </c>
    </row>
    <row r="250" spans="1:65" s="2" customFormat="1" ht="24.15" customHeight="1">
      <c r="A250" s="38"/>
      <c r="B250" s="39"/>
      <c r="C250" s="226" t="s">
        <v>466</v>
      </c>
      <c r="D250" s="226" t="s">
        <v>173</v>
      </c>
      <c r="E250" s="227" t="s">
        <v>474</v>
      </c>
      <c r="F250" s="228" t="s">
        <v>475</v>
      </c>
      <c r="G250" s="229" t="s">
        <v>270</v>
      </c>
      <c r="H250" s="230">
        <v>47.19</v>
      </c>
      <c r="I250" s="231"/>
      <c r="J250" s="232">
        <f>ROUND(I250*H250,2)</f>
        <v>0</v>
      </c>
      <c r="K250" s="228" t="s">
        <v>177</v>
      </c>
      <c r="L250" s="44"/>
      <c r="M250" s="233" t="s">
        <v>1</v>
      </c>
      <c r="N250" s="234" t="s">
        <v>41</v>
      </c>
      <c r="O250" s="91"/>
      <c r="P250" s="235">
        <f>O250*H250</f>
        <v>0</v>
      </c>
      <c r="Q250" s="235">
        <v>0.61404</v>
      </c>
      <c r="R250" s="235">
        <f>Q250*H250</f>
        <v>28.9765476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188</v>
      </c>
      <c r="AT250" s="237" t="s">
        <v>173</v>
      </c>
      <c r="AU250" s="237" t="s">
        <v>85</v>
      </c>
      <c r="AY250" s="17" t="s">
        <v>170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83</v>
      </c>
      <c r="BK250" s="238">
        <f>ROUND(I250*H250,2)</f>
        <v>0</v>
      </c>
      <c r="BL250" s="17" t="s">
        <v>188</v>
      </c>
      <c r="BM250" s="237" t="s">
        <v>819</v>
      </c>
    </row>
    <row r="251" spans="1:47" s="2" customFormat="1" ht="12">
      <c r="A251" s="38"/>
      <c r="B251" s="39"/>
      <c r="C251" s="40"/>
      <c r="D251" s="239" t="s">
        <v>180</v>
      </c>
      <c r="E251" s="40"/>
      <c r="F251" s="240" t="s">
        <v>477</v>
      </c>
      <c r="G251" s="40"/>
      <c r="H251" s="40"/>
      <c r="I251" s="241"/>
      <c r="J251" s="40"/>
      <c r="K251" s="40"/>
      <c r="L251" s="44"/>
      <c r="M251" s="242"/>
      <c r="N251" s="24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180</v>
      </c>
      <c r="AU251" s="17" t="s">
        <v>85</v>
      </c>
    </row>
    <row r="252" spans="1:51" s="13" customFormat="1" ht="12">
      <c r="A252" s="13"/>
      <c r="B252" s="250"/>
      <c r="C252" s="251"/>
      <c r="D252" s="239" t="s">
        <v>273</v>
      </c>
      <c r="E252" s="252" t="s">
        <v>1</v>
      </c>
      <c r="F252" s="253" t="s">
        <v>820</v>
      </c>
      <c r="G252" s="251"/>
      <c r="H252" s="254">
        <v>47.19</v>
      </c>
      <c r="I252" s="255"/>
      <c r="J252" s="251"/>
      <c r="K252" s="251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273</v>
      </c>
      <c r="AU252" s="260" t="s">
        <v>85</v>
      </c>
      <c r="AV252" s="13" t="s">
        <v>85</v>
      </c>
      <c r="AW252" s="13" t="s">
        <v>32</v>
      </c>
      <c r="AX252" s="13" t="s">
        <v>83</v>
      </c>
      <c r="AY252" s="260" t="s">
        <v>170</v>
      </c>
    </row>
    <row r="253" spans="1:63" s="12" customFormat="1" ht="22.8" customHeight="1">
      <c r="A253" s="12"/>
      <c r="B253" s="210"/>
      <c r="C253" s="211"/>
      <c r="D253" s="212" t="s">
        <v>75</v>
      </c>
      <c r="E253" s="224" t="s">
        <v>211</v>
      </c>
      <c r="F253" s="224" t="s">
        <v>479</v>
      </c>
      <c r="G253" s="211"/>
      <c r="H253" s="211"/>
      <c r="I253" s="214"/>
      <c r="J253" s="225">
        <f>BK253</f>
        <v>0</v>
      </c>
      <c r="K253" s="211"/>
      <c r="L253" s="216"/>
      <c r="M253" s="217"/>
      <c r="N253" s="218"/>
      <c r="O253" s="218"/>
      <c r="P253" s="219">
        <f>SUM(P254:P278)</f>
        <v>0</v>
      </c>
      <c r="Q253" s="218"/>
      <c r="R253" s="219">
        <f>SUM(R254:R278)</f>
        <v>5.673457596</v>
      </c>
      <c r="S253" s="218"/>
      <c r="T253" s="220">
        <f>SUM(T254:T278)</f>
        <v>16.7175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1" t="s">
        <v>83</v>
      </c>
      <c r="AT253" s="222" t="s">
        <v>75</v>
      </c>
      <c r="AU253" s="222" t="s">
        <v>83</v>
      </c>
      <c r="AY253" s="221" t="s">
        <v>170</v>
      </c>
      <c r="BK253" s="223">
        <f>SUM(BK254:BK278)</f>
        <v>0</v>
      </c>
    </row>
    <row r="254" spans="1:65" s="2" customFormat="1" ht="24.15" customHeight="1">
      <c r="A254" s="38"/>
      <c r="B254" s="39"/>
      <c r="C254" s="226" t="s">
        <v>473</v>
      </c>
      <c r="D254" s="226" t="s">
        <v>173</v>
      </c>
      <c r="E254" s="227" t="s">
        <v>526</v>
      </c>
      <c r="F254" s="228" t="s">
        <v>527</v>
      </c>
      <c r="G254" s="229" t="s">
        <v>522</v>
      </c>
      <c r="H254" s="230">
        <v>87</v>
      </c>
      <c r="I254" s="231"/>
      <c r="J254" s="232">
        <f>ROUND(I254*H254,2)</f>
        <v>0</v>
      </c>
      <c r="K254" s="228" t="s">
        <v>177</v>
      </c>
      <c r="L254" s="44"/>
      <c r="M254" s="233" t="s">
        <v>1</v>
      </c>
      <c r="N254" s="234" t="s">
        <v>41</v>
      </c>
      <c r="O254" s="91"/>
      <c r="P254" s="235">
        <f>O254*H254</f>
        <v>0</v>
      </c>
      <c r="Q254" s="235">
        <v>0</v>
      </c>
      <c r="R254" s="235">
        <f>Q254*H254</f>
        <v>0</v>
      </c>
      <c r="S254" s="235">
        <v>0</v>
      </c>
      <c r="T254" s="23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7" t="s">
        <v>188</v>
      </c>
      <c r="AT254" s="237" t="s">
        <v>173</v>
      </c>
      <c r="AU254" s="237" t="s">
        <v>85</v>
      </c>
      <c r="AY254" s="17" t="s">
        <v>170</v>
      </c>
      <c r="BE254" s="238">
        <f>IF(N254="základní",J254,0)</f>
        <v>0</v>
      </c>
      <c r="BF254" s="238">
        <f>IF(N254="snížená",J254,0)</f>
        <v>0</v>
      </c>
      <c r="BG254" s="238">
        <f>IF(N254="zákl. přenesená",J254,0)</f>
        <v>0</v>
      </c>
      <c r="BH254" s="238">
        <f>IF(N254="sníž. přenesená",J254,0)</f>
        <v>0</v>
      </c>
      <c r="BI254" s="238">
        <f>IF(N254="nulová",J254,0)</f>
        <v>0</v>
      </c>
      <c r="BJ254" s="17" t="s">
        <v>83</v>
      </c>
      <c r="BK254" s="238">
        <f>ROUND(I254*H254,2)</f>
        <v>0</v>
      </c>
      <c r="BL254" s="17" t="s">
        <v>188</v>
      </c>
      <c r="BM254" s="237" t="s">
        <v>821</v>
      </c>
    </row>
    <row r="255" spans="1:47" s="2" customFormat="1" ht="12">
      <c r="A255" s="38"/>
      <c r="B255" s="39"/>
      <c r="C255" s="40"/>
      <c r="D255" s="239" t="s">
        <v>180</v>
      </c>
      <c r="E255" s="40"/>
      <c r="F255" s="240" t="s">
        <v>529</v>
      </c>
      <c r="G255" s="40"/>
      <c r="H255" s="40"/>
      <c r="I255" s="241"/>
      <c r="J255" s="40"/>
      <c r="K255" s="40"/>
      <c r="L255" s="44"/>
      <c r="M255" s="242"/>
      <c r="N255" s="243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180</v>
      </c>
      <c r="AU255" s="17" t="s">
        <v>85</v>
      </c>
    </row>
    <row r="256" spans="1:51" s="13" customFormat="1" ht="12">
      <c r="A256" s="13"/>
      <c r="B256" s="250"/>
      <c r="C256" s="251"/>
      <c r="D256" s="239" t="s">
        <v>273</v>
      </c>
      <c r="E256" s="252" t="s">
        <v>1</v>
      </c>
      <c r="F256" s="253" t="s">
        <v>236</v>
      </c>
      <c r="G256" s="251"/>
      <c r="H256" s="254">
        <v>87</v>
      </c>
      <c r="I256" s="255"/>
      <c r="J256" s="251"/>
      <c r="K256" s="251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273</v>
      </c>
      <c r="AU256" s="260" t="s">
        <v>85</v>
      </c>
      <c r="AV256" s="13" t="s">
        <v>85</v>
      </c>
      <c r="AW256" s="13" t="s">
        <v>32</v>
      </c>
      <c r="AX256" s="13" t="s">
        <v>83</v>
      </c>
      <c r="AY256" s="260" t="s">
        <v>170</v>
      </c>
    </row>
    <row r="257" spans="1:65" s="2" customFormat="1" ht="33" customHeight="1">
      <c r="A257" s="38"/>
      <c r="B257" s="39"/>
      <c r="C257" s="226" t="s">
        <v>480</v>
      </c>
      <c r="D257" s="226" t="s">
        <v>173</v>
      </c>
      <c r="E257" s="227" t="s">
        <v>532</v>
      </c>
      <c r="F257" s="228" t="s">
        <v>533</v>
      </c>
      <c r="G257" s="229" t="s">
        <v>522</v>
      </c>
      <c r="H257" s="230">
        <v>87</v>
      </c>
      <c r="I257" s="231"/>
      <c r="J257" s="232">
        <f>ROUND(I257*H257,2)</f>
        <v>0</v>
      </c>
      <c r="K257" s="228" t="s">
        <v>177</v>
      </c>
      <c r="L257" s="44"/>
      <c r="M257" s="233" t="s">
        <v>1</v>
      </c>
      <c r="N257" s="234" t="s">
        <v>41</v>
      </c>
      <c r="O257" s="91"/>
      <c r="P257" s="235">
        <f>O257*H257</f>
        <v>0</v>
      </c>
      <c r="Q257" s="235">
        <v>0.000605063</v>
      </c>
      <c r="R257" s="235">
        <f>Q257*H257</f>
        <v>0.052640480999999996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188</v>
      </c>
      <c r="AT257" s="237" t="s">
        <v>173</v>
      </c>
      <c r="AU257" s="237" t="s">
        <v>85</v>
      </c>
      <c r="AY257" s="17" t="s">
        <v>170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83</v>
      </c>
      <c r="BK257" s="238">
        <f>ROUND(I257*H257,2)</f>
        <v>0</v>
      </c>
      <c r="BL257" s="17" t="s">
        <v>188</v>
      </c>
      <c r="BM257" s="237" t="s">
        <v>822</v>
      </c>
    </row>
    <row r="258" spans="1:47" s="2" customFormat="1" ht="12">
      <c r="A258" s="38"/>
      <c r="B258" s="39"/>
      <c r="C258" s="40"/>
      <c r="D258" s="239" t="s">
        <v>180</v>
      </c>
      <c r="E258" s="40"/>
      <c r="F258" s="240" t="s">
        <v>535</v>
      </c>
      <c r="G258" s="40"/>
      <c r="H258" s="40"/>
      <c r="I258" s="241"/>
      <c r="J258" s="40"/>
      <c r="K258" s="40"/>
      <c r="L258" s="44"/>
      <c r="M258" s="242"/>
      <c r="N258" s="243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180</v>
      </c>
      <c r="AU258" s="17" t="s">
        <v>85</v>
      </c>
    </row>
    <row r="259" spans="1:51" s="13" customFormat="1" ht="12">
      <c r="A259" s="13"/>
      <c r="B259" s="250"/>
      <c r="C259" s="251"/>
      <c r="D259" s="239" t="s">
        <v>273</v>
      </c>
      <c r="E259" s="252" t="s">
        <v>1</v>
      </c>
      <c r="F259" s="253" t="s">
        <v>236</v>
      </c>
      <c r="G259" s="251"/>
      <c r="H259" s="254">
        <v>87</v>
      </c>
      <c r="I259" s="255"/>
      <c r="J259" s="251"/>
      <c r="K259" s="251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273</v>
      </c>
      <c r="AU259" s="260" t="s">
        <v>85</v>
      </c>
      <c r="AV259" s="13" t="s">
        <v>85</v>
      </c>
      <c r="AW259" s="13" t="s">
        <v>32</v>
      </c>
      <c r="AX259" s="13" t="s">
        <v>83</v>
      </c>
      <c r="AY259" s="260" t="s">
        <v>170</v>
      </c>
    </row>
    <row r="260" spans="1:65" s="2" customFormat="1" ht="21.75" customHeight="1">
      <c r="A260" s="38"/>
      <c r="B260" s="39"/>
      <c r="C260" s="226" t="s">
        <v>485</v>
      </c>
      <c r="D260" s="226" t="s">
        <v>173</v>
      </c>
      <c r="E260" s="227" t="s">
        <v>537</v>
      </c>
      <c r="F260" s="228" t="s">
        <v>538</v>
      </c>
      <c r="G260" s="229" t="s">
        <v>522</v>
      </c>
      <c r="H260" s="230">
        <v>87</v>
      </c>
      <c r="I260" s="231"/>
      <c r="J260" s="232">
        <f>ROUND(I260*H260,2)</f>
        <v>0</v>
      </c>
      <c r="K260" s="228" t="s">
        <v>177</v>
      </c>
      <c r="L260" s="44"/>
      <c r="M260" s="233" t="s">
        <v>1</v>
      </c>
      <c r="N260" s="234" t="s">
        <v>41</v>
      </c>
      <c r="O260" s="91"/>
      <c r="P260" s="235">
        <f>O260*H260</f>
        <v>0</v>
      </c>
      <c r="Q260" s="235">
        <v>1.645E-06</v>
      </c>
      <c r="R260" s="235">
        <f>Q260*H260</f>
        <v>0.000143115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188</v>
      </c>
      <c r="AT260" s="237" t="s">
        <v>173</v>
      </c>
      <c r="AU260" s="237" t="s">
        <v>85</v>
      </c>
      <c r="AY260" s="17" t="s">
        <v>170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83</v>
      </c>
      <c r="BK260" s="238">
        <f>ROUND(I260*H260,2)</f>
        <v>0</v>
      </c>
      <c r="BL260" s="17" t="s">
        <v>188</v>
      </c>
      <c r="BM260" s="237" t="s">
        <v>823</v>
      </c>
    </row>
    <row r="261" spans="1:47" s="2" customFormat="1" ht="12">
      <c r="A261" s="38"/>
      <c r="B261" s="39"/>
      <c r="C261" s="40"/>
      <c r="D261" s="239" t="s">
        <v>180</v>
      </c>
      <c r="E261" s="40"/>
      <c r="F261" s="240" t="s">
        <v>540</v>
      </c>
      <c r="G261" s="40"/>
      <c r="H261" s="40"/>
      <c r="I261" s="241"/>
      <c r="J261" s="40"/>
      <c r="K261" s="40"/>
      <c r="L261" s="44"/>
      <c r="M261" s="242"/>
      <c r="N261" s="243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180</v>
      </c>
      <c r="AU261" s="17" t="s">
        <v>85</v>
      </c>
    </row>
    <row r="262" spans="1:51" s="13" customFormat="1" ht="12">
      <c r="A262" s="13"/>
      <c r="B262" s="250"/>
      <c r="C262" s="251"/>
      <c r="D262" s="239" t="s">
        <v>273</v>
      </c>
      <c r="E262" s="252" t="s">
        <v>1</v>
      </c>
      <c r="F262" s="253" t="s">
        <v>236</v>
      </c>
      <c r="G262" s="251"/>
      <c r="H262" s="254">
        <v>87</v>
      </c>
      <c r="I262" s="255"/>
      <c r="J262" s="251"/>
      <c r="K262" s="251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273</v>
      </c>
      <c r="AU262" s="260" t="s">
        <v>85</v>
      </c>
      <c r="AV262" s="13" t="s">
        <v>85</v>
      </c>
      <c r="AW262" s="13" t="s">
        <v>32</v>
      </c>
      <c r="AX262" s="13" t="s">
        <v>83</v>
      </c>
      <c r="AY262" s="260" t="s">
        <v>170</v>
      </c>
    </row>
    <row r="263" spans="1:65" s="2" customFormat="1" ht="24.15" customHeight="1">
      <c r="A263" s="38"/>
      <c r="B263" s="39"/>
      <c r="C263" s="226" t="s">
        <v>489</v>
      </c>
      <c r="D263" s="226" t="s">
        <v>173</v>
      </c>
      <c r="E263" s="227" t="s">
        <v>824</v>
      </c>
      <c r="F263" s="228" t="s">
        <v>543</v>
      </c>
      <c r="G263" s="229" t="s">
        <v>522</v>
      </c>
      <c r="H263" s="230">
        <v>12</v>
      </c>
      <c r="I263" s="231"/>
      <c r="J263" s="232">
        <f>ROUND(I263*H263,2)</f>
        <v>0</v>
      </c>
      <c r="K263" s="228" t="s">
        <v>177</v>
      </c>
      <c r="L263" s="44"/>
      <c r="M263" s="233" t="s">
        <v>1</v>
      </c>
      <c r="N263" s="234" t="s">
        <v>41</v>
      </c>
      <c r="O263" s="91"/>
      <c r="P263" s="235">
        <f>O263*H263</f>
        <v>0</v>
      </c>
      <c r="Q263" s="235">
        <v>0.43819</v>
      </c>
      <c r="R263" s="235">
        <f>Q263*H263</f>
        <v>5.25828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188</v>
      </c>
      <c r="AT263" s="237" t="s">
        <v>173</v>
      </c>
      <c r="AU263" s="237" t="s">
        <v>85</v>
      </c>
      <c r="AY263" s="17" t="s">
        <v>170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83</v>
      </c>
      <c r="BK263" s="238">
        <f>ROUND(I263*H263,2)</f>
        <v>0</v>
      </c>
      <c r="BL263" s="17" t="s">
        <v>188</v>
      </c>
      <c r="BM263" s="237" t="s">
        <v>825</v>
      </c>
    </row>
    <row r="264" spans="1:47" s="2" customFormat="1" ht="12">
      <c r="A264" s="38"/>
      <c r="B264" s="39"/>
      <c r="C264" s="40"/>
      <c r="D264" s="239" t="s">
        <v>180</v>
      </c>
      <c r="E264" s="40"/>
      <c r="F264" s="240" t="s">
        <v>545</v>
      </c>
      <c r="G264" s="40"/>
      <c r="H264" s="40"/>
      <c r="I264" s="241"/>
      <c r="J264" s="40"/>
      <c r="K264" s="40"/>
      <c r="L264" s="44"/>
      <c r="M264" s="242"/>
      <c r="N264" s="243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180</v>
      </c>
      <c r="AU264" s="17" t="s">
        <v>85</v>
      </c>
    </row>
    <row r="265" spans="1:51" s="13" customFormat="1" ht="12">
      <c r="A265" s="13"/>
      <c r="B265" s="250"/>
      <c r="C265" s="251"/>
      <c r="D265" s="239" t="s">
        <v>273</v>
      </c>
      <c r="E265" s="252" t="s">
        <v>1</v>
      </c>
      <c r="F265" s="253" t="s">
        <v>826</v>
      </c>
      <c r="G265" s="251"/>
      <c r="H265" s="254">
        <v>12</v>
      </c>
      <c r="I265" s="255"/>
      <c r="J265" s="251"/>
      <c r="K265" s="251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273</v>
      </c>
      <c r="AU265" s="260" t="s">
        <v>85</v>
      </c>
      <c r="AV265" s="13" t="s">
        <v>85</v>
      </c>
      <c r="AW265" s="13" t="s">
        <v>32</v>
      </c>
      <c r="AX265" s="13" t="s">
        <v>83</v>
      </c>
      <c r="AY265" s="260" t="s">
        <v>170</v>
      </c>
    </row>
    <row r="266" spans="1:65" s="2" customFormat="1" ht="16.5" customHeight="1">
      <c r="A266" s="38"/>
      <c r="B266" s="39"/>
      <c r="C266" s="282" t="s">
        <v>494</v>
      </c>
      <c r="D266" s="282" t="s">
        <v>328</v>
      </c>
      <c r="E266" s="283" t="s">
        <v>827</v>
      </c>
      <c r="F266" s="284" t="s">
        <v>548</v>
      </c>
      <c r="G266" s="285" t="s">
        <v>522</v>
      </c>
      <c r="H266" s="286">
        <v>6</v>
      </c>
      <c r="I266" s="287"/>
      <c r="J266" s="288">
        <f>ROUND(I266*H266,2)</f>
        <v>0</v>
      </c>
      <c r="K266" s="284" t="s">
        <v>191</v>
      </c>
      <c r="L266" s="289"/>
      <c r="M266" s="290" t="s">
        <v>1</v>
      </c>
      <c r="N266" s="291" t="s">
        <v>41</v>
      </c>
      <c r="O266" s="91"/>
      <c r="P266" s="235">
        <f>O266*H266</f>
        <v>0</v>
      </c>
      <c r="Q266" s="235">
        <v>0.016</v>
      </c>
      <c r="R266" s="235">
        <f>Q266*H266</f>
        <v>0.096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207</v>
      </c>
      <c r="AT266" s="237" t="s">
        <v>328</v>
      </c>
      <c r="AU266" s="237" t="s">
        <v>85</v>
      </c>
      <c r="AY266" s="17" t="s">
        <v>170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83</v>
      </c>
      <c r="BK266" s="238">
        <f>ROUND(I266*H266,2)</f>
        <v>0</v>
      </c>
      <c r="BL266" s="17" t="s">
        <v>188</v>
      </c>
      <c r="BM266" s="237" t="s">
        <v>828</v>
      </c>
    </row>
    <row r="267" spans="1:47" s="2" customFormat="1" ht="12">
      <c r="A267" s="38"/>
      <c r="B267" s="39"/>
      <c r="C267" s="40"/>
      <c r="D267" s="239" t="s">
        <v>180</v>
      </c>
      <c r="E267" s="40"/>
      <c r="F267" s="240" t="s">
        <v>548</v>
      </c>
      <c r="G267" s="40"/>
      <c r="H267" s="40"/>
      <c r="I267" s="241"/>
      <c r="J267" s="40"/>
      <c r="K267" s="40"/>
      <c r="L267" s="44"/>
      <c r="M267" s="242"/>
      <c r="N267" s="243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180</v>
      </c>
      <c r="AU267" s="17" t="s">
        <v>85</v>
      </c>
    </row>
    <row r="268" spans="1:51" s="13" customFormat="1" ht="12">
      <c r="A268" s="13"/>
      <c r="B268" s="250"/>
      <c r="C268" s="251"/>
      <c r="D268" s="239" t="s">
        <v>273</v>
      </c>
      <c r="E268" s="252" t="s">
        <v>1</v>
      </c>
      <c r="F268" s="253" t="s">
        <v>198</v>
      </c>
      <c r="G268" s="251"/>
      <c r="H268" s="254">
        <v>6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273</v>
      </c>
      <c r="AU268" s="260" t="s">
        <v>85</v>
      </c>
      <c r="AV268" s="13" t="s">
        <v>85</v>
      </c>
      <c r="AW268" s="13" t="s">
        <v>32</v>
      </c>
      <c r="AX268" s="13" t="s">
        <v>83</v>
      </c>
      <c r="AY268" s="260" t="s">
        <v>170</v>
      </c>
    </row>
    <row r="269" spans="1:65" s="2" customFormat="1" ht="24.15" customHeight="1">
      <c r="A269" s="38"/>
      <c r="B269" s="39"/>
      <c r="C269" s="282" t="s">
        <v>499</v>
      </c>
      <c r="D269" s="282" t="s">
        <v>328</v>
      </c>
      <c r="E269" s="283" t="s">
        <v>829</v>
      </c>
      <c r="F269" s="284" t="s">
        <v>830</v>
      </c>
      <c r="G269" s="285" t="s">
        <v>522</v>
      </c>
      <c r="H269" s="286">
        <v>6</v>
      </c>
      <c r="I269" s="287"/>
      <c r="J269" s="288">
        <f>ROUND(I269*H269,2)</f>
        <v>0</v>
      </c>
      <c r="K269" s="284" t="s">
        <v>191</v>
      </c>
      <c r="L269" s="289"/>
      <c r="M269" s="290" t="s">
        <v>1</v>
      </c>
      <c r="N269" s="291" t="s">
        <v>41</v>
      </c>
      <c r="O269" s="91"/>
      <c r="P269" s="235">
        <f>O269*H269</f>
        <v>0</v>
      </c>
      <c r="Q269" s="235">
        <v>0.016</v>
      </c>
      <c r="R269" s="235">
        <f>Q269*H269</f>
        <v>0.096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207</v>
      </c>
      <c r="AT269" s="237" t="s">
        <v>328</v>
      </c>
      <c r="AU269" s="237" t="s">
        <v>85</v>
      </c>
      <c r="AY269" s="17" t="s">
        <v>170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83</v>
      </c>
      <c r="BK269" s="238">
        <f>ROUND(I269*H269,2)</f>
        <v>0</v>
      </c>
      <c r="BL269" s="17" t="s">
        <v>188</v>
      </c>
      <c r="BM269" s="237" t="s">
        <v>831</v>
      </c>
    </row>
    <row r="270" spans="1:47" s="2" customFormat="1" ht="12">
      <c r="A270" s="38"/>
      <c r="B270" s="39"/>
      <c r="C270" s="40"/>
      <c r="D270" s="239" t="s">
        <v>180</v>
      </c>
      <c r="E270" s="40"/>
      <c r="F270" s="240" t="s">
        <v>830</v>
      </c>
      <c r="G270" s="40"/>
      <c r="H270" s="40"/>
      <c r="I270" s="241"/>
      <c r="J270" s="40"/>
      <c r="K270" s="40"/>
      <c r="L270" s="44"/>
      <c r="M270" s="242"/>
      <c r="N270" s="243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180</v>
      </c>
      <c r="AU270" s="17" t="s">
        <v>85</v>
      </c>
    </row>
    <row r="271" spans="1:51" s="13" customFormat="1" ht="12">
      <c r="A271" s="13"/>
      <c r="B271" s="250"/>
      <c r="C271" s="251"/>
      <c r="D271" s="239" t="s">
        <v>273</v>
      </c>
      <c r="E271" s="252" t="s">
        <v>1</v>
      </c>
      <c r="F271" s="253" t="s">
        <v>198</v>
      </c>
      <c r="G271" s="251"/>
      <c r="H271" s="254">
        <v>6</v>
      </c>
      <c r="I271" s="255"/>
      <c r="J271" s="251"/>
      <c r="K271" s="251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273</v>
      </c>
      <c r="AU271" s="260" t="s">
        <v>85</v>
      </c>
      <c r="AV271" s="13" t="s">
        <v>85</v>
      </c>
      <c r="AW271" s="13" t="s">
        <v>32</v>
      </c>
      <c r="AX271" s="13" t="s">
        <v>83</v>
      </c>
      <c r="AY271" s="260" t="s">
        <v>170</v>
      </c>
    </row>
    <row r="272" spans="1:65" s="2" customFormat="1" ht="16.5" customHeight="1">
      <c r="A272" s="38"/>
      <c r="B272" s="39"/>
      <c r="C272" s="226" t="s">
        <v>503</v>
      </c>
      <c r="D272" s="226" t="s">
        <v>173</v>
      </c>
      <c r="E272" s="227" t="s">
        <v>551</v>
      </c>
      <c r="F272" s="228" t="s">
        <v>552</v>
      </c>
      <c r="G272" s="229" t="s">
        <v>284</v>
      </c>
      <c r="H272" s="230">
        <v>1.4</v>
      </c>
      <c r="I272" s="231"/>
      <c r="J272" s="232">
        <f>ROUND(I272*H272,2)</f>
        <v>0</v>
      </c>
      <c r="K272" s="228" t="s">
        <v>177</v>
      </c>
      <c r="L272" s="44"/>
      <c r="M272" s="233" t="s">
        <v>1</v>
      </c>
      <c r="N272" s="234" t="s">
        <v>41</v>
      </c>
      <c r="O272" s="91"/>
      <c r="P272" s="235">
        <f>O272*H272</f>
        <v>0</v>
      </c>
      <c r="Q272" s="235">
        <v>0.12171</v>
      </c>
      <c r="R272" s="235">
        <f>Q272*H272</f>
        <v>0.170394</v>
      </c>
      <c r="S272" s="235">
        <v>2.4</v>
      </c>
      <c r="T272" s="236">
        <f>S272*H272</f>
        <v>3.36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188</v>
      </c>
      <c r="AT272" s="237" t="s">
        <v>173</v>
      </c>
      <c r="AU272" s="237" t="s">
        <v>85</v>
      </c>
      <c r="AY272" s="17" t="s">
        <v>170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83</v>
      </c>
      <c r="BK272" s="238">
        <f>ROUND(I272*H272,2)</f>
        <v>0</v>
      </c>
      <c r="BL272" s="17" t="s">
        <v>188</v>
      </c>
      <c r="BM272" s="237" t="s">
        <v>832</v>
      </c>
    </row>
    <row r="273" spans="1:47" s="2" customFormat="1" ht="12">
      <c r="A273" s="38"/>
      <c r="B273" s="39"/>
      <c r="C273" s="40"/>
      <c r="D273" s="239" t="s">
        <v>180</v>
      </c>
      <c r="E273" s="40"/>
      <c r="F273" s="240" t="s">
        <v>554</v>
      </c>
      <c r="G273" s="40"/>
      <c r="H273" s="40"/>
      <c r="I273" s="241"/>
      <c r="J273" s="40"/>
      <c r="K273" s="40"/>
      <c r="L273" s="44"/>
      <c r="M273" s="242"/>
      <c r="N273" s="24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180</v>
      </c>
      <c r="AU273" s="17" t="s">
        <v>85</v>
      </c>
    </row>
    <row r="274" spans="1:51" s="14" customFormat="1" ht="12">
      <c r="A274" s="14"/>
      <c r="B274" s="261"/>
      <c r="C274" s="262"/>
      <c r="D274" s="239" t="s">
        <v>273</v>
      </c>
      <c r="E274" s="263" t="s">
        <v>1</v>
      </c>
      <c r="F274" s="264" t="s">
        <v>555</v>
      </c>
      <c r="G274" s="262"/>
      <c r="H274" s="263" t="s">
        <v>1</v>
      </c>
      <c r="I274" s="265"/>
      <c r="J274" s="262"/>
      <c r="K274" s="262"/>
      <c r="L274" s="266"/>
      <c r="M274" s="267"/>
      <c r="N274" s="268"/>
      <c r="O274" s="268"/>
      <c r="P274" s="268"/>
      <c r="Q274" s="268"/>
      <c r="R274" s="268"/>
      <c r="S274" s="268"/>
      <c r="T274" s="26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0" t="s">
        <v>273</v>
      </c>
      <c r="AU274" s="270" t="s">
        <v>85</v>
      </c>
      <c r="AV274" s="14" t="s">
        <v>83</v>
      </c>
      <c r="AW274" s="14" t="s">
        <v>32</v>
      </c>
      <c r="AX274" s="14" t="s">
        <v>76</v>
      </c>
      <c r="AY274" s="270" t="s">
        <v>170</v>
      </c>
    </row>
    <row r="275" spans="1:51" s="13" customFormat="1" ht="12">
      <c r="A275" s="13"/>
      <c r="B275" s="250"/>
      <c r="C275" s="251"/>
      <c r="D275" s="239" t="s">
        <v>273</v>
      </c>
      <c r="E275" s="252" t="s">
        <v>1</v>
      </c>
      <c r="F275" s="253" t="s">
        <v>556</v>
      </c>
      <c r="G275" s="251"/>
      <c r="H275" s="254">
        <v>1.4</v>
      </c>
      <c r="I275" s="255"/>
      <c r="J275" s="251"/>
      <c r="K275" s="251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273</v>
      </c>
      <c r="AU275" s="260" t="s">
        <v>85</v>
      </c>
      <c r="AV275" s="13" t="s">
        <v>85</v>
      </c>
      <c r="AW275" s="13" t="s">
        <v>32</v>
      </c>
      <c r="AX275" s="13" t="s">
        <v>83</v>
      </c>
      <c r="AY275" s="260" t="s">
        <v>170</v>
      </c>
    </row>
    <row r="276" spans="1:65" s="2" customFormat="1" ht="16.5" customHeight="1">
      <c r="A276" s="38"/>
      <c r="B276" s="39"/>
      <c r="C276" s="226" t="s">
        <v>507</v>
      </c>
      <c r="D276" s="226" t="s">
        <v>173</v>
      </c>
      <c r="E276" s="227" t="s">
        <v>557</v>
      </c>
      <c r="F276" s="228" t="s">
        <v>558</v>
      </c>
      <c r="G276" s="229" t="s">
        <v>522</v>
      </c>
      <c r="H276" s="230">
        <v>6.5</v>
      </c>
      <c r="I276" s="231"/>
      <c r="J276" s="232">
        <f>ROUND(I276*H276,2)</f>
        <v>0</v>
      </c>
      <c r="K276" s="228" t="s">
        <v>177</v>
      </c>
      <c r="L276" s="44"/>
      <c r="M276" s="233" t="s">
        <v>1</v>
      </c>
      <c r="N276" s="234" t="s">
        <v>41</v>
      </c>
      <c r="O276" s="91"/>
      <c r="P276" s="235">
        <f>O276*H276</f>
        <v>0</v>
      </c>
      <c r="Q276" s="235">
        <v>0</v>
      </c>
      <c r="R276" s="235">
        <f>Q276*H276</f>
        <v>0</v>
      </c>
      <c r="S276" s="235">
        <v>2.055</v>
      </c>
      <c r="T276" s="236">
        <f>S276*H276</f>
        <v>13.357500000000002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7" t="s">
        <v>188</v>
      </c>
      <c r="AT276" s="237" t="s">
        <v>173</v>
      </c>
      <c r="AU276" s="237" t="s">
        <v>85</v>
      </c>
      <c r="AY276" s="17" t="s">
        <v>170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7" t="s">
        <v>83</v>
      </c>
      <c r="BK276" s="238">
        <f>ROUND(I276*H276,2)</f>
        <v>0</v>
      </c>
      <c r="BL276" s="17" t="s">
        <v>188</v>
      </c>
      <c r="BM276" s="237" t="s">
        <v>833</v>
      </c>
    </row>
    <row r="277" spans="1:47" s="2" customFormat="1" ht="12">
      <c r="A277" s="38"/>
      <c r="B277" s="39"/>
      <c r="C277" s="40"/>
      <c r="D277" s="239" t="s">
        <v>180</v>
      </c>
      <c r="E277" s="40"/>
      <c r="F277" s="240" t="s">
        <v>560</v>
      </c>
      <c r="G277" s="40"/>
      <c r="H277" s="40"/>
      <c r="I277" s="241"/>
      <c r="J277" s="40"/>
      <c r="K277" s="40"/>
      <c r="L277" s="44"/>
      <c r="M277" s="242"/>
      <c r="N277" s="243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180</v>
      </c>
      <c r="AU277" s="17" t="s">
        <v>85</v>
      </c>
    </row>
    <row r="278" spans="1:51" s="13" customFormat="1" ht="12">
      <c r="A278" s="13"/>
      <c r="B278" s="250"/>
      <c r="C278" s="251"/>
      <c r="D278" s="239" t="s">
        <v>273</v>
      </c>
      <c r="E278" s="252" t="s">
        <v>1</v>
      </c>
      <c r="F278" s="253" t="s">
        <v>834</v>
      </c>
      <c r="G278" s="251"/>
      <c r="H278" s="254">
        <v>6.5</v>
      </c>
      <c r="I278" s="255"/>
      <c r="J278" s="251"/>
      <c r="K278" s="251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273</v>
      </c>
      <c r="AU278" s="260" t="s">
        <v>85</v>
      </c>
      <c r="AV278" s="13" t="s">
        <v>85</v>
      </c>
      <c r="AW278" s="13" t="s">
        <v>32</v>
      </c>
      <c r="AX278" s="13" t="s">
        <v>83</v>
      </c>
      <c r="AY278" s="260" t="s">
        <v>170</v>
      </c>
    </row>
    <row r="279" spans="1:63" s="12" customFormat="1" ht="22.8" customHeight="1">
      <c r="A279" s="12"/>
      <c r="B279" s="210"/>
      <c r="C279" s="211"/>
      <c r="D279" s="212" t="s">
        <v>75</v>
      </c>
      <c r="E279" s="224" t="s">
        <v>561</v>
      </c>
      <c r="F279" s="224" t="s">
        <v>562</v>
      </c>
      <c r="G279" s="211"/>
      <c r="H279" s="211"/>
      <c r="I279" s="214"/>
      <c r="J279" s="225">
        <f>BK279</f>
        <v>0</v>
      </c>
      <c r="K279" s="211"/>
      <c r="L279" s="216"/>
      <c r="M279" s="217"/>
      <c r="N279" s="218"/>
      <c r="O279" s="218"/>
      <c r="P279" s="219">
        <f>SUM(P280:P292)</f>
        <v>0</v>
      </c>
      <c r="Q279" s="218"/>
      <c r="R279" s="219">
        <f>SUM(R280:R292)</f>
        <v>0</v>
      </c>
      <c r="S279" s="218"/>
      <c r="T279" s="220">
        <f>SUM(T280:T292)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1" t="s">
        <v>83</v>
      </c>
      <c r="AT279" s="222" t="s">
        <v>75</v>
      </c>
      <c r="AU279" s="222" t="s">
        <v>83</v>
      </c>
      <c r="AY279" s="221" t="s">
        <v>170</v>
      </c>
      <c r="BK279" s="223">
        <f>SUM(BK280:BK292)</f>
        <v>0</v>
      </c>
    </row>
    <row r="280" spans="1:65" s="2" customFormat="1" ht="21.75" customHeight="1">
      <c r="A280" s="38"/>
      <c r="B280" s="39"/>
      <c r="C280" s="226" t="s">
        <v>511</v>
      </c>
      <c r="D280" s="226" t="s">
        <v>173</v>
      </c>
      <c r="E280" s="227" t="s">
        <v>564</v>
      </c>
      <c r="F280" s="228" t="s">
        <v>565</v>
      </c>
      <c r="G280" s="229" t="s">
        <v>331</v>
      </c>
      <c r="H280" s="230">
        <v>230.045</v>
      </c>
      <c r="I280" s="231"/>
      <c r="J280" s="232">
        <f>ROUND(I280*H280,2)</f>
        <v>0</v>
      </c>
      <c r="K280" s="228" t="s">
        <v>177</v>
      </c>
      <c r="L280" s="44"/>
      <c r="M280" s="233" t="s">
        <v>1</v>
      </c>
      <c r="N280" s="234" t="s">
        <v>41</v>
      </c>
      <c r="O280" s="91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7" t="s">
        <v>188</v>
      </c>
      <c r="AT280" s="237" t="s">
        <v>173</v>
      </c>
      <c r="AU280" s="237" t="s">
        <v>85</v>
      </c>
      <c r="AY280" s="17" t="s">
        <v>170</v>
      </c>
      <c r="BE280" s="238">
        <f>IF(N280="základní",J280,0)</f>
        <v>0</v>
      </c>
      <c r="BF280" s="238">
        <f>IF(N280="snížená",J280,0)</f>
        <v>0</v>
      </c>
      <c r="BG280" s="238">
        <f>IF(N280="zákl. přenesená",J280,0)</f>
        <v>0</v>
      </c>
      <c r="BH280" s="238">
        <f>IF(N280="sníž. přenesená",J280,0)</f>
        <v>0</v>
      </c>
      <c r="BI280" s="238">
        <f>IF(N280="nulová",J280,0)</f>
        <v>0</v>
      </c>
      <c r="BJ280" s="17" t="s">
        <v>83</v>
      </c>
      <c r="BK280" s="238">
        <f>ROUND(I280*H280,2)</f>
        <v>0</v>
      </c>
      <c r="BL280" s="17" t="s">
        <v>188</v>
      </c>
      <c r="BM280" s="237" t="s">
        <v>835</v>
      </c>
    </row>
    <row r="281" spans="1:47" s="2" customFormat="1" ht="12">
      <c r="A281" s="38"/>
      <c r="B281" s="39"/>
      <c r="C281" s="40"/>
      <c r="D281" s="239" t="s">
        <v>180</v>
      </c>
      <c r="E281" s="40"/>
      <c r="F281" s="240" t="s">
        <v>567</v>
      </c>
      <c r="G281" s="40"/>
      <c r="H281" s="40"/>
      <c r="I281" s="241"/>
      <c r="J281" s="40"/>
      <c r="K281" s="40"/>
      <c r="L281" s="44"/>
      <c r="M281" s="242"/>
      <c r="N281" s="243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180</v>
      </c>
      <c r="AU281" s="17" t="s">
        <v>85</v>
      </c>
    </row>
    <row r="282" spans="1:51" s="13" customFormat="1" ht="12">
      <c r="A282" s="13"/>
      <c r="B282" s="250"/>
      <c r="C282" s="251"/>
      <c r="D282" s="239" t="s">
        <v>273</v>
      </c>
      <c r="E282" s="252" t="s">
        <v>226</v>
      </c>
      <c r="F282" s="253" t="s">
        <v>836</v>
      </c>
      <c r="G282" s="251"/>
      <c r="H282" s="254">
        <v>230.045</v>
      </c>
      <c r="I282" s="255"/>
      <c r="J282" s="251"/>
      <c r="K282" s="251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273</v>
      </c>
      <c r="AU282" s="260" t="s">
        <v>85</v>
      </c>
      <c r="AV282" s="13" t="s">
        <v>85</v>
      </c>
      <c r="AW282" s="13" t="s">
        <v>32</v>
      </c>
      <c r="AX282" s="13" t="s">
        <v>83</v>
      </c>
      <c r="AY282" s="260" t="s">
        <v>170</v>
      </c>
    </row>
    <row r="283" spans="1:65" s="2" customFormat="1" ht="24.15" customHeight="1">
      <c r="A283" s="38"/>
      <c r="B283" s="39"/>
      <c r="C283" s="226" t="s">
        <v>516</v>
      </c>
      <c r="D283" s="226" t="s">
        <v>173</v>
      </c>
      <c r="E283" s="227" t="s">
        <v>571</v>
      </c>
      <c r="F283" s="228" t="s">
        <v>572</v>
      </c>
      <c r="G283" s="229" t="s">
        <v>331</v>
      </c>
      <c r="H283" s="230">
        <v>2300.45</v>
      </c>
      <c r="I283" s="231"/>
      <c r="J283" s="232">
        <f>ROUND(I283*H283,2)</f>
        <v>0</v>
      </c>
      <c r="K283" s="228" t="s">
        <v>177</v>
      </c>
      <c r="L283" s="44"/>
      <c r="M283" s="233" t="s">
        <v>1</v>
      </c>
      <c r="N283" s="234" t="s">
        <v>41</v>
      </c>
      <c r="O283" s="91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188</v>
      </c>
      <c r="AT283" s="237" t="s">
        <v>173</v>
      </c>
      <c r="AU283" s="237" t="s">
        <v>85</v>
      </c>
      <c r="AY283" s="17" t="s">
        <v>170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83</v>
      </c>
      <c r="BK283" s="238">
        <f>ROUND(I283*H283,2)</f>
        <v>0</v>
      </c>
      <c r="BL283" s="17" t="s">
        <v>188</v>
      </c>
      <c r="BM283" s="237" t="s">
        <v>837</v>
      </c>
    </row>
    <row r="284" spans="1:47" s="2" customFormat="1" ht="12">
      <c r="A284" s="38"/>
      <c r="B284" s="39"/>
      <c r="C284" s="40"/>
      <c r="D284" s="239" t="s">
        <v>180</v>
      </c>
      <c r="E284" s="40"/>
      <c r="F284" s="240" t="s">
        <v>574</v>
      </c>
      <c r="G284" s="40"/>
      <c r="H284" s="40"/>
      <c r="I284" s="241"/>
      <c r="J284" s="40"/>
      <c r="K284" s="40"/>
      <c r="L284" s="44"/>
      <c r="M284" s="242"/>
      <c r="N284" s="24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180</v>
      </c>
      <c r="AU284" s="17" t="s">
        <v>85</v>
      </c>
    </row>
    <row r="285" spans="1:51" s="13" customFormat="1" ht="12">
      <c r="A285" s="13"/>
      <c r="B285" s="250"/>
      <c r="C285" s="251"/>
      <c r="D285" s="239" t="s">
        <v>273</v>
      </c>
      <c r="E285" s="252" t="s">
        <v>1</v>
      </c>
      <c r="F285" s="253" t="s">
        <v>226</v>
      </c>
      <c r="G285" s="251"/>
      <c r="H285" s="254">
        <v>230.045</v>
      </c>
      <c r="I285" s="255"/>
      <c r="J285" s="251"/>
      <c r="K285" s="251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273</v>
      </c>
      <c r="AU285" s="260" t="s">
        <v>85</v>
      </c>
      <c r="AV285" s="13" t="s">
        <v>85</v>
      </c>
      <c r="AW285" s="13" t="s">
        <v>32</v>
      </c>
      <c r="AX285" s="13" t="s">
        <v>83</v>
      </c>
      <c r="AY285" s="260" t="s">
        <v>170</v>
      </c>
    </row>
    <row r="286" spans="1:51" s="13" customFormat="1" ht="12">
      <c r="A286" s="13"/>
      <c r="B286" s="250"/>
      <c r="C286" s="251"/>
      <c r="D286" s="239" t="s">
        <v>273</v>
      </c>
      <c r="E286" s="251"/>
      <c r="F286" s="253" t="s">
        <v>838</v>
      </c>
      <c r="G286" s="251"/>
      <c r="H286" s="254">
        <v>2300.45</v>
      </c>
      <c r="I286" s="255"/>
      <c r="J286" s="251"/>
      <c r="K286" s="251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273</v>
      </c>
      <c r="AU286" s="260" t="s">
        <v>85</v>
      </c>
      <c r="AV286" s="13" t="s">
        <v>85</v>
      </c>
      <c r="AW286" s="13" t="s">
        <v>4</v>
      </c>
      <c r="AX286" s="13" t="s">
        <v>83</v>
      </c>
      <c r="AY286" s="260" t="s">
        <v>170</v>
      </c>
    </row>
    <row r="287" spans="1:65" s="2" customFormat="1" ht="24.15" customHeight="1">
      <c r="A287" s="38"/>
      <c r="B287" s="39"/>
      <c r="C287" s="226" t="s">
        <v>471</v>
      </c>
      <c r="D287" s="226" t="s">
        <v>173</v>
      </c>
      <c r="E287" s="227" t="s">
        <v>577</v>
      </c>
      <c r="F287" s="228" t="s">
        <v>578</v>
      </c>
      <c r="G287" s="229" t="s">
        <v>331</v>
      </c>
      <c r="H287" s="230">
        <v>230.045</v>
      </c>
      <c r="I287" s="231"/>
      <c r="J287" s="232">
        <f>ROUND(I287*H287,2)</f>
        <v>0</v>
      </c>
      <c r="K287" s="228" t="s">
        <v>177</v>
      </c>
      <c r="L287" s="44"/>
      <c r="M287" s="233" t="s">
        <v>1</v>
      </c>
      <c r="N287" s="234" t="s">
        <v>41</v>
      </c>
      <c r="O287" s="91"/>
      <c r="P287" s="235">
        <f>O287*H287</f>
        <v>0</v>
      </c>
      <c r="Q287" s="235">
        <v>0</v>
      </c>
      <c r="R287" s="235">
        <f>Q287*H287</f>
        <v>0</v>
      </c>
      <c r="S287" s="235">
        <v>0</v>
      </c>
      <c r="T287" s="23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7" t="s">
        <v>188</v>
      </c>
      <c r="AT287" s="237" t="s">
        <v>173</v>
      </c>
      <c r="AU287" s="237" t="s">
        <v>85</v>
      </c>
      <c r="AY287" s="17" t="s">
        <v>170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7" t="s">
        <v>83</v>
      </c>
      <c r="BK287" s="238">
        <f>ROUND(I287*H287,2)</f>
        <v>0</v>
      </c>
      <c r="BL287" s="17" t="s">
        <v>188</v>
      </c>
      <c r="BM287" s="237" t="s">
        <v>839</v>
      </c>
    </row>
    <row r="288" spans="1:47" s="2" customFormat="1" ht="12">
      <c r="A288" s="38"/>
      <c r="B288" s="39"/>
      <c r="C288" s="40"/>
      <c r="D288" s="239" t="s">
        <v>180</v>
      </c>
      <c r="E288" s="40"/>
      <c r="F288" s="240" t="s">
        <v>580</v>
      </c>
      <c r="G288" s="40"/>
      <c r="H288" s="40"/>
      <c r="I288" s="241"/>
      <c r="J288" s="40"/>
      <c r="K288" s="40"/>
      <c r="L288" s="44"/>
      <c r="M288" s="242"/>
      <c r="N288" s="243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180</v>
      </c>
      <c r="AU288" s="17" t="s">
        <v>85</v>
      </c>
    </row>
    <row r="289" spans="1:51" s="13" customFormat="1" ht="12">
      <c r="A289" s="13"/>
      <c r="B289" s="250"/>
      <c r="C289" s="251"/>
      <c r="D289" s="239" t="s">
        <v>273</v>
      </c>
      <c r="E289" s="252" t="s">
        <v>1</v>
      </c>
      <c r="F289" s="253" t="s">
        <v>226</v>
      </c>
      <c r="G289" s="251"/>
      <c r="H289" s="254">
        <v>230.045</v>
      </c>
      <c r="I289" s="255"/>
      <c r="J289" s="251"/>
      <c r="K289" s="251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273</v>
      </c>
      <c r="AU289" s="260" t="s">
        <v>85</v>
      </c>
      <c r="AV289" s="13" t="s">
        <v>85</v>
      </c>
      <c r="AW289" s="13" t="s">
        <v>32</v>
      </c>
      <c r="AX289" s="13" t="s">
        <v>83</v>
      </c>
      <c r="AY289" s="260" t="s">
        <v>170</v>
      </c>
    </row>
    <row r="290" spans="1:65" s="2" customFormat="1" ht="37.8" customHeight="1">
      <c r="A290" s="38"/>
      <c r="B290" s="39"/>
      <c r="C290" s="226" t="s">
        <v>525</v>
      </c>
      <c r="D290" s="226" t="s">
        <v>173</v>
      </c>
      <c r="E290" s="227" t="s">
        <v>582</v>
      </c>
      <c r="F290" s="228" t="s">
        <v>583</v>
      </c>
      <c r="G290" s="229" t="s">
        <v>331</v>
      </c>
      <c r="H290" s="230">
        <v>230.045</v>
      </c>
      <c r="I290" s="231"/>
      <c r="J290" s="232">
        <f>ROUND(I290*H290,2)</f>
        <v>0</v>
      </c>
      <c r="K290" s="228" t="s">
        <v>191</v>
      </c>
      <c r="L290" s="44"/>
      <c r="M290" s="233" t="s">
        <v>1</v>
      </c>
      <c r="N290" s="234" t="s">
        <v>41</v>
      </c>
      <c r="O290" s="91"/>
      <c r="P290" s="235">
        <f>O290*H290</f>
        <v>0</v>
      </c>
      <c r="Q290" s="235">
        <v>0</v>
      </c>
      <c r="R290" s="235">
        <f>Q290*H290</f>
        <v>0</v>
      </c>
      <c r="S290" s="235">
        <v>0</v>
      </c>
      <c r="T290" s="23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7" t="s">
        <v>188</v>
      </c>
      <c r="AT290" s="237" t="s">
        <v>173</v>
      </c>
      <c r="AU290" s="237" t="s">
        <v>85</v>
      </c>
      <c r="AY290" s="17" t="s">
        <v>170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7" t="s">
        <v>83</v>
      </c>
      <c r="BK290" s="238">
        <f>ROUND(I290*H290,2)</f>
        <v>0</v>
      </c>
      <c r="BL290" s="17" t="s">
        <v>188</v>
      </c>
      <c r="BM290" s="237" t="s">
        <v>840</v>
      </c>
    </row>
    <row r="291" spans="1:47" s="2" customFormat="1" ht="12">
      <c r="A291" s="38"/>
      <c r="B291" s="39"/>
      <c r="C291" s="40"/>
      <c r="D291" s="239" t="s">
        <v>180</v>
      </c>
      <c r="E291" s="40"/>
      <c r="F291" s="240" t="s">
        <v>586</v>
      </c>
      <c r="G291" s="40"/>
      <c r="H291" s="40"/>
      <c r="I291" s="241"/>
      <c r="J291" s="40"/>
      <c r="K291" s="40"/>
      <c r="L291" s="44"/>
      <c r="M291" s="242"/>
      <c r="N291" s="243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180</v>
      </c>
      <c r="AU291" s="17" t="s">
        <v>85</v>
      </c>
    </row>
    <row r="292" spans="1:51" s="13" customFormat="1" ht="12">
      <c r="A292" s="13"/>
      <c r="B292" s="250"/>
      <c r="C292" s="251"/>
      <c r="D292" s="239" t="s">
        <v>273</v>
      </c>
      <c r="E292" s="252" t="s">
        <v>1</v>
      </c>
      <c r="F292" s="253" t="s">
        <v>226</v>
      </c>
      <c r="G292" s="251"/>
      <c r="H292" s="254">
        <v>230.045</v>
      </c>
      <c r="I292" s="255"/>
      <c r="J292" s="251"/>
      <c r="K292" s="251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273</v>
      </c>
      <c r="AU292" s="260" t="s">
        <v>85</v>
      </c>
      <c r="AV292" s="13" t="s">
        <v>85</v>
      </c>
      <c r="AW292" s="13" t="s">
        <v>32</v>
      </c>
      <c r="AX292" s="13" t="s">
        <v>83</v>
      </c>
      <c r="AY292" s="260" t="s">
        <v>170</v>
      </c>
    </row>
    <row r="293" spans="1:63" s="12" customFormat="1" ht="22.8" customHeight="1">
      <c r="A293" s="12"/>
      <c r="B293" s="210"/>
      <c r="C293" s="211"/>
      <c r="D293" s="212" t="s">
        <v>75</v>
      </c>
      <c r="E293" s="224" t="s">
        <v>587</v>
      </c>
      <c r="F293" s="224" t="s">
        <v>588</v>
      </c>
      <c r="G293" s="211"/>
      <c r="H293" s="211"/>
      <c r="I293" s="214"/>
      <c r="J293" s="225">
        <f>BK293</f>
        <v>0</v>
      </c>
      <c r="K293" s="211"/>
      <c r="L293" s="216"/>
      <c r="M293" s="217"/>
      <c r="N293" s="218"/>
      <c r="O293" s="218"/>
      <c r="P293" s="219">
        <f>SUM(P294:P298)</f>
        <v>0</v>
      </c>
      <c r="Q293" s="218"/>
      <c r="R293" s="219">
        <f>SUM(R294:R298)</f>
        <v>0</v>
      </c>
      <c r="S293" s="218"/>
      <c r="T293" s="220">
        <f>SUM(T294:T298)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21" t="s">
        <v>83</v>
      </c>
      <c r="AT293" s="222" t="s">
        <v>75</v>
      </c>
      <c r="AU293" s="222" t="s">
        <v>83</v>
      </c>
      <c r="AY293" s="221" t="s">
        <v>170</v>
      </c>
      <c r="BK293" s="223">
        <f>SUM(BK294:BK298)</f>
        <v>0</v>
      </c>
    </row>
    <row r="294" spans="1:65" s="2" customFormat="1" ht="33" customHeight="1">
      <c r="A294" s="38"/>
      <c r="B294" s="39"/>
      <c r="C294" s="226" t="s">
        <v>531</v>
      </c>
      <c r="D294" s="226" t="s">
        <v>173</v>
      </c>
      <c r="E294" s="227" t="s">
        <v>590</v>
      </c>
      <c r="F294" s="228" t="s">
        <v>591</v>
      </c>
      <c r="G294" s="229" t="s">
        <v>331</v>
      </c>
      <c r="H294" s="230">
        <v>6338.16</v>
      </c>
      <c r="I294" s="231"/>
      <c r="J294" s="232">
        <f>ROUND(I294*H294,2)</f>
        <v>0</v>
      </c>
      <c r="K294" s="228" t="s">
        <v>177</v>
      </c>
      <c r="L294" s="44"/>
      <c r="M294" s="233" t="s">
        <v>1</v>
      </c>
      <c r="N294" s="234" t="s">
        <v>41</v>
      </c>
      <c r="O294" s="91"/>
      <c r="P294" s="235">
        <f>O294*H294</f>
        <v>0</v>
      </c>
      <c r="Q294" s="235">
        <v>0</v>
      </c>
      <c r="R294" s="235">
        <f>Q294*H294</f>
        <v>0</v>
      </c>
      <c r="S294" s="235">
        <v>0</v>
      </c>
      <c r="T294" s="236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7" t="s">
        <v>188</v>
      </c>
      <c r="AT294" s="237" t="s">
        <v>173</v>
      </c>
      <c r="AU294" s="237" t="s">
        <v>85</v>
      </c>
      <c r="AY294" s="17" t="s">
        <v>170</v>
      </c>
      <c r="BE294" s="238">
        <f>IF(N294="základní",J294,0)</f>
        <v>0</v>
      </c>
      <c r="BF294" s="238">
        <f>IF(N294="snížená",J294,0)</f>
        <v>0</v>
      </c>
      <c r="BG294" s="238">
        <f>IF(N294="zákl. přenesená",J294,0)</f>
        <v>0</v>
      </c>
      <c r="BH294" s="238">
        <f>IF(N294="sníž. přenesená",J294,0)</f>
        <v>0</v>
      </c>
      <c r="BI294" s="238">
        <f>IF(N294="nulová",J294,0)</f>
        <v>0</v>
      </c>
      <c r="BJ294" s="17" t="s">
        <v>83</v>
      </c>
      <c r="BK294" s="238">
        <f>ROUND(I294*H294,2)</f>
        <v>0</v>
      </c>
      <c r="BL294" s="17" t="s">
        <v>188</v>
      </c>
      <c r="BM294" s="237" t="s">
        <v>841</v>
      </c>
    </row>
    <row r="295" spans="1:47" s="2" customFormat="1" ht="12">
      <c r="A295" s="38"/>
      <c r="B295" s="39"/>
      <c r="C295" s="40"/>
      <c r="D295" s="239" t="s">
        <v>180</v>
      </c>
      <c r="E295" s="40"/>
      <c r="F295" s="240" t="s">
        <v>593</v>
      </c>
      <c r="G295" s="40"/>
      <c r="H295" s="40"/>
      <c r="I295" s="241"/>
      <c r="J295" s="40"/>
      <c r="K295" s="40"/>
      <c r="L295" s="44"/>
      <c r="M295" s="242"/>
      <c r="N295" s="243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180</v>
      </c>
      <c r="AU295" s="17" t="s">
        <v>85</v>
      </c>
    </row>
    <row r="296" spans="1:65" s="2" customFormat="1" ht="33" customHeight="1">
      <c r="A296" s="38"/>
      <c r="B296" s="39"/>
      <c r="C296" s="226" t="s">
        <v>536</v>
      </c>
      <c r="D296" s="226" t="s">
        <v>173</v>
      </c>
      <c r="E296" s="227" t="s">
        <v>595</v>
      </c>
      <c r="F296" s="228" t="s">
        <v>596</v>
      </c>
      <c r="G296" s="229" t="s">
        <v>331</v>
      </c>
      <c r="H296" s="230">
        <v>31690.8</v>
      </c>
      <c r="I296" s="231"/>
      <c r="J296" s="232">
        <f>ROUND(I296*H296,2)</f>
        <v>0</v>
      </c>
      <c r="K296" s="228" t="s">
        <v>177</v>
      </c>
      <c r="L296" s="44"/>
      <c r="M296" s="233" t="s">
        <v>1</v>
      </c>
      <c r="N296" s="234" t="s">
        <v>41</v>
      </c>
      <c r="O296" s="91"/>
      <c r="P296" s="235">
        <f>O296*H296</f>
        <v>0</v>
      </c>
      <c r="Q296" s="235">
        <v>0</v>
      </c>
      <c r="R296" s="235">
        <f>Q296*H296</f>
        <v>0</v>
      </c>
      <c r="S296" s="235">
        <v>0</v>
      </c>
      <c r="T296" s="23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7" t="s">
        <v>188</v>
      </c>
      <c r="AT296" s="237" t="s">
        <v>173</v>
      </c>
      <c r="AU296" s="237" t="s">
        <v>85</v>
      </c>
      <c r="AY296" s="17" t="s">
        <v>170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7" t="s">
        <v>83</v>
      </c>
      <c r="BK296" s="238">
        <f>ROUND(I296*H296,2)</f>
        <v>0</v>
      </c>
      <c r="BL296" s="17" t="s">
        <v>188</v>
      </c>
      <c r="BM296" s="237" t="s">
        <v>842</v>
      </c>
    </row>
    <row r="297" spans="1:47" s="2" customFormat="1" ht="12">
      <c r="A297" s="38"/>
      <c r="B297" s="39"/>
      <c r="C297" s="40"/>
      <c r="D297" s="239" t="s">
        <v>180</v>
      </c>
      <c r="E297" s="40"/>
      <c r="F297" s="240" t="s">
        <v>598</v>
      </c>
      <c r="G297" s="40"/>
      <c r="H297" s="40"/>
      <c r="I297" s="241"/>
      <c r="J297" s="40"/>
      <c r="K297" s="40"/>
      <c r="L297" s="44"/>
      <c r="M297" s="242"/>
      <c r="N297" s="243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180</v>
      </c>
      <c r="AU297" s="17" t="s">
        <v>85</v>
      </c>
    </row>
    <row r="298" spans="1:51" s="13" customFormat="1" ht="12">
      <c r="A298" s="13"/>
      <c r="B298" s="250"/>
      <c r="C298" s="251"/>
      <c r="D298" s="239" t="s">
        <v>273</v>
      </c>
      <c r="E298" s="251"/>
      <c r="F298" s="253" t="s">
        <v>843</v>
      </c>
      <c r="G298" s="251"/>
      <c r="H298" s="254">
        <v>31690.8</v>
      </c>
      <c r="I298" s="255"/>
      <c r="J298" s="251"/>
      <c r="K298" s="251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273</v>
      </c>
      <c r="AU298" s="260" t="s">
        <v>85</v>
      </c>
      <c r="AV298" s="13" t="s">
        <v>85</v>
      </c>
      <c r="AW298" s="13" t="s">
        <v>4</v>
      </c>
      <c r="AX298" s="13" t="s">
        <v>83</v>
      </c>
      <c r="AY298" s="260" t="s">
        <v>170</v>
      </c>
    </row>
    <row r="299" spans="1:63" s="12" customFormat="1" ht="25.9" customHeight="1">
      <c r="A299" s="12"/>
      <c r="B299" s="210"/>
      <c r="C299" s="211"/>
      <c r="D299" s="212" t="s">
        <v>75</v>
      </c>
      <c r="E299" s="213" t="s">
        <v>600</v>
      </c>
      <c r="F299" s="213" t="s">
        <v>601</v>
      </c>
      <c r="G299" s="211"/>
      <c r="H299" s="211"/>
      <c r="I299" s="214"/>
      <c r="J299" s="215">
        <f>BK299</f>
        <v>0</v>
      </c>
      <c r="K299" s="211"/>
      <c r="L299" s="216"/>
      <c r="M299" s="217"/>
      <c r="N299" s="218"/>
      <c r="O299" s="218"/>
      <c r="P299" s="219">
        <f>P300</f>
        <v>0</v>
      </c>
      <c r="Q299" s="218"/>
      <c r="R299" s="219">
        <f>R300</f>
        <v>0.016422000000000003</v>
      </c>
      <c r="S299" s="218"/>
      <c r="T299" s="220">
        <f>T300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1" t="s">
        <v>85</v>
      </c>
      <c r="AT299" s="222" t="s">
        <v>75</v>
      </c>
      <c r="AU299" s="222" t="s">
        <v>76</v>
      </c>
      <c r="AY299" s="221" t="s">
        <v>170</v>
      </c>
      <c r="BK299" s="223">
        <f>BK300</f>
        <v>0</v>
      </c>
    </row>
    <row r="300" spans="1:63" s="12" customFormat="1" ht="22.8" customHeight="1">
      <c r="A300" s="12"/>
      <c r="B300" s="210"/>
      <c r="C300" s="211"/>
      <c r="D300" s="212" t="s">
        <v>75</v>
      </c>
      <c r="E300" s="224" t="s">
        <v>602</v>
      </c>
      <c r="F300" s="224" t="s">
        <v>603</v>
      </c>
      <c r="G300" s="211"/>
      <c r="H300" s="211"/>
      <c r="I300" s="214"/>
      <c r="J300" s="225">
        <f>BK300</f>
        <v>0</v>
      </c>
      <c r="K300" s="211"/>
      <c r="L300" s="216"/>
      <c r="M300" s="217"/>
      <c r="N300" s="218"/>
      <c r="O300" s="218"/>
      <c r="P300" s="219">
        <f>SUM(P301:P307)</f>
        <v>0</v>
      </c>
      <c r="Q300" s="218"/>
      <c r="R300" s="219">
        <f>SUM(R301:R307)</f>
        <v>0.016422000000000003</v>
      </c>
      <c r="S300" s="218"/>
      <c r="T300" s="220">
        <f>SUM(T301:T307)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21" t="s">
        <v>85</v>
      </c>
      <c r="AT300" s="222" t="s">
        <v>75</v>
      </c>
      <c r="AU300" s="222" t="s">
        <v>83</v>
      </c>
      <c r="AY300" s="221" t="s">
        <v>170</v>
      </c>
      <c r="BK300" s="223">
        <f>SUM(BK301:BK307)</f>
        <v>0</v>
      </c>
    </row>
    <row r="301" spans="1:65" s="2" customFormat="1" ht="24.15" customHeight="1">
      <c r="A301" s="38"/>
      <c r="B301" s="39"/>
      <c r="C301" s="226" t="s">
        <v>541</v>
      </c>
      <c r="D301" s="226" t="s">
        <v>173</v>
      </c>
      <c r="E301" s="227" t="s">
        <v>605</v>
      </c>
      <c r="F301" s="228" t="s">
        <v>606</v>
      </c>
      <c r="G301" s="229" t="s">
        <v>522</v>
      </c>
      <c r="H301" s="230">
        <v>17</v>
      </c>
      <c r="I301" s="231"/>
      <c r="J301" s="232">
        <f>ROUND(I301*H301,2)</f>
        <v>0</v>
      </c>
      <c r="K301" s="228" t="s">
        <v>177</v>
      </c>
      <c r="L301" s="44"/>
      <c r="M301" s="233" t="s">
        <v>1</v>
      </c>
      <c r="N301" s="234" t="s">
        <v>41</v>
      </c>
      <c r="O301" s="91"/>
      <c r="P301" s="235">
        <f>O301*H301</f>
        <v>0</v>
      </c>
      <c r="Q301" s="235">
        <v>0</v>
      </c>
      <c r="R301" s="235">
        <f>Q301*H301</f>
        <v>0</v>
      </c>
      <c r="S301" s="235">
        <v>0</v>
      </c>
      <c r="T301" s="23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7" t="s">
        <v>358</v>
      </c>
      <c r="AT301" s="237" t="s">
        <v>173</v>
      </c>
      <c r="AU301" s="237" t="s">
        <v>85</v>
      </c>
      <c r="AY301" s="17" t="s">
        <v>170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7" t="s">
        <v>83</v>
      </c>
      <c r="BK301" s="238">
        <f>ROUND(I301*H301,2)</f>
        <v>0</v>
      </c>
      <c r="BL301" s="17" t="s">
        <v>358</v>
      </c>
      <c r="BM301" s="237" t="s">
        <v>844</v>
      </c>
    </row>
    <row r="302" spans="1:47" s="2" customFormat="1" ht="12">
      <c r="A302" s="38"/>
      <c r="B302" s="39"/>
      <c r="C302" s="40"/>
      <c r="D302" s="239" t="s">
        <v>180</v>
      </c>
      <c r="E302" s="40"/>
      <c r="F302" s="240" t="s">
        <v>608</v>
      </c>
      <c r="G302" s="40"/>
      <c r="H302" s="40"/>
      <c r="I302" s="241"/>
      <c r="J302" s="40"/>
      <c r="K302" s="40"/>
      <c r="L302" s="44"/>
      <c r="M302" s="242"/>
      <c r="N302" s="243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180</v>
      </c>
      <c r="AU302" s="17" t="s">
        <v>85</v>
      </c>
    </row>
    <row r="303" spans="1:51" s="13" customFormat="1" ht="12">
      <c r="A303" s="13"/>
      <c r="B303" s="250"/>
      <c r="C303" s="251"/>
      <c r="D303" s="239" t="s">
        <v>273</v>
      </c>
      <c r="E303" s="252" t="s">
        <v>1</v>
      </c>
      <c r="F303" s="253" t="s">
        <v>363</v>
      </c>
      <c r="G303" s="251"/>
      <c r="H303" s="254">
        <v>17</v>
      </c>
      <c r="I303" s="255"/>
      <c r="J303" s="251"/>
      <c r="K303" s="251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273</v>
      </c>
      <c r="AU303" s="260" t="s">
        <v>85</v>
      </c>
      <c r="AV303" s="13" t="s">
        <v>85</v>
      </c>
      <c r="AW303" s="13" t="s">
        <v>32</v>
      </c>
      <c r="AX303" s="13" t="s">
        <v>83</v>
      </c>
      <c r="AY303" s="260" t="s">
        <v>170</v>
      </c>
    </row>
    <row r="304" spans="1:65" s="2" customFormat="1" ht="33" customHeight="1">
      <c r="A304" s="38"/>
      <c r="B304" s="39"/>
      <c r="C304" s="282" t="s">
        <v>546</v>
      </c>
      <c r="D304" s="282" t="s">
        <v>328</v>
      </c>
      <c r="E304" s="283" t="s">
        <v>611</v>
      </c>
      <c r="F304" s="284" t="s">
        <v>612</v>
      </c>
      <c r="G304" s="285" t="s">
        <v>522</v>
      </c>
      <c r="H304" s="286">
        <v>17.85</v>
      </c>
      <c r="I304" s="287"/>
      <c r="J304" s="288">
        <f>ROUND(I304*H304,2)</f>
        <v>0</v>
      </c>
      <c r="K304" s="284" t="s">
        <v>177</v>
      </c>
      <c r="L304" s="289"/>
      <c r="M304" s="290" t="s">
        <v>1</v>
      </c>
      <c r="N304" s="291" t="s">
        <v>41</v>
      </c>
      <c r="O304" s="91"/>
      <c r="P304" s="235">
        <f>O304*H304</f>
        <v>0</v>
      </c>
      <c r="Q304" s="235">
        <v>0.00092</v>
      </c>
      <c r="R304" s="235">
        <f>Q304*H304</f>
        <v>0.016422000000000003</v>
      </c>
      <c r="S304" s="235">
        <v>0</v>
      </c>
      <c r="T304" s="23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7" t="s">
        <v>454</v>
      </c>
      <c r="AT304" s="237" t="s">
        <v>328</v>
      </c>
      <c r="AU304" s="237" t="s">
        <v>85</v>
      </c>
      <c r="AY304" s="17" t="s">
        <v>170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7" t="s">
        <v>83</v>
      </c>
      <c r="BK304" s="238">
        <f>ROUND(I304*H304,2)</f>
        <v>0</v>
      </c>
      <c r="BL304" s="17" t="s">
        <v>358</v>
      </c>
      <c r="BM304" s="237" t="s">
        <v>845</v>
      </c>
    </row>
    <row r="305" spans="1:47" s="2" customFormat="1" ht="12">
      <c r="A305" s="38"/>
      <c r="B305" s="39"/>
      <c r="C305" s="40"/>
      <c r="D305" s="239" t="s">
        <v>180</v>
      </c>
      <c r="E305" s="40"/>
      <c r="F305" s="240" t="s">
        <v>612</v>
      </c>
      <c r="G305" s="40"/>
      <c r="H305" s="40"/>
      <c r="I305" s="241"/>
      <c r="J305" s="40"/>
      <c r="K305" s="40"/>
      <c r="L305" s="44"/>
      <c r="M305" s="242"/>
      <c r="N305" s="243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180</v>
      </c>
      <c r="AU305" s="17" t="s">
        <v>85</v>
      </c>
    </row>
    <row r="306" spans="1:51" s="13" customFormat="1" ht="12">
      <c r="A306" s="13"/>
      <c r="B306" s="250"/>
      <c r="C306" s="251"/>
      <c r="D306" s="239" t="s">
        <v>273</v>
      </c>
      <c r="E306" s="252" t="s">
        <v>1</v>
      </c>
      <c r="F306" s="253" t="s">
        <v>363</v>
      </c>
      <c r="G306" s="251"/>
      <c r="H306" s="254">
        <v>17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0" t="s">
        <v>273</v>
      </c>
      <c r="AU306" s="260" t="s">
        <v>85</v>
      </c>
      <c r="AV306" s="13" t="s">
        <v>85</v>
      </c>
      <c r="AW306" s="13" t="s">
        <v>32</v>
      </c>
      <c r="AX306" s="13" t="s">
        <v>83</v>
      </c>
      <c r="AY306" s="260" t="s">
        <v>170</v>
      </c>
    </row>
    <row r="307" spans="1:51" s="13" customFormat="1" ht="12">
      <c r="A307" s="13"/>
      <c r="B307" s="250"/>
      <c r="C307" s="251"/>
      <c r="D307" s="239" t="s">
        <v>273</v>
      </c>
      <c r="E307" s="251"/>
      <c r="F307" s="253" t="s">
        <v>846</v>
      </c>
      <c r="G307" s="251"/>
      <c r="H307" s="254">
        <v>17.85</v>
      </c>
      <c r="I307" s="255"/>
      <c r="J307" s="251"/>
      <c r="K307" s="251"/>
      <c r="L307" s="256"/>
      <c r="M307" s="292"/>
      <c r="N307" s="293"/>
      <c r="O307" s="293"/>
      <c r="P307" s="293"/>
      <c r="Q307" s="293"/>
      <c r="R307" s="293"/>
      <c r="S307" s="293"/>
      <c r="T307" s="29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0" t="s">
        <v>273</v>
      </c>
      <c r="AU307" s="260" t="s">
        <v>85</v>
      </c>
      <c r="AV307" s="13" t="s">
        <v>85</v>
      </c>
      <c r="AW307" s="13" t="s">
        <v>4</v>
      </c>
      <c r="AX307" s="13" t="s">
        <v>83</v>
      </c>
      <c r="AY307" s="260" t="s">
        <v>170</v>
      </c>
    </row>
    <row r="308" spans="1:31" s="2" customFormat="1" ht="6.95" customHeight="1">
      <c r="A308" s="38"/>
      <c r="B308" s="66"/>
      <c r="C308" s="67"/>
      <c r="D308" s="67"/>
      <c r="E308" s="67"/>
      <c r="F308" s="67"/>
      <c r="G308" s="67"/>
      <c r="H308" s="67"/>
      <c r="I308" s="67"/>
      <c r="J308" s="67"/>
      <c r="K308" s="67"/>
      <c r="L308" s="44"/>
      <c r="M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</row>
  </sheetData>
  <sheetProtection password="CC35" sheet="1" objects="1" scenarios="1" formatColumns="0" formatRows="0" autoFilter="0"/>
  <autoFilter ref="C128:K3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</row>
    <row r="8" spans="2:12" s="1" customFormat="1" ht="12" customHeight="1">
      <c r="B8" s="20"/>
      <c r="D8" s="150" t="s">
        <v>142</v>
      </c>
      <c r="L8" s="20"/>
    </row>
    <row r="9" spans="1:31" s="2" customFormat="1" ht="16.5" customHeight="1">
      <c r="A9" s="38"/>
      <c r="B9" s="44"/>
      <c r="C9" s="38"/>
      <c r="D9" s="38"/>
      <c r="E9" s="151" t="s">
        <v>847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145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ROUND((SUM(BE122:BE142)),2)</f>
        <v>0</v>
      </c>
      <c r="G35" s="38"/>
      <c r="H35" s="38"/>
      <c r="I35" s="164">
        <v>0.21</v>
      </c>
      <c r="J35" s="163">
        <f>ROUND(((SUM(BE122:BE142))*I35),2)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ROUND((SUM(BF122:BF142)),2)</f>
        <v>0</v>
      </c>
      <c r="G36" s="38"/>
      <c r="H36" s="38"/>
      <c r="I36" s="164">
        <v>0.15</v>
      </c>
      <c r="J36" s="163">
        <f>ROUND(((SUM(BF122:BF142))*I36),2)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ROUND((SUM(BG122:BG142)),2)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ROUND((SUM(BH122:BH142)),2)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ROUND((SUM(BI122:BI142)),2)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847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000 - Vedlejší a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152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153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154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Realizace společných zařízení obce Holasovice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847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Holasovice</v>
      </c>
      <c r="G116" s="40"/>
      <c r="H116" s="40"/>
      <c r="I116" s="32" t="s">
        <v>22</v>
      </c>
      <c r="J116" s="79" t="str">
        <f>IF(J14="","",J14)</f>
        <v>13. 6. 2022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Státní pozemkový úřad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5.6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Dopravoprojekt Ostrava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155</v>
      </c>
      <c r="D121" s="202" t="s">
        <v>61</v>
      </c>
      <c r="E121" s="202" t="s">
        <v>57</v>
      </c>
      <c r="F121" s="202" t="s">
        <v>58</v>
      </c>
      <c r="G121" s="202" t="s">
        <v>156</v>
      </c>
      <c r="H121" s="202" t="s">
        <v>157</v>
      </c>
      <c r="I121" s="202" t="s">
        <v>158</v>
      </c>
      <c r="J121" s="202" t="s">
        <v>149</v>
      </c>
      <c r="K121" s="203" t="s">
        <v>159</v>
      </c>
      <c r="L121" s="204"/>
      <c r="M121" s="100" t="s">
        <v>1</v>
      </c>
      <c r="N121" s="101" t="s">
        <v>40</v>
      </c>
      <c r="O121" s="101" t="s">
        <v>160</v>
      </c>
      <c r="P121" s="101" t="s">
        <v>161</v>
      </c>
      <c r="Q121" s="101" t="s">
        <v>162</v>
      </c>
      <c r="R121" s="101" t="s">
        <v>163</v>
      </c>
      <c r="S121" s="101" t="s">
        <v>164</v>
      </c>
      <c r="T121" s="102" t="s">
        <v>165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166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151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167</v>
      </c>
      <c r="F123" s="213" t="s">
        <v>168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169</v>
      </c>
      <c r="AT123" s="222" t="s">
        <v>75</v>
      </c>
      <c r="AU123" s="222" t="s">
        <v>76</v>
      </c>
      <c r="AY123" s="221" t="s">
        <v>170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171</v>
      </c>
      <c r="F124" s="224" t="s">
        <v>172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SUM(P125:P142)</f>
        <v>0</v>
      </c>
      <c r="Q124" s="218"/>
      <c r="R124" s="219">
        <f>SUM(R125:R142)</f>
        <v>0</v>
      </c>
      <c r="S124" s="218"/>
      <c r="T124" s="220">
        <f>SUM(T125:T142)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169</v>
      </c>
      <c r="AT124" s="222" t="s">
        <v>75</v>
      </c>
      <c r="AU124" s="222" t="s">
        <v>83</v>
      </c>
      <c r="AY124" s="221" t="s">
        <v>170</v>
      </c>
      <c r="BK124" s="223">
        <f>SUM(BK125:BK142)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173</v>
      </c>
      <c r="E125" s="227" t="s">
        <v>221</v>
      </c>
      <c r="F125" s="228" t="s">
        <v>222</v>
      </c>
      <c r="G125" s="229" t="s">
        <v>176</v>
      </c>
      <c r="H125" s="230">
        <v>1</v>
      </c>
      <c r="I125" s="231"/>
      <c r="J125" s="232">
        <f>ROUND(I125*H125,2)</f>
        <v>0</v>
      </c>
      <c r="K125" s="228" t="s">
        <v>191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178</v>
      </c>
      <c r="AT125" s="237" t="s">
        <v>173</v>
      </c>
      <c r="AU125" s="237" t="s">
        <v>85</v>
      </c>
      <c r="AY125" s="17" t="s">
        <v>170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178</v>
      </c>
      <c r="BM125" s="237" t="s">
        <v>848</v>
      </c>
    </row>
    <row r="126" spans="1:47" s="2" customFormat="1" ht="12">
      <c r="A126" s="38"/>
      <c r="B126" s="39"/>
      <c r="C126" s="40"/>
      <c r="D126" s="239" t="s">
        <v>180</v>
      </c>
      <c r="E126" s="40"/>
      <c r="F126" s="240" t="s">
        <v>222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180</v>
      </c>
      <c r="AU126" s="17" t="s">
        <v>85</v>
      </c>
    </row>
    <row r="127" spans="1:47" s="2" customFormat="1" ht="12">
      <c r="A127" s="38"/>
      <c r="B127" s="39"/>
      <c r="C127" s="40"/>
      <c r="D127" s="239" t="s">
        <v>193</v>
      </c>
      <c r="E127" s="40"/>
      <c r="F127" s="244" t="s">
        <v>849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193</v>
      </c>
      <c r="AU127" s="17" t="s">
        <v>85</v>
      </c>
    </row>
    <row r="128" spans="1:65" s="2" customFormat="1" ht="16.5" customHeight="1">
      <c r="A128" s="38"/>
      <c r="B128" s="39"/>
      <c r="C128" s="226" t="s">
        <v>85</v>
      </c>
      <c r="D128" s="226" t="s">
        <v>173</v>
      </c>
      <c r="E128" s="227" t="s">
        <v>174</v>
      </c>
      <c r="F128" s="228" t="s">
        <v>175</v>
      </c>
      <c r="G128" s="229" t="s">
        <v>176</v>
      </c>
      <c r="H128" s="230">
        <v>1</v>
      </c>
      <c r="I128" s="231"/>
      <c r="J128" s="232">
        <f>ROUND(I128*H128,2)</f>
        <v>0</v>
      </c>
      <c r="K128" s="228" t="s">
        <v>177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178</v>
      </c>
      <c r="AT128" s="237" t="s">
        <v>173</v>
      </c>
      <c r="AU128" s="237" t="s">
        <v>85</v>
      </c>
      <c r="AY128" s="17" t="s">
        <v>170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178</v>
      </c>
      <c r="BM128" s="237" t="s">
        <v>850</v>
      </c>
    </row>
    <row r="129" spans="1:47" s="2" customFormat="1" ht="12">
      <c r="A129" s="38"/>
      <c r="B129" s="39"/>
      <c r="C129" s="40"/>
      <c r="D129" s="239" t="s">
        <v>180</v>
      </c>
      <c r="E129" s="40"/>
      <c r="F129" s="240" t="s">
        <v>175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180</v>
      </c>
      <c r="AU129" s="17" t="s">
        <v>85</v>
      </c>
    </row>
    <row r="130" spans="1:65" s="2" customFormat="1" ht="16.5" customHeight="1">
      <c r="A130" s="38"/>
      <c r="B130" s="39"/>
      <c r="C130" s="226" t="s">
        <v>184</v>
      </c>
      <c r="D130" s="226" t="s">
        <v>173</v>
      </c>
      <c r="E130" s="227" t="s">
        <v>181</v>
      </c>
      <c r="F130" s="228" t="s">
        <v>182</v>
      </c>
      <c r="G130" s="229" t="s">
        <v>176</v>
      </c>
      <c r="H130" s="230">
        <v>1</v>
      </c>
      <c r="I130" s="231"/>
      <c r="J130" s="232">
        <f>ROUND(I130*H130,2)</f>
        <v>0</v>
      </c>
      <c r="K130" s="228" t="s">
        <v>177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178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178</v>
      </c>
      <c r="BM130" s="237" t="s">
        <v>851</v>
      </c>
    </row>
    <row r="131" spans="1:47" s="2" customFormat="1" ht="12">
      <c r="A131" s="38"/>
      <c r="B131" s="39"/>
      <c r="C131" s="40"/>
      <c r="D131" s="239" t="s">
        <v>180</v>
      </c>
      <c r="E131" s="40"/>
      <c r="F131" s="240" t="s">
        <v>182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180</v>
      </c>
      <c r="AU131" s="17" t="s">
        <v>85</v>
      </c>
    </row>
    <row r="132" spans="1:65" s="2" customFormat="1" ht="16.5" customHeight="1">
      <c r="A132" s="38"/>
      <c r="B132" s="39"/>
      <c r="C132" s="226" t="s">
        <v>188</v>
      </c>
      <c r="D132" s="226" t="s">
        <v>173</v>
      </c>
      <c r="E132" s="227" t="s">
        <v>185</v>
      </c>
      <c r="F132" s="228" t="s">
        <v>186</v>
      </c>
      <c r="G132" s="229" t="s">
        <v>176</v>
      </c>
      <c r="H132" s="230">
        <v>1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178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178</v>
      </c>
      <c r="BM132" s="237" t="s">
        <v>852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186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65" s="2" customFormat="1" ht="16.5" customHeight="1">
      <c r="A134" s="38"/>
      <c r="B134" s="39"/>
      <c r="C134" s="226" t="s">
        <v>169</v>
      </c>
      <c r="D134" s="226" t="s">
        <v>173</v>
      </c>
      <c r="E134" s="227" t="s">
        <v>189</v>
      </c>
      <c r="F134" s="228" t="s">
        <v>190</v>
      </c>
      <c r="G134" s="229" t="s">
        <v>176</v>
      </c>
      <c r="H134" s="230">
        <v>1</v>
      </c>
      <c r="I134" s="231"/>
      <c r="J134" s="232">
        <f>ROUND(I134*H134,2)</f>
        <v>0</v>
      </c>
      <c r="K134" s="228" t="s">
        <v>191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178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178</v>
      </c>
      <c r="BM134" s="237" t="s">
        <v>853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854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47" s="2" customFormat="1" ht="12">
      <c r="A136" s="38"/>
      <c r="B136" s="39"/>
      <c r="C136" s="40"/>
      <c r="D136" s="239" t="s">
        <v>193</v>
      </c>
      <c r="E136" s="40"/>
      <c r="F136" s="244" t="s">
        <v>194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193</v>
      </c>
      <c r="AU136" s="17" t="s">
        <v>85</v>
      </c>
    </row>
    <row r="137" spans="1:65" s="2" customFormat="1" ht="24.15" customHeight="1">
      <c r="A137" s="38"/>
      <c r="B137" s="39"/>
      <c r="C137" s="226" t="s">
        <v>198</v>
      </c>
      <c r="D137" s="226" t="s">
        <v>173</v>
      </c>
      <c r="E137" s="227" t="s">
        <v>199</v>
      </c>
      <c r="F137" s="228" t="s">
        <v>200</v>
      </c>
      <c r="G137" s="229" t="s">
        <v>176</v>
      </c>
      <c r="H137" s="230">
        <v>1</v>
      </c>
      <c r="I137" s="231"/>
      <c r="J137" s="232">
        <f>ROUND(I137*H137,2)</f>
        <v>0</v>
      </c>
      <c r="K137" s="228" t="s">
        <v>191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178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178</v>
      </c>
      <c r="BM137" s="237" t="s">
        <v>855</v>
      </c>
    </row>
    <row r="138" spans="1:47" s="2" customFormat="1" ht="12">
      <c r="A138" s="38"/>
      <c r="B138" s="39"/>
      <c r="C138" s="40"/>
      <c r="D138" s="239" t="s">
        <v>180</v>
      </c>
      <c r="E138" s="40"/>
      <c r="F138" s="240" t="s">
        <v>200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180</v>
      </c>
      <c r="AU138" s="17" t="s">
        <v>85</v>
      </c>
    </row>
    <row r="139" spans="1:65" s="2" customFormat="1" ht="16.5" customHeight="1">
      <c r="A139" s="38"/>
      <c r="B139" s="39"/>
      <c r="C139" s="226" t="s">
        <v>202</v>
      </c>
      <c r="D139" s="226" t="s">
        <v>173</v>
      </c>
      <c r="E139" s="227" t="s">
        <v>212</v>
      </c>
      <c r="F139" s="228" t="s">
        <v>213</v>
      </c>
      <c r="G139" s="229" t="s">
        <v>176</v>
      </c>
      <c r="H139" s="230">
        <v>1</v>
      </c>
      <c r="I139" s="231"/>
      <c r="J139" s="232">
        <f>ROUND(I139*H139,2)</f>
        <v>0</v>
      </c>
      <c r="K139" s="228" t="s">
        <v>191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178</v>
      </c>
      <c r="AT139" s="237" t="s">
        <v>173</v>
      </c>
      <c r="AU139" s="237" t="s">
        <v>85</v>
      </c>
      <c r="AY139" s="17" t="s">
        <v>170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178</v>
      </c>
      <c r="BM139" s="237" t="s">
        <v>856</v>
      </c>
    </row>
    <row r="140" spans="1:47" s="2" customFormat="1" ht="12">
      <c r="A140" s="38"/>
      <c r="B140" s="39"/>
      <c r="C140" s="40"/>
      <c r="D140" s="239" t="s">
        <v>180</v>
      </c>
      <c r="E140" s="40"/>
      <c r="F140" s="240" t="s">
        <v>857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180</v>
      </c>
      <c r="AU140" s="17" t="s">
        <v>85</v>
      </c>
    </row>
    <row r="141" spans="1:65" s="2" customFormat="1" ht="16.5" customHeight="1">
      <c r="A141" s="38"/>
      <c r="B141" s="39"/>
      <c r="C141" s="226" t="s">
        <v>207</v>
      </c>
      <c r="D141" s="226" t="s">
        <v>173</v>
      </c>
      <c r="E141" s="227" t="s">
        <v>217</v>
      </c>
      <c r="F141" s="228" t="s">
        <v>218</v>
      </c>
      <c r="G141" s="229" t="s">
        <v>176</v>
      </c>
      <c r="H141" s="230">
        <v>1</v>
      </c>
      <c r="I141" s="231"/>
      <c r="J141" s="232">
        <f>ROUND(I141*H141,2)</f>
        <v>0</v>
      </c>
      <c r="K141" s="228" t="s">
        <v>191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178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178</v>
      </c>
      <c r="BM141" s="237" t="s">
        <v>858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218</v>
      </c>
      <c r="G142" s="40"/>
      <c r="H142" s="40"/>
      <c r="I142" s="241"/>
      <c r="J142" s="40"/>
      <c r="K142" s="40"/>
      <c r="L142" s="44"/>
      <c r="M142" s="245"/>
      <c r="N142" s="246"/>
      <c r="O142" s="247"/>
      <c r="P142" s="247"/>
      <c r="Q142" s="247"/>
      <c r="R142" s="247"/>
      <c r="S142" s="247"/>
      <c r="T142" s="24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31" s="2" customFormat="1" ht="6.95" customHeight="1">
      <c r="A143" s="38"/>
      <c r="B143" s="66"/>
      <c r="C143" s="67"/>
      <c r="D143" s="67"/>
      <c r="E143" s="67"/>
      <c r="F143" s="67"/>
      <c r="G143" s="67"/>
      <c r="H143" s="67"/>
      <c r="I143" s="67"/>
      <c r="J143" s="67"/>
      <c r="K143" s="67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121:K1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  <c r="AZ2" s="249" t="s">
        <v>859</v>
      </c>
      <c r="BA2" s="249" t="s">
        <v>1</v>
      </c>
      <c r="BB2" s="249" t="s">
        <v>1</v>
      </c>
      <c r="BC2" s="249" t="s">
        <v>860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861</v>
      </c>
      <c r="BA3" s="249" t="s">
        <v>1</v>
      </c>
      <c r="BB3" s="249" t="s">
        <v>1</v>
      </c>
      <c r="BC3" s="249" t="s">
        <v>862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863</v>
      </c>
      <c r="BA4" s="249" t="s">
        <v>1</v>
      </c>
      <c r="BB4" s="249" t="s">
        <v>1</v>
      </c>
      <c r="BC4" s="249" t="s">
        <v>862</v>
      </c>
      <c r="BD4" s="249" t="s">
        <v>85</v>
      </c>
    </row>
    <row r="5" spans="2:56" s="1" customFormat="1" ht="6.95" customHeight="1">
      <c r="B5" s="20"/>
      <c r="L5" s="20"/>
      <c r="AZ5" s="249" t="s">
        <v>864</v>
      </c>
      <c r="BA5" s="249" t="s">
        <v>1</v>
      </c>
      <c r="BB5" s="249" t="s">
        <v>1</v>
      </c>
      <c r="BC5" s="249" t="s">
        <v>536</v>
      </c>
      <c r="BD5" s="249" t="s">
        <v>85</v>
      </c>
    </row>
    <row r="6" spans="2:56" s="1" customFormat="1" ht="12" customHeight="1">
      <c r="B6" s="20"/>
      <c r="D6" s="150" t="s">
        <v>16</v>
      </c>
      <c r="L6" s="20"/>
      <c r="AZ6" s="249" t="s">
        <v>865</v>
      </c>
      <c r="BA6" s="249" t="s">
        <v>1</v>
      </c>
      <c r="BB6" s="249" t="s">
        <v>1</v>
      </c>
      <c r="BC6" s="249" t="s">
        <v>536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866</v>
      </c>
      <c r="BA7" s="249" t="s">
        <v>1</v>
      </c>
      <c r="BB7" s="249" t="s">
        <v>1</v>
      </c>
      <c r="BC7" s="249" t="s">
        <v>867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868</v>
      </c>
      <c r="BA8" s="249" t="s">
        <v>1</v>
      </c>
      <c r="BB8" s="249" t="s">
        <v>1</v>
      </c>
      <c r="BC8" s="249" t="s">
        <v>869</v>
      </c>
      <c r="BD8" s="249" t="s">
        <v>85</v>
      </c>
    </row>
    <row r="9" spans="1:56" s="2" customFormat="1" ht="16.5" customHeight="1">
      <c r="A9" s="38"/>
      <c r="B9" s="44"/>
      <c r="C9" s="38"/>
      <c r="D9" s="38"/>
      <c r="E9" s="151" t="s">
        <v>847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49" t="s">
        <v>870</v>
      </c>
      <c r="BA9" s="249" t="s">
        <v>1</v>
      </c>
      <c r="BB9" s="249" t="s">
        <v>1</v>
      </c>
      <c r="BC9" s="249" t="s">
        <v>869</v>
      </c>
      <c r="BD9" s="249" t="s">
        <v>85</v>
      </c>
    </row>
    <row r="10" spans="1:56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49" t="s">
        <v>871</v>
      </c>
      <c r="BA10" s="249" t="s">
        <v>1</v>
      </c>
      <c r="BB10" s="249" t="s">
        <v>1</v>
      </c>
      <c r="BC10" s="249" t="s">
        <v>867</v>
      </c>
      <c r="BD10" s="249" t="s">
        <v>85</v>
      </c>
    </row>
    <row r="11" spans="1:56" s="2" customFormat="1" ht="16.5" customHeight="1">
      <c r="A11" s="38"/>
      <c r="B11" s="44"/>
      <c r="C11" s="38"/>
      <c r="D11" s="38"/>
      <c r="E11" s="152" t="s">
        <v>872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49" t="s">
        <v>873</v>
      </c>
      <c r="BA11" s="249" t="s">
        <v>1</v>
      </c>
      <c r="BB11" s="249" t="s">
        <v>1</v>
      </c>
      <c r="BC11" s="249" t="s">
        <v>442</v>
      </c>
      <c r="BD11" s="249" t="s">
        <v>85</v>
      </c>
    </row>
    <row r="12" spans="1:56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49" t="s">
        <v>874</v>
      </c>
      <c r="BA12" s="249" t="s">
        <v>1</v>
      </c>
      <c r="BB12" s="249" t="s">
        <v>1</v>
      </c>
      <c r="BC12" s="249" t="s">
        <v>220</v>
      </c>
      <c r="BD12" s="249" t="s">
        <v>85</v>
      </c>
    </row>
    <row r="13" spans="1:56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49" t="s">
        <v>875</v>
      </c>
      <c r="BA13" s="249" t="s">
        <v>1</v>
      </c>
      <c r="BB13" s="249" t="s">
        <v>1</v>
      </c>
      <c r="BC13" s="249" t="s">
        <v>216</v>
      </c>
      <c r="BD13" s="249" t="s">
        <v>85</v>
      </c>
    </row>
    <row r="14" spans="1:56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49" t="s">
        <v>876</v>
      </c>
      <c r="BA14" s="249" t="s">
        <v>1</v>
      </c>
      <c r="BB14" s="249" t="s">
        <v>1</v>
      </c>
      <c r="BC14" s="249" t="s">
        <v>202</v>
      </c>
      <c r="BD14" s="249" t="s">
        <v>85</v>
      </c>
    </row>
    <row r="15" spans="1:56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49" t="s">
        <v>877</v>
      </c>
      <c r="BA15" s="249" t="s">
        <v>1</v>
      </c>
      <c r="BB15" s="249" t="s">
        <v>1</v>
      </c>
      <c r="BC15" s="249" t="s">
        <v>198</v>
      </c>
      <c r="BD15" s="249" t="s">
        <v>85</v>
      </c>
    </row>
    <row r="16" spans="1:56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49" t="s">
        <v>878</v>
      </c>
      <c r="BA16" s="249" t="s">
        <v>1</v>
      </c>
      <c r="BB16" s="249" t="s">
        <v>1</v>
      </c>
      <c r="BC16" s="249" t="s">
        <v>879</v>
      </c>
      <c r="BD16" s="249" t="s">
        <v>85</v>
      </c>
    </row>
    <row r="17" spans="1:56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49" t="s">
        <v>880</v>
      </c>
      <c r="BA17" s="249" t="s">
        <v>1</v>
      </c>
      <c r="BB17" s="249" t="s">
        <v>1</v>
      </c>
      <c r="BC17" s="249" t="s">
        <v>881</v>
      </c>
      <c r="BD17" s="249" t="s">
        <v>85</v>
      </c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ROUND((SUM(BE123:BE249)),2)</f>
        <v>0</v>
      </c>
      <c r="G35" s="38"/>
      <c r="H35" s="38"/>
      <c r="I35" s="164">
        <v>0.21</v>
      </c>
      <c r="J35" s="163">
        <f>ROUND(((SUM(BE123:BE249))*I35),2)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ROUND((SUM(BF123:BF249)),2)</f>
        <v>0</v>
      </c>
      <c r="G36" s="38"/>
      <c r="H36" s="38"/>
      <c r="I36" s="164">
        <v>0.15</v>
      </c>
      <c r="J36" s="163">
        <f>ROUND(((SUM(BF123:BF249))*I36),2)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ROUND((SUM(BG123:BG249)),2)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ROUND((SUM(BH123:BH249)),2)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ROUND((SUM(BI123:BI249)),2)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847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801.1 - Vegetační úpravy - LBK 5a, TTP 16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882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883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884</v>
      </c>
      <c r="E101" s="196"/>
      <c r="F101" s="196"/>
      <c r="G101" s="196"/>
      <c r="H101" s="196"/>
      <c r="I101" s="196"/>
      <c r="J101" s="197">
        <f>J247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154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83" t="str">
        <f>E7</f>
        <v>Realizace společných zařízení obce Holasovice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142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847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144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SO 801.1 - Vegetační úpravy - LBK 5a, TTP 16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Holasovice</v>
      </c>
      <c r="G117" s="40"/>
      <c r="H117" s="40"/>
      <c r="I117" s="32" t="s">
        <v>22</v>
      </c>
      <c r="J117" s="79" t="str">
        <f>IF(J14="","",J14)</f>
        <v>13. 6. 2022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Státní pozemkový úřad</v>
      </c>
      <c r="G119" s="40"/>
      <c r="H119" s="40"/>
      <c r="I119" s="32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33</v>
      </c>
      <c r="J120" s="36" t="str">
        <f>E26</f>
        <v>Dopravoprojekt Ostrava a.s.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155</v>
      </c>
      <c r="D122" s="202" t="s">
        <v>61</v>
      </c>
      <c r="E122" s="202" t="s">
        <v>57</v>
      </c>
      <c r="F122" s="202" t="s">
        <v>58</v>
      </c>
      <c r="G122" s="202" t="s">
        <v>156</v>
      </c>
      <c r="H122" s="202" t="s">
        <v>157</v>
      </c>
      <c r="I122" s="202" t="s">
        <v>158</v>
      </c>
      <c r="J122" s="202" t="s">
        <v>149</v>
      </c>
      <c r="K122" s="203" t="s">
        <v>159</v>
      </c>
      <c r="L122" s="204"/>
      <c r="M122" s="100" t="s">
        <v>1</v>
      </c>
      <c r="N122" s="101" t="s">
        <v>40</v>
      </c>
      <c r="O122" s="101" t="s">
        <v>160</v>
      </c>
      <c r="P122" s="101" t="s">
        <v>161</v>
      </c>
      <c r="Q122" s="101" t="s">
        <v>162</v>
      </c>
      <c r="R122" s="101" t="s">
        <v>163</v>
      </c>
      <c r="S122" s="101" t="s">
        <v>164</v>
      </c>
      <c r="T122" s="102" t="s">
        <v>165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166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47.561917</v>
      </c>
      <c r="S123" s="104"/>
      <c r="T123" s="208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151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265</v>
      </c>
      <c r="F124" s="213" t="s">
        <v>885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P125+P247</f>
        <v>0</v>
      </c>
      <c r="Q124" s="218"/>
      <c r="R124" s="219">
        <f>R125+R247</f>
        <v>47.561917</v>
      </c>
      <c r="S124" s="218"/>
      <c r="T124" s="220">
        <f>T125+T247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76</v>
      </c>
      <c r="AY124" s="221" t="s">
        <v>170</v>
      </c>
      <c r="BK124" s="223">
        <f>BK125+BK247</f>
        <v>0</v>
      </c>
    </row>
    <row r="125" spans="1:63" s="12" customFormat="1" ht="22.8" customHeight="1">
      <c r="A125" s="12"/>
      <c r="B125" s="210"/>
      <c r="C125" s="211"/>
      <c r="D125" s="212" t="s">
        <v>75</v>
      </c>
      <c r="E125" s="224" t="s">
        <v>83</v>
      </c>
      <c r="F125" s="224" t="s">
        <v>886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SUM(P126:P246)</f>
        <v>0</v>
      </c>
      <c r="Q125" s="218"/>
      <c r="R125" s="219">
        <f>SUM(R126:R246)</f>
        <v>47.561917</v>
      </c>
      <c r="S125" s="218"/>
      <c r="T125" s="220">
        <f>SUM(T126:T246)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83</v>
      </c>
      <c r="AY125" s="221" t="s">
        <v>170</v>
      </c>
      <c r="BK125" s="223">
        <f>SUM(BK126:BK246)</f>
        <v>0</v>
      </c>
    </row>
    <row r="126" spans="1:65" s="2" customFormat="1" ht="24.15" customHeight="1">
      <c r="A126" s="38"/>
      <c r="B126" s="39"/>
      <c r="C126" s="226" t="s">
        <v>83</v>
      </c>
      <c r="D126" s="226" t="s">
        <v>173</v>
      </c>
      <c r="E126" s="227" t="s">
        <v>359</v>
      </c>
      <c r="F126" s="228" t="s">
        <v>360</v>
      </c>
      <c r="G126" s="229" t="s">
        <v>270</v>
      </c>
      <c r="H126" s="230">
        <v>45694</v>
      </c>
      <c r="I126" s="231"/>
      <c r="J126" s="232">
        <f>ROUND(I126*H126,2)</f>
        <v>0</v>
      </c>
      <c r="K126" s="228" t="s">
        <v>177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188</v>
      </c>
      <c r="AT126" s="237" t="s">
        <v>173</v>
      </c>
      <c r="AU126" s="237" t="s">
        <v>85</v>
      </c>
      <c r="AY126" s="17" t="s">
        <v>170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188</v>
      </c>
      <c r="BM126" s="237" t="s">
        <v>887</v>
      </c>
    </row>
    <row r="127" spans="1:47" s="2" customFormat="1" ht="12">
      <c r="A127" s="38"/>
      <c r="B127" s="39"/>
      <c r="C127" s="40"/>
      <c r="D127" s="239" t="s">
        <v>180</v>
      </c>
      <c r="E127" s="40"/>
      <c r="F127" s="240" t="s">
        <v>362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180</v>
      </c>
      <c r="AU127" s="17" t="s">
        <v>85</v>
      </c>
    </row>
    <row r="128" spans="1:51" s="13" customFormat="1" ht="12">
      <c r="A128" s="13"/>
      <c r="B128" s="250"/>
      <c r="C128" s="251"/>
      <c r="D128" s="239" t="s">
        <v>273</v>
      </c>
      <c r="E128" s="252" t="s">
        <v>859</v>
      </c>
      <c r="F128" s="253" t="s">
        <v>860</v>
      </c>
      <c r="G128" s="251"/>
      <c r="H128" s="254">
        <v>45694</v>
      </c>
      <c r="I128" s="255"/>
      <c r="J128" s="251"/>
      <c r="K128" s="251"/>
      <c r="L128" s="256"/>
      <c r="M128" s="257"/>
      <c r="N128" s="258"/>
      <c r="O128" s="258"/>
      <c r="P128" s="258"/>
      <c r="Q128" s="258"/>
      <c r="R128" s="258"/>
      <c r="S128" s="258"/>
      <c r="T128" s="25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0" t="s">
        <v>273</v>
      </c>
      <c r="AU128" s="260" t="s">
        <v>85</v>
      </c>
      <c r="AV128" s="13" t="s">
        <v>85</v>
      </c>
      <c r="AW128" s="13" t="s">
        <v>32</v>
      </c>
      <c r="AX128" s="13" t="s">
        <v>83</v>
      </c>
      <c r="AY128" s="260" t="s">
        <v>170</v>
      </c>
    </row>
    <row r="129" spans="1:65" s="2" customFormat="1" ht="16.5" customHeight="1">
      <c r="A129" s="38"/>
      <c r="B129" s="39"/>
      <c r="C129" s="282" t="s">
        <v>85</v>
      </c>
      <c r="D129" s="282" t="s">
        <v>328</v>
      </c>
      <c r="E129" s="283" t="s">
        <v>888</v>
      </c>
      <c r="F129" s="284" t="s">
        <v>889</v>
      </c>
      <c r="G129" s="285" t="s">
        <v>366</v>
      </c>
      <c r="H129" s="286">
        <v>913.88</v>
      </c>
      <c r="I129" s="287"/>
      <c r="J129" s="288">
        <f>ROUND(I129*H129,2)</f>
        <v>0</v>
      </c>
      <c r="K129" s="284" t="s">
        <v>177</v>
      </c>
      <c r="L129" s="289"/>
      <c r="M129" s="290" t="s">
        <v>1</v>
      </c>
      <c r="N129" s="291" t="s">
        <v>41</v>
      </c>
      <c r="O129" s="91"/>
      <c r="P129" s="235">
        <f>O129*H129</f>
        <v>0</v>
      </c>
      <c r="Q129" s="235">
        <v>0.001</v>
      </c>
      <c r="R129" s="235">
        <f>Q129*H129</f>
        <v>0.91388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207</v>
      </c>
      <c r="AT129" s="237" t="s">
        <v>328</v>
      </c>
      <c r="AU129" s="237" t="s">
        <v>85</v>
      </c>
      <c r="AY129" s="17" t="s">
        <v>170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188</v>
      </c>
      <c r="BM129" s="237" t="s">
        <v>890</v>
      </c>
    </row>
    <row r="130" spans="1:47" s="2" customFormat="1" ht="12">
      <c r="A130" s="38"/>
      <c r="B130" s="39"/>
      <c r="C130" s="40"/>
      <c r="D130" s="239" t="s">
        <v>180</v>
      </c>
      <c r="E130" s="40"/>
      <c r="F130" s="240" t="s">
        <v>889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180</v>
      </c>
      <c r="AU130" s="17" t="s">
        <v>85</v>
      </c>
    </row>
    <row r="131" spans="1:51" s="13" customFormat="1" ht="12">
      <c r="A131" s="13"/>
      <c r="B131" s="250"/>
      <c r="C131" s="251"/>
      <c r="D131" s="239" t="s">
        <v>273</v>
      </c>
      <c r="E131" s="251"/>
      <c r="F131" s="253" t="s">
        <v>891</v>
      </c>
      <c r="G131" s="251"/>
      <c r="H131" s="254">
        <v>913.88</v>
      </c>
      <c r="I131" s="255"/>
      <c r="J131" s="251"/>
      <c r="K131" s="251"/>
      <c r="L131" s="256"/>
      <c r="M131" s="257"/>
      <c r="N131" s="258"/>
      <c r="O131" s="258"/>
      <c r="P131" s="258"/>
      <c r="Q131" s="258"/>
      <c r="R131" s="258"/>
      <c r="S131" s="258"/>
      <c r="T131" s="25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0" t="s">
        <v>273</v>
      </c>
      <c r="AU131" s="260" t="s">
        <v>85</v>
      </c>
      <c r="AV131" s="13" t="s">
        <v>85</v>
      </c>
      <c r="AW131" s="13" t="s">
        <v>4</v>
      </c>
      <c r="AX131" s="13" t="s">
        <v>83</v>
      </c>
      <c r="AY131" s="260" t="s">
        <v>170</v>
      </c>
    </row>
    <row r="132" spans="1:65" s="2" customFormat="1" ht="33" customHeight="1">
      <c r="A132" s="38"/>
      <c r="B132" s="39"/>
      <c r="C132" s="226" t="s">
        <v>184</v>
      </c>
      <c r="D132" s="226" t="s">
        <v>173</v>
      </c>
      <c r="E132" s="227" t="s">
        <v>892</v>
      </c>
      <c r="F132" s="228" t="s">
        <v>893</v>
      </c>
      <c r="G132" s="229" t="s">
        <v>469</v>
      </c>
      <c r="H132" s="230">
        <v>1499</v>
      </c>
      <c r="I132" s="231"/>
      <c r="J132" s="232">
        <f>ROUND(I132*H132,2)</f>
        <v>0</v>
      </c>
      <c r="K132" s="228" t="s">
        <v>177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188</v>
      </c>
      <c r="AT132" s="237" t="s">
        <v>173</v>
      </c>
      <c r="AU132" s="237" t="s">
        <v>85</v>
      </c>
      <c r="AY132" s="17" t="s">
        <v>170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188</v>
      </c>
      <c r="BM132" s="237" t="s">
        <v>894</v>
      </c>
    </row>
    <row r="133" spans="1:47" s="2" customFormat="1" ht="12">
      <c r="A133" s="38"/>
      <c r="B133" s="39"/>
      <c r="C133" s="40"/>
      <c r="D133" s="239" t="s">
        <v>180</v>
      </c>
      <c r="E133" s="40"/>
      <c r="F133" s="240" t="s">
        <v>895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180</v>
      </c>
      <c r="AU133" s="17" t="s">
        <v>85</v>
      </c>
    </row>
    <row r="134" spans="1:51" s="14" customFormat="1" ht="12">
      <c r="A134" s="14"/>
      <c r="B134" s="261"/>
      <c r="C134" s="262"/>
      <c r="D134" s="239" t="s">
        <v>273</v>
      </c>
      <c r="E134" s="263" t="s">
        <v>1</v>
      </c>
      <c r="F134" s="264" t="s">
        <v>896</v>
      </c>
      <c r="G134" s="262"/>
      <c r="H134" s="263" t="s">
        <v>1</v>
      </c>
      <c r="I134" s="265"/>
      <c r="J134" s="262"/>
      <c r="K134" s="262"/>
      <c r="L134" s="266"/>
      <c r="M134" s="267"/>
      <c r="N134" s="268"/>
      <c r="O134" s="268"/>
      <c r="P134" s="268"/>
      <c r="Q134" s="268"/>
      <c r="R134" s="268"/>
      <c r="S134" s="268"/>
      <c r="T134" s="26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0" t="s">
        <v>273</v>
      </c>
      <c r="AU134" s="270" t="s">
        <v>85</v>
      </c>
      <c r="AV134" s="14" t="s">
        <v>83</v>
      </c>
      <c r="AW134" s="14" t="s">
        <v>32</v>
      </c>
      <c r="AX134" s="14" t="s">
        <v>76</v>
      </c>
      <c r="AY134" s="270" t="s">
        <v>170</v>
      </c>
    </row>
    <row r="135" spans="1:51" s="14" customFormat="1" ht="12">
      <c r="A135" s="14"/>
      <c r="B135" s="261"/>
      <c r="C135" s="262"/>
      <c r="D135" s="239" t="s">
        <v>273</v>
      </c>
      <c r="E135" s="263" t="s">
        <v>1</v>
      </c>
      <c r="F135" s="264" t="s">
        <v>897</v>
      </c>
      <c r="G135" s="262"/>
      <c r="H135" s="263" t="s">
        <v>1</v>
      </c>
      <c r="I135" s="265"/>
      <c r="J135" s="262"/>
      <c r="K135" s="262"/>
      <c r="L135" s="266"/>
      <c r="M135" s="267"/>
      <c r="N135" s="268"/>
      <c r="O135" s="268"/>
      <c r="P135" s="268"/>
      <c r="Q135" s="268"/>
      <c r="R135" s="268"/>
      <c r="S135" s="268"/>
      <c r="T135" s="26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0" t="s">
        <v>273</v>
      </c>
      <c r="AU135" s="270" t="s">
        <v>85</v>
      </c>
      <c r="AV135" s="14" t="s">
        <v>83</v>
      </c>
      <c r="AW135" s="14" t="s">
        <v>32</v>
      </c>
      <c r="AX135" s="14" t="s">
        <v>76</v>
      </c>
      <c r="AY135" s="270" t="s">
        <v>170</v>
      </c>
    </row>
    <row r="136" spans="1:51" s="14" customFormat="1" ht="12">
      <c r="A136" s="14"/>
      <c r="B136" s="261"/>
      <c r="C136" s="262"/>
      <c r="D136" s="239" t="s">
        <v>273</v>
      </c>
      <c r="E136" s="263" t="s">
        <v>1</v>
      </c>
      <c r="F136" s="264" t="s">
        <v>898</v>
      </c>
      <c r="G136" s="262"/>
      <c r="H136" s="263" t="s">
        <v>1</v>
      </c>
      <c r="I136" s="265"/>
      <c r="J136" s="262"/>
      <c r="K136" s="262"/>
      <c r="L136" s="266"/>
      <c r="M136" s="267"/>
      <c r="N136" s="268"/>
      <c r="O136" s="268"/>
      <c r="P136" s="268"/>
      <c r="Q136" s="268"/>
      <c r="R136" s="268"/>
      <c r="S136" s="268"/>
      <c r="T136" s="269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0" t="s">
        <v>273</v>
      </c>
      <c r="AU136" s="270" t="s">
        <v>85</v>
      </c>
      <c r="AV136" s="14" t="s">
        <v>83</v>
      </c>
      <c r="AW136" s="14" t="s">
        <v>32</v>
      </c>
      <c r="AX136" s="14" t="s">
        <v>76</v>
      </c>
      <c r="AY136" s="270" t="s">
        <v>170</v>
      </c>
    </row>
    <row r="137" spans="1:51" s="13" customFormat="1" ht="12">
      <c r="A137" s="13"/>
      <c r="B137" s="250"/>
      <c r="C137" s="251"/>
      <c r="D137" s="239" t="s">
        <v>273</v>
      </c>
      <c r="E137" s="252" t="s">
        <v>1</v>
      </c>
      <c r="F137" s="253" t="s">
        <v>880</v>
      </c>
      <c r="G137" s="251"/>
      <c r="H137" s="254">
        <v>1499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273</v>
      </c>
      <c r="AU137" s="260" t="s">
        <v>85</v>
      </c>
      <c r="AV137" s="13" t="s">
        <v>85</v>
      </c>
      <c r="AW137" s="13" t="s">
        <v>32</v>
      </c>
      <c r="AX137" s="13" t="s">
        <v>83</v>
      </c>
      <c r="AY137" s="260" t="s">
        <v>170</v>
      </c>
    </row>
    <row r="138" spans="1:65" s="2" customFormat="1" ht="16.5" customHeight="1">
      <c r="A138" s="38"/>
      <c r="B138" s="39"/>
      <c r="C138" s="282" t="s">
        <v>460</v>
      </c>
      <c r="D138" s="282" t="s">
        <v>328</v>
      </c>
      <c r="E138" s="283" t="s">
        <v>899</v>
      </c>
      <c r="F138" s="284" t="s">
        <v>900</v>
      </c>
      <c r="G138" s="285" t="s">
        <v>284</v>
      </c>
      <c r="H138" s="286">
        <v>14.99</v>
      </c>
      <c r="I138" s="287"/>
      <c r="J138" s="288">
        <f>ROUND(I138*H138,2)</f>
        <v>0</v>
      </c>
      <c r="K138" s="284" t="s">
        <v>177</v>
      </c>
      <c r="L138" s="289"/>
      <c r="M138" s="290" t="s">
        <v>1</v>
      </c>
      <c r="N138" s="291" t="s">
        <v>41</v>
      </c>
      <c r="O138" s="91"/>
      <c r="P138" s="235">
        <f>O138*H138</f>
        <v>0</v>
      </c>
      <c r="Q138" s="235">
        <v>0.22</v>
      </c>
      <c r="R138" s="235">
        <f>Q138*H138</f>
        <v>3.2978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207</v>
      </c>
      <c r="AT138" s="237" t="s">
        <v>328</v>
      </c>
      <c r="AU138" s="237" t="s">
        <v>85</v>
      </c>
      <c r="AY138" s="17" t="s">
        <v>170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188</v>
      </c>
      <c r="BM138" s="237" t="s">
        <v>901</v>
      </c>
    </row>
    <row r="139" spans="1:47" s="2" customFormat="1" ht="12">
      <c r="A139" s="38"/>
      <c r="B139" s="39"/>
      <c r="C139" s="40"/>
      <c r="D139" s="239" t="s">
        <v>180</v>
      </c>
      <c r="E139" s="40"/>
      <c r="F139" s="240" t="s">
        <v>900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180</v>
      </c>
      <c r="AU139" s="17" t="s">
        <v>85</v>
      </c>
    </row>
    <row r="140" spans="1:51" s="14" customFormat="1" ht="12">
      <c r="A140" s="14"/>
      <c r="B140" s="261"/>
      <c r="C140" s="262"/>
      <c r="D140" s="239" t="s">
        <v>273</v>
      </c>
      <c r="E140" s="263" t="s">
        <v>1</v>
      </c>
      <c r="F140" s="264" t="s">
        <v>902</v>
      </c>
      <c r="G140" s="262"/>
      <c r="H140" s="263" t="s">
        <v>1</v>
      </c>
      <c r="I140" s="265"/>
      <c r="J140" s="262"/>
      <c r="K140" s="262"/>
      <c r="L140" s="266"/>
      <c r="M140" s="267"/>
      <c r="N140" s="268"/>
      <c r="O140" s="268"/>
      <c r="P140" s="268"/>
      <c r="Q140" s="268"/>
      <c r="R140" s="268"/>
      <c r="S140" s="268"/>
      <c r="T140" s="26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0" t="s">
        <v>273</v>
      </c>
      <c r="AU140" s="270" t="s">
        <v>85</v>
      </c>
      <c r="AV140" s="14" t="s">
        <v>83</v>
      </c>
      <c r="AW140" s="14" t="s">
        <v>32</v>
      </c>
      <c r="AX140" s="14" t="s">
        <v>76</v>
      </c>
      <c r="AY140" s="270" t="s">
        <v>170</v>
      </c>
    </row>
    <row r="141" spans="1:51" s="13" customFormat="1" ht="12">
      <c r="A141" s="13"/>
      <c r="B141" s="250"/>
      <c r="C141" s="251"/>
      <c r="D141" s="239" t="s">
        <v>273</v>
      </c>
      <c r="E141" s="252" t="s">
        <v>1</v>
      </c>
      <c r="F141" s="253" t="s">
        <v>903</v>
      </c>
      <c r="G141" s="251"/>
      <c r="H141" s="254">
        <v>14.99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0" t="s">
        <v>273</v>
      </c>
      <c r="AU141" s="260" t="s">
        <v>85</v>
      </c>
      <c r="AV141" s="13" t="s">
        <v>85</v>
      </c>
      <c r="AW141" s="13" t="s">
        <v>32</v>
      </c>
      <c r="AX141" s="13" t="s">
        <v>83</v>
      </c>
      <c r="AY141" s="260" t="s">
        <v>170</v>
      </c>
    </row>
    <row r="142" spans="1:65" s="2" customFormat="1" ht="16.5" customHeight="1">
      <c r="A142" s="38"/>
      <c r="B142" s="39"/>
      <c r="C142" s="282" t="s">
        <v>188</v>
      </c>
      <c r="D142" s="282" t="s">
        <v>328</v>
      </c>
      <c r="E142" s="283" t="s">
        <v>904</v>
      </c>
      <c r="F142" s="284" t="s">
        <v>905</v>
      </c>
      <c r="G142" s="285" t="s">
        <v>284</v>
      </c>
      <c r="H142" s="286">
        <v>37.475</v>
      </c>
      <c r="I142" s="287"/>
      <c r="J142" s="288">
        <f>ROUND(I142*H142,2)</f>
        <v>0</v>
      </c>
      <c r="K142" s="284" t="s">
        <v>177</v>
      </c>
      <c r="L142" s="289"/>
      <c r="M142" s="290" t="s">
        <v>1</v>
      </c>
      <c r="N142" s="291" t="s">
        <v>41</v>
      </c>
      <c r="O142" s="91"/>
      <c r="P142" s="235">
        <f>O142*H142</f>
        <v>0</v>
      </c>
      <c r="Q142" s="235">
        <v>0.2</v>
      </c>
      <c r="R142" s="235">
        <f>Q142*H142</f>
        <v>7.495000000000001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207</v>
      </c>
      <c r="AT142" s="237" t="s">
        <v>328</v>
      </c>
      <c r="AU142" s="237" t="s">
        <v>85</v>
      </c>
      <c r="AY142" s="17" t="s">
        <v>170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188</v>
      </c>
      <c r="BM142" s="237" t="s">
        <v>906</v>
      </c>
    </row>
    <row r="143" spans="1:47" s="2" customFormat="1" ht="12">
      <c r="A143" s="38"/>
      <c r="B143" s="39"/>
      <c r="C143" s="40"/>
      <c r="D143" s="239" t="s">
        <v>180</v>
      </c>
      <c r="E143" s="40"/>
      <c r="F143" s="240" t="s">
        <v>905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180</v>
      </c>
      <c r="AU143" s="17" t="s">
        <v>85</v>
      </c>
    </row>
    <row r="144" spans="1:51" s="14" customFormat="1" ht="12">
      <c r="A144" s="14"/>
      <c r="B144" s="261"/>
      <c r="C144" s="262"/>
      <c r="D144" s="239" t="s">
        <v>273</v>
      </c>
      <c r="E144" s="263" t="s">
        <v>1</v>
      </c>
      <c r="F144" s="264" t="s">
        <v>907</v>
      </c>
      <c r="G144" s="262"/>
      <c r="H144" s="263" t="s">
        <v>1</v>
      </c>
      <c r="I144" s="265"/>
      <c r="J144" s="262"/>
      <c r="K144" s="262"/>
      <c r="L144" s="266"/>
      <c r="M144" s="267"/>
      <c r="N144" s="268"/>
      <c r="O144" s="268"/>
      <c r="P144" s="268"/>
      <c r="Q144" s="268"/>
      <c r="R144" s="268"/>
      <c r="S144" s="268"/>
      <c r="T144" s="26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0" t="s">
        <v>273</v>
      </c>
      <c r="AU144" s="270" t="s">
        <v>85</v>
      </c>
      <c r="AV144" s="14" t="s">
        <v>83</v>
      </c>
      <c r="AW144" s="14" t="s">
        <v>32</v>
      </c>
      <c r="AX144" s="14" t="s">
        <v>76</v>
      </c>
      <c r="AY144" s="270" t="s">
        <v>170</v>
      </c>
    </row>
    <row r="145" spans="1:51" s="13" customFormat="1" ht="12">
      <c r="A145" s="13"/>
      <c r="B145" s="250"/>
      <c r="C145" s="251"/>
      <c r="D145" s="239" t="s">
        <v>273</v>
      </c>
      <c r="E145" s="252" t="s">
        <v>1</v>
      </c>
      <c r="F145" s="253" t="s">
        <v>908</v>
      </c>
      <c r="G145" s="251"/>
      <c r="H145" s="254">
        <v>37.475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273</v>
      </c>
      <c r="AU145" s="260" t="s">
        <v>85</v>
      </c>
      <c r="AV145" s="13" t="s">
        <v>85</v>
      </c>
      <c r="AW145" s="13" t="s">
        <v>32</v>
      </c>
      <c r="AX145" s="13" t="s">
        <v>83</v>
      </c>
      <c r="AY145" s="260" t="s">
        <v>170</v>
      </c>
    </row>
    <row r="146" spans="1:65" s="2" customFormat="1" ht="33" customHeight="1">
      <c r="A146" s="38"/>
      <c r="B146" s="39"/>
      <c r="C146" s="226" t="s">
        <v>466</v>
      </c>
      <c r="D146" s="226" t="s">
        <v>173</v>
      </c>
      <c r="E146" s="227" t="s">
        <v>909</v>
      </c>
      <c r="F146" s="228" t="s">
        <v>910</v>
      </c>
      <c r="G146" s="229" t="s">
        <v>469</v>
      </c>
      <c r="H146" s="230">
        <v>552</v>
      </c>
      <c r="I146" s="231"/>
      <c r="J146" s="232">
        <f>ROUND(I146*H146,2)</f>
        <v>0</v>
      </c>
      <c r="K146" s="228" t="s">
        <v>177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188</v>
      </c>
      <c r="AT146" s="237" t="s">
        <v>173</v>
      </c>
      <c r="AU146" s="237" t="s">
        <v>85</v>
      </c>
      <c r="AY146" s="17" t="s">
        <v>170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188</v>
      </c>
      <c r="BM146" s="237" t="s">
        <v>911</v>
      </c>
    </row>
    <row r="147" spans="1:47" s="2" customFormat="1" ht="12">
      <c r="A147" s="38"/>
      <c r="B147" s="39"/>
      <c r="C147" s="40"/>
      <c r="D147" s="239" t="s">
        <v>180</v>
      </c>
      <c r="E147" s="40"/>
      <c r="F147" s="240" t="s">
        <v>912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180</v>
      </c>
      <c r="AU147" s="17" t="s">
        <v>85</v>
      </c>
    </row>
    <row r="148" spans="1:51" s="14" customFormat="1" ht="12">
      <c r="A148" s="14"/>
      <c r="B148" s="261"/>
      <c r="C148" s="262"/>
      <c r="D148" s="239" t="s">
        <v>273</v>
      </c>
      <c r="E148" s="263" t="s">
        <v>1</v>
      </c>
      <c r="F148" s="264" t="s">
        <v>913</v>
      </c>
      <c r="G148" s="262"/>
      <c r="H148" s="263" t="s">
        <v>1</v>
      </c>
      <c r="I148" s="265"/>
      <c r="J148" s="262"/>
      <c r="K148" s="262"/>
      <c r="L148" s="266"/>
      <c r="M148" s="267"/>
      <c r="N148" s="268"/>
      <c r="O148" s="268"/>
      <c r="P148" s="268"/>
      <c r="Q148" s="268"/>
      <c r="R148" s="268"/>
      <c r="S148" s="268"/>
      <c r="T148" s="26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0" t="s">
        <v>273</v>
      </c>
      <c r="AU148" s="270" t="s">
        <v>85</v>
      </c>
      <c r="AV148" s="14" t="s">
        <v>83</v>
      </c>
      <c r="AW148" s="14" t="s">
        <v>32</v>
      </c>
      <c r="AX148" s="14" t="s">
        <v>76</v>
      </c>
      <c r="AY148" s="270" t="s">
        <v>170</v>
      </c>
    </row>
    <row r="149" spans="1:51" s="14" customFormat="1" ht="12">
      <c r="A149" s="14"/>
      <c r="B149" s="261"/>
      <c r="C149" s="262"/>
      <c r="D149" s="239" t="s">
        <v>273</v>
      </c>
      <c r="E149" s="263" t="s">
        <v>1</v>
      </c>
      <c r="F149" s="264" t="s">
        <v>897</v>
      </c>
      <c r="G149" s="262"/>
      <c r="H149" s="263" t="s">
        <v>1</v>
      </c>
      <c r="I149" s="265"/>
      <c r="J149" s="262"/>
      <c r="K149" s="262"/>
      <c r="L149" s="266"/>
      <c r="M149" s="267"/>
      <c r="N149" s="268"/>
      <c r="O149" s="268"/>
      <c r="P149" s="268"/>
      <c r="Q149" s="268"/>
      <c r="R149" s="268"/>
      <c r="S149" s="268"/>
      <c r="T149" s="26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0" t="s">
        <v>273</v>
      </c>
      <c r="AU149" s="270" t="s">
        <v>85</v>
      </c>
      <c r="AV149" s="14" t="s">
        <v>83</v>
      </c>
      <c r="AW149" s="14" t="s">
        <v>32</v>
      </c>
      <c r="AX149" s="14" t="s">
        <v>76</v>
      </c>
      <c r="AY149" s="270" t="s">
        <v>170</v>
      </c>
    </row>
    <row r="150" spans="1:51" s="14" customFormat="1" ht="12">
      <c r="A150" s="14"/>
      <c r="B150" s="261"/>
      <c r="C150" s="262"/>
      <c r="D150" s="239" t="s">
        <v>273</v>
      </c>
      <c r="E150" s="263" t="s">
        <v>1</v>
      </c>
      <c r="F150" s="264" t="s">
        <v>898</v>
      </c>
      <c r="G150" s="262"/>
      <c r="H150" s="263" t="s">
        <v>1</v>
      </c>
      <c r="I150" s="265"/>
      <c r="J150" s="262"/>
      <c r="K150" s="262"/>
      <c r="L150" s="266"/>
      <c r="M150" s="267"/>
      <c r="N150" s="268"/>
      <c r="O150" s="268"/>
      <c r="P150" s="268"/>
      <c r="Q150" s="268"/>
      <c r="R150" s="268"/>
      <c r="S150" s="268"/>
      <c r="T150" s="26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0" t="s">
        <v>273</v>
      </c>
      <c r="AU150" s="270" t="s">
        <v>85</v>
      </c>
      <c r="AV150" s="14" t="s">
        <v>83</v>
      </c>
      <c r="AW150" s="14" t="s">
        <v>32</v>
      </c>
      <c r="AX150" s="14" t="s">
        <v>76</v>
      </c>
      <c r="AY150" s="270" t="s">
        <v>170</v>
      </c>
    </row>
    <row r="151" spans="1:51" s="13" customFormat="1" ht="12">
      <c r="A151" s="13"/>
      <c r="B151" s="250"/>
      <c r="C151" s="251"/>
      <c r="D151" s="239" t="s">
        <v>273</v>
      </c>
      <c r="E151" s="252" t="s">
        <v>1</v>
      </c>
      <c r="F151" s="253" t="s">
        <v>878</v>
      </c>
      <c r="G151" s="251"/>
      <c r="H151" s="254">
        <v>552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273</v>
      </c>
      <c r="AU151" s="260" t="s">
        <v>85</v>
      </c>
      <c r="AV151" s="13" t="s">
        <v>85</v>
      </c>
      <c r="AW151" s="13" t="s">
        <v>32</v>
      </c>
      <c r="AX151" s="13" t="s">
        <v>83</v>
      </c>
      <c r="AY151" s="260" t="s">
        <v>170</v>
      </c>
    </row>
    <row r="152" spans="1:65" s="2" customFormat="1" ht="16.5" customHeight="1">
      <c r="A152" s="38"/>
      <c r="B152" s="39"/>
      <c r="C152" s="282" t="s">
        <v>473</v>
      </c>
      <c r="D152" s="282" t="s">
        <v>328</v>
      </c>
      <c r="E152" s="283" t="s">
        <v>899</v>
      </c>
      <c r="F152" s="284" t="s">
        <v>900</v>
      </c>
      <c r="G152" s="285" t="s">
        <v>284</v>
      </c>
      <c r="H152" s="286">
        <v>12.42</v>
      </c>
      <c r="I152" s="287"/>
      <c r="J152" s="288">
        <f>ROUND(I152*H152,2)</f>
        <v>0</v>
      </c>
      <c r="K152" s="284" t="s">
        <v>177</v>
      </c>
      <c r="L152" s="289"/>
      <c r="M152" s="290" t="s">
        <v>1</v>
      </c>
      <c r="N152" s="291" t="s">
        <v>41</v>
      </c>
      <c r="O152" s="91"/>
      <c r="P152" s="235">
        <f>O152*H152</f>
        <v>0</v>
      </c>
      <c r="Q152" s="235">
        <v>0.22</v>
      </c>
      <c r="R152" s="235">
        <f>Q152*H152</f>
        <v>2.7324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207</v>
      </c>
      <c r="AT152" s="237" t="s">
        <v>328</v>
      </c>
      <c r="AU152" s="237" t="s">
        <v>85</v>
      </c>
      <c r="AY152" s="17" t="s">
        <v>170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188</v>
      </c>
      <c r="BM152" s="237" t="s">
        <v>914</v>
      </c>
    </row>
    <row r="153" spans="1:47" s="2" customFormat="1" ht="12">
      <c r="A153" s="38"/>
      <c r="B153" s="39"/>
      <c r="C153" s="40"/>
      <c r="D153" s="239" t="s">
        <v>180</v>
      </c>
      <c r="E153" s="40"/>
      <c r="F153" s="240" t="s">
        <v>900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180</v>
      </c>
      <c r="AU153" s="17" t="s">
        <v>85</v>
      </c>
    </row>
    <row r="154" spans="1:51" s="14" customFormat="1" ht="12">
      <c r="A154" s="14"/>
      <c r="B154" s="261"/>
      <c r="C154" s="262"/>
      <c r="D154" s="239" t="s">
        <v>273</v>
      </c>
      <c r="E154" s="263" t="s">
        <v>1</v>
      </c>
      <c r="F154" s="264" t="s">
        <v>902</v>
      </c>
      <c r="G154" s="262"/>
      <c r="H154" s="263" t="s">
        <v>1</v>
      </c>
      <c r="I154" s="265"/>
      <c r="J154" s="262"/>
      <c r="K154" s="262"/>
      <c r="L154" s="266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0" t="s">
        <v>273</v>
      </c>
      <c r="AU154" s="270" t="s">
        <v>85</v>
      </c>
      <c r="AV154" s="14" t="s">
        <v>83</v>
      </c>
      <c r="AW154" s="14" t="s">
        <v>32</v>
      </c>
      <c r="AX154" s="14" t="s">
        <v>76</v>
      </c>
      <c r="AY154" s="270" t="s">
        <v>170</v>
      </c>
    </row>
    <row r="155" spans="1:51" s="13" customFormat="1" ht="12">
      <c r="A155" s="13"/>
      <c r="B155" s="250"/>
      <c r="C155" s="251"/>
      <c r="D155" s="239" t="s">
        <v>273</v>
      </c>
      <c r="E155" s="252" t="s">
        <v>1</v>
      </c>
      <c r="F155" s="253" t="s">
        <v>915</v>
      </c>
      <c r="G155" s="251"/>
      <c r="H155" s="254">
        <v>12.42</v>
      </c>
      <c r="I155" s="255"/>
      <c r="J155" s="251"/>
      <c r="K155" s="251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273</v>
      </c>
      <c r="AU155" s="260" t="s">
        <v>85</v>
      </c>
      <c r="AV155" s="13" t="s">
        <v>85</v>
      </c>
      <c r="AW155" s="13" t="s">
        <v>32</v>
      </c>
      <c r="AX155" s="13" t="s">
        <v>83</v>
      </c>
      <c r="AY155" s="260" t="s">
        <v>170</v>
      </c>
    </row>
    <row r="156" spans="1:65" s="2" customFormat="1" ht="16.5" customHeight="1">
      <c r="A156" s="38"/>
      <c r="B156" s="39"/>
      <c r="C156" s="282" t="s">
        <v>480</v>
      </c>
      <c r="D156" s="282" t="s">
        <v>328</v>
      </c>
      <c r="E156" s="283" t="s">
        <v>904</v>
      </c>
      <c r="F156" s="284" t="s">
        <v>905</v>
      </c>
      <c r="G156" s="285" t="s">
        <v>284</v>
      </c>
      <c r="H156" s="286">
        <v>31.05</v>
      </c>
      <c r="I156" s="287"/>
      <c r="J156" s="288">
        <f>ROUND(I156*H156,2)</f>
        <v>0</v>
      </c>
      <c r="K156" s="284" t="s">
        <v>177</v>
      </c>
      <c r="L156" s="289"/>
      <c r="M156" s="290" t="s">
        <v>1</v>
      </c>
      <c r="N156" s="291" t="s">
        <v>41</v>
      </c>
      <c r="O156" s="91"/>
      <c r="P156" s="235">
        <f>O156*H156</f>
        <v>0</v>
      </c>
      <c r="Q156" s="235">
        <v>0.2</v>
      </c>
      <c r="R156" s="235">
        <f>Q156*H156</f>
        <v>6.210000000000001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207</v>
      </c>
      <c r="AT156" s="237" t="s">
        <v>328</v>
      </c>
      <c r="AU156" s="237" t="s">
        <v>85</v>
      </c>
      <c r="AY156" s="17" t="s">
        <v>170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188</v>
      </c>
      <c r="BM156" s="237" t="s">
        <v>916</v>
      </c>
    </row>
    <row r="157" spans="1:47" s="2" customFormat="1" ht="12">
      <c r="A157" s="38"/>
      <c r="B157" s="39"/>
      <c r="C157" s="40"/>
      <c r="D157" s="239" t="s">
        <v>180</v>
      </c>
      <c r="E157" s="40"/>
      <c r="F157" s="240" t="s">
        <v>905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180</v>
      </c>
      <c r="AU157" s="17" t="s">
        <v>85</v>
      </c>
    </row>
    <row r="158" spans="1:51" s="14" customFormat="1" ht="12">
      <c r="A158" s="14"/>
      <c r="B158" s="261"/>
      <c r="C158" s="262"/>
      <c r="D158" s="239" t="s">
        <v>273</v>
      </c>
      <c r="E158" s="263" t="s">
        <v>1</v>
      </c>
      <c r="F158" s="264" t="s">
        <v>907</v>
      </c>
      <c r="G158" s="262"/>
      <c r="H158" s="263" t="s">
        <v>1</v>
      </c>
      <c r="I158" s="265"/>
      <c r="J158" s="262"/>
      <c r="K158" s="262"/>
      <c r="L158" s="266"/>
      <c r="M158" s="267"/>
      <c r="N158" s="268"/>
      <c r="O158" s="268"/>
      <c r="P158" s="268"/>
      <c r="Q158" s="268"/>
      <c r="R158" s="268"/>
      <c r="S158" s="268"/>
      <c r="T158" s="26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0" t="s">
        <v>273</v>
      </c>
      <c r="AU158" s="270" t="s">
        <v>85</v>
      </c>
      <c r="AV158" s="14" t="s">
        <v>83</v>
      </c>
      <c r="AW158" s="14" t="s">
        <v>32</v>
      </c>
      <c r="AX158" s="14" t="s">
        <v>76</v>
      </c>
      <c r="AY158" s="270" t="s">
        <v>170</v>
      </c>
    </row>
    <row r="159" spans="1:51" s="13" customFormat="1" ht="12">
      <c r="A159" s="13"/>
      <c r="B159" s="250"/>
      <c r="C159" s="251"/>
      <c r="D159" s="239" t="s">
        <v>273</v>
      </c>
      <c r="E159" s="252" t="s">
        <v>1</v>
      </c>
      <c r="F159" s="253" t="s">
        <v>917</v>
      </c>
      <c r="G159" s="251"/>
      <c r="H159" s="254">
        <v>31.05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273</v>
      </c>
      <c r="AU159" s="260" t="s">
        <v>85</v>
      </c>
      <c r="AV159" s="13" t="s">
        <v>85</v>
      </c>
      <c r="AW159" s="13" t="s">
        <v>32</v>
      </c>
      <c r="AX159" s="13" t="s">
        <v>83</v>
      </c>
      <c r="AY159" s="260" t="s">
        <v>170</v>
      </c>
    </row>
    <row r="160" spans="1:65" s="2" customFormat="1" ht="21.75" customHeight="1">
      <c r="A160" s="38"/>
      <c r="B160" s="39"/>
      <c r="C160" s="226" t="s">
        <v>169</v>
      </c>
      <c r="D160" s="226" t="s">
        <v>173</v>
      </c>
      <c r="E160" s="227" t="s">
        <v>918</v>
      </c>
      <c r="F160" s="228" t="s">
        <v>919</v>
      </c>
      <c r="G160" s="229" t="s">
        <v>270</v>
      </c>
      <c r="H160" s="230">
        <v>91388</v>
      </c>
      <c r="I160" s="231"/>
      <c r="J160" s="232">
        <f>ROUND(I160*H160,2)</f>
        <v>0</v>
      </c>
      <c r="K160" s="228" t="s">
        <v>177</v>
      </c>
      <c r="L160" s="44"/>
      <c r="M160" s="233" t="s">
        <v>1</v>
      </c>
      <c r="N160" s="234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188</v>
      </c>
      <c r="AT160" s="237" t="s">
        <v>173</v>
      </c>
      <c r="AU160" s="237" t="s">
        <v>85</v>
      </c>
      <c r="AY160" s="17" t="s">
        <v>170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188</v>
      </c>
      <c r="BM160" s="237" t="s">
        <v>920</v>
      </c>
    </row>
    <row r="161" spans="1:47" s="2" customFormat="1" ht="12">
      <c r="A161" s="38"/>
      <c r="B161" s="39"/>
      <c r="C161" s="40"/>
      <c r="D161" s="239" t="s">
        <v>180</v>
      </c>
      <c r="E161" s="40"/>
      <c r="F161" s="240" t="s">
        <v>921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180</v>
      </c>
      <c r="AU161" s="17" t="s">
        <v>85</v>
      </c>
    </row>
    <row r="162" spans="1:51" s="13" customFormat="1" ht="12">
      <c r="A162" s="13"/>
      <c r="B162" s="250"/>
      <c r="C162" s="251"/>
      <c r="D162" s="239" t="s">
        <v>273</v>
      </c>
      <c r="E162" s="252" t="s">
        <v>1</v>
      </c>
      <c r="F162" s="253" t="s">
        <v>922</v>
      </c>
      <c r="G162" s="251"/>
      <c r="H162" s="254">
        <v>91388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273</v>
      </c>
      <c r="AU162" s="260" t="s">
        <v>85</v>
      </c>
      <c r="AV162" s="13" t="s">
        <v>85</v>
      </c>
      <c r="AW162" s="13" t="s">
        <v>32</v>
      </c>
      <c r="AX162" s="13" t="s">
        <v>83</v>
      </c>
      <c r="AY162" s="260" t="s">
        <v>170</v>
      </c>
    </row>
    <row r="163" spans="1:65" s="2" customFormat="1" ht="21.75" customHeight="1">
      <c r="A163" s="38"/>
      <c r="B163" s="39"/>
      <c r="C163" s="226" t="s">
        <v>198</v>
      </c>
      <c r="D163" s="226" t="s">
        <v>173</v>
      </c>
      <c r="E163" s="227" t="s">
        <v>923</v>
      </c>
      <c r="F163" s="228" t="s">
        <v>924</v>
      </c>
      <c r="G163" s="229" t="s">
        <v>270</v>
      </c>
      <c r="H163" s="230">
        <v>45694</v>
      </c>
      <c r="I163" s="231"/>
      <c r="J163" s="232">
        <f>ROUND(I163*H163,2)</f>
        <v>0</v>
      </c>
      <c r="K163" s="228" t="s">
        <v>177</v>
      </c>
      <c r="L163" s="44"/>
      <c r="M163" s="233" t="s">
        <v>1</v>
      </c>
      <c r="N163" s="234" t="s">
        <v>41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188</v>
      </c>
      <c r="AT163" s="237" t="s">
        <v>173</v>
      </c>
      <c r="AU163" s="237" t="s">
        <v>85</v>
      </c>
      <c r="AY163" s="17" t="s">
        <v>170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188</v>
      </c>
      <c r="BM163" s="237" t="s">
        <v>925</v>
      </c>
    </row>
    <row r="164" spans="1:47" s="2" customFormat="1" ht="12">
      <c r="A164" s="38"/>
      <c r="B164" s="39"/>
      <c r="C164" s="40"/>
      <c r="D164" s="239" t="s">
        <v>180</v>
      </c>
      <c r="E164" s="40"/>
      <c r="F164" s="240" t="s">
        <v>926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180</v>
      </c>
      <c r="AU164" s="17" t="s">
        <v>85</v>
      </c>
    </row>
    <row r="165" spans="1:51" s="13" customFormat="1" ht="12">
      <c r="A165" s="13"/>
      <c r="B165" s="250"/>
      <c r="C165" s="251"/>
      <c r="D165" s="239" t="s">
        <v>273</v>
      </c>
      <c r="E165" s="252" t="s">
        <v>1</v>
      </c>
      <c r="F165" s="253" t="s">
        <v>859</v>
      </c>
      <c r="G165" s="251"/>
      <c r="H165" s="254">
        <v>45694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273</v>
      </c>
      <c r="AU165" s="260" t="s">
        <v>85</v>
      </c>
      <c r="AV165" s="13" t="s">
        <v>85</v>
      </c>
      <c r="AW165" s="13" t="s">
        <v>32</v>
      </c>
      <c r="AX165" s="13" t="s">
        <v>83</v>
      </c>
      <c r="AY165" s="260" t="s">
        <v>170</v>
      </c>
    </row>
    <row r="166" spans="1:65" s="2" customFormat="1" ht="21.75" customHeight="1">
      <c r="A166" s="38"/>
      <c r="B166" s="39"/>
      <c r="C166" s="226" t="s">
        <v>202</v>
      </c>
      <c r="D166" s="226" t="s">
        <v>173</v>
      </c>
      <c r="E166" s="227" t="s">
        <v>927</v>
      </c>
      <c r="F166" s="228" t="s">
        <v>928</v>
      </c>
      <c r="G166" s="229" t="s">
        <v>270</v>
      </c>
      <c r="H166" s="230">
        <v>45694</v>
      </c>
      <c r="I166" s="231"/>
      <c r="J166" s="232">
        <f>ROUND(I166*H166,2)</f>
        <v>0</v>
      </c>
      <c r="K166" s="228" t="s">
        <v>177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188</v>
      </c>
      <c r="AT166" s="237" t="s">
        <v>173</v>
      </c>
      <c r="AU166" s="237" t="s">
        <v>85</v>
      </c>
      <c r="AY166" s="17" t="s">
        <v>170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188</v>
      </c>
      <c r="BM166" s="237" t="s">
        <v>929</v>
      </c>
    </row>
    <row r="167" spans="1:47" s="2" customFormat="1" ht="12">
      <c r="A167" s="38"/>
      <c r="B167" s="39"/>
      <c r="C167" s="40"/>
      <c r="D167" s="239" t="s">
        <v>180</v>
      </c>
      <c r="E167" s="40"/>
      <c r="F167" s="240" t="s">
        <v>930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180</v>
      </c>
      <c r="AU167" s="17" t="s">
        <v>85</v>
      </c>
    </row>
    <row r="168" spans="1:51" s="13" customFormat="1" ht="12">
      <c r="A168" s="13"/>
      <c r="B168" s="250"/>
      <c r="C168" s="251"/>
      <c r="D168" s="239" t="s">
        <v>273</v>
      </c>
      <c r="E168" s="252" t="s">
        <v>1</v>
      </c>
      <c r="F168" s="253" t="s">
        <v>859</v>
      </c>
      <c r="G168" s="251"/>
      <c r="H168" s="254">
        <v>45694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273</v>
      </c>
      <c r="AU168" s="260" t="s">
        <v>85</v>
      </c>
      <c r="AV168" s="13" t="s">
        <v>85</v>
      </c>
      <c r="AW168" s="13" t="s">
        <v>32</v>
      </c>
      <c r="AX168" s="13" t="s">
        <v>83</v>
      </c>
      <c r="AY168" s="260" t="s">
        <v>170</v>
      </c>
    </row>
    <row r="169" spans="1:65" s="2" customFormat="1" ht="21.75" customHeight="1">
      <c r="A169" s="38"/>
      <c r="B169" s="39"/>
      <c r="C169" s="226" t="s">
        <v>207</v>
      </c>
      <c r="D169" s="226" t="s">
        <v>173</v>
      </c>
      <c r="E169" s="227" t="s">
        <v>931</v>
      </c>
      <c r="F169" s="228" t="s">
        <v>932</v>
      </c>
      <c r="G169" s="229" t="s">
        <v>933</v>
      </c>
      <c r="H169" s="230">
        <v>4.569</v>
      </c>
      <c r="I169" s="231"/>
      <c r="J169" s="232">
        <f>ROUND(I169*H169,2)</f>
        <v>0</v>
      </c>
      <c r="K169" s="228" t="s">
        <v>177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188</v>
      </c>
      <c r="AT169" s="237" t="s">
        <v>173</v>
      </c>
      <c r="AU169" s="237" t="s">
        <v>85</v>
      </c>
      <c r="AY169" s="17" t="s">
        <v>170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188</v>
      </c>
      <c r="BM169" s="237" t="s">
        <v>934</v>
      </c>
    </row>
    <row r="170" spans="1:47" s="2" customFormat="1" ht="12">
      <c r="A170" s="38"/>
      <c r="B170" s="39"/>
      <c r="C170" s="40"/>
      <c r="D170" s="239" t="s">
        <v>180</v>
      </c>
      <c r="E170" s="40"/>
      <c r="F170" s="240" t="s">
        <v>935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180</v>
      </c>
      <c r="AU170" s="17" t="s">
        <v>85</v>
      </c>
    </row>
    <row r="171" spans="1:51" s="13" customFormat="1" ht="12">
      <c r="A171" s="13"/>
      <c r="B171" s="250"/>
      <c r="C171" s="251"/>
      <c r="D171" s="239" t="s">
        <v>273</v>
      </c>
      <c r="E171" s="252" t="s">
        <v>1</v>
      </c>
      <c r="F171" s="253" t="s">
        <v>936</v>
      </c>
      <c r="G171" s="251"/>
      <c r="H171" s="254">
        <v>4.569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273</v>
      </c>
      <c r="AU171" s="260" t="s">
        <v>85</v>
      </c>
      <c r="AV171" s="13" t="s">
        <v>85</v>
      </c>
      <c r="AW171" s="13" t="s">
        <v>32</v>
      </c>
      <c r="AX171" s="13" t="s">
        <v>83</v>
      </c>
      <c r="AY171" s="260" t="s">
        <v>170</v>
      </c>
    </row>
    <row r="172" spans="1:65" s="2" customFormat="1" ht="16.5" customHeight="1">
      <c r="A172" s="38"/>
      <c r="B172" s="39"/>
      <c r="C172" s="282" t="s">
        <v>211</v>
      </c>
      <c r="D172" s="282" t="s">
        <v>328</v>
      </c>
      <c r="E172" s="283" t="s">
        <v>937</v>
      </c>
      <c r="F172" s="284" t="s">
        <v>938</v>
      </c>
      <c r="G172" s="285" t="s">
        <v>939</v>
      </c>
      <c r="H172" s="286">
        <v>137.07</v>
      </c>
      <c r="I172" s="287"/>
      <c r="J172" s="288">
        <f>ROUND(I172*H172,2)</f>
        <v>0</v>
      </c>
      <c r="K172" s="284" t="s">
        <v>177</v>
      </c>
      <c r="L172" s="289"/>
      <c r="M172" s="290" t="s">
        <v>1</v>
      </c>
      <c r="N172" s="291" t="s">
        <v>41</v>
      </c>
      <c r="O172" s="91"/>
      <c r="P172" s="235">
        <f>O172*H172</f>
        <v>0</v>
      </c>
      <c r="Q172" s="235">
        <v>0.001</v>
      </c>
      <c r="R172" s="235">
        <f>Q172*H172</f>
        <v>0.13707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207</v>
      </c>
      <c r="AT172" s="237" t="s">
        <v>328</v>
      </c>
      <c r="AU172" s="237" t="s">
        <v>85</v>
      </c>
      <c r="AY172" s="17" t="s">
        <v>170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188</v>
      </c>
      <c r="BM172" s="237" t="s">
        <v>940</v>
      </c>
    </row>
    <row r="173" spans="1:47" s="2" customFormat="1" ht="12">
      <c r="A173" s="38"/>
      <c r="B173" s="39"/>
      <c r="C173" s="40"/>
      <c r="D173" s="239" t="s">
        <v>180</v>
      </c>
      <c r="E173" s="40"/>
      <c r="F173" s="240" t="s">
        <v>938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180</v>
      </c>
      <c r="AU173" s="17" t="s">
        <v>85</v>
      </c>
    </row>
    <row r="174" spans="1:51" s="13" customFormat="1" ht="12">
      <c r="A174" s="13"/>
      <c r="B174" s="250"/>
      <c r="C174" s="251"/>
      <c r="D174" s="239" t="s">
        <v>273</v>
      </c>
      <c r="E174" s="251"/>
      <c r="F174" s="253" t="s">
        <v>941</v>
      </c>
      <c r="G174" s="251"/>
      <c r="H174" s="254">
        <v>137.07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273</v>
      </c>
      <c r="AU174" s="260" t="s">
        <v>85</v>
      </c>
      <c r="AV174" s="13" t="s">
        <v>85</v>
      </c>
      <c r="AW174" s="13" t="s">
        <v>4</v>
      </c>
      <c r="AX174" s="13" t="s">
        <v>83</v>
      </c>
      <c r="AY174" s="260" t="s">
        <v>170</v>
      </c>
    </row>
    <row r="175" spans="1:65" s="2" customFormat="1" ht="24.15" customHeight="1">
      <c r="A175" s="38"/>
      <c r="B175" s="39"/>
      <c r="C175" s="226" t="s">
        <v>216</v>
      </c>
      <c r="D175" s="226" t="s">
        <v>173</v>
      </c>
      <c r="E175" s="227" t="s">
        <v>942</v>
      </c>
      <c r="F175" s="228" t="s">
        <v>943</v>
      </c>
      <c r="G175" s="229" t="s">
        <v>469</v>
      </c>
      <c r="H175" s="230">
        <v>1499</v>
      </c>
      <c r="I175" s="231"/>
      <c r="J175" s="232">
        <f>ROUND(I175*H175,2)</f>
        <v>0</v>
      </c>
      <c r="K175" s="228" t="s">
        <v>191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188</v>
      </c>
      <c r="AT175" s="237" t="s">
        <v>173</v>
      </c>
      <c r="AU175" s="237" t="s">
        <v>85</v>
      </c>
      <c r="AY175" s="17" t="s">
        <v>170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188</v>
      </c>
      <c r="BM175" s="237" t="s">
        <v>944</v>
      </c>
    </row>
    <row r="176" spans="1:47" s="2" customFormat="1" ht="12">
      <c r="A176" s="38"/>
      <c r="B176" s="39"/>
      <c r="C176" s="40"/>
      <c r="D176" s="239" t="s">
        <v>180</v>
      </c>
      <c r="E176" s="40"/>
      <c r="F176" s="240" t="s">
        <v>945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180</v>
      </c>
      <c r="AU176" s="17" t="s">
        <v>85</v>
      </c>
    </row>
    <row r="177" spans="1:51" s="14" customFormat="1" ht="12">
      <c r="A177" s="14"/>
      <c r="B177" s="261"/>
      <c r="C177" s="262"/>
      <c r="D177" s="239" t="s">
        <v>273</v>
      </c>
      <c r="E177" s="263" t="s">
        <v>1</v>
      </c>
      <c r="F177" s="264" t="s">
        <v>946</v>
      </c>
      <c r="G177" s="262"/>
      <c r="H177" s="263" t="s">
        <v>1</v>
      </c>
      <c r="I177" s="265"/>
      <c r="J177" s="262"/>
      <c r="K177" s="262"/>
      <c r="L177" s="266"/>
      <c r="M177" s="267"/>
      <c r="N177" s="268"/>
      <c r="O177" s="268"/>
      <c r="P177" s="268"/>
      <c r="Q177" s="268"/>
      <c r="R177" s="268"/>
      <c r="S177" s="268"/>
      <c r="T177" s="26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0" t="s">
        <v>273</v>
      </c>
      <c r="AU177" s="270" t="s">
        <v>85</v>
      </c>
      <c r="AV177" s="14" t="s">
        <v>83</v>
      </c>
      <c r="AW177" s="14" t="s">
        <v>32</v>
      </c>
      <c r="AX177" s="14" t="s">
        <v>76</v>
      </c>
      <c r="AY177" s="270" t="s">
        <v>170</v>
      </c>
    </row>
    <row r="178" spans="1:51" s="14" customFormat="1" ht="12">
      <c r="A178" s="14"/>
      <c r="B178" s="261"/>
      <c r="C178" s="262"/>
      <c r="D178" s="239" t="s">
        <v>273</v>
      </c>
      <c r="E178" s="263" t="s">
        <v>1</v>
      </c>
      <c r="F178" s="264" t="s">
        <v>947</v>
      </c>
      <c r="G178" s="262"/>
      <c r="H178" s="263" t="s">
        <v>1</v>
      </c>
      <c r="I178" s="265"/>
      <c r="J178" s="262"/>
      <c r="K178" s="262"/>
      <c r="L178" s="266"/>
      <c r="M178" s="267"/>
      <c r="N178" s="268"/>
      <c r="O178" s="268"/>
      <c r="P178" s="268"/>
      <c r="Q178" s="268"/>
      <c r="R178" s="268"/>
      <c r="S178" s="268"/>
      <c r="T178" s="26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0" t="s">
        <v>273</v>
      </c>
      <c r="AU178" s="270" t="s">
        <v>85</v>
      </c>
      <c r="AV178" s="14" t="s">
        <v>83</v>
      </c>
      <c r="AW178" s="14" t="s">
        <v>32</v>
      </c>
      <c r="AX178" s="14" t="s">
        <v>76</v>
      </c>
      <c r="AY178" s="270" t="s">
        <v>170</v>
      </c>
    </row>
    <row r="179" spans="1:51" s="13" customFormat="1" ht="12">
      <c r="A179" s="13"/>
      <c r="B179" s="250"/>
      <c r="C179" s="251"/>
      <c r="D179" s="239" t="s">
        <v>273</v>
      </c>
      <c r="E179" s="252" t="s">
        <v>880</v>
      </c>
      <c r="F179" s="253" t="s">
        <v>881</v>
      </c>
      <c r="G179" s="251"/>
      <c r="H179" s="254">
        <v>1499</v>
      </c>
      <c r="I179" s="255"/>
      <c r="J179" s="251"/>
      <c r="K179" s="251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273</v>
      </c>
      <c r="AU179" s="260" t="s">
        <v>85</v>
      </c>
      <c r="AV179" s="13" t="s">
        <v>85</v>
      </c>
      <c r="AW179" s="13" t="s">
        <v>32</v>
      </c>
      <c r="AX179" s="13" t="s">
        <v>83</v>
      </c>
      <c r="AY179" s="260" t="s">
        <v>170</v>
      </c>
    </row>
    <row r="180" spans="1:65" s="2" customFormat="1" ht="16.5" customHeight="1">
      <c r="A180" s="38"/>
      <c r="B180" s="39"/>
      <c r="C180" s="282" t="s">
        <v>220</v>
      </c>
      <c r="D180" s="282" t="s">
        <v>328</v>
      </c>
      <c r="E180" s="283" t="s">
        <v>948</v>
      </c>
      <c r="F180" s="284" t="s">
        <v>949</v>
      </c>
      <c r="G180" s="285" t="s">
        <v>469</v>
      </c>
      <c r="H180" s="286">
        <v>1499</v>
      </c>
      <c r="I180" s="287"/>
      <c r="J180" s="288">
        <f>ROUND(I180*H180,2)</f>
        <v>0</v>
      </c>
      <c r="K180" s="284" t="s">
        <v>191</v>
      </c>
      <c r="L180" s="289"/>
      <c r="M180" s="290" t="s">
        <v>1</v>
      </c>
      <c r="N180" s="291" t="s">
        <v>41</v>
      </c>
      <c r="O180" s="91"/>
      <c r="P180" s="235">
        <f>O180*H180</f>
        <v>0</v>
      </c>
      <c r="Q180" s="235">
        <v>0.003</v>
      </c>
      <c r="R180" s="235">
        <f>Q180*H180</f>
        <v>4.497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207</v>
      </c>
      <c r="AT180" s="237" t="s">
        <v>328</v>
      </c>
      <c r="AU180" s="237" t="s">
        <v>85</v>
      </c>
      <c r="AY180" s="17" t="s">
        <v>170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188</v>
      </c>
      <c r="BM180" s="237" t="s">
        <v>950</v>
      </c>
    </row>
    <row r="181" spans="1:47" s="2" customFormat="1" ht="12">
      <c r="A181" s="38"/>
      <c r="B181" s="39"/>
      <c r="C181" s="40"/>
      <c r="D181" s="239" t="s">
        <v>180</v>
      </c>
      <c r="E181" s="40"/>
      <c r="F181" s="240" t="s">
        <v>949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180</v>
      </c>
      <c r="AU181" s="17" t="s">
        <v>85</v>
      </c>
    </row>
    <row r="182" spans="1:51" s="13" customFormat="1" ht="12">
      <c r="A182" s="13"/>
      <c r="B182" s="250"/>
      <c r="C182" s="251"/>
      <c r="D182" s="239" t="s">
        <v>273</v>
      </c>
      <c r="E182" s="252" t="s">
        <v>1</v>
      </c>
      <c r="F182" s="253" t="s">
        <v>880</v>
      </c>
      <c r="G182" s="251"/>
      <c r="H182" s="254">
        <v>1499</v>
      </c>
      <c r="I182" s="255"/>
      <c r="J182" s="251"/>
      <c r="K182" s="251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273</v>
      </c>
      <c r="AU182" s="260" t="s">
        <v>85</v>
      </c>
      <c r="AV182" s="13" t="s">
        <v>85</v>
      </c>
      <c r="AW182" s="13" t="s">
        <v>32</v>
      </c>
      <c r="AX182" s="13" t="s">
        <v>83</v>
      </c>
      <c r="AY182" s="260" t="s">
        <v>170</v>
      </c>
    </row>
    <row r="183" spans="1:65" s="2" customFormat="1" ht="21.75" customHeight="1">
      <c r="A183" s="38"/>
      <c r="B183" s="39"/>
      <c r="C183" s="226" t="s">
        <v>335</v>
      </c>
      <c r="D183" s="226" t="s">
        <v>173</v>
      </c>
      <c r="E183" s="227" t="s">
        <v>951</v>
      </c>
      <c r="F183" s="228" t="s">
        <v>952</v>
      </c>
      <c r="G183" s="229" t="s">
        <v>469</v>
      </c>
      <c r="H183" s="230">
        <v>552</v>
      </c>
      <c r="I183" s="231"/>
      <c r="J183" s="232">
        <f>ROUND(I183*H183,2)</f>
        <v>0</v>
      </c>
      <c r="K183" s="228" t="s">
        <v>191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188</v>
      </c>
      <c r="AT183" s="237" t="s">
        <v>173</v>
      </c>
      <c r="AU183" s="237" t="s">
        <v>85</v>
      </c>
      <c r="AY183" s="17" t="s">
        <v>170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188</v>
      </c>
      <c r="BM183" s="237" t="s">
        <v>953</v>
      </c>
    </row>
    <row r="184" spans="1:47" s="2" customFormat="1" ht="12">
      <c r="A184" s="38"/>
      <c r="B184" s="39"/>
      <c r="C184" s="40"/>
      <c r="D184" s="239" t="s">
        <v>180</v>
      </c>
      <c r="E184" s="40"/>
      <c r="F184" s="240" t="s">
        <v>954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180</v>
      </c>
      <c r="AU184" s="17" t="s">
        <v>85</v>
      </c>
    </row>
    <row r="185" spans="1:51" s="14" customFormat="1" ht="12">
      <c r="A185" s="14"/>
      <c r="B185" s="261"/>
      <c r="C185" s="262"/>
      <c r="D185" s="239" t="s">
        <v>273</v>
      </c>
      <c r="E185" s="263" t="s">
        <v>1</v>
      </c>
      <c r="F185" s="264" t="s">
        <v>955</v>
      </c>
      <c r="G185" s="262"/>
      <c r="H185" s="263" t="s">
        <v>1</v>
      </c>
      <c r="I185" s="265"/>
      <c r="J185" s="262"/>
      <c r="K185" s="262"/>
      <c r="L185" s="266"/>
      <c r="M185" s="267"/>
      <c r="N185" s="268"/>
      <c r="O185" s="268"/>
      <c r="P185" s="268"/>
      <c r="Q185" s="268"/>
      <c r="R185" s="268"/>
      <c r="S185" s="268"/>
      <c r="T185" s="26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0" t="s">
        <v>273</v>
      </c>
      <c r="AU185" s="270" t="s">
        <v>85</v>
      </c>
      <c r="AV185" s="14" t="s">
        <v>83</v>
      </c>
      <c r="AW185" s="14" t="s">
        <v>32</v>
      </c>
      <c r="AX185" s="14" t="s">
        <v>76</v>
      </c>
      <c r="AY185" s="270" t="s">
        <v>170</v>
      </c>
    </row>
    <row r="186" spans="1:51" s="14" customFormat="1" ht="12">
      <c r="A186" s="14"/>
      <c r="B186" s="261"/>
      <c r="C186" s="262"/>
      <c r="D186" s="239" t="s">
        <v>273</v>
      </c>
      <c r="E186" s="263" t="s">
        <v>1</v>
      </c>
      <c r="F186" s="264" t="s">
        <v>956</v>
      </c>
      <c r="G186" s="262"/>
      <c r="H186" s="263" t="s">
        <v>1</v>
      </c>
      <c r="I186" s="265"/>
      <c r="J186" s="262"/>
      <c r="K186" s="262"/>
      <c r="L186" s="266"/>
      <c r="M186" s="267"/>
      <c r="N186" s="268"/>
      <c r="O186" s="268"/>
      <c r="P186" s="268"/>
      <c r="Q186" s="268"/>
      <c r="R186" s="268"/>
      <c r="S186" s="268"/>
      <c r="T186" s="26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0" t="s">
        <v>273</v>
      </c>
      <c r="AU186" s="270" t="s">
        <v>85</v>
      </c>
      <c r="AV186" s="14" t="s">
        <v>83</v>
      </c>
      <c r="AW186" s="14" t="s">
        <v>32</v>
      </c>
      <c r="AX186" s="14" t="s">
        <v>76</v>
      </c>
      <c r="AY186" s="270" t="s">
        <v>170</v>
      </c>
    </row>
    <row r="187" spans="1:51" s="14" customFormat="1" ht="12">
      <c r="A187" s="14"/>
      <c r="B187" s="261"/>
      <c r="C187" s="262"/>
      <c r="D187" s="239" t="s">
        <v>273</v>
      </c>
      <c r="E187" s="263" t="s">
        <v>1</v>
      </c>
      <c r="F187" s="264" t="s">
        <v>957</v>
      </c>
      <c r="G187" s="262"/>
      <c r="H187" s="263" t="s">
        <v>1</v>
      </c>
      <c r="I187" s="265"/>
      <c r="J187" s="262"/>
      <c r="K187" s="262"/>
      <c r="L187" s="266"/>
      <c r="M187" s="267"/>
      <c r="N187" s="268"/>
      <c r="O187" s="268"/>
      <c r="P187" s="268"/>
      <c r="Q187" s="268"/>
      <c r="R187" s="268"/>
      <c r="S187" s="268"/>
      <c r="T187" s="26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0" t="s">
        <v>273</v>
      </c>
      <c r="AU187" s="270" t="s">
        <v>85</v>
      </c>
      <c r="AV187" s="14" t="s">
        <v>83</v>
      </c>
      <c r="AW187" s="14" t="s">
        <v>32</v>
      </c>
      <c r="AX187" s="14" t="s">
        <v>76</v>
      </c>
      <c r="AY187" s="270" t="s">
        <v>170</v>
      </c>
    </row>
    <row r="188" spans="1:51" s="13" customFormat="1" ht="12">
      <c r="A188" s="13"/>
      <c r="B188" s="250"/>
      <c r="C188" s="251"/>
      <c r="D188" s="239" t="s">
        <v>273</v>
      </c>
      <c r="E188" s="252" t="s">
        <v>878</v>
      </c>
      <c r="F188" s="253" t="s">
        <v>958</v>
      </c>
      <c r="G188" s="251"/>
      <c r="H188" s="254">
        <v>552</v>
      </c>
      <c r="I188" s="255"/>
      <c r="J188" s="251"/>
      <c r="K188" s="251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273</v>
      </c>
      <c r="AU188" s="260" t="s">
        <v>85</v>
      </c>
      <c r="AV188" s="13" t="s">
        <v>85</v>
      </c>
      <c r="AW188" s="13" t="s">
        <v>32</v>
      </c>
      <c r="AX188" s="13" t="s">
        <v>83</v>
      </c>
      <c r="AY188" s="260" t="s">
        <v>170</v>
      </c>
    </row>
    <row r="189" spans="1:65" s="2" customFormat="1" ht="16.5" customHeight="1">
      <c r="A189" s="38"/>
      <c r="B189" s="39"/>
      <c r="C189" s="282" t="s">
        <v>340</v>
      </c>
      <c r="D189" s="282" t="s">
        <v>328</v>
      </c>
      <c r="E189" s="283" t="s">
        <v>959</v>
      </c>
      <c r="F189" s="284" t="s">
        <v>960</v>
      </c>
      <c r="G189" s="285" t="s">
        <v>469</v>
      </c>
      <c r="H189" s="286">
        <v>71</v>
      </c>
      <c r="I189" s="287"/>
      <c r="J189" s="288">
        <f>ROUND(I189*H189,2)</f>
        <v>0</v>
      </c>
      <c r="K189" s="284" t="s">
        <v>191</v>
      </c>
      <c r="L189" s="289"/>
      <c r="M189" s="290" t="s">
        <v>1</v>
      </c>
      <c r="N189" s="291" t="s">
        <v>41</v>
      </c>
      <c r="O189" s="91"/>
      <c r="P189" s="235">
        <f>O189*H189</f>
        <v>0</v>
      </c>
      <c r="Q189" s="235">
        <v>0.04</v>
      </c>
      <c r="R189" s="235">
        <f>Q189*H189</f>
        <v>2.84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207</v>
      </c>
      <c r="AT189" s="237" t="s">
        <v>328</v>
      </c>
      <c r="AU189" s="237" t="s">
        <v>85</v>
      </c>
      <c r="AY189" s="17" t="s">
        <v>170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188</v>
      </c>
      <c r="BM189" s="237" t="s">
        <v>961</v>
      </c>
    </row>
    <row r="190" spans="1:47" s="2" customFormat="1" ht="12">
      <c r="A190" s="38"/>
      <c r="B190" s="39"/>
      <c r="C190" s="40"/>
      <c r="D190" s="239" t="s">
        <v>180</v>
      </c>
      <c r="E190" s="40"/>
      <c r="F190" s="240" t="s">
        <v>960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180</v>
      </c>
      <c r="AU190" s="17" t="s">
        <v>85</v>
      </c>
    </row>
    <row r="191" spans="1:51" s="13" customFormat="1" ht="12">
      <c r="A191" s="13"/>
      <c r="B191" s="250"/>
      <c r="C191" s="251"/>
      <c r="D191" s="239" t="s">
        <v>273</v>
      </c>
      <c r="E191" s="252" t="s">
        <v>861</v>
      </c>
      <c r="F191" s="253" t="s">
        <v>862</v>
      </c>
      <c r="G191" s="251"/>
      <c r="H191" s="254">
        <v>71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273</v>
      </c>
      <c r="AU191" s="260" t="s">
        <v>85</v>
      </c>
      <c r="AV191" s="13" t="s">
        <v>85</v>
      </c>
      <c r="AW191" s="13" t="s">
        <v>32</v>
      </c>
      <c r="AX191" s="13" t="s">
        <v>83</v>
      </c>
      <c r="AY191" s="260" t="s">
        <v>170</v>
      </c>
    </row>
    <row r="192" spans="1:65" s="2" customFormat="1" ht="16.5" customHeight="1">
      <c r="A192" s="38"/>
      <c r="B192" s="39"/>
      <c r="C192" s="282" t="s">
        <v>347</v>
      </c>
      <c r="D192" s="282" t="s">
        <v>328</v>
      </c>
      <c r="E192" s="283" t="s">
        <v>962</v>
      </c>
      <c r="F192" s="284" t="s">
        <v>963</v>
      </c>
      <c r="G192" s="285" t="s">
        <v>469</v>
      </c>
      <c r="H192" s="286">
        <v>71</v>
      </c>
      <c r="I192" s="287"/>
      <c r="J192" s="288">
        <f>ROUND(I192*H192,2)</f>
        <v>0</v>
      </c>
      <c r="K192" s="284" t="s">
        <v>191</v>
      </c>
      <c r="L192" s="289"/>
      <c r="M192" s="290" t="s">
        <v>1</v>
      </c>
      <c r="N192" s="291" t="s">
        <v>41</v>
      </c>
      <c r="O192" s="91"/>
      <c r="P192" s="235">
        <f>O192*H192</f>
        <v>0</v>
      </c>
      <c r="Q192" s="235">
        <v>0.04</v>
      </c>
      <c r="R192" s="235">
        <f>Q192*H192</f>
        <v>2.84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207</v>
      </c>
      <c r="AT192" s="237" t="s">
        <v>328</v>
      </c>
      <c r="AU192" s="237" t="s">
        <v>85</v>
      </c>
      <c r="AY192" s="17" t="s">
        <v>170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188</v>
      </c>
      <c r="BM192" s="237" t="s">
        <v>964</v>
      </c>
    </row>
    <row r="193" spans="1:47" s="2" customFormat="1" ht="12">
      <c r="A193" s="38"/>
      <c r="B193" s="39"/>
      <c r="C193" s="40"/>
      <c r="D193" s="239" t="s">
        <v>180</v>
      </c>
      <c r="E193" s="40"/>
      <c r="F193" s="240" t="s">
        <v>963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180</v>
      </c>
      <c r="AU193" s="17" t="s">
        <v>85</v>
      </c>
    </row>
    <row r="194" spans="1:51" s="13" customFormat="1" ht="12">
      <c r="A194" s="13"/>
      <c r="B194" s="250"/>
      <c r="C194" s="251"/>
      <c r="D194" s="239" t="s">
        <v>273</v>
      </c>
      <c r="E194" s="252" t="s">
        <v>863</v>
      </c>
      <c r="F194" s="253" t="s">
        <v>862</v>
      </c>
      <c r="G194" s="251"/>
      <c r="H194" s="254">
        <v>71</v>
      </c>
      <c r="I194" s="255"/>
      <c r="J194" s="251"/>
      <c r="K194" s="251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273</v>
      </c>
      <c r="AU194" s="260" t="s">
        <v>85</v>
      </c>
      <c r="AV194" s="13" t="s">
        <v>85</v>
      </c>
      <c r="AW194" s="13" t="s">
        <v>32</v>
      </c>
      <c r="AX194" s="13" t="s">
        <v>83</v>
      </c>
      <c r="AY194" s="260" t="s">
        <v>170</v>
      </c>
    </row>
    <row r="195" spans="1:65" s="2" customFormat="1" ht="16.5" customHeight="1">
      <c r="A195" s="38"/>
      <c r="B195" s="39"/>
      <c r="C195" s="282" t="s">
        <v>8</v>
      </c>
      <c r="D195" s="282" t="s">
        <v>328</v>
      </c>
      <c r="E195" s="283" t="s">
        <v>965</v>
      </c>
      <c r="F195" s="284" t="s">
        <v>966</v>
      </c>
      <c r="G195" s="285" t="s">
        <v>469</v>
      </c>
      <c r="H195" s="286">
        <v>48</v>
      </c>
      <c r="I195" s="287"/>
      <c r="J195" s="288">
        <f>ROUND(I195*H195,2)</f>
        <v>0</v>
      </c>
      <c r="K195" s="284" t="s">
        <v>191</v>
      </c>
      <c r="L195" s="289"/>
      <c r="M195" s="290" t="s">
        <v>1</v>
      </c>
      <c r="N195" s="291" t="s">
        <v>41</v>
      </c>
      <c r="O195" s="91"/>
      <c r="P195" s="235">
        <f>O195*H195</f>
        <v>0</v>
      </c>
      <c r="Q195" s="235">
        <v>0.04</v>
      </c>
      <c r="R195" s="235">
        <f>Q195*H195</f>
        <v>1.92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207</v>
      </c>
      <c r="AT195" s="237" t="s">
        <v>328</v>
      </c>
      <c r="AU195" s="237" t="s">
        <v>85</v>
      </c>
      <c r="AY195" s="17" t="s">
        <v>170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188</v>
      </c>
      <c r="BM195" s="237" t="s">
        <v>967</v>
      </c>
    </row>
    <row r="196" spans="1:47" s="2" customFormat="1" ht="12">
      <c r="A196" s="38"/>
      <c r="B196" s="39"/>
      <c r="C196" s="40"/>
      <c r="D196" s="239" t="s">
        <v>180</v>
      </c>
      <c r="E196" s="40"/>
      <c r="F196" s="240" t="s">
        <v>966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180</v>
      </c>
      <c r="AU196" s="17" t="s">
        <v>85</v>
      </c>
    </row>
    <row r="197" spans="1:51" s="13" customFormat="1" ht="12">
      <c r="A197" s="13"/>
      <c r="B197" s="250"/>
      <c r="C197" s="251"/>
      <c r="D197" s="239" t="s">
        <v>273</v>
      </c>
      <c r="E197" s="252" t="s">
        <v>864</v>
      </c>
      <c r="F197" s="253" t="s">
        <v>536</v>
      </c>
      <c r="G197" s="251"/>
      <c r="H197" s="254">
        <v>48</v>
      </c>
      <c r="I197" s="255"/>
      <c r="J197" s="251"/>
      <c r="K197" s="251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273</v>
      </c>
      <c r="AU197" s="260" t="s">
        <v>85</v>
      </c>
      <c r="AV197" s="13" t="s">
        <v>85</v>
      </c>
      <c r="AW197" s="13" t="s">
        <v>32</v>
      </c>
      <c r="AX197" s="13" t="s">
        <v>83</v>
      </c>
      <c r="AY197" s="260" t="s">
        <v>170</v>
      </c>
    </row>
    <row r="198" spans="1:65" s="2" customFormat="1" ht="16.5" customHeight="1">
      <c r="A198" s="38"/>
      <c r="B198" s="39"/>
      <c r="C198" s="282" t="s">
        <v>358</v>
      </c>
      <c r="D198" s="282" t="s">
        <v>328</v>
      </c>
      <c r="E198" s="283" t="s">
        <v>968</v>
      </c>
      <c r="F198" s="284" t="s">
        <v>969</v>
      </c>
      <c r="G198" s="285" t="s">
        <v>469</v>
      </c>
      <c r="H198" s="286">
        <v>48</v>
      </c>
      <c r="I198" s="287"/>
      <c r="J198" s="288">
        <f>ROUND(I198*H198,2)</f>
        <v>0</v>
      </c>
      <c r="K198" s="284" t="s">
        <v>191</v>
      </c>
      <c r="L198" s="289"/>
      <c r="M198" s="290" t="s">
        <v>1</v>
      </c>
      <c r="N198" s="291" t="s">
        <v>41</v>
      </c>
      <c r="O198" s="91"/>
      <c r="P198" s="235">
        <f>O198*H198</f>
        <v>0</v>
      </c>
      <c r="Q198" s="235">
        <v>0.04</v>
      </c>
      <c r="R198" s="235">
        <f>Q198*H198</f>
        <v>1.92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207</v>
      </c>
      <c r="AT198" s="237" t="s">
        <v>328</v>
      </c>
      <c r="AU198" s="237" t="s">
        <v>85</v>
      </c>
      <c r="AY198" s="17" t="s">
        <v>170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188</v>
      </c>
      <c r="BM198" s="237" t="s">
        <v>970</v>
      </c>
    </row>
    <row r="199" spans="1:47" s="2" customFormat="1" ht="12">
      <c r="A199" s="38"/>
      <c r="B199" s="39"/>
      <c r="C199" s="40"/>
      <c r="D199" s="239" t="s">
        <v>180</v>
      </c>
      <c r="E199" s="40"/>
      <c r="F199" s="240" t="s">
        <v>969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180</v>
      </c>
      <c r="AU199" s="17" t="s">
        <v>85</v>
      </c>
    </row>
    <row r="200" spans="1:51" s="13" customFormat="1" ht="12">
      <c r="A200" s="13"/>
      <c r="B200" s="250"/>
      <c r="C200" s="251"/>
      <c r="D200" s="239" t="s">
        <v>273</v>
      </c>
      <c r="E200" s="252" t="s">
        <v>865</v>
      </c>
      <c r="F200" s="253" t="s">
        <v>536</v>
      </c>
      <c r="G200" s="251"/>
      <c r="H200" s="254">
        <v>48</v>
      </c>
      <c r="I200" s="255"/>
      <c r="J200" s="251"/>
      <c r="K200" s="251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273</v>
      </c>
      <c r="AU200" s="260" t="s">
        <v>85</v>
      </c>
      <c r="AV200" s="13" t="s">
        <v>85</v>
      </c>
      <c r="AW200" s="13" t="s">
        <v>32</v>
      </c>
      <c r="AX200" s="13" t="s">
        <v>83</v>
      </c>
      <c r="AY200" s="260" t="s">
        <v>170</v>
      </c>
    </row>
    <row r="201" spans="1:65" s="2" customFormat="1" ht="16.5" customHeight="1">
      <c r="A201" s="38"/>
      <c r="B201" s="39"/>
      <c r="C201" s="282" t="s">
        <v>363</v>
      </c>
      <c r="D201" s="282" t="s">
        <v>328</v>
      </c>
      <c r="E201" s="283" t="s">
        <v>971</v>
      </c>
      <c r="F201" s="284" t="s">
        <v>972</v>
      </c>
      <c r="G201" s="285" t="s">
        <v>469</v>
      </c>
      <c r="H201" s="286">
        <v>63</v>
      </c>
      <c r="I201" s="287"/>
      <c r="J201" s="288">
        <f>ROUND(I201*H201,2)</f>
        <v>0</v>
      </c>
      <c r="K201" s="284" t="s">
        <v>191</v>
      </c>
      <c r="L201" s="289"/>
      <c r="M201" s="290" t="s">
        <v>1</v>
      </c>
      <c r="N201" s="291" t="s">
        <v>41</v>
      </c>
      <c r="O201" s="91"/>
      <c r="P201" s="235">
        <f>O201*H201</f>
        <v>0</v>
      </c>
      <c r="Q201" s="235">
        <v>0.04</v>
      </c>
      <c r="R201" s="235">
        <f>Q201*H201</f>
        <v>2.52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207</v>
      </c>
      <c r="AT201" s="237" t="s">
        <v>328</v>
      </c>
      <c r="AU201" s="237" t="s">
        <v>85</v>
      </c>
      <c r="AY201" s="17" t="s">
        <v>170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188</v>
      </c>
      <c r="BM201" s="237" t="s">
        <v>973</v>
      </c>
    </row>
    <row r="202" spans="1:47" s="2" customFormat="1" ht="12">
      <c r="A202" s="38"/>
      <c r="B202" s="39"/>
      <c r="C202" s="40"/>
      <c r="D202" s="239" t="s">
        <v>180</v>
      </c>
      <c r="E202" s="40"/>
      <c r="F202" s="240" t="s">
        <v>972</v>
      </c>
      <c r="G202" s="40"/>
      <c r="H202" s="40"/>
      <c r="I202" s="241"/>
      <c r="J202" s="40"/>
      <c r="K202" s="40"/>
      <c r="L202" s="44"/>
      <c r="M202" s="242"/>
      <c r="N202" s="24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180</v>
      </c>
      <c r="AU202" s="17" t="s">
        <v>85</v>
      </c>
    </row>
    <row r="203" spans="1:51" s="13" customFormat="1" ht="12">
      <c r="A203" s="13"/>
      <c r="B203" s="250"/>
      <c r="C203" s="251"/>
      <c r="D203" s="239" t="s">
        <v>273</v>
      </c>
      <c r="E203" s="252" t="s">
        <v>866</v>
      </c>
      <c r="F203" s="253" t="s">
        <v>867</v>
      </c>
      <c r="G203" s="251"/>
      <c r="H203" s="254">
        <v>63</v>
      </c>
      <c r="I203" s="255"/>
      <c r="J203" s="251"/>
      <c r="K203" s="251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273</v>
      </c>
      <c r="AU203" s="260" t="s">
        <v>85</v>
      </c>
      <c r="AV203" s="13" t="s">
        <v>85</v>
      </c>
      <c r="AW203" s="13" t="s">
        <v>32</v>
      </c>
      <c r="AX203" s="13" t="s">
        <v>83</v>
      </c>
      <c r="AY203" s="260" t="s">
        <v>170</v>
      </c>
    </row>
    <row r="204" spans="1:65" s="2" customFormat="1" ht="16.5" customHeight="1">
      <c r="A204" s="38"/>
      <c r="B204" s="39"/>
      <c r="C204" s="282" t="s">
        <v>370</v>
      </c>
      <c r="D204" s="282" t="s">
        <v>328</v>
      </c>
      <c r="E204" s="283" t="s">
        <v>974</v>
      </c>
      <c r="F204" s="284" t="s">
        <v>975</v>
      </c>
      <c r="G204" s="285" t="s">
        <v>469</v>
      </c>
      <c r="H204" s="286">
        <v>62</v>
      </c>
      <c r="I204" s="287"/>
      <c r="J204" s="288">
        <f>ROUND(I204*H204,2)</f>
        <v>0</v>
      </c>
      <c r="K204" s="284" t="s">
        <v>191</v>
      </c>
      <c r="L204" s="289"/>
      <c r="M204" s="290" t="s">
        <v>1</v>
      </c>
      <c r="N204" s="291" t="s">
        <v>41</v>
      </c>
      <c r="O204" s="91"/>
      <c r="P204" s="235">
        <f>O204*H204</f>
        <v>0</v>
      </c>
      <c r="Q204" s="235">
        <v>0.04</v>
      </c>
      <c r="R204" s="235">
        <f>Q204*H204</f>
        <v>2.48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207</v>
      </c>
      <c r="AT204" s="237" t="s">
        <v>328</v>
      </c>
      <c r="AU204" s="237" t="s">
        <v>85</v>
      </c>
      <c r="AY204" s="17" t="s">
        <v>170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188</v>
      </c>
      <c r="BM204" s="237" t="s">
        <v>976</v>
      </c>
    </row>
    <row r="205" spans="1:47" s="2" customFormat="1" ht="12">
      <c r="A205" s="38"/>
      <c r="B205" s="39"/>
      <c r="C205" s="40"/>
      <c r="D205" s="239" t="s">
        <v>180</v>
      </c>
      <c r="E205" s="40"/>
      <c r="F205" s="240" t="s">
        <v>975</v>
      </c>
      <c r="G205" s="40"/>
      <c r="H205" s="40"/>
      <c r="I205" s="241"/>
      <c r="J205" s="40"/>
      <c r="K205" s="40"/>
      <c r="L205" s="44"/>
      <c r="M205" s="242"/>
      <c r="N205" s="24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180</v>
      </c>
      <c r="AU205" s="17" t="s">
        <v>85</v>
      </c>
    </row>
    <row r="206" spans="1:51" s="13" customFormat="1" ht="12">
      <c r="A206" s="13"/>
      <c r="B206" s="250"/>
      <c r="C206" s="251"/>
      <c r="D206" s="239" t="s">
        <v>273</v>
      </c>
      <c r="E206" s="252" t="s">
        <v>868</v>
      </c>
      <c r="F206" s="253" t="s">
        <v>869</v>
      </c>
      <c r="G206" s="251"/>
      <c r="H206" s="254">
        <v>62</v>
      </c>
      <c r="I206" s="255"/>
      <c r="J206" s="251"/>
      <c r="K206" s="251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273</v>
      </c>
      <c r="AU206" s="260" t="s">
        <v>85</v>
      </c>
      <c r="AV206" s="13" t="s">
        <v>85</v>
      </c>
      <c r="AW206" s="13" t="s">
        <v>32</v>
      </c>
      <c r="AX206" s="13" t="s">
        <v>83</v>
      </c>
      <c r="AY206" s="260" t="s">
        <v>170</v>
      </c>
    </row>
    <row r="207" spans="1:65" s="2" customFormat="1" ht="16.5" customHeight="1">
      <c r="A207" s="38"/>
      <c r="B207" s="39"/>
      <c r="C207" s="282" t="s">
        <v>376</v>
      </c>
      <c r="D207" s="282" t="s">
        <v>328</v>
      </c>
      <c r="E207" s="283" t="s">
        <v>977</v>
      </c>
      <c r="F207" s="284" t="s">
        <v>978</v>
      </c>
      <c r="G207" s="285" t="s">
        <v>469</v>
      </c>
      <c r="H207" s="286">
        <v>62</v>
      </c>
      <c r="I207" s="287"/>
      <c r="J207" s="288">
        <f>ROUND(I207*H207,2)</f>
        <v>0</v>
      </c>
      <c r="K207" s="284" t="s">
        <v>191</v>
      </c>
      <c r="L207" s="289"/>
      <c r="M207" s="290" t="s">
        <v>1</v>
      </c>
      <c r="N207" s="291" t="s">
        <v>41</v>
      </c>
      <c r="O207" s="91"/>
      <c r="P207" s="235">
        <f>O207*H207</f>
        <v>0</v>
      </c>
      <c r="Q207" s="235">
        <v>0.04</v>
      </c>
      <c r="R207" s="235">
        <f>Q207*H207</f>
        <v>2.48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207</v>
      </c>
      <c r="AT207" s="237" t="s">
        <v>328</v>
      </c>
      <c r="AU207" s="237" t="s">
        <v>85</v>
      </c>
      <c r="AY207" s="17" t="s">
        <v>170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83</v>
      </c>
      <c r="BK207" s="238">
        <f>ROUND(I207*H207,2)</f>
        <v>0</v>
      </c>
      <c r="BL207" s="17" t="s">
        <v>188</v>
      </c>
      <c r="BM207" s="237" t="s">
        <v>979</v>
      </c>
    </row>
    <row r="208" spans="1:47" s="2" customFormat="1" ht="12">
      <c r="A208" s="38"/>
      <c r="B208" s="39"/>
      <c r="C208" s="40"/>
      <c r="D208" s="239" t="s">
        <v>180</v>
      </c>
      <c r="E208" s="40"/>
      <c r="F208" s="240" t="s">
        <v>978</v>
      </c>
      <c r="G208" s="40"/>
      <c r="H208" s="40"/>
      <c r="I208" s="241"/>
      <c r="J208" s="40"/>
      <c r="K208" s="40"/>
      <c r="L208" s="44"/>
      <c r="M208" s="242"/>
      <c r="N208" s="243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180</v>
      </c>
      <c r="AU208" s="17" t="s">
        <v>85</v>
      </c>
    </row>
    <row r="209" spans="1:51" s="13" customFormat="1" ht="12">
      <c r="A209" s="13"/>
      <c r="B209" s="250"/>
      <c r="C209" s="251"/>
      <c r="D209" s="239" t="s">
        <v>273</v>
      </c>
      <c r="E209" s="252" t="s">
        <v>870</v>
      </c>
      <c r="F209" s="253" t="s">
        <v>869</v>
      </c>
      <c r="G209" s="251"/>
      <c r="H209" s="254">
        <v>62</v>
      </c>
      <c r="I209" s="255"/>
      <c r="J209" s="251"/>
      <c r="K209" s="251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273</v>
      </c>
      <c r="AU209" s="260" t="s">
        <v>85</v>
      </c>
      <c r="AV209" s="13" t="s">
        <v>85</v>
      </c>
      <c r="AW209" s="13" t="s">
        <v>32</v>
      </c>
      <c r="AX209" s="13" t="s">
        <v>83</v>
      </c>
      <c r="AY209" s="260" t="s">
        <v>170</v>
      </c>
    </row>
    <row r="210" spans="1:65" s="2" customFormat="1" ht="16.5" customHeight="1">
      <c r="A210" s="38"/>
      <c r="B210" s="39"/>
      <c r="C210" s="282" t="s">
        <v>382</v>
      </c>
      <c r="D210" s="282" t="s">
        <v>328</v>
      </c>
      <c r="E210" s="283" t="s">
        <v>980</v>
      </c>
      <c r="F210" s="284" t="s">
        <v>981</v>
      </c>
      <c r="G210" s="285" t="s">
        <v>469</v>
      </c>
      <c r="H210" s="286">
        <v>63</v>
      </c>
      <c r="I210" s="287"/>
      <c r="J210" s="288">
        <f>ROUND(I210*H210,2)</f>
        <v>0</v>
      </c>
      <c r="K210" s="284" t="s">
        <v>191</v>
      </c>
      <c r="L210" s="289"/>
      <c r="M210" s="290" t="s">
        <v>1</v>
      </c>
      <c r="N210" s="291" t="s">
        <v>41</v>
      </c>
      <c r="O210" s="91"/>
      <c r="P210" s="235">
        <f>O210*H210</f>
        <v>0</v>
      </c>
      <c r="Q210" s="235">
        <v>0.04</v>
      </c>
      <c r="R210" s="235">
        <f>Q210*H210</f>
        <v>2.52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207</v>
      </c>
      <c r="AT210" s="237" t="s">
        <v>328</v>
      </c>
      <c r="AU210" s="237" t="s">
        <v>85</v>
      </c>
      <c r="AY210" s="17" t="s">
        <v>170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83</v>
      </c>
      <c r="BK210" s="238">
        <f>ROUND(I210*H210,2)</f>
        <v>0</v>
      </c>
      <c r="BL210" s="17" t="s">
        <v>188</v>
      </c>
      <c r="BM210" s="237" t="s">
        <v>982</v>
      </c>
    </row>
    <row r="211" spans="1:47" s="2" customFormat="1" ht="12">
      <c r="A211" s="38"/>
      <c r="B211" s="39"/>
      <c r="C211" s="40"/>
      <c r="D211" s="239" t="s">
        <v>180</v>
      </c>
      <c r="E211" s="40"/>
      <c r="F211" s="240" t="s">
        <v>981</v>
      </c>
      <c r="G211" s="40"/>
      <c r="H211" s="40"/>
      <c r="I211" s="241"/>
      <c r="J211" s="40"/>
      <c r="K211" s="40"/>
      <c r="L211" s="44"/>
      <c r="M211" s="242"/>
      <c r="N211" s="24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180</v>
      </c>
      <c r="AU211" s="17" t="s">
        <v>85</v>
      </c>
    </row>
    <row r="212" spans="1:51" s="13" customFormat="1" ht="12">
      <c r="A212" s="13"/>
      <c r="B212" s="250"/>
      <c r="C212" s="251"/>
      <c r="D212" s="239" t="s">
        <v>273</v>
      </c>
      <c r="E212" s="252" t="s">
        <v>871</v>
      </c>
      <c r="F212" s="253" t="s">
        <v>867</v>
      </c>
      <c r="G212" s="251"/>
      <c r="H212" s="254">
        <v>63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273</v>
      </c>
      <c r="AU212" s="260" t="s">
        <v>85</v>
      </c>
      <c r="AV212" s="13" t="s">
        <v>85</v>
      </c>
      <c r="AW212" s="13" t="s">
        <v>32</v>
      </c>
      <c r="AX212" s="13" t="s">
        <v>83</v>
      </c>
      <c r="AY212" s="260" t="s">
        <v>170</v>
      </c>
    </row>
    <row r="213" spans="1:65" s="2" customFormat="1" ht="16.5" customHeight="1">
      <c r="A213" s="38"/>
      <c r="B213" s="39"/>
      <c r="C213" s="282" t="s">
        <v>7</v>
      </c>
      <c r="D213" s="282" t="s">
        <v>328</v>
      </c>
      <c r="E213" s="283" t="s">
        <v>983</v>
      </c>
      <c r="F213" s="284" t="s">
        <v>984</v>
      </c>
      <c r="G213" s="285" t="s">
        <v>469</v>
      </c>
      <c r="H213" s="286">
        <v>30</v>
      </c>
      <c r="I213" s="287"/>
      <c r="J213" s="288">
        <f>ROUND(I213*H213,2)</f>
        <v>0</v>
      </c>
      <c r="K213" s="284" t="s">
        <v>191</v>
      </c>
      <c r="L213" s="289"/>
      <c r="M213" s="290" t="s">
        <v>1</v>
      </c>
      <c r="N213" s="291" t="s">
        <v>41</v>
      </c>
      <c r="O213" s="91"/>
      <c r="P213" s="235">
        <f>O213*H213</f>
        <v>0</v>
      </c>
      <c r="Q213" s="235">
        <v>0.04</v>
      </c>
      <c r="R213" s="235">
        <f>Q213*H213</f>
        <v>1.2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207</v>
      </c>
      <c r="AT213" s="237" t="s">
        <v>328</v>
      </c>
      <c r="AU213" s="237" t="s">
        <v>85</v>
      </c>
      <c r="AY213" s="17" t="s">
        <v>170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83</v>
      </c>
      <c r="BK213" s="238">
        <f>ROUND(I213*H213,2)</f>
        <v>0</v>
      </c>
      <c r="BL213" s="17" t="s">
        <v>188</v>
      </c>
      <c r="BM213" s="237" t="s">
        <v>985</v>
      </c>
    </row>
    <row r="214" spans="1:47" s="2" customFormat="1" ht="12">
      <c r="A214" s="38"/>
      <c r="B214" s="39"/>
      <c r="C214" s="40"/>
      <c r="D214" s="239" t="s">
        <v>180</v>
      </c>
      <c r="E214" s="40"/>
      <c r="F214" s="240" t="s">
        <v>984</v>
      </c>
      <c r="G214" s="40"/>
      <c r="H214" s="40"/>
      <c r="I214" s="241"/>
      <c r="J214" s="40"/>
      <c r="K214" s="40"/>
      <c r="L214" s="44"/>
      <c r="M214" s="242"/>
      <c r="N214" s="24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180</v>
      </c>
      <c r="AU214" s="17" t="s">
        <v>85</v>
      </c>
    </row>
    <row r="215" spans="1:51" s="13" customFormat="1" ht="12">
      <c r="A215" s="13"/>
      <c r="B215" s="250"/>
      <c r="C215" s="251"/>
      <c r="D215" s="239" t="s">
        <v>273</v>
      </c>
      <c r="E215" s="252" t="s">
        <v>873</v>
      </c>
      <c r="F215" s="253" t="s">
        <v>442</v>
      </c>
      <c r="G215" s="251"/>
      <c r="H215" s="254">
        <v>30</v>
      </c>
      <c r="I215" s="255"/>
      <c r="J215" s="251"/>
      <c r="K215" s="251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273</v>
      </c>
      <c r="AU215" s="260" t="s">
        <v>85</v>
      </c>
      <c r="AV215" s="13" t="s">
        <v>85</v>
      </c>
      <c r="AW215" s="13" t="s">
        <v>32</v>
      </c>
      <c r="AX215" s="13" t="s">
        <v>83</v>
      </c>
      <c r="AY215" s="260" t="s">
        <v>170</v>
      </c>
    </row>
    <row r="216" spans="1:65" s="2" customFormat="1" ht="16.5" customHeight="1">
      <c r="A216" s="38"/>
      <c r="B216" s="39"/>
      <c r="C216" s="282" t="s">
        <v>393</v>
      </c>
      <c r="D216" s="282" t="s">
        <v>328</v>
      </c>
      <c r="E216" s="283" t="s">
        <v>986</v>
      </c>
      <c r="F216" s="284" t="s">
        <v>987</v>
      </c>
      <c r="G216" s="285" t="s">
        <v>469</v>
      </c>
      <c r="H216" s="286">
        <v>11</v>
      </c>
      <c r="I216" s="287"/>
      <c r="J216" s="288">
        <f>ROUND(I216*H216,2)</f>
        <v>0</v>
      </c>
      <c r="K216" s="284" t="s">
        <v>191</v>
      </c>
      <c r="L216" s="289"/>
      <c r="M216" s="290" t="s">
        <v>1</v>
      </c>
      <c r="N216" s="291" t="s">
        <v>41</v>
      </c>
      <c r="O216" s="91"/>
      <c r="P216" s="235">
        <f>O216*H216</f>
        <v>0</v>
      </c>
      <c r="Q216" s="235">
        <v>0.04</v>
      </c>
      <c r="R216" s="235">
        <f>Q216*H216</f>
        <v>0.44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207</v>
      </c>
      <c r="AT216" s="237" t="s">
        <v>328</v>
      </c>
      <c r="AU216" s="237" t="s">
        <v>85</v>
      </c>
      <c r="AY216" s="17" t="s">
        <v>170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83</v>
      </c>
      <c r="BK216" s="238">
        <f>ROUND(I216*H216,2)</f>
        <v>0</v>
      </c>
      <c r="BL216" s="17" t="s">
        <v>188</v>
      </c>
      <c r="BM216" s="237" t="s">
        <v>988</v>
      </c>
    </row>
    <row r="217" spans="1:47" s="2" customFormat="1" ht="12">
      <c r="A217" s="38"/>
      <c r="B217" s="39"/>
      <c r="C217" s="40"/>
      <c r="D217" s="239" t="s">
        <v>180</v>
      </c>
      <c r="E217" s="40"/>
      <c r="F217" s="240" t="s">
        <v>987</v>
      </c>
      <c r="G217" s="40"/>
      <c r="H217" s="40"/>
      <c r="I217" s="241"/>
      <c r="J217" s="40"/>
      <c r="K217" s="40"/>
      <c r="L217" s="44"/>
      <c r="M217" s="242"/>
      <c r="N217" s="243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180</v>
      </c>
      <c r="AU217" s="17" t="s">
        <v>85</v>
      </c>
    </row>
    <row r="218" spans="1:51" s="13" customFormat="1" ht="12">
      <c r="A218" s="13"/>
      <c r="B218" s="250"/>
      <c r="C218" s="251"/>
      <c r="D218" s="239" t="s">
        <v>273</v>
      </c>
      <c r="E218" s="252" t="s">
        <v>874</v>
      </c>
      <c r="F218" s="253" t="s">
        <v>220</v>
      </c>
      <c r="G218" s="251"/>
      <c r="H218" s="254">
        <v>11</v>
      </c>
      <c r="I218" s="255"/>
      <c r="J218" s="251"/>
      <c r="K218" s="251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273</v>
      </c>
      <c r="AU218" s="260" t="s">
        <v>85</v>
      </c>
      <c r="AV218" s="13" t="s">
        <v>85</v>
      </c>
      <c r="AW218" s="13" t="s">
        <v>32</v>
      </c>
      <c r="AX218" s="13" t="s">
        <v>83</v>
      </c>
      <c r="AY218" s="260" t="s">
        <v>170</v>
      </c>
    </row>
    <row r="219" spans="1:65" s="2" customFormat="1" ht="16.5" customHeight="1">
      <c r="A219" s="38"/>
      <c r="B219" s="39"/>
      <c r="C219" s="282" t="s">
        <v>397</v>
      </c>
      <c r="D219" s="282" t="s">
        <v>328</v>
      </c>
      <c r="E219" s="283" t="s">
        <v>989</v>
      </c>
      <c r="F219" s="284" t="s">
        <v>990</v>
      </c>
      <c r="G219" s="285" t="s">
        <v>469</v>
      </c>
      <c r="H219" s="286">
        <v>10</v>
      </c>
      <c r="I219" s="287"/>
      <c r="J219" s="288">
        <f>ROUND(I219*H219,2)</f>
        <v>0</v>
      </c>
      <c r="K219" s="284" t="s">
        <v>191</v>
      </c>
      <c r="L219" s="289"/>
      <c r="M219" s="290" t="s">
        <v>1</v>
      </c>
      <c r="N219" s="291" t="s">
        <v>41</v>
      </c>
      <c r="O219" s="91"/>
      <c r="P219" s="235">
        <f>O219*H219</f>
        <v>0</v>
      </c>
      <c r="Q219" s="235">
        <v>0.04</v>
      </c>
      <c r="R219" s="235">
        <f>Q219*H219</f>
        <v>0.4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207</v>
      </c>
      <c r="AT219" s="237" t="s">
        <v>328</v>
      </c>
      <c r="AU219" s="237" t="s">
        <v>85</v>
      </c>
      <c r="AY219" s="17" t="s">
        <v>170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188</v>
      </c>
      <c r="BM219" s="237" t="s">
        <v>991</v>
      </c>
    </row>
    <row r="220" spans="1:47" s="2" customFormat="1" ht="12">
      <c r="A220" s="38"/>
      <c r="B220" s="39"/>
      <c r="C220" s="40"/>
      <c r="D220" s="239" t="s">
        <v>180</v>
      </c>
      <c r="E220" s="40"/>
      <c r="F220" s="240" t="s">
        <v>990</v>
      </c>
      <c r="G220" s="40"/>
      <c r="H220" s="40"/>
      <c r="I220" s="241"/>
      <c r="J220" s="40"/>
      <c r="K220" s="40"/>
      <c r="L220" s="44"/>
      <c r="M220" s="242"/>
      <c r="N220" s="24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180</v>
      </c>
      <c r="AU220" s="17" t="s">
        <v>85</v>
      </c>
    </row>
    <row r="221" spans="1:51" s="13" customFormat="1" ht="12">
      <c r="A221" s="13"/>
      <c r="B221" s="250"/>
      <c r="C221" s="251"/>
      <c r="D221" s="239" t="s">
        <v>273</v>
      </c>
      <c r="E221" s="252" t="s">
        <v>875</v>
      </c>
      <c r="F221" s="253" t="s">
        <v>216</v>
      </c>
      <c r="G221" s="251"/>
      <c r="H221" s="254">
        <v>10</v>
      </c>
      <c r="I221" s="255"/>
      <c r="J221" s="251"/>
      <c r="K221" s="251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273</v>
      </c>
      <c r="AU221" s="260" t="s">
        <v>85</v>
      </c>
      <c r="AV221" s="13" t="s">
        <v>85</v>
      </c>
      <c r="AW221" s="13" t="s">
        <v>32</v>
      </c>
      <c r="AX221" s="13" t="s">
        <v>83</v>
      </c>
      <c r="AY221" s="260" t="s">
        <v>170</v>
      </c>
    </row>
    <row r="222" spans="1:65" s="2" customFormat="1" ht="16.5" customHeight="1">
      <c r="A222" s="38"/>
      <c r="B222" s="39"/>
      <c r="C222" s="282" t="s">
        <v>404</v>
      </c>
      <c r="D222" s="282" t="s">
        <v>328</v>
      </c>
      <c r="E222" s="283" t="s">
        <v>992</v>
      </c>
      <c r="F222" s="284" t="s">
        <v>993</v>
      </c>
      <c r="G222" s="285" t="s">
        <v>469</v>
      </c>
      <c r="H222" s="286">
        <v>7</v>
      </c>
      <c r="I222" s="287"/>
      <c r="J222" s="288">
        <f>ROUND(I222*H222,2)</f>
        <v>0</v>
      </c>
      <c r="K222" s="284" t="s">
        <v>191</v>
      </c>
      <c r="L222" s="289"/>
      <c r="M222" s="290" t="s">
        <v>1</v>
      </c>
      <c r="N222" s="291" t="s">
        <v>41</v>
      </c>
      <c r="O222" s="91"/>
      <c r="P222" s="235">
        <f>O222*H222</f>
        <v>0</v>
      </c>
      <c r="Q222" s="235">
        <v>0.04</v>
      </c>
      <c r="R222" s="235">
        <f>Q222*H222</f>
        <v>0.28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207</v>
      </c>
      <c r="AT222" s="237" t="s">
        <v>328</v>
      </c>
      <c r="AU222" s="237" t="s">
        <v>85</v>
      </c>
      <c r="AY222" s="17" t="s">
        <v>170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83</v>
      </c>
      <c r="BK222" s="238">
        <f>ROUND(I222*H222,2)</f>
        <v>0</v>
      </c>
      <c r="BL222" s="17" t="s">
        <v>188</v>
      </c>
      <c r="BM222" s="237" t="s">
        <v>994</v>
      </c>
    </row>
    <row r="223" spans="1:47" s="2" customFormat="1" ht="12">
      <c r="A223" s="38"/>
      <c r="B223" s="39"/>
      <c r="C223" s="40"/>
      <c r="D223" s="239" t="s">
        <v>180</v>
      </c>
      <c r="E223" s="40"/>
      <c r="F223" s="240" t="s">
        <v>993</v>
      </c>
      <c r="G223" s="40"/>
      <c r="H223" s="40"/>
      <c r="I223" s="241"/>
      <c r="J223" s="40"/>
      <c r="K223" s="40"/>
      <c r="L223" s="44"/>
      <c r="M223" s="242"/>
      <c r="N223" s="24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180</v>
      </c>
      <c r="AU223" s="17" t="s">
        <v>85</v>
      </c>
    </row>
    <row r="224" spans="1:51" s="13" customFormat="1" ht="12">
      <c r="A224" s="13"/>
      <c r="B224" s="250"/>
      <c r="C224" s="251"/>
      <c r="D224" s="239" t="s">
        <v>273</v>
      </c>
      <c r="E224" s="252" t="s">
        <v>876</v>
      </c>
      <c r="F224" s="253" t="s">
        <v>202</v>
      </c>
      <c r="G224" s="251"/>
      <c r="H224" s="254">
        <v>7</v>
      </c>
      <c r="I224" s="255"/>
      <c r="J224" s="251"/>
      <c r="K224" s="251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273</v>
      </c>
      <c r="AU224" s="260" t="s">
        <v>85</v>
      </c>
      <c r="AV224" s="13" t="s">
        <v>85</v>
      </c>
      <c r="AW224" s="13" t="s">
        <v>32</v>
      </c>
      <c r="AX224" s="13" t="s">
        <v>83</v>
      </c>
      <c r="AY224" s="260" t="s">
        <v>170</v>
      </c>
    </row>
    <row r="225" spans="1:65" s="2" customFormat="1" ht="16.5" customHeight="1">
      <c r="A225" s="38"/>
      <c r="B225" s="39"/>
      <c r="C225" s="282" t="s">
        <v>409</v>
      </c>
      <c r="D225" s="282" t="s">
        <v>328</v>
      </c>
      <c r="E225" s="283" t="s">
        <v>995</v>
      </c>
      <c r="F225" s="284" t="s">
        <v>996</v>
      </c>
      <c r="G225" s="285" t="s">
        <v>469</v>
      </c>
      <c r="H225" s="286">
        <v>6</v>
      </c>
      <c r="I225" s="287"/>
      <c r="J225" s="288">
        <f>ROUND(I225*H225,2)</f>
        <v>0</v>
      </c>
      <c r="K225" s="284" t="s">
        <v>191</v>
      </c>
      <c r="L225" s="289"/>
      <c r="M225" s="290" t="s">
        <v>1</v>
      </c>
      <c r="N225" s="291" t="s">
        <v>41</v>
      </c>
      <c r="O225" s="91"/>
      <c r="P225" s="235">
        <f>O225*H225</f>
        <v>0</v>
      </c>
      <c r="Q225" s="235">
        <v>0.04</v>
      </c>
      <c r="R225" s="235">
        <f>Q225*H225</f>
        <v>0.24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207</v>
      </c>
      <c r="AT225" s="237" t="s">
        <v>328</v>
      </c>
      <c r="AU225" s="237" t="s">
        <v>85</v>
      </c>
      <c r="AY225" s="17" t="s">
        <v>170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83</v>
      </c>
      <c r="BK225" s="238">
        <f>ROUND(I225*H225,2)</f>
        <v>0</v>
      </c>
      <c r="BL225" s="17" t="s">
        <v>188</v>
      </c>
      <c r="BM225" s="237" t="s">
        <v>997</v>
      </c>
    </row>
    <row r="226" spans="1:47" s="2" customFormat="1" ht="12">
      <c r="A226" s="38"/>
      <c r="B226" s="39"/>
      <c r="C226" s="40"/>
      <c r="D226" s="239" t="s">
        <v>180</v>
      </c>
      <c r="E226" s="40"/>
      <c r="F226" s="240" t="s">
        <v>993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180</v>
      </c>
      <c r="AU226" s="17" t="s">
        <v>85</v>
      </c>
    </row>
    <row r="227" spans="1:51" s="13" customFormat="1" ht="12">
      <c r="A227" s="13"/>
      <c r="B227" s="250"/>
      <c r="C227" s="251"/>
      <c r="D227" s="239" t="s">
        <v>273</v>
      </c>
      <c r="E227" s="252" t="s">
        <v>877</v>
      </c>
      <c r="F227" s="253" t="s">
        <v>198</v>
      </c>
      <c r="G227" s="251"/>
      <c r="H227" s="254">
        <v>6</v>
      </c>
      <c r="I227" s="255"/>
      <c r="J227" s="251"/>
      <c r="K227" s="251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273</v>
      </c>
      <c r="AU227" s="260" t="s">
        <v>85</v>
      </c>
      <c r="AV227" s="13" t="s">
        <v>85</v>
      </c>
      <c r="AW227" s="13" t="s">
        <v>32</v>
      </c>
      <c r="AX227" s="13" t="s">
        <v>83</v>
      </c>
      <c r="AY227" s="260" t="s">
        <v>170</v>
      </c>
    </row>
    <row r="228" spans="1:65" s="2" customFormat="1" ht="24.15" customHeight="1">
      <c r="A228" s="38"/>
      <c r="B228" s="39"/>
      <c r="C228" s="226" t="s">
        <v>415</v>
      </c>
      <c r="D228" s="226" t="s">
        <v>173</v>
      </c>
      <c r="E228" s="227" t="s">
        <v>998</v>
      </c>
      <c r="F228" s="228" t="s">
        <v>999</v>
      </c>
      <c r="G228" s="229" t="s">
        <v>270</v>
      </c>
      <c r="H228" s="230">
        <v>552</v>
      </c>
      <c r="I228" s="231"/>
      <c r="J228" s="232">
        <f>ROUND(I228*H228,2)</f>
        <v>0</v>
      </c>
      <c r="K228" s="228" t="s">
        <v>177</v>
      </c>
      <c r="L228" s="44"/>
      <c r="M228" s="233" t="s">
        <v>1</v>
      </c>
      <c r="N228" s="234" t="s">
        <v>41</v>
      </c>
      <c r="O228" s="91"/>
      <c r="P228" s="235">
        <f>O228*H228</f>
        <v>0</v>
      </c>
      <c r="Q228" s="235">
        <v>0.00036</v>
      </c>
      <c r="R228" s="235">
        <f>Q228*H228</f>
        <v>0.19872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188</v>
      </c>
      <c r="AT228" s="237" t="s">
        <v>173</v>
      </c>
      <c r="AU228" s="237" t="s">
        <v>85</v>
      </c>
      <c r="AY228" s="17" t="s">
        <v>170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83</v>
      </c>
      <c r="BK228" s="238">
        <f>ROUND(I228*H228,2)</f>
        <v>0</v>
      </c>
      <c r="BL228" s="17" t="s">
        <v>188</v>
      </c>
      <c r="BM228" s="237" t="s">
        <v>1000</v>
      </c>
    </row>
    <row r="229" spans="1:47" s="2" customFormat="1" ht="12">
      <c r="A229" s="38"/>
      <c r="B229" s="39"/>
      <c r="C229" s="40"/>
      <c r="D229" s="239" t="s">
        <v>180</v>
      </c>
      <c r="E229" s="40"/>
      <c r="F229" s="240" t="s">
        <v>1001</v>
      </c>
      <c r="G229" s="40"/>
      <c r="H229" s="40"/>
      <c r="I229" s="241"/>
      <c r="J229" s="40"/>
      <c r="K229" s="40"/>
      <c r="L229" s="44"/>
      <c r="M229" s="242"/>
      <c r="N229" s="243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180</v>
      </c>
      <c r="AU229" s="17" t="s">
        <v>85</v>
      </c>
    </row>
    <row r="230" spans="1:51" s="13" customFormat="1" ht="12">
      <c r="A230" s="13"/>
      <c r="B230" s="250"/>
      <c r="C230" s="251"/>
      <c r="D230" s="239" t="s">
        <v>273</v>
      </c>
      <c r="E230" s="252" t="s">
        <v>1</v>
      </c>
      <c r="F230" s="253" t="s">
        <v>878</v>
      </c>
      <c r="G230" s="251"/>
      <c r="H230" s="254">
        <v>552</v>
      </c>
      <c r="I230" s="255"/>
      <c r="J230" s="251"/>
      <c r="K230" s="251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273</v>
      </c>
      <c r="AU230" s="260" t="s">
        <v>85</v>
      </c>
      <c r="AV230" s="13" t="s">
        <v>85</v>
      </c>
      <c r="AW230" s="13" t="s">
        <v>32</v>
      </c>
      <c r="AX230" s="13" t="s">
        <v>83</v>
      </c>
      <c r="AY230" s="260" t="s">
        <v>170</v>
      </c>
    </row>
    <row r="231" spans="1:65" s="2" customFormat="1" ht="24.15" customHeight="1">
      <c r="A231" s="38"/>
      <c r="B231" s="39"/>
      <c r="C231" s="226" t="s">
        <v>422</v>
      </c>
      <c r="D231" s="226" t="s">
        <v>173</v>
      </c>
      <c r="E231" s="227" t="s">
        <v>1002</v>
      </c>
      <c r="F231" s="228" t="s">
        <v>1003</v>
      </c>
      <c r="G231" s="229" t="s">
        <v>469</v>
      </c>
      <c r="H231" s="230">
        <v>6153</v>
      </c>
      <c r="I231" s="231"/>
      <c r="J231" s="232">
        <f>ROUND(I231*H231,2)</f>
        <v>0</v>
      </c>
      <c r="K231" s="228" t="s">
        <v>177</v>
      </c>
      <c r="L231" s="44"/>
      <c r="M231" s="233" t="s">
        <v>1</v>
      </c>
      <c r="N231" s="234" t="s">
        <v>41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188</v>
      </c>
      <c r="AT231" s="237" t="s">
        <v>173</v>
      </c>
      <c r="AU231" s="237" t="s">
        <v>85</v>
      </c>
      <c r="AY231" s="17" t="s">
        <v>170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83</v>
      </c>
      <c r="BK231" s="238">
        <f>ROUND(I231*H231,2)</f>
        <v>0</v>
      </c>
      <c r="BL231" s="17" t="s">
        <v>188</v>
      </c>
      <c r="BM231" s="237" t="s">
        <v>1004</v>
      </c>
    </row>
    <row r="232" spans="1:47" s="2" customFormat="1" ht="12">
      <c r="A232" s="38"/>
      <c r="B232" s="39"/>
      <c r="C232" s="40"/>
      <c r="D232" s="239" t="s">
        <v>180</v>
      </c>
      <c r="E232" s="40"/>
      <c r="F232" s="240" t="s">
        <v>1005</v>
      </c>
      <c r="G232" s="40"/>
      <c r="H232" s="40"/>
      <c r="I232" s="241"/>
      <c r="J232" s="40"/>
      <c r="K232" s="40"/>
      <c r="L232" s="44"/>
      <c r="M232" s="242"/>
      <c r="N232" s="243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180</v>
      </c>
      <c r="AU232" s="17" t="s">
        <v>85</v>
      </c>
    </row>
    <row r="233" spans="1:51" s="13" customFormat="1" ht="12">
      <c r="A233" s="13"/>
      <c r="B233" s="250"/>
      <c r="C233" s="251"/>
      <c r="D233" s="239" t="s">
        <v>273</v>
      </c>
      <c r="E233" s="252" t="s">
        <v>1</v>
      </c>
      <c r="F233" s="253" t="s">
        <v>1006</v>
      </c>
      <c r="G233" s="251"/>
      <c r="H233" s="254">
        <v>6153</v>
      </c>
      <c r="I233" s="255"/>
      <c r="J233" s="251"/>
      <c r="K233" s="251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273</v>
      </c>
      <c r="AU233" s="260" t="s">
        <v>85</v>
      </c>
      <c r="AV233" s="13" t="s">
        <v>85</v>
      </c>
      <c r="AW233" s="13" t="s">
        <v>32</v>
      </c>
      <c r="AX233" s="13" t="s">
        <v>83</v>
      </c>
      <c r="AY233" s="260" t="s">
        <v>170</v>
      </c>
    </row>
    <row r="234" spans="1:65" s="2" customFormat="1" ht="24.15" customHeight="1">
      <c r="A234" s="38"/>
      <c r="B234" s="39"/>
      <c r="C234" s="226" t="s">
        <v>430</v>
      </c>
      <c r="D234" s="226" t="s">
        <v>173</v>
      </c>
      <c r="E234" s="227" t="s">
        <v>1007</v>
      </c>
      <c r="F234" s="228" t="s">
        <v>1008</v>
      </c>
      <c r="G234" s="229" t="s">
        <v>331</v>
      </c>
      <c r="H234" s="230">
        <v>0.914</v>
      </c>
      <c r="I234" s="231"/>
      <c r="J234" s="232">
        <f>ROUND(I234*H234,2)</f>
        <v>0</v>
      </c>
      <c r="K234" s="228" t="s">
        <v>177</v>
      </c>
      <c r="L234" s="44"/>
      <c r="M234" s="233" t="s">
        <v>1</v>
      </c>
      <c r="N234" s="234" t="s">
        <v>41</v>
      </c>
      <c r="O234" s="91"/>
      <c r="P234" s="235">
        <f>O234*H234</f>
        <v>0</v>
      </c>
      <c r="Q234" s="235">
        <v>0</v>
      </c>
      <c r="R234" s="235">
        <f>Q234*H234</f>
        <v>0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188</v>
      </c>
      <c r="AT234" s="237" t="s">
        <v>173</v>
      </c>
      <c r="AU234" s="237" t="s">
        <v>85</v>
      </c>
      <c r="AY234" s="17" t="s">
        <v>170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83</v>
      </c>
      <c r="BK234" s="238">
        <f>ROUND(I234*H234,2)</f>
        <v>0</v>
      </c>
      <c r="BL234" s="17" t="s">
        <v>188</v>
      </c>
      <c r="BM234" s="237" t="s">
        <v>1009</v>
      </c>
    </row>
    <row r="235" spans="1:47" s="2" customFormat="1" ht="12">
      <c r="A235" s="38"/>
      <c r="B235" s="39"/>
      <c r="C235" s="40"/>
      <c r="D235" s="239" t="s">
        <v>180</v>
      </c>
      <c r="E235" s="40"/>
      <c r="F235" s="240" t="s">
        <v>1010</v>
      </c>
      <c r="G235" s="40"/>
      <c r="H235" s="40"/>
      <c r="I235" s="241"/>
      <c r="J235" s="40"/>
      <c r="K235" s="40"/>
      <c r="L235" s="44"/>
      <c r="M235" s="242"/>
      <c r="N235" s="243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180</v>
      </c>
      <c r="AU235" s="17" t="s">
        <v>85</v>
      </c>
    </row>
    <row r="236" spans="1:51" s="14" customFormat="1" ht="12">
      <c r="A236" s="14"/>
      <c r="B236" s="261"/>
      <c r="C236" s="262"/>
      <c r="D236" s="239" t="s">
        <v>273</v>
      </c>
      <c r="E236" s="263" t="s">
        <v>1</v>
      </c>
      <c r="F236" s="264" t="s">
        <v>1011</v>
      </c>
      <c r="G236" s="262"/>
      <c r="H236" s="263" t="s">
        <v>1</v>
      </c>
      <c r="I236" s="265"/>
      <c r="J236" s="262"/>
      <c r="K236" s="262"/>
      <c r="L236" s="266"/>
      <c r="M236" s="267"/>
      <c r="N236" s="268"/>
      <c r="O236" s="268"/>
      <c r="P236" s="268"/>
      <c r="Q236" s="268"/>
      <c r="R236" s="268"/>
      <c r="S236" s="268"/>
      <c r="T236" s="269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0" t="s">
        <v>273</v>
      </c>
      <c r="AU236" s="270" t="s">
        <v>85</v>
      </c>
      <c r="AV236" s="14" t="s">
        <v>83</v>
      </c>
      <c r="AW236" s="14" t="s">
        <v>32</v>
      </c>
      <c r="AX236" s="14" t="s">
        <v>76</v>
      </c>
      <c r="AY236" s="270" t="s">
        <v>170</v>
      </c>
    </row>
    <row r="237" spans="1:51" s="13" customFormat="1" ht="12">
      <c r="A237" s="13"/>
      <c r="B237" s="250"/>
      <c r="C237" s="251"/>
      <c r="D237" s="239" t="s">
        <v>273</v>
      </c>
      <c r="E237" s="252" t="s">
        <v>1</v>
      </c>
      <c r="F237" s="253" t="s">
        <v>1012</v>
      </c>
      <c r="G237" s="251"/>
      <c r="H237" s="254">
        <v>0.914</v>
      </c>
      <c r="I237" s="255"/>
      <c r="J237" s="251"/>
      <c r="K237" s="251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273</v>
      </c>
      <c r="AU237" s="260" t="s">
        <v>85</v>
      </c>
      <c r="AV237" s="13" t="s">
        <v>85</v>
      </c>
      <c r="AW237" s="13" t="s">
        <v>32</v>
      </c>
      <c r="AX237" s="13" t="s">
        <v>83</v>
      </c>
      <c r="AY237" s="260" t="s">
        <v>170</v>
      </c>
    </row>
    <row r="238" spans="1:65" s="2" customFormat="1" ht="16.5" customHeight="1">
      <c r="A238" s="38"/>
      <c r="B238" s="39"/>
      <c r="C238" s="282" t="s">
        <v>436</v>
      </c>
      <c r="D238" s="282" t="s">
        <v>328</v>
      </c>
      <c r="E238" s="283" t="s">
        <v>1013</v>
      </c>
      <c r="F238" s="284" t="s">
        <v>1014</v>
      </c>
      <c r="G238" s="285" t="s">
        <v>366</v>
      </c>
      <c r="H238" s="286">
        <v>0.027</v>
      </c>
      <c r="I238" s="287"/>
      <c r="J238" s="288">
        <f>ROUND(I238*H238,2)</f>
        <v>0</v>
      </c>
      <c r="K238" s="284" t="s">
        <v>177</v>
      </c>
      <c r="L238" s="289"/>
      <c r="M238" s="290" t="s">
        <v>1</v>
      </c>
      <c r="N238" s="291" t="s">
        <v>41</v>
      </c>
      <c r="O238" s="91"/>
      <c r="P238" s="235">
        <f>O238*H238</f>
        <v>0</v>
      </c>
      <c r="Q238" s="235">
        <v>0.001</v>
      </c>
      <c r="R238" s="235">
        <f>Q238*H238</f>
        <v>2.7E-05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207</v>
      </c>
      <c r="AT238" s="237" t="s">
        <v>328</v>
      </c>
      <c r="AU238" s="237" t="s">
        <v>85</v>
      </c>
      <c r="AY238" s="17" t="s">
        <v>170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83</v>
      </c>
      <c r="BK238" s="238">
        <f>ROUND(I238*H238,2)</f>
        <v>0</v>
      </c>
      <c r="BL238" s="17" t="s">
        <v>188</v>
      </c>
      <c r="BM238" s="237" t="s">
        <v>1015</v>
      </c>
    </row>
    <row r="239" spans="1:47" s="2" customFormat="1" ht="12">
      <c r="A239" s="38"/>
      <c r="B239" s="39"/>
      <c r="C239" s="40"/>
      <c r="D239" s="239" t="s">
        <v>180</v>
      </c>
      <c r="E239" s="40"/>
      <c r="F239" s="240" t="s">
        <v>1014</v>
      </c>
      <c r="G239" s="40"/>
      <c r="H239" s="40"/>
      <c r="I239" s="241"/>
      <c r="J239" s="40"/>
      <c r="K239" s="40"/>
      <c r="L239" s="44"/>
      <c r="M239" s="242"/>
      <c r="N239" s="243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180</v>
      </c>
      <c r="AU239" s="17" t="s">
        <v>85</v>
      </c>
    </row>
    <row r="240" spans="1:51" s="13" customFormat="1" ht="12">
      <c r="A240" s="13"/>
      <c r="B240" s="250"/>
      <c r="C240" s="251"/>
      <c r="D240" s="239" t="s">
        <v>273</v>
      </c>
      <c r="E240" s="251"/>
      <c r="F240" s="253" t="s">
        <v>1016</v>
      </c>
      <c r="G240" s="251"/>
      <c r="H240" s="254">
        <v>0.027</v>
      </c>
      <c r="I240" s="255"/>
      <c r="J240" s="251"/>
      <c r="K240" s="251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273</v>
      </c>
      <c r="AU240" s="260" t="s">
        <v>85</v>
      </c>
      <c r="AV240" s="13" t="s">
        <v>85</v>
      </c>
      <c r="AW240" s="13" t="s">
        <v>4</v>
      </c>
      <c r="AX240" s="13" t="s">
        <v>83</v>
      </c>
      <c r="AY240" s="260" t="s">
        <v>170</v>
      </c>
    </row>
    <row r="241" spans="1:65" s="2" customFormat="1" ht="24.15" customHeight="1">
      <c r="A241" s="38"/>
      <c r="B241" s="39"/>
      <c r="C241" s="226" t="s">
        <v>442</v>
      </c>
      <c r="D241" s="226" t="s">
        <v>173</v>
      </c>
      <c r="E241" s="227" t="s">
        <v>1017</v>
      </c>
      <c r="F241" s="228" t="s">
        <v>1018</v>
      </c>
      <c r="G241" s="229" t="s">
        <v>331</v>
      </c>
      <c r="H241" s="230">
        <v>0.671</v>
      </c>
      <c r="I241" s="231"/>
      <c r="J241" s="232">
        <f>ROUND(I241*H241,2)</f>
        <v>0</v>
      </c>
      <c r="K241" s="228" t="s">
        <v>177</v>
      </c>
      <c r="L241" s="44"/>
      <c r="M241" s="233" t="s">
        <v>1</v>
      </c>
      <c r="N241" s="234" t="s">
        <v>41</v>
      </c>
      <c r="O241" s="91"/>
      <c r="P241" s="235">
        <f>O241*H241</f>
        <v>0</v>
      </c>
      <c r="Q241" s="235">
        <v>0</v>
      </c>
      <c r="R241" s="235">
        <f>Q241*H241</f>
        <v>0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188</v>
      </c>
      <c r="AT241" s="237" t="s">
        <v>173</v>
      </c>
      <c r="AU241" s="237" t="s">
        <v>85</v>
      </c>
      <c r="AY241" s="17" t="s">
        <v>170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83</v>
      </c>
      <c r="BK241" s="238">
        <f>ROUND(I241*H241,2)</f>
        <v>0</v>
      </c>
      <c r="BL241" s="17" t="s">
        <v>188</v>
      </c>
      <c r="BM241" s="237" t="s">
        <v>1019</v>
      </c>
    </row>
    <row r="242" spans="1:47" s="2" customFormat="1" ht="12">
      <c r="A242" s="38"/>
      <c r="B242" s="39"/>
      <c r="C242" s="40"/>
      <c r="D242" s="239" t="s">
        <v>180</v>
      </c>
      <c r="E242" s="40"/>
      <c r="F242" s="240" t="s">
        <v>1020</v>
      </c>
      <c r="G242" s="40"/>
      <c r="H242" s="40"/>
      <c r="I242" s="241"/>
      <c r="J242" s="40"/>
      <c r="K242" s="40"/>
      <c r="L242" s="44"/>
      <c r="M242" s="242"/>
      <c r="N242" s="243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180</v>
      </c>
      <c r="AU242" s="17" t="s">
        <v>85</v>
      </c>
    </row>
    <row r="243" spans="1:51" s="13" customFormat="1" ht="12">
      <c r="A243" s="13"/>
      <c r="B243" s="250"/>
      <c r="C243" s="251"/>
      <c r="D243" s="239" t="s">
        <v>273</v>
      </c>
      <c r="E243" s="252" t="s">
        <v>1</v>
      </c>
      <c r="F243" s="253" t="s">
        <v>1021</v>
      </c>
      <c r="G243" s="251"/>
      <c r="H243" s="254">
        <v>0.671</v>
      </c>
      <c r="I243" s="255"/>
      <c r="J243" s="251"/>
      <c r="K243" s="251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273</v>
      </c>
      <c r="AU243" s="260" t="s">
        <v>85</v>
      </c>
      <c r="AV243" s="13" t="s">
        <v>85</v>
      </c>
      <c r="AW243" s="13" t="s">
        <v>32</v>
      </c>
      <c r="AX243" s="13" t="s">
        <v>83</v>
      </c>
      <c r="AY243" s="260" t="s">
        <v>170</v>
      </c>
    </row>
    <row r="244" spans="1:65" s="2" customFormat="1" ht="16.5" customHeight="1">
      <c r="A244" s="38"/>
      <c r="B244" s="39"/>
      <c r="C244" s="282" t="s">
        <v>448</v>
      </c>
      <c r="D244" s="282" t="s">
        <v>328</v>
      </c>
      <c r="E244" s="283" t="s">
        <v>1013</v>
      </c>
      <c r="F244" s="284" t="s">
        <v>1014</v>
      </c>
      <c r="G244" s="285" t="s">
        <v>366</v>
      </c>
      <c r="H244" s="286">
        <v>0.02</v>
      </c>
      <c r="I244" s="287"/>
      <c r="J244" s="288">
        <f>ROUND(I244*H244,2)</f>
        <v>0</v>
      </c>
      <c r="K244" s="284" t="s">
        <v>177</v>
      </c>
      <c r="L244" s="289"/>
      <c r="M244" s="290" t="s">
        <v>1</v>
      </c>
      <c r="N244" s="291" t="s">
        <v>41</v>
      </c>
      <c r="O244" s="91"/>
      <c r="P244" s="235">
        <f>O244*H244</f>
        <v>0</v>
      </c>
      <c r="Q244" s="235">
        <v>0.001</v>
      </c>
      <c r="R244" s="235">
        <f>Q244*H244</f>
        <v>2E-05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207</v>
      </c>
      <c r="AT244" s="237" t="s">
        <v>328</v>
      </c>
      <c r="AU244" s="237" t="s">
        <v>85</v>
      </c>
      <c r="AY244" s="17" t="s">
        <v>170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83</v>
      </c>
      <c r="BK244" s="238">
        <f>ROUND(I244*H244,2)</f>
        <v>0</v>
      </c>
      <c r="BL244" s="17" t="s">
        <v>188</v>
      </c>
      <c r="BM244" s="237" t="s">
        <v>1022</v>
      </c>
    </row>
    <row r="245" spans="1:47" s="2" customFormat="1" ht="12">
      <c r="A245" s="38"/>
      <c r="B245" s="39"/>
      <c r="C245" s="40"/>
      <c r="D245" s="239" t="s">
        <v>180</v>
      </c>
      <c r="E245" s="40"/>
      <c r="F245" s="240" t="s">
        <v>1014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180</v>
      </c>
      <c r="AU245" s="17" t="s">
        <v>85</v>
      </c>
    </row>
    <row r="246" spans="1:51" s="13" customFormat="1" ht="12">
      <c r="A246" s="13"/>
      <c r="B246" s="250"/>
      <c r="C246" s="251"/>
      <c r="D246" s="239" t="s">
        <v>273</v>
      </c>
      <c r="E246" s="251"/>
      <c r="F246" s="253" t="s">
        <v>1023</v>
      </c>
      <c r="G246" s="251"/>
      <c r="H246" s="254">
        <v>0.02</v>
      </c>
      <c r="I246" s="255"/>
      <c r="J246" s="251"/>
      <c r="K246" s="251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273</v>
      </c>
      <c r="AU246" s="260" t="s">
        <v>85</v>
      </c>
      <c r="AV246" s="13" t="s">
        <v>85</v>
      </c>
      <c r="AW246" s="13" t="s">
        <v>4</v>
      </c>
      <c r="AX246" s="13" t="s">
        <v>83</v>
      </c>
      <c r="AY246" s="260" t="s">
        <v>170</v>
      </c>
    </row>
    <row r="247" spans="1:63" s="12" customFormat="1" ht="22.8" customHeight="1">
      <c r="A247" s="12"/>
      <c r="B247" s="210"/>
      <c r="C247" s="211"/>
      <c r="D247" s="212" t="s">
        <v>75</v>
      </c>
      <c r="E247" s="224" t="s">
        <v>587</v>
      </c>
      <c r="F247" s="224" t="s">
        <v>1024</v>
      </c>
      <c r="G247" s="211"/>
      <c r="H247" s="211"/>
      <c r="I247" s="214"/>
      <c r="J247" s="225">
        <f>BK247</f>
        <v>0</v>
      </c>
      <c r="K247" s="211"/>
      <c r="L247" s="216"/>
      <c r="M247" s="217"/>
      <c r="N247" s="218"/>
      <c r="O247" s="218"/>
      <c r="P247" s="219">
        <f>SUM(P248:P249)</f>
        <v>0</v>
      </c>
      <c r="Q247" s="218"/>
      <c r="R247" s="219">
        <f>SUM(R248:R249)</f>
        <v>0</v>
      </c>
      <c r="S247" s="218"/>
      <c r="T247" s="220">
        <f>SUM(T248:T249)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1" t="s">
        <v>83</v>
      </c>
      <c r="AT247" s="222" t="s">
        <v>75</v>
      </c>
      <c r="AU247" s="222" t="s">
        <v>83</v>
      </c>
      <c r="AY247" s="221" t="s">
        <v>170</v>
      </c>
      <c r="BK247" s="223">
        <f>SUM(BK248:BK249)</f>
        <v>0</v>
      </c>
    </row>
    <row r="248" spans="1:65" s="2" customFormat="1" ht="24.15" customHeight="1">
      <c r="A248" s="38"/>
      <c r="B248" s="39"/>
      <c r="C248" s="226" t="s">
        <v>454</v>
      </c>
      <c r="D248" s="226" t="s">
        <v>173</v>
      </c>
      <c r="E248" s="227" t="s">
        <v>1025</v>
      </c>
      <c r="F248" s="228" t="s">
        <v>1026</v>
      </c>
      <c r="G248" s="229" t="s">
        <v>331</v>
      </c>
      <c r="H248" s="230">
        <v>47.562</v>
      </c>
      <c r="I248" s="231"/>
      <c r="J248" s="232">
        <f>ROUND(I248*H248,2)</f>
        <v>0</v>
      </c>
      <c r="K248" s="228" t="s">
        <v>177</v>
      </c>
      <c r="L248" s="44"/>
      <c r="M248" s="233" t="s">
        <v>1</v>
      </c>
      <c r="N248" s="234" t="s">
        <v>41</v>
      </c>
      <c r="O248" s="91"/>
      <c r="P248" s="235">
        <f>O248*H248</f>
        <v>0</v>
      </c>
      <c r="Q248" s="235">
        <v>0</v>
      </c>
      <c r="R248" s="235">
        <f>Q248*H248</f>
        <v>0</v>
      </c>
      <c r="S248" s="235">
        <v>0</v>
      </c>
      <c r="T248" s="236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7" t="s">
        <v>188</v>
      </c>
      <c r="AT248" s="237" t="s">
        <v>173</v>
      </c>
      <c r="AU248" s="237" t="s">
        <v>85</v>
      </c>
      <c r="AY248" s="17" t="s">
        <v>170</v>
      </c>
      <c r="BE248" s="238">
        <f>IF(N248="základní",J248,0)</f>
        <v>0</v>
      </c>
      <c r="BF248" s="238">
        <f>IF(N248="snížená",J248,0)</f>
        <v>0</v>
      </c>
      <c r="BG248" s="238">
        <f>IF(N248="zákl. přenesená",J248,0)</f>
        <v>0</v>
      </c>
      <c r="BH248" s="238">
        <f>IF(N248="sníž. přenesená",J248,0)</f>
        <v>0</v>
      </c>
      <c r="BI248" s="238">
        <f>IF(N248="nulová",J248,0)</f>
        <v>0</v>
      </c>
      <c r="BJ248" s="17" t="s">
        <v>83</v>
      </c>
      <c r="BK248" s="238">
        <f>ROUND(I248*H248,2)</f>
        <v>0</v>
      </c>
      <c r="BL248" s="17" t="s">
        <v>188</v>
      </c>
      <c r="BM248" s="237" t="s">
        <v>1027</v>
      </c>
    </row>
    <row r="249" spans="1:47" s="2" customFormat="1" ht="12">
      <c r="A249" s="38"/>
      <c r="B249" s="39"/>
      <c r="C249" s="40"/>
      <c r="D249" s="239" t="s">
        <v>180</v>
      </c>
      <c r="E249" s="40"/>
      <c r="F249" s="240" t="s">
        <v>1028</v>
      </c>
      <c r="G249" s="40"/>
      <c r="H249" s="40"/>
      <c r="I249" s="241"/>
      <c r="J249" s="40"/>
      <c r="K249" s="40"/>
      <c r="L249" s="44"/>
      <c r="M249" s="245"/>
      <c r="N249" s="246"/>
      <c r="O249" s="247"/>
      <c r="P249" s="247"/>
      <c r="Q249" s="247"/>
      <c r="R249" s="247"/>
      <c r="S249" s="247"/>
      <c r="T249" s="24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180</v>
      </c>
      <c r="AU249" s="17" t="s">
        <v>85</v>
      </c>
    </row>
    <row r="250" spans="1:31" s="2" customFormat="1" ht="6.95" customHeight="1">
      <c r="A250" s="38"/>
      <c r="B250" s="66"/>
      <c r="C250" s="67"/>
      <c r="D250" s="67"/>
      <c r="E250" s="67"/>
      <c r="F250" s="67"/>
      <c r="G250" s="67"/>
      <c r="H250" s="67"/>
      <c r="I250" s="67"/>
      <c r="J250" s="67"/>
      <c r="K250" s="67"/>
      <c r="L250" s="44"/>
      <c r="M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</row>
  </sheetData>
  <sheetProtection password="CC35" sheet="1" objects="1" scenarios="1" formatColumns="0" formatRows="0" autoFilter="0"/>
  <autoFilter ref="C122:K2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  <c r="AZ2" s="249" t="s">
        <v>233</v>
      </c>
      <c r="BA2" s="249" t="s">
        <v>1</v>
      </c>
      <c r="BB2" s="249" t="s">
        <v>1</v>
      </c>
      <c r="BC2" s="249" t="s">
        <v>1029</v>
      </c>
      <c r="BD2" s="249" t="s">
        <v>85</v>
      </c>
    </row>
    <row r="3" spans="2:5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  <c r="AZ3" s="249" t="s">
        <v>1030</v>
      </c>
      <c r="BA3" s="249" t="s">
        <v>1</v>
      </c>
      <c r="BB3" s="249" t="s">
        <v>1</v>
      </c>
      <c r="BC3" s="249" t="s">
        <v>1031</v>
      </c>
      <c r="BD3" s="249" t="s">
        <v>85</v>
      </c>
    </row>
    <row r="4" spans="2:56" s="1" customFormat="1" ht="24.95" customHeight="1">
      <c r="B4" s="20"/>
      <c r="D4" s="148" t="s">
        <v>141</v>
      </c>
      <c r="L4" s="20"/>
      <c r="M4" s="149" t="s">
        <v>10</v>
      </c>
      <c r="AT4" s="17" t="s">
        <v>4</v>
      </c>
      <c r="AZ4" s="249" t="s">
        <v>240</v>
      </c>
      <c r="BA4" s="249" t="s">
        <v>1</v>
      </c>
      <c r="BB4" s="249" t="s">
        <v>1</v>
      </c>
      <c r="BC4" s="249" t="s">
        <v>1032</v>
      </c>
      <c r="BD4" s="249" t="s">
        <v>85</v>
      </c>
    </row>
    <row r="5" spans="2:56" s="1" customFormat="1" ht="6.95" customHeight="1">
      <c r="B5" s="20"/>
      <c r="L5" s="20"/>
      <c r="AZ5" s="249" t="s">
        <v>244</v>
      </c>
      <c r="BA5" s="249" t="s">
        <v>1</v>
      </c>
      <c r="BB5" s="249" t="s">
        <v>1</v>
      </c>
      <c r="BC5" s="249" t="s">
        <v>245</v>
      </c>
      <c r="BD5" s="249" t="s">
        <v>184</v>
      </c>
    </row>
    <row r="6" spans="2:56" s="1" customFormat="1" ht="12" customHeight="1">
      <c r="B6" s="20"/>
      <c r="D6" s="150" t="s">
        <v>16</v>
      </c>
      <c r="L6" s="20"/>
      <c r="AZ6" s="249" t="s">
        <v>1033</v>
      </c>
      <c r="BA6" s="249" t="s">
        <v>1</v>
      </c>
      <c r="BB6" s="249" t="s">
        <v>1</v>
      </c>
      <c r="BC6" s="249" t="s">
        <v>1034</v>
      </c>
      <c r="BD6" s="249" t="s">
        <v>85</v>
      </c>
    </row>
    <row r="7" spans="2:56" s="1" customFormat="1" ht="16.5" customHeight="1">
      <c r="B7" s="20"/>
      <c r="E7" s="151" t="str">
        <f>'Rekapitulace stavby'!K6</f>
        <v>Realizace společných zařízení obce Holasovice</v>
      </c>
      <c r="F7" s="150"/>
      <c r="G7" s="150"/>
      <c r="H7" s="150"/>
      <c r="L7" s="20"/>
      <c r="AZ7" s="249" t="s">
        <v>859</v>
      </c>
      <c r="BA7" s="249" t="s">
        <v>1</v>
      </c>
      <c r="BB7" s="249" t="s">
        <v>1</v>
      </c>
      <c r="BC7" s="249" t="s">
        <v>1035</v>
      </c>
      <c r="BD7" s="249" t="s">
        <v>85</v>
      </c>
    </row>
    <row r="8" spans="2:56" s="1" customFormat="1" ht="12" customHeight="1">
      <c r="B8" s="20"/>
      <c r="D8" s="150" t="s">
        <v>142</v>
      </c>
      <c r="L8" s="20"/>
      <c r="AZ8" s="249" t="s">
        <v>1036</v>
      </c>
      <c r="BA8" s="249" t="s">
        <v>1</v>
      </c>
      <c r="BB8" s="249" t="s">
        <v>1</v>
      </c>
      <c r="BC8" s="249" t="s">
        <v>1037</v>
      </c>
      <c r="BD8" s="249" t="s">
        <v>85</v>
      </c>
    </row>
    <row r="9" spans="1:31" s="2" customFormat="1" ht="16.5" customHeight="1">
      <c r="A9" s="38"/>
      <c r="B9" s="44"/>
      <c r="C9" s="38"/>
      <c r="D9" s="38"/>
      <c r="E9" s="151" t="s">
        <v>847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144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1038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13. 6. 2022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0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Dopravoprojekt Ostrava a.s.</v>
      </c>
      <c r="F26" s="38"/>
      <c r="G26" s="38"/>
      <c r="H26" s="38"/>
      <c r="I26" s="150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ROUND((SUM(BE127:BE197)),2)</f>
        <v>0</v>
      </c>
      <c r="G35" s="38"/>
      <c r="H35" s="38"/>
      <c r="I35" s="164">
        <v>0.21</v>
      </c>
      <c r="J35" s="163">
        <f>ROUND(((SUM(BE127:BE197))*I35),2)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ROUND((SUM(BF127:BF197)),2)</f>
        <v>0</v>
      </c>
      <c r="G36" s="38"/>
      <c r="H36" s="38"/>
      <c r="I36" s="164">
        <v>0.15</v>
      </c>
      <c r="J36" s="163">
        <f>ROUND(((SUM(BF127:BF197))*I36),2)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ROUND((SUM(BG127:BG197)),2)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ROUND((SUM(BH127:BH197)),2)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ROUND((SUM(BI127:BI197)),2)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Realizace společných zařízení obce Holasovice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847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144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801.2 - Záchytný příkop ZP1, ochranná hrázka OH1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Holasovice</v>
      </c>
      <c r="G91" s="40"/>
      <c r="H91" s="40"/>
      <c r="I91" s="32" t="s">
        <v>22</v>
      </c>
      <c r="J91" s="79" t="str">
        <f>IF(J14="","",J14)</f>
        <v>13. 6. 2022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Státní pozemkový úřad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Dopravoprojekt Ostrava a.s.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148</v>
      </c>
      <c r="D96" s="185"/>
      <c r="E96" s="185"/>
      <c r="F96" s="185"/>
      <c r="G96" s="185"/>
      <c r="H96" s="185"/>
      <c r="I96" s="185"/>
      <c r="J96" s="186" t="s">
        <v>149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150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151</v>
      </c>
    </row>
    <row r="99" spans="1:31" s="9" customFormat="1" ht="24.95" customHeight="1">
      <c r="A99" s="9"/>
      <c r="B99" s="188"/>
      <c r="C99" s="189"/>
      <c r="D99" s="190" t="s">
        <v>256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257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1039</v>
      </c>
      <c r="E101" s="196"/>
      <c r="F101" s="196"/>
      <c r="G101" s="196"/>
      <c r="H101" s="196"/>
      <c r="I101" s="196"/>
      <c r="J101" s="197">
        <f>J177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1040</v>
      </c>
      <c r="E102" s="196"/>
      <c r="F102" s="196"/>
      <c r="G102" s="196"/>
      <c r="H102" s="196"/>
      <c r="I102" s="196"/>
      <c r="J102" s="197">
        <f>J181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884</v>
      </c>
      <c r="E103" s="196"/>
      <c r="F103" s="196"/>
      <c r="G103" s="196"/>
      <c r="H103" s="196"/>
      <c r="I103" s="196"/>
      <c r="J103" s="197">
        <f>J188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8"/>
      <c r="C104" s="189"/>
      <c r="D104" s="190" t="s">
        <v>263</v>
      </c>
      <c r="E104" s="191"/>
      <c r="F104" s="191"/>
      <c r="G104" s="191"/>
      <c r="H104" s="191"/>
      <c r="I104" s="191"/>
      <c r="J104" s="192">
        <f>J192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4"/>
      <c r="C105" s="133"/>
      <c r="D105" s="195" t="s">
        <v>1041</v>
      </c>
      <c r="E105" s="196"/>
      <c r="F105" s="196"/>
      <c r="G105" s="196"/>
      <c r="H105" s="196"/>
      <c r="I105" s="196"/>
      <c r="J105" s="197">
        <f>J193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154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3" t="str">
        <f>E7</f>
        <v>Realizace společných zařízení obce Holasovice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142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3" t="s">
        <v>847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144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801.2 - Záchytný příkop ZP1, ochranná hrázka OH1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Holasovice</v>
      </c>
      <c r="G121" s="40"/>
      <c r="H121" s="40"/>
      <c r="I121" s="32" t="s">
        <v>22</v>
      </c>
      <c r="J121" s="79" t="str">
        <f>IF(J14="","",J14)</f>
        <v>13. 6. 2022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E17</f>
        <v>Státní pozemkový úřad</v>
      </c>
      <c r="G123" s="40"/>
      <c r="H123" s="40"/>
      <c r="I123" s="32" t="s">
        <v>30</v>
      </c>
      <c r="J123" s="36" t="str">
        <f>E23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28</v>
      </c>
      <c r="D124" s="40"/>
      <c r="E124" s="40"/>
      <c r="F124" s="27" t="str">
        <f>IF(E20="","",E20)</f>
        <v>Vyplň údaj</v>
      </c>
      <c r="G124" s="40"/>
      <c r="H124" s="40"/>
      <c r="I124" s="32" t="s">
        <v>33</v>
      </c>
      <c r="J124" s="36" t="str">
        <f>E26</f>
        <v>Dopravoprojekt Ostrava a.s.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155</v>
      </c>
      <c r="D126" s="202" t="s">
        <v>61</v>
      </c>
      <c r="E126" s="202" t="s">
        <v>57</v>
      </c>
      <c r="F126" s="202" t="s">
        <v>58</v>
      </c>
      <c r="G126" s="202" t="s">
        <v>156</v>
      </c>
      <c r="H126" s="202" t="s">
        <v>157</v>
      </c>
      <c r="I126" s="202" t="s">
        <v>158</v>
      </c>
      <c r="J126" s="202" t="s">
        <v>149</v>
      </c>
      <c r="K126" s="203" t="s">
        <v>159</v>
      </c>
      <c r="L126" s="204"/>
      <c r="M126" s="100" t="s">
        <v>1</v>
      </c>
      <c r="N126" s="101" t="s">
        <v>40</v>
      </c>
      <c r="O126" s="101" t="s">
        <v>160</v>
      </c>
      <c r="P126" s="101" t="s">
        <v>161</v>
      </c>
      <c r="Q126" s="101" t="s">
        <v>162</v>
      </c>
      <c r="R126" s="101" t="s">
        <v>163</v>
      </c>
      <c r="S126" s="101" t="s">
        <v>164</v>
      </c>
      <c r="T126" s="102" t="s">
        <v>165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166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P128+P192</f>
        <v>0</v>
      </c>
      <c r="Q127" s="104"/>
      <c r="R127" s="207">
        <f>R128+R192</f>
        <v>805.0560370000001</v>
      </c>
      <c r="S127" s="104"/>
      <c r="T127" s="208">
        <f>T128+T192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151</v>
      </c>
      <c r="BK127" s="209">
        <f>BK128+BK192</f>
        <v>0</v>
      </c>
    </row>
    <row r="128" spans="1:63" s="12" customFormat="1" ht="25.9" customHeight="1">
      <c r="A128" s="12"/>
      <c r="B128" s="210"/>
      <c r="C128" s="211"/>
      <c r="D128" s="212" t="s">
        <v>75</v>
      </c>
      <c r="E128" s="213" t="s">
        <v>265</v>
      </c>
      <c r="F128" s="213" t="s">
        <v>266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P129+P177+P181+P188</f>
        <v>0</v>
      </c>
      <c r="Q128" s="218"/>
      <c r="R128" s="219">
        <f>R129+R177+R181+R188</f>
        <v>805.054027</v>
      </c>
      <c r="S128" s="218"/>
      <c r="T128" s="220">
        <f>T129+T177+T181+T188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75</v>
      </c>
      <c r="AU128" s="222" t="s">
        <v>76</v>
      </c>
      <c r="AY128" s="221" t="s">
        <v>170</v>
      </c>
      <c r="BK128" s="223">
        <f>BK129+BK177+BK181+BK188</f>
        <v>0</v>
      </c>
    </row>
    <row r="129" spans="1:63" s="12" customFormat="1" ht="22.8" customHeight="1">
      <c r="A129" s="12"/>
      <c r="B129" s="210"/>
      <c r="C129" s="211"/>
      <c r="D129" s="212" t="s">
        <v>75</v>
      </c>
      <c r="E129" s="224" t="s">
        <v>83</v>
      </c>
      <c r="F129" s="224" t="s">
        <v>267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SUM(P130:P176)</f>
        <v>0</v>
      </c>
      <c r="Q129" s="218"/>
      <c r="R129" s="219">
        <f>SUM(R130:R176)</f>
        <v>801.401142</v>
      </c>
      <c r="S129" s="218"/>
      <c r="T129" s="220">
        <f>SUM(T130:T176)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83</v>
      </c>
      <c r="AT129" s="222" t="s">
        <v>75</v>
      </c>
      <c r="AU129" s="222" t="s">
        <v>83</v>
      </c>
      <c r="AY129" s="221" t="s">
        <v>170</v>
      </c>
      <c r="BK129" s="223">
        <f>SUM(BK130:BK176)</f>
        <v>0</v>
      </c>
    </row>
    <row r="130" spans="1:65" s="2" customFormat="1" ht="24.15" customHeight="1">
      <c r="A130" s="38"/>
      <c r="B130" s="39"/>
      <c r="C130" s="226" t="s">
        <v>83</v>
      </c>
      <c r="D130" s="226" t="s">
        <v>173</v>
      </c>
      <c r="E130" s="227" t="s">
        <v>290</v>
      </c>
      <c r="F130" s="228" t="s">
        <v>291</v>
      </c>
      <c r="G130" s="229" t="s">
        <v>270</v>
      </c>
      <c r="H130" s="230">
        <v>606</v>
      </c>
      <c r="I130" s="231"/>
      <c r="J130" s="232">
        <f>ROUND(I130*H130,2)</f>
        <v>0</v>
      </c>
      <c r="K130" s="228" t="s">
        <v>177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188</v>
      </c>
      <c r="AT130" s="237" t="s">
        <v>173</v>
      </c>
      <c r="AU130" s="237" t="s">
        <v>85</v>
      </c>
      <c r="AY130" s="17" t="s">
        <v>170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188</v>
      </c>
      <c r="BM130" s="237" t="s">
        <v>1042</v>
      </c>
    </row>
    <row r="131" spans="1:47" s="2" customFormat="1" ht="12">
      <c r="A131" s="38"/>
      <c r="B131" s="39"/>
      <c r="C131" s="40"/>
      <c r="D131" s="239" t="s">
        <v>180</v>
      </c>
      <c r="E131" s="40"/>
      <c r="F131" s="240" t="s">
        <v>293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180</v>
      </c>
      <c r="AU131" s="17" t="s">
        <v>85</v>
      </c>
    </row>
    <row r="132" spans="1:51" s="14" customFormat="1" ht="12">
      <c r="A132" s="14"/>
      <c r="B132" s="261"/>
      <c r="C132" s="262"/>
      <c r="D132" s="239" t="s">
        <v>273</v>
      </c>
      <c r="E132" s="263" t="s">
        <v>1</v>
      </c>
      <c r="F132" s="264" t="s">
        <v>294</v>
      </c>
      <c r="G132" s="262"/>
      <c r="H132" s="263" t="s">
        <v>1</v>
      </c>
      <c r="I132" s="265"/>
      <c r="J132" s="262"/>
      <c r="K132" s="262"/>
      <c r="L132" s="266"/>
      <c r="M132" s="267"/>
      <c r="N132" s="268"/>
      <c r="O132" s="268"/>
      <c r="P132" s="268"/>
      <c r="Q132" s="268"/>
      <c r="R132" s="268"/>
      <c r="S132" s="268"/>
      <c r="T132" s="26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0" t="s">
        <v>273</v>
      </c>
      <c r="AU132" s="270" t="s">
        <v>85</v>
      </c>
      <c r="AV132" s="14" t="s">
        <v>83</v>
      </c>
      <c r="AW132" s="14" t="s">
        <v>32</v>
      </c>
      <c r="AX132" s="14" t="s">
        <v>76</v>
      </c>
      <c r="AY132" s="270" t="s">
        <v>170</v>
      </c>
    </row>
    <row r="133" spans="1:51" s="13" customFormat="1" ht="12">
      <c r="A133" s="13"/>
      <c r="B133" s="250"/>
      <c r="C133" s="251"/>
      <c r="D133" s="239" t="s">
        <v>273</v>
      </c>
      <c r="E133" s="252" t="s">
        <v>233</v>
      </c>
      <c r="F133" s="253" t="s">
        <v>1043</v>
      </c>
      <c r="G133" s="251"/>
      <c r="H133" s="254">
        <v>606</v>
      </c>
      <c r="I133" s="255"/>
      <c r="J133" s="251"/>
      <c r="K133" s="251"/>
      <c r="L133" s="256"/>
      <c r="M133" s="257"/>
      <c r="N133" s="258"/>
      <c r="O133" s="258"/>
      <c r="P133" s="258"/>
      <c r="Q133" s="258"/>
      <c r="R133" s="258"/>
      <c r="S133" s="258"/>
      <c r="T133" s="25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0" t="s">
        <v>273</v>
      </c>
      <c r="AU133" s="260" t="s">
        <v>85</v>
      </c>
      <c r="AV133" s="13" t="s">
        <v>85</v>
      </c>
      <c r="AW133" s="13" t="s">
        <v>32</v>
      </c>
      <c r="AX133" s="13" t="s">
        <v>83</v>
      </c>
      <c r="AY133" s="260" t="s">
        <v>170</v>
      </c>
    </row>
    <row r="134" spans="1:65" s="2" customFormat="1" ht="33" customHeight="1">
      <c r="A134" s="38"/>
      <c r="B134" s="39"/>
      <c r="C134" s="226" t="s">
        <v>85</v>
      </c>
      <c r="D134" s="226" t="s">
        <v>173</v>
      </c>
      <c r="E134" s="227" t="s">
        <v>296</v>
      </c>
      <c r="F134" s="228" t="s">
        <v>297</v>
      </c>
      <c r="G134" s="229" t="s">
        <v>284</v>
      </c>
      <c r="H134" s="230">
        <v>131.75</v>
      </c>
      <c r="I134" s="231"/>
      <c r="J134" s="232">
        <f>ROUND(I134*H134,2)</f>
        <v>0</v>
      </c>
      <c r="K134" s="228" t="s">
        <v>177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188</v>
      </c>
      <c r="AT134" s="237" t="s">
        <v>173</v>
      </c>
      <c r="AU134" s="237" t="s">
        <v>85</v>
      </c>
      <c r="AY134" s="17" t="s">
        <v>170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188</v>
      </c>
      <c r="BM134" s="237" t="s">
        <v>1044</v>
      </c>
    </row>
    <row r="135" spans="1:47" s="2" customFormat="1" ht="12">
      <c r="A135" s="38"/>
      <c r="B135" s="39"/>
      <c r="C135" s="40"/>
      <c r="D135" s="239" t="s">
        <v>180</v>
      </c>
      <c r="E135" s="40"/>
      <c r="F135" s="240" t="s">
        <v>299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180</v>
      </c>
      <c r="AU135" s="17" t="s">
        <v>85</v>
      </c>
    </row>
    <row r="136" spans="1:51" s="13" customFormat="1" ht="12">
      <c r="A136" s="13"/>
      <c r="B136" s="250"/>
      <c r="C136" s="251"/>
      <c r="D136" s="239" t="s">
        <v>273</v>
      </c>
      <c r="E136" s="252" t="s">
        <v>240</v>
      </c>
      <c r="F136" s="253" t="s">
        <v>1045</v>
      </c>
      <c r="G136" s="251"/>
      <c r="H136" s="254">
        <v>131.75</v>
      </c>
      <c r="I136" s="255"/>
      <c r="J136" s="251"/>
      <c r="K136" s="251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273</v>
      </c>
      <c r="AU136" s="260" t="s">
        <v>85</v>
      </c>
      <c r="AV136" s="13" t="s">
        <v>85</v>
      </c>
      <c r="AW136" s="13" t="s">
        <v>32</v>
      </c>
      <c r="AX136" s="13" t="s">
        <v>83</v>
      </c>
      <c r="AY136" s="260" t="s">
        <v>170</v>
      </c>
    </row>
    <row r="137" spans="1:65" s="2" customFormat="1" ht="33" customHeight="1">
      <c r="A137" s="38"/>
      <c r="B137" s="39"/>
      <c r="C137" s="226" t="s">
        <v>184</v>
      </c>
      <c r="D137" s="226" t="s">
        <v>173</v>
      </c>
      <c r="E137" s="227" t="s">
        <v>1046</v>
      </c>
      <c r="F137" s="228" t="s">
        <v>1047</v>
      </c>
      <c r="G137" s="229" t="s">
        <v>284</v>
      </c>
      <c r="H137" s="230">
        <v>2.7</v>
      </c>
      <c r="I137" s="231"/>
      <c r="J137" s="232">
        <f>ROUND(I137*H137,2)</f>
        <v>0</v>
      </c>
      <c r="K137" s="228" t="s">
        <v>177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188</v>
      </c>
      <c r="AT137" s="237" t="s">
        <v>173</v>
      </c>
      <c r="AU137" s="237" t="s">
        <v>85</v>
      </c>
      <c r="AY137" s="17" t="s">
        <v>170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188</v>
      </c>
      <c r="BM137" s="237" t="s">
        <v>1048</v>
      </c>
    </row>
    <row r="138" spans="1:47" s="2" customFormat="1" ht="12">
      <c r="A138" s="38"/>
      <c r="B138" s="39"/>
      <c r="C138" s="40"/>
      <c r="D138" s="239" t="s">
        <v>180</v>
      </c>
      <c r="E138" s="40"/>
      <c r="F138" s="240" t="s">
        <v>1049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180</v>
      </c>
      <c r="AU138" s="17" t="s">
        <v>85</v>
      </c>
    </row>
    <row r="139" spans="1:51" s="14" customFormat="1" ht="12">
      <c r="A139" s="14"/>
      <c r="B139" s="261"/>
      <c r="C139" s="262"/>
      <c r="D139" s="239" t="s">
        <v>273</v>
      </c>
      <c r="E139" s="263" t="s">
        <v>1</v>
      </c>
      <c r="F139" s="264" t="s">
        <v>1050</v>
      </c>
      <c r="G139" s="262"/>
      <c r="H139" s="263" t="s">
        <v>1</v>
      </c>
      <c r="I139" s="265"/>
      <c r="J139" s="262"/>
      <c r="K139" s="262"/>
      <c r="L139" s="266"/>
      <c r="M139" s="267"/>
      <c r="N139" s="268"/>
      <c r="O139" s="268"/>
      <c r="P139" s="268"/>
      <c r="Q139" s="268"/>
      <c r="R139" s="268"/>
      <c r="S139" s="268"/>
      <c r="T139" s="26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0" t="s">
        <v>273</v>
      </c>
      <c r="AU139" s="270" t="s">
        <v>85</v>
      </c>
      <c r="AV139" s="14" t="s">
        <v>83</v>
      </c>
      <c r="AW139" s="14" t="s">
        <v>32</v>
      </c>
      <c r="AX139" s="14" t="s">
        <v>76</v>
      </c>
      <c r="AY139" s="270" t="s">
        <v>170</v>
      </c>
    </row>
    <row r="140" spans="1:51" s="13" customFormat="1" ht="12">
      <c r="A140" s="13"/>
      <c r="B140" s="250"/>
      <c r="C140" s="251"/>
      <c r="D140" s="239" t="s">
        <v>273</v>
      </c>
      <c r="E140" s="252" t="s">
        <v>1036</v>
      </c>
      <c r="F140" s="253" t="s">
        <v>1051</v>
      </c>
      <c r="G140" s="251"/>
      <c r="H140" s="254">
        <v>2.7</v>
      </c>
      <c r="I140" s="255"/>
      <c r="J140" s="251"/>
      <c r="K140" s="251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273</v>
      </c>
      <c r="AU140" s="260" t="s">
        <v>85</v>
      </c>
      <c r="AV140" s="13" t="s">
        <v>85</v>
      </c>
      <c r="AW140" s="13" t="s">
        <v>32</v>
      </c>
      <c r="AX140" s="13" t="s">
        <v>83</v>
      </c>
      <c r="AY140" s="260" t="s">
        <v>170</v>
      </c>
    </row>
    <row r="141" spans="1:65" s="2" customFormat="1" ht="33" customHeight="1">
      <c r="A141" s="38"/>
      <c r="B141" s="39"/>
      <c r="C141" s="226" t="s">
        <v>188</v>
      </c>
      <c r="D141" s="226" t="s">
        <v>173</v>
      </c>
      <c r="E141" s="227" t="s">
        <v>301</v>
      </c>
      <c r="F141" s="228" t="s">
        <v>302</v>
      </c>
      <c r="G141" s="229" t="s">
        <v>284</v>
      </c>
      <c r="H141" s="230">
        <v>0.84</v>
      </c>
      <c r="I141" s="231"/>
      <c r="J141" s="232">
        <f>ROUND(I141*H141,2)</f>
        <v>0</v>
      </c>
      <c r="K141" s="228" t="s">
        <v>177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173</v>
      </c>
      <c r="AU141" s="237" t="s">
        <v>85</v>
      </c>
      <c r="AY141" s="17" t="s">
        <v>170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188</v>
      </c>
      <c r="BM141" s="237" t="s">
        <v>1052</v>
      </c>
    </row>
    <row r="142" spans="1:47" s="2" customFormat="1" ht="12">
      <c r="A142" s="38"/>
      <c r="B142" s="39"/>
      <c r="C142" s="40"/>
      <c r="D142" s="239" t="s">
        <v>180</v>
      </c>
      <c r="E142" s="40"/>
      <c r="F142" s="240" t="s">
        <v>304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180</v>
      </c>
      <c r="AU142" s="17" t="s">
        <v>85</v>
      </c>
    </row>
    <row r="143" spans="1:51" s="14" customFormat="1" ht="12">
      <c r="A143" s="14"/>
      <c r="B143" s="261"/>
      <c r="C143" s="262"/>
      <c r="D143" s="239" t="s">
        <v>273</v>
      </c>
      <c r="E143" s="263" t="s">
        <v>1</v>
      </c>
      <c r="F143" s="264" t="s">
        <v>1053</v>
      </c>
      <c r="G143" s="262"/>
      <c r="H143" s="263" t="s">
        <v>1</v>
      </c>
      <c r="I143" s="265"/>
      <c r="J143" s="262"/>
      <c r="K143" s="262"/>
      <c r="L143" s="266"/>
      <c r="M143" s="267"/>
      <c r="N143" s="268"/>
      <c r="O143" s="268"/>
      <c r="P143" s="268"/>
      <c r="Q143" s="268"/>
      <c r="R143" s="268"/>
      <c r="S143" s="268"/>
      <c r="T143" s="26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0" t="s">
        <v>273</v>
      </c>
      <c r="AU143" s="270" t="s">
        <v>85</v>
      </c>
      <c r="AV143" s="14" t="s">
        <v>83</v>
      </c>
      <c r="AW143" s="14" t="s">
        <v>32</v>
      </c>
      <c r="AX143" s="14" t="s">
        <v>76</v>
      </c>
      <c r="AY143" s="270" t="s">
        <v>170</v>
      </c>
    </row>
    <row r="144" spans="1:51" s="13" customFormat="1" ht="12">
      <c r="A144" s="13"/>
      <c r="B144" s="250"/>
      <c r="C144" s="251"/>
      <c r="D144" s="239" t="s">
        <v>273</v>
      </c>
      <c r="E144" s="252" t="s">
        <v>1033</v>
      </c>
      <c r="F144" s="253" t="s">
        <v>1054</v>
      </c>
      <c r="G144" s="251"/>
      <c r="H144" s="254">
        <v>0.84</v>
      </c>
      <c r="I144" s="255"/>
      <c r="J144" s="251"/>
      <c r="K144" s="251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273</v>
      </c>
      <c r="AU144" s="260" t="s">
        <v>85</v>
      </c>
      <c r="AV144" s="13" t="s">
        <v>85</v>
      </c>
      <c r="AW144" s="13" t="s">
        <v>32</v>
      </c>
      <c r="AX144" s="13" t="s">
        <v>83</v>
      </c>
      <c r="AY144" s="260" t="s">
        <v>170</v>
      </c>
    </row>
    <row r="145" spans="1:65" s="2" customFormat="1" ht="24.15" customHeight="1">
      <c r="A145" s="38"/>
      <c r="B145" s="39"/>
      <c r="C145" s="226" t="s">
        <v>169</v>
      </c>
      <c r="D145" s="226" t="s">
        <v>173</v>
      </c>
      <c r="E145" s="227" t="s">
        <v>308</v>
      </c>
      <c r="F145" s="228" t="s">
        <v>309</v>
      </c>
      <c r="G145" s="229" t="s">
        <v>284</v>
      </c>
      <c r="H145" s="230">
        <v>117.994</v>
      </c>
      <c r="I145" s="231"/>
      <c r="J145" s="232">
        <f>ROUND(I145*H145,2)</f>
        <v>0</v>
      </c>
      <c r="K145" s="228" t="s">
        <v>191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188</v>
      </c>
      <c r="AT145" s="237" t="s">
        <v>173</v>
      </c>
      <c r="AU145" s="237" t="s">
        <v>85</v>
      </c>
      <c r="AY145" s="17" t="s">
        <v>170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188</v>
      </c>
      <c r="BM145" s="237" t="s">
        <v>1055</v>
      </c>
    </row>
    <row r="146" spans="1:47" s="2" customFormat="1" ht="12">
      <c r="A146" s="38"/>
      <c r="B146" s="39"/>
      <c r="C146" s="40"/>
      <c r="D146" s="239" t="s">
        <v>180</v>
      </c>
      <c r="E146" s="40"/>
      <c r="F146" s="240" t="s">
        <v>311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180</v>
      </c>
      <c r="AU146" s="17" t="s">
        <v>85</v>
      </c>
    </row>
    <row r="147" spans="1:47" s="2" customFormat="1" ht="12">
      <c r="A147" s="38"/>
      <c r="B147" s="39"/>
      <c r="C147" s="40"/>
      <c r="D147" s="239" t="s">
        <v>193</v>
      </c>
      <c r="E147" s="40"/>
      <c r="F147" s="244" t="s">
        <v>312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193</v>
      </c>
      <c r="AU147" s="17" t="s">
        <v>85</v>
      </c>
    </row>
    <row r="148" spans="1:51" s="13" customFormat="1" ht="12">
      <c r="A148" s="13"/>
      <c r="B148" s="250"/>
      <c r="C148" s="251"/>
      <c r="D148" s="239" t="s">
        <v>273</v>
      </c>
      <c r="E148" s="252" t="s">
        <v>242</v>
      </c>
      <c r="F148" s="253" t="s">
        <v>1056</v>
      </c>
      <c r="G148" s="251"/>
      <c r="H148" s="254">
        <v>117.994</v>
      </c>
      <c r="I148" s="255"/>
      <c r="J148" s="251"/>
      <c r="K148" s="251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273</v>
      </c>
      <c r="AU148" s="260" t="s">
        <v>85</v>
      </c>
      <c r="AV148" s="13" t="s">
        <v>85</v>
      </c>
      <c r="AW148" s="13" t="s">
        <v>32</v>
      </c>
      <c r="AX148" s="13" t="s">
        <v>83</v>
      </c>
      <c r="AY148" s="260" t="s">
        <v>170</v>
      </c>
    </row>
    <row r="149" spans="1:65" s="2" customFormat="1" ht="24.15" customHeight="1">
      <c r="A149" s="38"/>
      <c r="B149" s="39"/>
      <c r="C149" s="226" t="s">
        <v>198</v>
      </c>
      <c r="D149" s="226" t="s">
        <v>173</v>
      </c>
      <c r="E149" s="227" t="s">
        <v>1057</v>
      </c>
      <c r="F149" s="228" t="s">
        <v>315</v>
      </c>
      <c r="G149" s="229" t="s">
        <v>284</v>
      </c>
      <c r="H149" s="230">
        <v>535.45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188</v>
      </c>
      <c r="AT149" s="237" t="s">
        <v>173</v>
      </c>
      <c r="AU149" s="237" t="s">
        <v>85</v>
      </c>
      <c r="AY149" s="17" t="s">
        <v>170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188</v>
      </c>
      <c r="BM149" s="237" t="s">
        <v>1058</v>
      </c>
    </row>
    <row r="150" spans="1:47" s="2" customFormat="1" ht="12">
      <c r="A150" s="38"/>
      <c r="B150" s="39"/>
      <c r="C150" s="40"/>
      <c r="D150" s="239" t="s">
        <v>180</v>
      </c>
      <c r="E150" s="40"/>
      <c r="F150" s="240" t="s">
        <v>1059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180</v>
      </c>
      <c r="AU150" s="17" t="s">
        <v>85</v>
      </c>
    </row>
    <row r="151" spans="1:51" s="13" customFormat="1" ht="12">
      <c r="A151" s="13"/>
      <c r="B151" s="250"/>
      <c r="C151" s="251"/>
      <c r="D151" s="239" t="s">
        <v>273</v>
      </c>
      <c r="E151" s="252" t="s">
        <v>1030</v>
      </c>
      <c r="F151" s="253" t="s">
        <v>1060</v>
      </c>
      <c r="G151" s="251"/>
      <c r="H151" s="254">
        <v>535.45</v>
      </c>
      <c r="I151" s="255"/>
      <c r="J151" s="251"/>
      <c r="K151" s="251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273</v>
      </c>
      <c r="AU151" s="260" t="s">
        <v>85</v>
      </c>
      <c r="AV151" s="13" t="s">
        <v>85</v>
      </c>
      <c r="AW151" s="13" t="s">
        <v>32</v>
      </c>
      <c r="AX151" s="13" t="s">
        <v>83</v>
      </c>
      <c r="AY151" s="260" t="s">
        <v>170</v>
      </c>
    </row>
    <row r="152" spans="1:65" s="2" customFormat="1" ht="16.5" customHeight="1">
      <c r="A152" s="38"/>
      <c r="B152" s="39"/>
      <c r="C152" s="282" t="s">
        <v>202</v>
      </c>
      <c r="D152" s="282" t="s">
        <v>328</v>
      </c>
      <c r="E152" s="283" t="s">
        <v>1061</v>
      </c>
      <c r="F152" s="284" t="s">
        <v>1062</v>
      </c>
      <c r="G152" s="285" t="s">
        <v>331</v>
      </c>
      <c r="H152" s="286">
        <v>800.32</v>
      </c>
      <c r="I152" s="287"/>
      <c r="J152" s="288">
        <f>ROUND(I152*H152,2)</f>
        <v>0</v>
      </c>
      <c r="K152" s="284" t="s">
        <v>191</v>
      </c>
      <c r="L152" s="289"/>
      <c r="M152" s="290" t="s">
        <v>1</v>
      </c>
      <c r="N152" s="291" t="s">
        <v>41</v>
      </c>
      <c r="O152" s="91"/>
      <c r="P152" s="235">
        <f>O152*H152</f>
        <v>0</v>
      </c>
      <c r="Q152" s="235">
        <v>1</v>
      </c>
      <c r="R152" s="235">
        <f>Q152*H152</f>
        <v>800.32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207</v>
      </c>
      <c r="AT152" s="237" t="s">
        <v>328</v>
      </c>
      <c r="AU152" s="237" t="s">
        <v>85</v>
      </c>
      <c r="AY152" s="17" t="s">
        <v>170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188</v>
      </c>
      <c r="BM152" s="237" t="s">
        <v>1063</v>
      </c>
    </row>
    <row r="153" spans="1:47" s="2" customFormat="1" ht="12">
      <c r="A153" s="38"/>
      <c r="B153" s="39"/>
      <c r="C153" s="40"/>
      <c r="D153" s="239" t="s">
        <v>180</v>
      </c>
      <c r="E153" s="40"/>
      <c r="F153" s="240" t="s">
        <v>1062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180</v>
      </c>
      <c r="AU153" s="17" t="s">
        <v>85</v>
      </c>
    </row>
    <row r="154" spans="1:51" s="14" customFormat="1" ht="12">
      <c r="A154" s="14"/>
      <c r="B154" s="261"/>
      <c r="C154" s="262"/>
      <c r="D154" s="239" t="s">
        <v>273</v>
      </c>
      <c r="E154" s="263" t="s">
        <v>1</v>
      </c>
      <c r="F154" s="264" t="s">
        <v>1064</v>
      </c>
      <c r="G154" s="262"/>
      <c r="H154" s="263" t="s">
        <v>1</v>
      </c>
      <c r="I154" s="265"/>
      <c r="J154" s="262"/>
      <c r="K154" s="262"/>
      <c r="L154" s="266"/>
      <c r="M154" s="267"/>
      <c r="N154" s="268"/>
      <c r="O154" s="268"/>
      <c r="P154" s="268"/>
      <c r="Q154" s="268"/>
      <c r="R154" s="268"/>
      <c r="S154" s="268"/>
      <c r="T154" s="26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0" t="s">
        <v>273</v>
      </c>
      <c r="AU154" s="270" t="s">
        <v>85</v>
      </c>
      <c r="AV154" s="14" t="s">
        <v>83</v>
      </c>
      <c r="AW154" s="14" t="s">
        <v>32</v>
      </c>
      <c r="AX154" s="14" t="s">
        <v>76</v>
      </c>
      <c r="AY154" s="270" t="s">
        <v>170</v>
      </c>
    </row>
    <row r="155" spans="1:51" s="14" customFormat="1" ht="12">
      <c r="A155" s="14"/>
      <c r="B155" s="261"/>
      <c r="C155" s="262"/>
      <c r="D155" s="239" t="s">
        <v>273</v>
      </c>
      <c r="E155" s="263" t="s">
        <v>1</v>
      </c>
      <c r="F155" s="264" t="s">
        <v>1065</v>
      </c>
      <c r="G155" s="262"/>
      <c r="H155" s="263" t="s">
        <v>1</v>
      </c>
      <c r="I155" s="265"/>
      <c r="J155" s="262"/>
      <c r="K155" s="262"/>
      <c r="L155" s="266"/>
      <c r="M155" s="267"/>
      <c r="N155" s="268"/>
      <c r="O155" s="268"/>
      <c r="P155" s="268"/>
      <c r="Q155" s="268"/>
      <c r="R155" s="268"/>
      <c r="S155" s="268"/>
      <c r="T155" s="26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0" t="s">
        <v>273</v>
      </c>
      <c r="AU155" s="270" t="s">
        <v>85</v>
      </c>
      <c r="AV155" s="14" t="s">
        <v>83</v>
      </c>
      <c r="AW155" s="14" t="s">
        <v>32</v>
      </c>
      <c r="AX155" s="14" t="s">
        <v>76</v>
      </c>
      <c r="AY155" s="270" t="s">
        <v>170</v>
      </c>
    </row>
    <row r="156" spans="1:51" s="13" customFormat="1" ht="12">
      <c r="A156" s="13"/>
      <c r="B156" s="250"/>
      <c r="C156" s="251"/>
      <c r="D156" s="239" t="s">
        <v>273</v>
      </c>
      <c r="E156" s="252" t="s">
        <v>1</v>
      </c>
      <c r="F156" s="253" t="s">
        <v>1066</v>
      </c>
      <c r="G156" s="251"/>
      <c r="H156" s="254">
        <v>-270.58</v>
      </c>
      <c r="I156" s="255"/>
      <c r="J156" s="251"/>
      <c r="K156" s="251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273</v>
      </c>
      <c r="AU156" s="260" t="s">
        <v>85</v>
      </c>
      <c r="AV156" s="13" t="s">
        <v>85</v>
      </c>
      <c r="AW156" s="13" t="s">
        <v>32</v>
      </c>
      <c r="AX156" s="13" t="s">
        <v>76</v>
      </c>
      <c r="AY156" s="260" t="s">
        <v>170</v>
      </c>
    </row>
    <row r="157" spans="1:51" s="14" customFormat="1" ht="12">
      <c r="A157" s="14"/>
      <c r="B157" s="261"/>
      <c r="C157" s="262"/>
      <c r="D157" s="239" t="s">
        <v>273</v>
      </c>
      <c r="E157" s="263" t="s">
        <v>1</v>
      </c>
      <c r="F157" s="264" t="s">
        <v>1067</v>
      </c>
      <c r="G157" s="262"/>
      <c r="H157" s="263" t="s">
        <v>1</v>
      </c>
      <c r="I157" s="265"/>
      <c r="J157" s="262"/>
      <c r="K157" s="262"/>
      <c r="L157" s="266"/>
      <c r="M157" s="267"/>
      <c r="N157" s="268"/>
      <c r="O157" s="268"/>
      <c r="P157" s="268"/>
      <c r="Q157" s="268"/>
      <c r="R157" s="268"/>
      <c r="S157" s="268"/>
      <c r="T157" s="26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0" t="s">
        <v>273</v>
      </c>
      <c r="AU157" s="270" t="s">
        <v>85</v>
      </c>
      <c r="AV157" s="14" t="s">
        <v>83</v>
      </c>
      <c r="AW157" s="14" t="s">
        <v>32</v>
      </c>
      <c r="AX157" s="14" t="s">
        <v>76</v>
      </c>
      <c r="AY157" s="270" t="s">
        <v>170</v>
      </c>
    </row>
    <row r="158" spans="1:51" s="13" customFormat="1" ht="12">
      <c r="A158" s="13"/>
      <c r="B158" s="250"/>
      <c r="C158" s="251"/>
      <c r="D158" s="239" t="s">
        <v>273</v>
      </c>
      <c r="E158" s="252" t="s">
        <v>1</v>
      </c>
      <c r="F158" s="253" t="s">
        <v>1068</v>
      </c>
      <c r="G158" s="251"/>
      <c r="H158" s="254">
        <v>1070.9</v>
      </c>
      <c r="I158" s="255"/>
      <c r="J158" s="251"/>
      <c r="K158" s="251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273</v>
      </c>
      <c r="AU158" s="260" t="s">
        <v>85</v>
      </c>
      <c r="AV158" s="13" t="s">
        <v>85</v>
      </c>
      <c r="AW158" s="13" t="s">
        <v>32</v>
      </c>
      <c r="AX158" s="13" t="s">
        <v>76</v>
      </c>
      <c r="AY158" s="260" t="s">
        <v>170</v>
      </c>
    </row>
    <row r="159" spans="1:51" s="15" customFormat="1" ht="12">
      <c r="A159" s="15"/>
      <c r="B159" s="271"/>
      <c r="C159" s="272"/>
      <c r="D159" s="239" t="s">
        <v>273</v>
      </c>
      <c r="E159" s="273" t="s">
        <v>1</v>
      </c>
      <c r="F159" s="274" t="s">
        <v>307</v>
      </c>
      <c r="G159" s="272"/>
      <c r="H159" s="275">
        <v>800.3200000000002</v>
      </c>
      <c r="I159" s="276"/>
      <c r="J159" s="272"/>
      <c r="K159" s="272"/>
      <c r="L159" s="277"/>
      <c r="M159" s="278"/>
      <c r="N159" s="279"/>
      <c r="O159" s="279"/>
      <c r="P159" s="279"/>
      <c r="Q159" s="279"/>
      <c r="R159" s="279"/>
      <c r="S159" s="279"/>
      <c r="T159" s="28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1" t="s">
        <v>273</v>
      </c>
      <c r="AU159" s="281" t="s">
        <v>85</v>
      </c>
      <c r="AV159" s="15" t="s">
        <v>188</v>
      </c>
      <c r="AW159" s="15" t="s">
        <v>32</v>
      </c>
      <c r="AX159" s="15" t="s">
        <v>83</v>
      </c>
      <c r="AY159" s="281" t="s">
        <v>170</v>
      </c>
    </row>
    <row r="160" spans="1:65" s="2" customFormat="1" ht="24.15" customHeight="1">
      <c r="A160" s="38"/>
      <c r="B160" s="39"/>
      <c r="C160" s="226" t="s">
        <v>207</v>
      </c>
      <c r="D160" s="226" t="s">
        <v>173</v>
      </c>
      <c r="E160" s="227" t="s">
        <v>1069</v>
      </c>
      <c r="F160" s="228" t="s">
        <v>1070</v>
      </c>
      <c r="G160" s="229" t="s">
        <v>284</v>
      </c>
      <c r="H160" s="230">
        <v>0.531</v>
      </c>
      <c r="I160" s="231"/>
      <c r="J160" s="232">
        <f>ROUND(I160*H160,2)</f>
        <v>0</v>
      </c>
      <c r="K160" s="228" t="s">
        <v>177</v>
      </c>
      <c r="L160" s="44"/>
      <c r="M160" s="233" t="s">
        <v>1</v>
      </c>
      <c r="N160" s="234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188</v>
      </c>
      <c r="AT160" s="237" t="s">
        <v>173</v>
      </c>
      <c r="AU160" s="237" t="s">
        <v>85</v>
      </c>
      <c r="AY160" s="17" t="s">
        <v>170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188</v>
      </c>
      <c r="BM160" s="237" t="s">
        <v>1071</v>
      </c>
    </row>
    <row r="161" spans="1:47" s="2" customFormat="1" ht="12">
      <c r="A161" s="38"/>
      <c r="B161" s="39"/>
      <c r="C161" s="40"/>
      <c r="D161" s="239" t="s">
        <v>180</v>
      </c>
      <c r="E161" s="40"/>
      <c r="F161" s="240" t="s">
        <v>1072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180</v>
      </c>
      <c r="AU161" s="17" t="s">
        <v>85</v>
      </c>
    </row>
    <row r="162" spans="1:51" s="13" customFormat="1" ht="12">
      <c r="A162" s="13"/>
      <c r="B162" s="250"/>
      <c r="C162" s="251"/>
      <c r="D162" s="239" t="s">
        <v>273</v>
      </c>
      <c r="E162" s="252" t="s">
        <v>1</v>
      </c>
      <c r="F162" s="253" t="s">
        <v>1073</v>
      </c>
      <c r="G162" s="251"/>
      <c r="H162" s="254">
        <v>0.531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273</v>
      </c>
      <c r="AU162" s="260" t="s">
        <v>85</v>
      </c>
      <c r="AV162" s="13" t="s">
        <v>85</v>
      </c>
      <c r="AW162" s="13" t="s">
        <v>32</v>
      </c>
      <c r="AX162" s="13" t="s">
        <v>83</v>
      </c>
      <c r="AY162" s="260" t="s">
        <v>170</v>
      </c>
    </row>
    <row r="163" spans="1:65" s="2" customFormat="1" ht="16.5" customHeight="1">
      <c r="A163" s="38"/>
      <c r="B163" s="39"/>
      <c r="C163" s="282" t="s">
        <v>211</v>
      </c>
      <c r="D163" s="282" t="s">
        <v>328</v>
      </c>
      <c r="E163" s="283" t="s">
        <v>1074</v>
      </c>
      <c r="F163" s="284" t="s">
        <v>1075</v>
      </c>
      <c r="G163" s="285" t="s">
        <v>331</v>
      </c>
      <c r="H163" s="286">
        <v>1.062</v>
      </c>
      <c r="I163" s="287"/>
      <c r="J163" s="288">
        <f>ROUND(I163*H163,2)</f>
        <v>0</v>
      </c>
      <c r="K163" s="284" t="s">
        <v>177</v>
      </c>
      <c r="L163" s="289"/>
      <c r="M163" s="290" t="s">
        <v>1</v>
      </c>
      <c r="N163" s="291" t="s">
        <v>41</v>
      </c>
      <c r="O163" s="91"/>
      <c r="P163" s="235">
        <f>O163*H163</f>
        <v>0</v>
      </c>
      <c r="Q163" s="235">
        <v>1</v>
      </c>
      <c r="R163" s="235">
        <f>Q163*H163</f>
        <v>1.062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207</v>
      </c>
      <c r="AT163" s="237" t="s">
        <v>328</v>
      </c>
      <c r="AU163" s="237" t="s">
        <v>85</v>
      </c>
      <c r="AY163" s="17" t="s">
        <v>170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188</v>
      </c>
      <c r="BM163" s="237" t="s">
        <v>1076</v>
      </c>
    </row>
    <row r="164" spans="1:47" s="2" customFormat="1" ht="12">
      <c r="A164" s="38"/>
      <c r="B164" s="39"/>
      <c r="C164" s="40"/>
      <c r="D164" s="239" t="s">
        <v>180</v>
      </c>
      <c r="E164" s="40"/>
      <c r="F164" s="240" t="s">
        <v>1075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180</v>
      </c>
      <c r="AU164" s="17" t="s">
        <v>85</v>
      </c>
    </row>
    <row r="165" spans="1:51" s="13" customFormat="1" ht="12">
      <c r="A165" s="13"/>
      <c r="B165" s="250"/>
      <c r="C165" s="251"/>
      <c r="D165" s="239" t="s">
        <v>273</v>
      </c>
      <c r="E165" s="251"/>
      <c r="F165" s="253" t="s">
        <v>1077</v>
      </c>
      <c r="G165" s="251"/>
      <c r="H165" s="254">
        <v>1.062</v>
      </c>
      <c r="I165" s="255"/>
      <c r="J165" s="251"/>
      <c r="K165" s="251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273</v>
      </c>
      <c r="AU165" s="260" t="s">
        <v>85</v>
      </c>
      <c r="AV165" s="13" t="s">
        <v>85</v>
      </c>
      <c r="AW165" s="13" t="s">
        <v>4</v>
      </c>
      <c r="AX165" s="13" t="s">
        <v>83</v>
      </c>
      <c r="AY165" s="260" t="s">
        <v>170</v>
      </c>
    </row>
    <row r="166" spans="1:65" s="2" customFormat="1" ht="33" customHeight="1">
      <c r="A166" s="38"/>
      <c r="B166" s="39"/>
      <c r="C166" s="226" t="s">
        <v>216</v>
      </c>
      <c r="D166" s="226" t="s">
        <v>173</v>
      </c>
      <c r="E166" s="227" t="s">
        <v>1078</v>
      </c>
      <c r="F166" s="228" t="s">
        <v>1079</v>
      </c>
      <c r="G166" s="229" t="s">
        <v>270</v>
      </c>
      <c r="H166" s="230">
        <v>638.064</v>
      </c>
      <c r="I166" s="231"/>
      <c r="J166" s="232">
        <f>ROUND(I166*H166,2)</f>
        <v>0</v>
      </c>
      <c r="K166" s="228" t="s">
        <v>177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188</v>
      </c>
      <c r="AT166" s="237" t="s">
        <v>173</v>
      </c>
      <c r="AU166" s="237" t="s">
        <v>85</v>
      </c>
      <c r="AY166" s="17" t="s">
        <v>170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188</v>
      </c>
      <c r="BM166" s="237" t="s">
        <v>1080</v>
      </c>
    </row>
    <row r="167" spans="1:47" s="2" customFormat="1" ht="12">
      <c r="A167" s="38"/>
      <c r="B167" s="39"/>
      <c r="C167" s="40"/>
      <c r="D167" s="239" t="s">
        <v>180</v>
      </c>
      <c r="E167" s="40"/>
      <c r="F167" s="240" t="s">
        <v>1081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180</v>
      </c>
      <c r="AU167" s="17" t="s">
        <v>85</v>
      </c>
    </row>
    <row r="168" spans="1:51" s="13" customFormat="1" ht="12">
      <c r="A168" s="13"/>
      <c r="B168" s="250"/>
      <c r="C168" s="251"/>
      <c r="D168" s="239" t="s">
        <v>273</v>
      </c>
      <c r="E168" s="252" t="s">
        <v>859</v>
      </c>
      <c r="F168" s="253" t="s">
        <v>1082</v>
      </c>
      <c r="G168" s="251"/>
      <c r="H168" s="254">
        <v>638.064</v>
      </c>
      <c r="I168" s="255"/>
      <c r="J168" s="251"/>
      <c r="K168" s="251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273</v>
      </c>
      <c r="AU168" s="260" t="s">
        <v>85</v>
      </c>
      <c r="AV168" s="13" t="s">
        <v>85</v>
      </c>
      <c r="AW168" s="13" t="s">
        <v>32</v>
      </c>
      <c r="AX168" s="13" t="s">
        <v>83</v>
      </c>
      <c r="AY168" s="260" t="s">
        <v>170</v>
      </c>
    </row>
    <row r="169" spans="1:65" s="2" customFormat="1" ht="24.15" customHeight="1">
      <c r="A169" s="38"/>
      <c r="B169" s="39"/>
      <c r="C169" s="226" t="s">
        <v>220</v>
      </c>
      <c r="D169" s="226" t="s">
        <v>173</v>
      </c>
      <c r="E169" s="227" t="s">
        <v>359</v>
      </c>
      <c r="F169" s="228" t="s">
        <v>360</v>
      </c>
      <c r="G169" s="229" t="s">
        <v>270</v>
      </c>
      <c r="H169" s="230">
        <v>638.064</v>
      </c>
      <c r="I169" s="231"/>
      <c r="J169" s="232">
        <f>ROUND(I169*H169,2)</f>
        <v>0</v>
      </c>
      <c r="K169" s="228" t="s">
        <v>177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188</v>
      </c>
      <c r="AT169" s="237" t="s">
        <v>173</v>
      </c>
      <c r="AU169" s="237" t="s">
        <v>85</v>
      </c>
      <c r="AY169" s="17" t="s">
        <v>170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188</v>
      </c>
      <c r="BM169" s="237" t="s">
        <v>1083</v>
      </c>
    </row>
    <row r="170" spans="1:47" s="2" customFormat="1" ht="12">
      <c r="A170" s="38"/>
      <c r="B170" s="39"/>
      <c r="C170" s="40"/>
      <c r="D170" s="239" t="s">
        <v>180</v>
      </c>
      <c r="E170" s="40"/>
      <c r="F170" s="240" t="s">
        <v>362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180</v>
      </c>
      <c r="AU170" s="17" t="s">
        <v>85</v>
      </c>
    </row>
    <row r="171" spans="1:51" s="13" customFormat="1" ht="12">
      <c r="A171" s="13"/>
      <c r="B171" s="250"/>
      <c r="C171" s="251"/>
      <c r="D171" s="239" t="s">
        <v>273</v>
      </c>
      <c r="E171" s="252" t="s">
        <v>1</v>
      </c>
      <c r="F171" s="253" t="s">
        <v>859</v>
      </c>
      <c r="G171" s="251"/>
      <c r="H171" s="254">
        <v>638.064</v>
      </c>
      <c r="I171" s="255"/>
      <c r="J171" s="251"/>
      <c r="K171" s="251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273</v>
      </c>
      <c r="AU171" s="260" t="s">
        <v>85</v>
      </c>
      <c r="AV171" s="13" t="s">
        <v>85</v>
      </c>
      <c r="AW171" s="13" t="s">
        <v>32</v>
      </c>
      <c r="AX171" s="13" t="s">
        <v>83</v>
      </c>
      <c r="AY171" s="260" t="s">
        <v>170</v>
      </c>
    </row>
    <row r="172" spans="1:65" s="2" customFormat="1" ht="16.5" customHeight="1">
      <c r="A172" s="38"/>
      <c r="B172" s="39"/>
      <c r="C172" s="282" t="s">
        <v>335</v>
      </c>
      <c r="D172" s="282" t="s">
        <v>328</v>
      </c>
      <c r="E172" s="283" t="s">
        <v>364</v>
      </c>
      <c r="F172" s="284" t="s">
        <v>365</v>
      </c>
      <c r="G172" s="285" t="s">
        <v>366</v>
      </c>
      <c r="H172" s="286">
        <v>19.142</v>
      </c>
      <c r="I172" s="287"/>
      <c r="J172" s="288">
        <f>ROUND(I172*H172,2)</f>
        <v>0</v>
      </c>
      <c r="K172" s="284" t="s">
        <v>177</v>
      </c>
      <c r="L172" s="289"/>
      <c r="M172" s="290" t="s">
        <v>1</v>
      </c>
      <c r="N172" s="291" t="s">
        <v>41</v>
      </c>
      <c r="O172" s="91"/>
      <c r="P172" s="235">
        <f>O172*H172</f>
        <v>0</v>
      </c>
      <c r="Q172" s="235">
        <v>0.001</v>
      </c>
      <c r="R172" s="235">
        <f>Q172*H172</f>
        <v>0.019142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207</v>
      </c>
      <c r="AT172" s="237" t="s">
        <v>328</v>
      </c>
      <c r="AU172" s="237" t="s">
        <v>85</v>
      </c>
      <c r="AY172" s="17" t="s">
        <v>170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188</v>
      </c>
      <c r="BM172" s="237" t="s">
        <v>1084</v>
      </c>
    </row>
    <row r="173" spans="1:47" s="2" customFormat="1" ht="12">
      <c r="A173" s="38"/>
      <c r="B173" s="39"/>
      <c r="C173" s="40"/>
      <c r="D173" s="239" t="s">
        <v>180</v>
      </c>
      <c r="E173" s="40"/>
      <c r="F173" s="240" t="s">
        <v>365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180</v>
      </c>
      <c r="AU173" s="17" t="s">
        <v>85</v>
      </c>
    </row>
    <row r="174" spans="1:65" s="2" customFormat="1" ht="16.5" customHeight="1">
      <c r="A174" s="38"/>
      <c r="B174" s="39"/>
      <c r="C174" s="226" t="s">
        <v>340</v>
      </c>
      <c r="D174" s="226" t="s">
        <v>173</v>
      </c>
      <c r="E174" s="227" t="s">
        <v>377</v>
      </c>
      <c r="F174" s="228" t="s">
        <v>378</v>
      </c>
      <c r="G174" s="229" t="s">
        <v>270</v>
      </c>
      <c r="H174" s="230">
        <v>408</v>
      </c>
      <c r="I174" s="231"/>
      <c r="J174" s="232">
        <f>ROUND(I174*H174,2)</f>
        <v>0</v>
      </c>
      <c r="K174" s="228" t="s">
        <v>177</v>
      </c>
      <c r="L174" s="44"/>
      <c r="M174" s="233" t="s">
        <v>1</v>
      </c>
      <c r="N174" s="234" t="s">
        <v>41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188</v>
      </c>
      <c r="AT174" s="237" t="s">
        <v>173</v>
      </c>
      <c r="AU174" s="237" t="s">
        <v>85</v>
      </c>
      <c r="AY174" s="17" t="s">
        <v>170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188</v>
      </c>
      <c r="BM174" s="237" t="s">
        <v>1085</v>
      </c>
    </row>
    <row r="175" spans="1:47" s="2" customFormat="1" ht="12">
      <c r="A175" s="38"/>
      <c r="B175" s="39"/>
      <c r="C175" s="40"/>
      <c r="D175" s="239" t="s">
        <v>180</v>
      </c>
      <c r="E175" s="40"/>
      <c r="F175" s="240" t="s">
        <v>380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180</v>
      </c>
      <c r="AU175" s="17" t="s">
        <v>85</v>
      </c>
    </row>
    <row r="176" spans="1:51" s="13" customFormat="1" ht="12">
      <c r="A176" s="13"/>
      <c r="B176" s="250"/>
      <c r="C176" s="251"/>
      <c r="D176" s="239" t="s">
        <v>273</v>
      </c>
      <c r="E176" s="252" t="s">
        <v>1</v>
      </c>
      <c r="F176" s="253" t="s">
        <v>1086</v>
      </c>
      <c r="G176" s="251"/>
      <c r="H176" s="254">
        <v>408</v>
      </c>
      <c r="I176" s="255"/>
      <c r="J176" s="251"/>
      <c r="K176" s="251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273</v>
      </c>
      <c r="AU176" s="260" t="s">
        <v>85</v>
      </c>
      <c r="AV176" s="13" t="s">
        <v>85</v>
      </c>
      <c r="AW176" s="13" t="s">
        <v>32</v>
      </c>
      <c r="AX176" s="13" t="s">
        <v>83</v>
      </c>
      <c r="AY176" s="260" t="s">
        <v>170</v>
      </c>
    </row>
    <row r="177" spans="1:63" s="12" customFormat="1" ht="22.8" customHeight="1">
      <c r="A177" s="12"/>
      <c r="B177" s="210"/>
      <c r="C177" s="211"/>
      <c r="D177" s="212" t="s">
        <v>75</v>
      </c>
      <c r="E177" s="224" t="s">
        <v>85</v>
      </c>
      <c r="F177" s="224" t="s">
        <v>1087</v>
      </c>
      <c r="G177" s="211"/>
      <c r="H177" s="211"/>
      <c r="I177" s="214"/>
      <c r="J177" s="225">
        <f>BK177</f>
        <v>0</v>
      </c>
      <c r="K177" s="211"/>
      <c r="L177" s="216"/>
      <c r="M177" s="217"/>
      <c r="N177" s="218"/>
      <c r="O177" s="218"/>
      <c r="P177" s="219">
        <f>SUM(P178:P180)</f>
        <v>0</v>
      </c>
      <c r="Q177" s="218"/>
      <c r="R177" s="219">
        <f>SUM(R178:R180)</f>
        <v>0.9874050000000001</v>
      </c>
      <c r="S177" s="218"/>
      <c r="T177" s="220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1" t="s">
        <v>83</v>
      </c>
      <c r="AT177" s="222" t="s">
        <v>75</v>
      </c>
      <c r="AU177" s="222" t="s">
        <v>83</v>
      </c>
      <c r="AY177" s="221" t="s">
        <v>170</v>
      </c>
      <c r="BK177" s="223">
        <f>SUM(BK178:BK180)</f>
        <v>0</v>
      </c>
    </row>
    <row r="178" spans="1:65" s="2" customFormat="1" ht="33" customHeight="1">
      <c r="A178" s="38"/>
      <c r="B178" s="39"/>
      <c r="C178" s="226" t="s">
        <v>347</v>
      </c>
      <c r="D178" s="226" t="s">
        <v>173</v>
      </c>
      <c r="E178" s="227" t="s">
        <v>1088</v>
      </c>
      <c r="F178" s="228" t="s">
        <v>1089</v>
      </c>
      <c r="G178" s="229" t="s">
        <v>522</v>
      </c>
      <c r="H178" s="230">
        <v>1.5</v>
      </c>
      <c r="I178" s="231"/>
      <c r="J178" s="232">
        <f>ROUND(I178*H178,2)</f>
        <v>0</v>
      </c>
      <c r="K178" s="228" t="s">
        <v>191</v>
      </c>
      <c r="L178" s="44"/>
      <c r="M178" s="233" t="s">
        <v>1</v>
      </c>
      <c r="N178" s="234" t="s">
        <v>41</v>
      </c>
      <c r="O178" s="91"/>
      <c r="P178" s="235">
        <f>O178*H178</f>
        <v>0</v>
      </c>
      <c r="Q178" s="235">
        <v>0.65827</v>
      </c>
      <c r="R178" s="235">
        <f>Q178*H178</f>
        <v>0.9874050000000001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188</v>
      </c>
      <c r="AT178" s="237" t="s">
        <v>173</v>
      </c>
      <c r="AU178" s="237" t="s">
        <v>85</v>
      </c>
      <c r="AY178" s="17" t="s">
        <v>170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188</v>
      </c>
      <c r="BM178" s="237" t="s">
        <v>1090</v>
      </c>
    </row>
    <row r="179" spans="1:47" s="2" customFormat="1" ht="12">
      <c r="A179" s="38"/>
      <c r="B179" s="39"/>
      <c r="C179" s="40"/>
      <c r="D179" s="239" t="s">
        <v>180</v>
      </c>
      <c r="E179" s="40"/>
      <c r="F179" s="240" t="s">
        <v>1091</v>
      </c>
      <c r="G179" s="40"/>
      <c r="H179" s="40"/>
      <c r="I179" s="241"/>
      <c r="J179" s="40"/>
      <c r="K179" s="40"/>
      <c r="L179" s="44"/>
      <c r="M179" s="242"/>
      <c r="N179" s="24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180</v>
      </c>
      <c r="AU179" s="17" t="s">
        <v>85</v>
      </c>
    </row>
    <row r="180" spans="1:51" s="13" customFormat="1" ht="12">
      <c r="A180" s="13"/>
      <c r="B180" s="250"/>
      <c r="C180" s="251"/>
      <c r="D180" s="239" t="s">
        <v>273</v>
      </c>
      <c r="E180" s="252" t="s">
        <v>1</v>
      </c>
      <c r="F180" s="253" t="s">
        <v>1092</v>
      </c>
      <c r="G180" s="251"/>
      <c r="H180" s="254">
        <v>1.5</v>
      </c>
      <c r="I180" s="255"/>
      <c r="J180" s="251"/>
      <c r="K180" s="251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273</v>
      </c>
      <c r="AU180" s="260" t="s">
        <v>85</v>
      </c>
      <c r="AV180" s="13" t="s">
        <v>85</v>
      </c>
      <c r="AW180" s="13" t="s">
        <v>32</v>
      </c>
      <c r="AX180" s="13" t="s">
        <v>83</v>
      </c>
      <c r="AY180" s="260" t="s">
        <v>170</v>
      </c>
    </row>
    <row r="181" spans="1:63" s="12" customFormat="1" ht="22.8" customHeight="1">
      <c r="A181" s="12"/>
      <c r="B181" s="210"/>
      <c r="C181" s="211"/>
      <c r="D181" s="212" t="s">
        <v>75</v>
      </c>
      <c r="E181" s="224" t="s">
        <v>207</v>
      </c>
      <c r="F181" s="224" t="s">
        <v>1093</v>
      </c>
      <c r="G181" s="211"/>
      <c r="H181" s="211"/>
      <c r="I181" s="214"/>
      <c r="J181" s="225">
        <f>BK181</f>
        <v>0</v>
      </c>
      <c r="K181" s="211"/>
      <c r="L181" s="216"/>
      <c r="M181" s="217"/>
      <c r="N181" s="218"/>
      <c r="O181" s="218"/>
      <c r="P181" s="219">
        <f>SUM(P182:P187)</f>
        <v>0</v>
      </c>
      <c r="Q181" s="218"/>
      <c r="R181" s="219">
        <f>SUM(R182:R187)</f>
        <v>2.66548</v>
      </c>
      <c r="S181" s="218"/>
      <c r="T181" s="220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1" t="s">
        <v>83</v>
      </c>
      <c r="AT181" s="222" t="s">
        <v>75</v>
      </c>
      <c r="AU181" s="222" t="s">
        <v>83</v>
      </c>
      <c r="AY181" s="221" t="s">
        <v>170</v>
      </c>
      <c r="BK181" s="223">
        <f>SUM(BK182:BK187)</f>
        <v>0</v>
      </c>
    </row>
    <row r="182" spans="1:65" s="2" customFormat="1" ht="24.15" customHeight="1">
      <c r="A182" s="38"/>
      <c r="B182" s="39"/>
      <c r="C182" s="226" t="s">
        <v>8</v>
      </c>
      <c r="D182" s="226" t="s">
        <v>173</v>
      </c>
      <c r="E182" s="227" t="s">
        <v>1094</v>
      </c>
      <c r="F182" s="228" t="s">
        <v>1095</v>
      </c>
      <c r="G182" s="229" t="s">
        <v>469</v>
      </c>
      <c r="H182" s="230">
        <v>1</v>
      </c>
      <c r="I182" s="231"/>
      <c r="J182" s="232">
        <f>ROUND(I182*H182,2)</f>
        <v>0</v>
      </c>
      <c r="K182" s="228" t="s">
        <v>191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2.61488</v>
      </c>
      <c r="R182" s="235">
        <f>Q182*H182</f>
        <v>2.61488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188</v>
      </c>
      <c r="AT182" s="237" t="s">
        <v>173</v>
      </c>
      <c r="AU182" s="237" t="s">
        <v>85</v>
      </c>
      <c r="AY182" s="17" t="s">
        <v>170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188</v>
      </c>
      <c r="BM182" s="237" t="s">
        <v>1096</v>
      </c>
    </row>
    <row r="183" spans="1:47" s="2" customFormat="1" ht="12">
      <c r="A183" s="38"/>
      <c r="B183" s="39"/>
      <c r="C183" s="40"/>
      <c r="D183" s="239" t="s">
        <v>180</v>
      </c>
      <c r="E183" s="40"/>
      <c r="F183" s="240" t="s">
        <v>1095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180</v>
      </c>
      <c r="AU183" s="17" t="s">
        <v>85</v>
      </c>
    </row>
    <row r="184" spans="1:51" s="13" customFormat="1" ht="12">
      <c r="A184" s="13"/>
      <c r="B184" s="250"/>
      <c r="C184" s="251"/>
      <c r="D184" s="239" t="s">
        <v>273</v>
      </c>
      <c r="E184" s="252" t="s">
        <v>1</v>
      </c>
      <c r="F184" s="253" t="s">
        <v>83</v>
      </c>
      <c r="G184" s="251"/>
      <c r="H184" s="254">
        <v>1</v>
      </c>
      <c r="I184" s="255"/>
      <c r="J184" s="251"/>
      <c r="K184" s="251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273</v>
      </c>
      <c r="AU184" s="260" t="s">
        <v>85</v>
      </c>
      <c r="AV184" s="13" t="s">
        <v>85</v>
      </c>
      <c r="AW184" s="13" t="s">
        <v>32</v>
      </c>
      <c r="AX184" s="13" t="s">
        <v>83</v>
      </c>
      <c r="AY184" s="260" t="s">
        <v>170</v>
      </c>
    </row>
    <row r="185" spans="1:65" s="2" customFormat="1" ht="16.5" customHeight="1">
      <c r="A185" s="38"/>
      <c r="B185" s="39"/>
      <c r="C185" s="282" t="s">
        <v>358</v>
      </c>
      <c r="D185" s="282" t="s">
        <v>328</v>
      </c>
      <c r="E185" s="283" t="s">
        <v>1097</v>
      </c>
      <c r="F185" s="284" t="s">
        <v>1098</v>
      </c>
      <c r="G185" s="285" t="s">
        <v>469</v>
      </c>
      <c r="H185" s="286">
        <v>1</v>
      </c>
      <c r="I185" s="287"/>
      <c r="J185" s="288">
        <f>ROUND(I185*H185,2)</f>
        <v>0</v>
      </c>
      <c r="K185" s="284" t="s">
        <v>191</v>
      </c>
      <c r="L185" s="289"/>
      <c r="M185" s="290" t="s">
        <v>1</v>
      </c>
      <c r="N185" s="291" t="s">
        <v>41</v>
      </c>
      <c r="O185" s="91"/>
      <c r="P185" s="235">
        <f>O185*H185</f>
        <v>0</v>
      </c>
      <c r="Q185" s="235">
        <v>0.0506</v>
      </c>
      <c r="R185" s="235">
        <f>Q185*H185</f>
        <v>0.0506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207</v>
      </c>
      <c r="AT185" s="237" t="s">
        <v>328</v>
      </c>
      <c r="AU185" s="237" t="s">
        <v>85</v>
      </c>
      <c r="AY185" s="17" t="s">
        <v>170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188</v>
      </c>
      <c r="BM185" s="237" t="s">
        <v>1099</v>
      </c>
    </row>
    <row r="186" spans="1:47" s="2" customFormat="1" ht="12">
      <c r="A186" s="38"/>
      <c r="B186" s="39"/>
      <c r="C186" s="40"/>
      <c r="D186" s="239" t="s">
        <v>180</v>
      </c>
      <c r="E186" s="40"/>
      <c r="F186" s="240" t="s">
        <v>1098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180</v>
      </c>
      <c r="AU186" s="17" t="s">
        <v>85</v>
      </c>
    </row>
    <row r="187" spans="1:51" s="13" customFormat="1" ht="12">
      <c r="A187" s="13"/>
      <c r="B187" s="250"/>
      <c r="C187" s="251"/>
      <c r="D187" s="239" t="s">
        <v>273</v>
      </c>
      <c r="E187" s="252" t="s">
        <v>1</v>
      </c>
      <c r="F187" s="253" t="s">
        <v>83</v>
      </c>
      <c r="G187" s="251"/>
      <c r="H187" s="254">
        <v>1</v>
      </c>
      <c r="I187" s="255"/>
      <c r="J187" s="251"/>
      <c r="K187" s="251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273</v>
      </c>
      <c r="AU187" s="260" t="s">
        <v>85</v>
      </c>
      <c r="AV187" s="13" t="s">
        <v>85</v>
      </c>
      <c r="AW187" s="13" t="s">
        <v>32</v>
      </c>
      <c r="AX187" s="13" t="s">
        <v>83</v>
      </c>
      <c r="AY187" s="260" t="s">
        <v>170</v>
      </c>
    </row>
    <row r="188" spans="1:63" s="12" customFormat="1" ht="22.8" customHeight="1">
      <c r="A188" s="12"/>
      <c r="B188" s="210"/>
      <c r="C188" s="211"/>
      <c r="D188" s="212" t="s">
        <v>75</v>
      </c>
      <c r="E188" s="224" t="s">
        <v>587</v>
      </c>
      <c r="F188" s="224" t="s">
        <v>1024</v>
      </c>
      <c r="G188" s="211"/>
      <c r="H188" s="211"/>
      <c r="I188" s="214"/>
      <c r="J188" s="225">
        <f>BK188</f>
        <v>0</v>
      </c>
      <c r="K188" s="211"/>
      <c r="L188" s="216"/>
      <c r="M188" s="217"/>
      <c r="N188" s="218"/>
      <c r="O188" s="218"/>
      <c r="P188" s="219">
        <f>SUM(P189:P191)</f>
        <v>0</v>
      </c>
      <c r="Q188" s="218"/>
      <c r="R188" s="219">
        <f>SUM(R189:R191)</f>
        <v>0</v>
      </c>
      <c r="S188" s="218"/>
      <c r="T188" s="220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1" t="s">
        <v>83</v>
      </c>
      <c r="AT188" s="222" t="s">
        <v>75</v>
      </c>
      <c r="AU188" s="222" t="s">
        <v>83</v>
      </c>
      <c r="AY188" s="221" t="s">
        <v>170</v>
      </c>
      <c r="BK188" s="223">
        <f>SUM(BK189:BK191)</f>
        <v>0</v>
      </c>
    </row>
    <row r="189" spans="1:65" s="2" customFormat="1" ht="16.5" customHeight="1">
      <c r="A189" s="38"/>
      <c r="B189" s="39"/>
      <c r="C189" s="226" t="s">
        <v>363</v>
      </c>
      <c r="D189" s="226" t="s">
        <v>173</v>
      </c>
      <c r="E189" s="227" t="s">
        <v>1100</v>
      </c>
      <c r="F189" s="228" t="s">
        <v>1101</v>
      </c>
      <c r="G189" s="229" t="s">
        <v>331</v>
      </c>
      <c r="H189" s="230">
        <v>2.615</v>
      </c>
      <c r="I189" s="231"/>
      <c r="J189" s="232">
        <f>ROUND(I189*H189,2)</f>
        <v>0</v>
      </c>
      <c r="K189" s="228" t="s">
        <v>177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358</v>
      </c>
      <c r="AT189" s="237" t="s">
        <v>173</v>
      </c>
      <c r="AU189" s="237" t="s">
        <v>85</v>
      </c>
      <c r="AY189" s="17" t="s">
        <v>170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358</v>
      </c>
      <c r="BM189" s="237" t="s">
        <v>1102</v>
      </c>
    </row>
    <row r="190" spans="1:47" s="2" customFormat="1" ht="12">
      <c r="A190" s="38"/>
      <c r="B190" s="39"/>
      <c r="C190" s="40"/>
      <c r="D190" s="239" t="s">
        <v>180</v>
      </c>
      <c r="E190" s="40"/>
      <c r="F190" s="240" t="s">
        <v>1103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180</v>
      </c>
      <c r="AU190" s="17" t="s">
        <v>85</v>
      </c>
    </row>
    <row r="191" spans="1:51" s="13" customFormat="1" ht="12">
      <c r="A191" s="13"/>
      <c r="B191" s="250"/>
      <c r="C191" s="251"/>
      <c r="D191" s="239" t="s">
        <v>273</v>
      </c>
      <c r="E191" s="252" t="s">
        <v>1</v>
      </c>
      <c r="F191" s="253" t="s">
        <v>1104</v>
      </c>
      <c r="G191" s="251"/>
      <c r="H191" s="254">
        <v>2.615</v>
      </c>
      <c r="I191" s="255"/>
      <c r="J191" s="251"/>
      <c r="K191" s="251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273</v>
      </c>
      <c r="AU191" s="260" t="s">
        <v>85</v>
      </c>
      <c r="AV191" s="13" t="s">
        <v>85</v>
      </c>
      <c r="AW191" s="13" t="s">
        <v>32</v>
      </c>
      <c r="AX191" s="13" t="s">
        <v>83</v>
      </c>
      <c r="AY191" s="260" t="s">
        <v>170</v>
      </c>
    </row>
    <row r="192" spans="1:63" s="12" customFormat="1" ht="25.9" customHeight="1">
      <c r="A192" s="12"/>
      <c r="B192" s="210"/>
      <c r="C192" s="211"/>
      <c r="D192" s="212" t="s">
        <v>75</v>
      </c>
      <c r="E192" s="213" t="s">
        <v>600</v>
      </c>
      <c r="F192" s="213" t="s">
        <v>601</v>
      </c>
      <c r="G192" s="211"/>
      <c r="H192" s="211"/>
      <c r="I192" s="214"/>
      <c r="J192" s="215">
        <f>BK192</f>
        <v>0</v>
      </c>
      <c r="K192" s="211"/>
      <c r="L192" s="216"/>
      <c r="M192" s="217"/>
      <c r="N192" s="218"/>
      <c r="O192" s="218"/>
      <c r="P192" s="219">
        <f>P193</f>
        <v>0</v>
      </c>
      <c r="Q192" s="218"/>
      <c r="R192" s="219">
        <f>R193</f>
        <v>0.00201</v>
      </c>
      <c r="S192" s="218"/>
      <c r="T192" s="220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1" t="s">
        <v>85</v>
      </c>
      <c r="AT192" s="222" t="s">
        <v>75</v>
      </c>
      <c r="AU192" s="222" t="s">
        <v>76</v>
      </c>
      <c r="AY192" s="221" t="s">
        <v>170</v>
      </c>
      <c r="BK192" s="223">
        <f>BK193</f>
        <v>0</v>
      </c>
    </row>
    <row r="193" spans="1:63" s="12" customFormat="1" ht="22.8" customHeight="1">
      <c r="A193" s="12"/>
      <c r="B193" s="210"/>
      <c r="C193" s="211"/>
      <c r="D193" s="212" t="s">
        <v>75</v>
      </c>
      <c r="E193" s="224" t="s">
        <v>1105</v>
      </c>
      <c r="F193" s="224" t="s">
        <v>1106</v>
      </c>
      <c r="G193" s="211"/>
      <c r="H193" s="211"/>
      <c r="I193" s="214"/>
      <c r="J193" s="225">
        <f>BK193</f>
        <v>0</v>
      </c>
      <c r="K193" s="211"/>
      <c r="L193" s="216"/>
      <c r="M193" s="217"/>
      <c r="N193" s="218"/>
      <c r="O193" s="218"/>
      <c r="P193" s="219">
        <f>SUM(P194:P197)</f>
        <v>0</v>
      </c>
      <c r="Q193" s="218"/>
      <c r="R193" s="219">
        <f>SUM(R194:R197)</f>
        <v>0.00201</v>
      </c>
      <c r="S193" s="218"/>
      <c r="T193" s="220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1" t="s">
        <v>85</v>
      </c>
      <c r="AT193" s="222" t="s">
        <v>75</v>
      </c>
      <c r="AU193" s="222" t="s">
        <v>83</v>
      </c>
      <c r="AY193" s="221" t="s">
        <v>170</v>
      </c>
      <c r="BK193" s="223">
        <f>SUM(BK194:BK197)</f>
        <v>0</v>
      </c>
    </row>
    <row r="194" spans="1:65" s="2" customFormat="1" ht="16.5" customHeight="1">
      <c r="A194" s="38"/>
      <c r="B194" s="39"/>
      <c r="C194" s="226" t="s">
        <v>370</v>
      </c>
      <c r="D194" s="226" t="s">
        <v>173</v>
      </c>
      <c r="E194" s="227" t="s">
        <v>1107</v>
      </c>
      <c r="F194" s="228" t="s">
        <v>1108</v>
      </c>
      <c r="G194" s="229" t="s">
        <v>469</v>
      </c>
      <c r="H194" s="230">
        <v>1</v>
      </c>
      <c r="I194" s="231"/>
      <c r="J194" s="232">
        <f>ROUND(I194*H194,2)</f>
        <v>0</v>
      </c>
      <c r="K194" s="228" t="s">
        <v>191</v>
      </c>
      <c r="L194" s="44"/>
      <c r="M194" s="233" t="s">
        <v>1</v>
      </c>
      <c r="N194" s="234" t="s">
        <v>41</v>
      </c>
      <c r="O194" s="91"/>
      <c r="P194" s="235">
        <f>O194*H194</f>
        <v>0</v>
      </c>
      <c r="Q194" s="235">
        <v>0.00201</v>
      </c>
      <c r="R194" s="235">
        <f>Q194*H194</f>
        <v>0.00201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358</v>
      </c>
      <c r="AT194" s="237" t="s">
        <v>173</v>
      </c>
      <c r="AU194" s="237" t="s">
        <v>85</v>
      </c>
      <c r="AY194" s="17" t="s">
        <v>170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358</v>
      </c>
      <c r="BM194" s="237" t="s">
        <v>1109</v>
      </c>
    </row>
    <row r="195" spans="1:47" s="2" customFormat="1" ht="12">
      <c r="A195" s="38"/>
      <c r="B195" s="39"/>
      <c r="C195" s="40"/>
      <c r="D195" s="239" t="s">
        <v>180</v>
      </c>
      <c r="E195" s="40"/>
      <c r="F195" s="240" t="s">
        <v>1108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180</v>
      </c>
      <c r="AU195" s="17" t="s">
        <v>85</v>
      </c>
    </row>
    <row r="196" spans="1:51" s="14" customFormat="1" ht="12">
      <c r="A196" s="14"/>
      <c r="B196" s="261"/>
      <c r="C196" s="262"/>
      <c r="D196" s="239" t="s">
        <v>273</v>
      </c>
      <c r="E196" s="263" t="s">
        <v>1</v>
      </c>
      <c r="F196" s="264" t="s">
        <v>1110</v>
      </c>
      <c r="G196" s="262"/>
      <c r="H196" s="263" t="s">
        <v>1</v>
      </c>
      <c r="I196" s="265"/>
      <c r="J196" s="262"/>
      <c r="K196" s="262"/>
      <c r="L196" s="266"/>
      <c r="M196" s="267"/>
      <c r="N196" s="268"/>
      <c r="O196" s="268"/>
      <c r="P196" s="268"/>
      <c r="Q196" s="268"/>
      <c r="R196" s="268"/>
      <c r="S196" s="268"/>
      <c r="T196" s="26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0" t="s">
        <v>273</v>
      </c>
      <c r="AU196" s="270" t="s">
        <v>85</v>
      </c>
      <c r="AV196" s="14" t="s">
        <v>83</v>
      </c>
      <c r="AW196" s="14" t="s">
        <v>32</v>
      </c>
      <c r="AX196" s="14" t="s">
        <v>76</v>
      </c>
      <c r="AY196" s="270" t="s">
        <v>170</v>
      </c>
    </row>
    <row r="197" spans="1:51" s="13" customFormat="1" ht="12">
      <c r="A197" s="13"/>
      <c r="B197" s="250"/>
      <c r="C197" s="251"/>
      <c r="D197" s="239" t="s">
        <v>273</v>
      </c>
      <c r="E197" s="252" t="s">
        <v>1</v>
      </c>
      <c r="F197" s="253" t="s">
        <v>83</v>
      </c>
      <c r="G197" s="251"/>
      <c r="H197" s="254">
        <v>1</v>
      </c>
      <c r="I197" s="255"/>
      <c r="J197" s="251"/>
      <c r="K197" s="251"/>
      <c r="L197" s="256"/>
      <c r="M197" s="292"/>
      <c r="N197" s="293"/>
      <c r="O197" s="293"/>
      <c r="P197" s="293"/>
      <c r="Q197" s="293"/>
      <c r="R197" s="293"/>
      <c r="S197" s="293"/>
      <c r="T197" s="29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273</v>
      </c>
      <c r="AU197" s="260" t="s">
        <v>85</v>
      </c>
      <c r="AV197" s="13" t="s">
        <v>85</v>
      </c>
      <c r="AW197" s="13" t="s">
        <v>32</v>
      </c>
      <c r="AX197" s="13" t="s">
        <v>83</v>
      </c>
      <c r="AY197" s="260" t="s">
        <v>170</v>
      </c>
    </row>
    <row r="198" spans="1:31" s="2" customFormat="1" ht="6.95" customHeight="1">
      <c r="A198" s="38"/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password="CC35" sheet="1" objects="1" scenarios="1" formatColumns="0" formatRows="0" autoFilter="0"/>
  <autoFilter ref="C126:K19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2022-08-10T06:23:13Z</dcterms:created>
  <dcterms:modified xsi:type="dcterms:W3CDTF">2022-08-10T06:23:56Z</dcterms:modified>
  <cp:category/>
  <cp:version/>
  <cp:contentType/>
  <cp:contentStatus/>
</cp:coreProperties>
</file>