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defaultThemeVersion="124226"/>
  <bookViews>
    <workbookView xWindow="36616" yWindow="65416" windowWidth="29040" windowHeight="17640" tabRatio="736" activeTab="0"/>
  </bookViews>
  <sheets>
    <sheet name="Příloha č.5a Smlouvy" sheetId="9" r:id="rId1"/>
    <sheet name="Příloha č.6 Smlouvy" sheetId="8" r:id="rId2"/>
    <sheet name="Příloha č.7 Smlouvy" sheetId="10" r:id="rId3"/>
  </sheets>
  <definedNames>
    <definedName name="_xlnm.Print_Area" localSheetId="0">'Příloha č.5a Smlouvy'!$A$2:$G$17</definedName>
    <definedName name="_xlnm.Print_Area" localSheetId="1">'Příloha č.6 Smlouvy'!$A$2:$AA$70</definedName>
    <definedName name="_xlnm.Print_Area" localSheetId="2">'Příloha č.7 Smlouvy'!$A$2:$I$13</definedName>
    <definedName name="_xlnm.Print_Titles" localSheetId="0">'Příloha č.5a Smlouvy'!$7:$7</definedName>
    <definedName name="_xlnm.Print_Titles" localSheetId="1">'Příloha č.6 Smlouvy'!$5:$8</definedName>
  </definedNames>
  <calcPr calcId="191029"/>
  <extLst/>
</workbook>
</file>

<file path=xl/sharedStrings.xml><?xml version="1.0" encoding="utf-8"?>
<sst xmlns="http://schemas.openxmlformats.org/spreadsheetml/2006/main" count="216" uniqueCount="132">
  <si>
    <t>hod</t>
  </si>
  <si>
    <t>jiná zařízení než čerpací stanice</t>
  </si>
  <si>
    <t>ks</t>
  </si>
  <si>
    <t>Poznámka</t>
  </si>
  <si>
    <t>revize hasicích přístrojů</t>
  </si>
  <si>
    <t>zajištění odběrného místa, kontrola a odečty el.energie</t>
  </si>
  <si>
    <t>servis pohyblivých mechanismů a čerpadel, kontrolní prohlídky funkčnosti a stavu *</t>
  </si>
  <si>
    <t>četnost provádění kontrol</t>
  </si>
  <si>
    <t>ČS se zděným přístřeškem</t>
  </si>
  <si>
    <t>ČS s budovou</t>
  </si>
  <si>
    <t>v Kč bez DPH</t>
  </si>
  <si>
    <t>Název objektu HOZ</t>
  </si>
  <si>
    <t>prohlídky BOZP</t>
  </si>
  <si>
    <t>cena Kč/ks</t>
  </si>
  <si>
    <t>bez DPH</t>
  </si>
  <si>
    <t xml:space="preserve">cena Kč/hod   </t>
  </si>
  <si>
    <t>cena Kč/hod</t>
  </si>
  <si>
    <t>cena Kč/m2</t>
  </si>
  <si>
    <t>cena služeb provozu celkem</t>
  </si>
  <si>
    <t>cena služeb údržby celkem</t>
  </si>
  <si>
    <t>ČINNOSTI PROVOZU</t>
  </si>
  <si>
    <t>ČINNOSTI ÚDRŽBY</t>
  </si>
  <si>
    <t>revize el. instalace čerpadla v jímce</t>
  </si>
  <si>
    <t>1x týdně</t>
  </si>
  <si>
    <r>
      <t>m</t>
    </r>
    <r>
      <rPr>
        <b/>
        <vertAlign val="superscript"/>
        <sz val="10"/>
        <rFont val="Arial"/>
        <family val="2"/>
      </rPr>
      <t>2</t>
    </r>
  </si>
  <si>
    <t>údaje pro běžný rok v r. 2023-2026</t>
  </si>
  <si>
    <t>vedení provoz. deníku a přehledu revizí</t>
  </si>
  <si>
    <t>ČS bez zděného přístřešku</t>
  </si>
  <si>
    <t>* kontrolní prohlídky funkčnosti a stavu ČS, povrchových ploch, stavebních objektů</t>
  </si>
  <si>
    <t>kontrolní prohlídky funkčnosti a stavu *</t>
  </si>
  <si>
    <t>číslo položky dle Přílohy č. 3a</t>
  </si>
  <si>
    <t>celková cena služeb provozu a údržby             
1 běžný rok</t>
  </si>
  <si>
    <t>sečení v prostoru HOZ a TS   1. seč</t>
  </si>
  <si>
    <t>sečení v prostoru HOZ a TS   2. seč</t>
  </si>
  <si>
    <t>údržba  a kontrola el.instalací a TS</t>
  </si>
  <si>
    <t>ČSO Žatčany I.</t>
  </si>
  <si>
    <t>ČSO Žatčany II.</t>
  </si>
  <si>
    <t>ČSO Chrlice I.</t>
  </si>
  <si>
    <t>ČSO Modřice</t>
  </si>
  <si>
    <t>ČSO Božice I. Pod klášterem</t>
  </si>
  <si>
    <t>ČSO Božice I. Pod doktorem</t>
  </si>
  <si>
    <t>ČSO Božice II</t>
  </si>
  <si>
    <t xml:space="preserve">ČSO Lechovice </t>
  </si>
  <si>
    <t>ČSO Stošíkovice ČS 1</t>
  </si>
  <si>
    <t>ČSO Stošíkovice ČS 2</t>
  </si>
  <si>
    <t>ČSO Žerotice</t>
  </si>
  <si>
    <t>ČSO Hrušovany</t>
  </si>
  <si>
    <t>ČSO Hrušovany II</t>
  </si>
  <si>
    <t>ČSO Lanžhot I/1</t>
  </si>
  <si>
    <t>ČSO Lanžhot I/2</t>
  </si>
  <si>
    <t>ČSO Lanžhot II. ČS 1</t>
  </si>
  <si>
    <t>ČSO Lanžhot II. ČS 2</t>
  </si>
  <si>
    <t>ČSO Lanžhot II. ČS 3</t>
  </si>
  <si>
    <t>ČSO Lanžhot II. ČS 4</t>
  </si>
  <si>
    <t>ČSO Lanžhot II. ČS 5</t>
  </si>
  <si>
    <t>ČSO SSS Podivín ČS 1</t>
  </si>
  <si>
    <t>ČSO SSS Podivín ČS 2</t>
  </si>
  <si>
    <t>ČSO SSS Podivín ČS 3</t>
  </si>
  <si>
    <t>ČSO SSS Podivín ČS 4</t>
  </si>
  <si>
    <t>ČSO Trkmanec</t>
  </si>
  <si>
    <t>ČSO Velké Němčice ČS 1</t>
  </si>
  <si>
    <t>ČSO Velké Němčice ČS 2</t>
  </si>
  <si>
    <t>ČSO Krumvíř</t>
  </si>
  <si>
    <t>ČSO Brumovice</t>
  </si>
  <si>
    <t>ČSO Moravská Nová Ves</t>
  </si>
  <si>
    <t>ČSO Velké Pavlovice</t>
  </si>
  <si>
    <t xml:space="preserve">ČSO Tvrdonice - Kostice </t>
  </si>
  <si>
    <t xml:space="preserve">ČSO Nosislav </t>
  </si>
  <si>
    <t>ČSO Podivín II ČS 1</t>
  </si>
  <si>
    <t>ČSO Podivín II ČS 2</t>
  </si>
  <si>
    <t>ČSO Bulhary - Přítluky ČS 2</t>
  </si>
  <si>
    <t>ČSO Bulhary - Přítluky ČS 3</t>
  </si>
  <si>
    <t>ČSO Bulhary - Přítluky ČS 1</t>
  </si>
  <si>
    <t>ČSO Milotice</t>
  </si>
  <si>
    <t>ČSO Vlkoš</t>
  </si>
  <si>
    <t xml:space="preserve">ČSO Skoronice II. </t>
  </si>
  <si>
    <t xml:space="preserve">ČSO Skoronice I. </t>
  </si>
  <si>
    <t>ČSO Terezín</t>
  </si>
  <si>
    <t>ČSO Kobylí - Krumvíř</t>
  </si>
  <si>
    <t>ČSO Očov II.</t>
  </si>
  <si>
    <t>ČSO Očov I.</t>
  </si>
  <si>
    <t>ČSO Petrov</t>
  </si>
  <si>
    <t>Stavidlo - Rohatec</t>
  </si>
  <si>
    <t>Stavidlo - Vacenovice</t>
  </si>
  <si>
    <t>Kanály Strážnice - Rohatec</t>
  </si>
  <si>
    <t>Kanály Veselí - Vnorovy</t>
  </si>
  <si>
    <t>1x měsíčně</t>
  </si>
  <si>
    <t>2x týdně</t>
  </si>
  <si>
    <t>2x měsíčně</t>
  </si>
  <si>
    <t>2x ročně</t>
  </si>
  <si>
    <t>1x za 2 měsíce</t>
  </si>
  <si>
    <t>ČSO Stošíkovice ČS 3</t>
  </si>
  <si>
    <t>oblast Jižní Morava</t>
  </si>
  <si>
    <t>Příloha č.6 - Rozpis činností služeb provozu a údržby pro jednotlivé objekty</t>
  </si>
  <si>
    <t>Smlouva o poskytování služeb k zajištění provozu a údržby staveb k odvodnění pozemků -  Příloha č. 5a</t>
  </si>
  <si>
    <t>CENÍK SLUŽEB PROVOZU A ÚDRŽBY HOZ</t>
  </si>
  <si>
    <t>pro běžný rok v letech 2023 – 2026 oblast Jižní Morava</t>
  </si>
  <si>
    <t>p.č.</t>
  </si>
  <si>
    <t>Služba</t>
  </si>
  <si>
    <t>Jednotka</t>
  </si>
  <si>
    <t>Nabídková cena v Kč bez DPH</t>
  </si>
  <si>
    <t>Cena v Kč vč. DPH</t>
  </si>
  <si>
    <t>1.</t>
  </si>
  <si>
    <t>servis pohyblivých mechanismů, čerpadel a stavidel, kontrolní prohlídky funkčnosti a stavu čerpacích stanic, povrchových ploch, stavebních objektů dle stanovené četnosti</t>
  </si>
  <si>
    <t>2.</t>
  </si>
  <si>
    <t>kontrolní prohlídky funkčnosti a stavu čerpacích stanic, povrchových ploch, stavebních objektů dle stanovené četnosti</t>
  </si>
  <si>
    <t>3.</t>
  </si>
  <si>
    <t>vedení provozního deníku a přehledu revizí</t>
  </si>
  <si>
    <t>4.</t>
  </si>
  <si>
    <t>zajištění odběrného místa, kontrola a odečty elektrické energie</t>
  </si>
  <si>
    <t>5.</t>
  </si>
  <si>
    <t>6.</t>
  </si>
  <si>
    <t>7.</t>
  </si>
  <si>
    <t>revize elektrické instalace čerpadla v jímce</t>
  </si>
  <si>
    <t>8.</t>
  </si>
  <si>
    <t>sečení v prostoru HOZ a trafostanice</t>
  </si>
  <si>
    <r>
      <t>m</t>
    </r>
    <r>
      <rPr>
        <vertAlign val="superscript"/>
        <sz val="11"/>
        <color theme="1"/>
        <rFont val="Calibri"/>
        <family val="2"/>
      </rPr>
      <t>2</t>
    </r>
  </si>
  <si>
    <t>9.</t>
  </si>
  <si>
    <t>údržba a kontrola elektrických instalací a trafostanice</t>
  </si>
  <si>
    <t>Kč s DPH 21%</t>
  </si>
  <si>
    <t>Kč bez DPH</t>
  </si>
  <si>
    <r>
      <t xml:space="preserve">         </t>
    </r>
    <r>
      <rPr>
        <b/>
        <sz val="11"/>
        <rFont val="Calibri"/>
        <family val="2"/>
        <scheme val="minor"/>
      </rPr>
      <t>Jižní Morava</t>
    </r>
    <r>
      <rPr>
        <b/>
        <sz val="11"/>
        <color theme="1"/>
        <rFont val="Calibri"/>
        <family val="2"/>
        <scheme val="minor"/>
      </rPr>
      <t xml:space="preserve">  CELKEM</t>
    </r>
  </si>
  <si>
    <t xml:space="preserve">                                                           </t>
  </si>
  <si>
    <t xml:space="preserve">Služby ad hoc - předpoklad čerpání </t>
  </si>
  <si>
    <t>Činnosti služeb provozu a údržby pro jednotlivé objekty</t>
  </si>
  <si>
    <t>CELKEM        
2023-2026</t>
  </si>
  <si>
    <t>2023</t>
  </si>
  <si>
    <t>cena/rok</t>
  </si>
  <si>
    <r>
      <t xml:space="preserve">Souhrn rozpisu činností služeb pro oblast </t>
    </r>
    <r>
      <rPr>
        <b/>
        <sz val="11"/>
        <rFont val="Arial CE"/>
        <family val="2"/>
      </rPr>
      <t>Jižní Morava</t>
    </r>
  </si>
  <si>
    <t>Smlouva o poskytování služeb k zajištění provozu a údržby staveb k odvodnění pozemků - Příloha č.7</t>
  </si>
  <si>
    <t>Dodavatel vyplní pouze žlutě vyznačená pole v této záložce.
Záložky: "Příloha č.6 Smlouvy a Příloha č.7 Smlouvy" se vyplňují automaticky.</t>
  </si>
  <si>
    <t>Nevyplňovat! Příloha se vyplní automaticky po vyplnění Přílohy č.5a.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</si>
</sst>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color rgb="FF2F549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vertAlign val="superscript"/>
      <sz val="11"/>
      <color theme="1"/>
      <name val="Calibri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Arial CE"/>
      <family val="2"/>
    </font>
    <font>
      <sz val="12"/>
      <color theme="1"/>
      <name val="Calibri"/>
      <family val="2"/>
      <scheme val="minor"/>
    </font>
    <font>
      <sz val="12"/>
      <name val="Arial CE"/>
      <family val="2"/>
    </font>
    <font>
      <b/>
      <sz val="8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28"/>
      <color rgb="FFFF0000"/>
      <name val="Arial"/>
      <family val="2"/>
    </font>
    <font>
      <b/>
      <sz val="28"/>
      <color rgb="FFFF0000"/>
      <name val="Arial"/>
      <family val="2"/>
    </font>
    <font>
      <b/>
      <sz val="26"/>
      <color rgb="FFFF0000"/>
      <name val="Calibri"/>
      <family val="2"/>
      <scheme val="minor"/>
    </font>
  </fonts>
  <fills count="1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</fills>
  <borders count="67">
    <border>
      <left/>
      <right/>
      <top/>
      <bottom/>
      <diagonal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/>
      <top/>
      <bottom style="medium"/>
    </border>
    <border>
      <left style="thick"/>
      <right style="thick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/>
      <right style="thin">
        <color indexed="8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thin"/>
      <top style="thin"/>
      <bottom style="medium"/>
    </border>
    <border>
      <left style="medium"/>
      <right/>
      <top/>
      <bottom/>
    </border>
    <border>
      <left style="thin"/>
      <right/>
      <top style="medium"/>
      <bottom style="medium"/>
    </border>
    <border>
      <left style="medium"/>
      <right style="thin">
        <color indexed="8"/>
      </right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thick"/>
      <right style="thick"/>
      <top style="thick"/>
      <bottom/>
    </border>
    <border>
      <left style="thick"/>
      <right style="thick"/>
      <top/>
      <bottom style="medium"/>
    </border>
    <border>
      <left/>
      <right/>
      <top/>
      <bottom style="medium"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medium"/>
    </border>
    <border>
      <left/>
      <right/>
      <top/>
      <bottom style="thin"/>
    </border>
    <border>
      <left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3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Border="1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1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 indent="5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4" borderId="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/>
    <xf numFmtId="0" fontId="1" fillId="0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/>
    </xf>
    <xf numFmtId="0" fontId="7" fillId="0" borderId="13" xfId="0" applyFont="1" applyBorder="1"/>
    <xf numFmtId="0" fontId="7" fillId="7" borderId="13" xfId="0" applyFont="1" applyFill="1" applyBorder="1"/>
    <xf numFmtId="0" fontId="8" fillId="0" borderId="0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center" vertical="center"/>
      <protection/>
    </xf>
    <xf numFmtId="3" fontId="8" fillId="0" borderId="0" xfId="20" applyNumberFormat="1" applyFont="1" applyFill="1" applyBorder="1" applyAlignment="1">
      <alignment horizontal="center" vertical="center"/>
      <protection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/>
    <xf numFmtId="3" fontId="9" fillId="0" borderId="0" xfId="0" applyNumberFormat="1" applyFont="1"/>
    <xf numFmtId="3" fontId="8" fillId="0" borderId="0" xfId="0" applyNumberFormat="1" applyFont="1"/>
    <xf numFmtId="0" fontId="9" fillId="0" borderId="0" xfId="0" applyFont="1" applyFill="1" applyAlignment="1">
      <alignment horizontal="left"/>
    </xf>
    <xf numFmtId="3" fontId="2" fillId="3" borderId="4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/>
    <xf numFmtId="3" fontId="9" fillId="0" borderId="0" xfId="0" applyNumberFormat="1" applyFont="1" applyBorder="1"/>
    <xf numFmtId="0" fontId="9" fillId="0" borderId="12" xfId="0" applyFont="1" applyBorder="1"/>
    <xf numFmtId="0" fontId="9" fillId="0" borderId="0" xfId="0" applyFont="1"/>
    <xf numFmtId="0" fontId="7" fillId="5" borderId="13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8" fillId="5" borderId="14" xfId="20" applyFont="1" applyFill="1" applyBorder="1" applyAlignment="1">
      <alignment horizontal="left" vertical="center"/>
      <protection/>
    </xf>
    <xf numFmtId="0" fontId="8" fillId="0" borderId="14" xfId="20" applyFont="1" applyFill="1" applyBorder="1" applyAlignment="1">
      <alignment horizontal="center" vertical="center"/>
      <protection/>
    </xf>
    <xf numFmtId="3" fontId="8" fillId="0" borderId="15" xfId="20" applyNumberFormat="1" applyFont="1" applyFill="1" applyBorder="1" applyAlignment="1">
      <alignment horizontal="center" vertical="center"/>
      <protection/>
    </xf>
    <xf numFmtId="3" fontId="8" fillId="0" borderId="16" xfId="20" applyNumberFormat="1" applyFont="1" applyFill="1" applyBorder="1" applyAlignment="1">
      <alignment horizontal="center" vertical="center"/>
      <protection/>
    </xf>
    <xf numFmtId="3" fontId="8" fillId="2" borderId="14" xfId="20" applyNumberFormat="1" applyFont="1" applyFill="1" applyBorder="1" applyAlignment="1">
      <alignment horizontal="center" vertical="center"/>
      <protection/>
    </xf>
    <xf numFmtId="3" fontId="8" fillId="8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 wrapText="1"/>
    </xf>
    <xf numFmtId="0" fontId="8" fillId="0" borderId="17" xfId="20" applyFont="1" applyFill="1" applyBorder="1" applyAlignment="1">
      <alignment horizontal="left" vertical="center"/>
      <protection/>
    </xf>
    <xf numFmtId="0" fontId="8" fillId="0" borderId="17" xfId="20" applyFont="1" applyFill="1" applyBorder="1" applyAlignment="1">
      <alignment horizontal="center" vertical="center"/>
      <protection/>
    </xf>
    <xf numFmtId="3" fontId="8" fillId="0" borderId="18" xfId="20" applyNumberFormat="1" applyFont="1" applyFill="1" applyBorder="1" applyAlignment="1">
      <alignment horizontal="center" vertical="center"/>
      <protection/>
    </xf>
    <xf numFmtId="3" fontId="8" fillId="0" borderId="19" xfId="20" applyNumberFormat="1" applyFont="1" applyFill="1" applyBorder="1" applyAlignment="1">
      <alignment horizontal="center" vertical="center"/>
      <protection/>
    </xf>
    <xf numFmtId="0" fontId="8" fillId="0" borderId="20" xfId="20" applyFont="1" applyFill="1" applyBorder="1" applyAlignment="1">
      <alignment horizontal="center" vertical="center"/>
      <protection/>
    </xf>
    <xf numFmtId="3" fontId="8" fillId="0" borderId="20" xfId="20" applyNumberFormat="1" applyFont="1" applyFill="1" applyBorder="1" applyAlignment="1">
      <alignment horizontal="center" vertical="center"/>
      <protection/>
    </xf>
    <xf numFmtId="3" fontId="8" fillId="2" borderId="17" xfId="20" applyNumberFormat="1" applyFont="1" applyFill="1" applyBorder="1" applyAlignment="1">
      <alignment horizontal="center" vertical="center"/>
      <protection/>
    </xf>
    <xf numFmtId="3" fontId="8" fillId="0" borderId="21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3" fontId="8" fillId="8" borderId="17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 wrapText="1"/>
    </xf>
    <xf numFmtId="0" fontId="8" fillId="5" borderId="17" xfId="0" applyFont="1" applyFill="1" applyBorder="1" applyAlignment="1">
      <alignment horizontal="left" vertical="center"/>
    </xf>
    <xf numFmtId="0" fontId="8" fillId="8" borderId="17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7" borderId="17" xfId="0" applyFont="1" applyFill="1" applyBorder="1" applyAlignment="1">
      <alignment vertical="center"/>
    </xf>
    <xf numFmtId="0" fontId="8" fillId="0" borderId="23" xfId="20" applyFont="1" applyFill="1" applyBorder="1" applyAlignment="1">
      <alignment horizontal="center" vertical="center"/>
      <protection/>
    </xf>
    <xf numFmtId="3" fontId="8" fillId="0" borderId="24" xfId="20" applyNumberFormat="1" applyFont="1" applyFill="1" applyBorder="1" applyAlignment="1">
      <alignment horizontal="center" vertical="center"/>
      <protection/>
    </xf>
    <xf numFmtId="0" fontId="8" fillId="0" borderId="25" xfId="20" applyFont="1" applyFill="1" applyBorder="1" applyAlignment="1">
      <alignment horizontal="center" vertical="center"/>
      <protection/>
    </xf>
    <xf numFmtId="3" fontId="8" fillId="0" borderId="25" xfId="20" applyNumberFormat="1" applyFont="1" applyFill="1" applyBorder="1" applyAlignment="1">
      <alignment horizontal="center" vertical="center"/>
      <protection/>
    </xf>
    <xf numFmtId="3" fontId="8" fillId="2" borderId="23" xfId="20" applyNumberFormat="1" applyFont="1" applyFill="1" applyBorder="1" applyAlignment="1">
      <alignment horizontal="center" vertical="center"/>
      <protection/>
    </xf>
    <xf numFmtId="3" fontId="8" fillId="0" borderId="26" xfId="0" applyNumberFormat="1" applyFont="1" applyFill="1" applyBorder="1" applyAlignment="1">
      <alignment horizontal="center" vertical="center"/>
    </xf>
    <xf numFmtId="3" fontId="8" fillId="8" borderId="23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 wrapText="1"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8" fillId="8" borderId="0" xfId="0" applyNumberFormat="1" applyFont="1" applyFill="1" applyBorder="1"/>
    <xf numFmtId="3" fontId="9" fillId="8" borderId="0" xfId="0" applyNumberFormat="1" applyFont="1" applyFill="1" applyBorder="1"/>
    <xf numFmtId="3" fontId="8" fillId="9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10" borderId="12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10" borderId="28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19" fillId="0" borderId="3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8" fillId="0" borderId="21" xfId="20" applyNumberFormat="1" applyFont="1" applyFill="1" applyBorder="1" applyAlignment="1">
      <alignment horizontal="center" vertical="center"/>
      <protection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3" fontId="8" fillId="0" borderId="33" xfId="20" applyNumberFormat="1" applyFont="1" applyFill="1" applyBorder="1" applyAlignment="1">
      <alignment horizontal="center" vertical="center"/>
      <protection/>
    </xf>
    <xf numFmtId="0" fontId="8" fillId="0" borderId="15" xfId="20" applyFont="1" applyFill="1" applyBorder="1" applyAlignment="1">
      <alignment horizontal="center" vertical="center"/>
      <protection/>
    </xf>
    <xf numFmtId="0" fontId="8" fillId="0" borderId="18" xfId="20" applyFont="1" applyFill="1" applyBorder="1" applyAlignment="1">
      <alignment horizontal="center" vertical="center"/>
      <protection/>
    </xf>
    <xf numFmtId="0" fontId="8" fillId="0" borderId="34" xfId="20" applyFont="1" applyFill="1" applyBorder="1" applyAlignment="1">
      <alignment horizontal="center" vertical="center"/>
      <protection/>
    </xf>
    <xf numFmtId="0" fontId="8" fillId="0" borderId="24" xfId="20" applyFont="1" applyFill="1" applyBorder="1" applyAlignment="1">
      <alignment horizontal="center" vertical="center"/>
      <protection/>
    </xf>
    <xf numFmtId="0" fontId="8" fillId="0" borderId="35" xfId="20" applyFont="1" applyFill="1" applyBorder="1" applyAlignment="1">
      <alignment horizontal="center" vertical="center"/>
      <protection/>
    </xf>
    <xf numFmtId="3" fontId="8" fillId="0" borderId="36" xfId="20" applyNumberFormat="1" applyFont="1" applyFill="1" applyBorder="1" applyAlignment="1">
      <alignment horizontal="center" vertical="center"/>
      <protection/>
    </xf>
    <xf numFmtId="3" fontId="8" fillId="0" borderId="37" xfId="20" applyNumberFormat="1" applyFont="1" applyFill="1" applyBorder="1" applyAlignment="1">
      <alignment horizontal="center" vertical="center"/>
      <protection/>
    </xf>
    <xf numFmtId="3" fontId="8" fillId="0" borderId="38" xfId="20" applyNumberFormat="1" applyFont="1" applyFill="1" applyBorder="1" applyAlignment="1">
      <alignment horizontal="center" vertical="center"/>
      <protection/>
    </xf>
    <xf numFmtId="3" fontId="8" fillId="0" borderId="22" xfId="20" applyNumberFormat="1" applyFont="1" applyFill="1" applyBorder="1" applyAlignment="1">
      <alignment horizontal="center" vertical="center"/>
      <protection/>
    </xf>
    <xf numFmtId="3" fontId="8" fillId="0" borderId="26" xfId="20" applyNumberFormat="1" applyFont="1" applyFill="1" applyBorder="1" applyAlignment="1">
      <alignment horizontal="center" vertical="center"/>
      <protection/>
    </xf>
    <xf numFmtId="3" fontId="8" fillId="0" borderId="39" xfId="20" applyNumberFormat="1" applyFont="1" applyFill="1" applyBorder="1" applyAlignment="1">
      <alignment horizontal="center" vertical="center"/>
      <protection/>
    </xf>
    <xf numFmtId="0" fontId="2" fillId="2" borderId="40" xfId="0" applyFont="1" applyFill="1" applyBorder="1" applyAlignment="1">
      <alignment horizontal="center" vertical="center"/>
    </xf>
    <xf numFmtId="3" fontId="8" fillId="0" borderId="34" xfId="20" applyNumberFormat="1" applyFont="1" applyFill="1" applyBorder="1" applyAlignment="1">
      <alignment horizontal="center" vertical="center"/>
      <protection/>
    </xf>
    <xf numFmtId="3" fontId="8" fillId="0" borderId="35" xfId="20" applyNumberFormat="1" applyFont="1" applyFill="1" applyBorder="1" applyAlignment="1">
      <alignment horizontal="center" vertical="center"/>
      <protection/>
    </xf>
    <xf numFmtId="3" fontId="10" fillId="0" borderId="36" xfId="20" applyNumberFormat="1" applyFont="1" applyFill="1" applyBorder="1" applyAlignment="1">
      <alignment horizontal="center" vertical="center"/>
      <protection/>
    </xf>
    <xf numFmtId="0" fontId="2" fillId="2" borderId="41" xfId="0" applyFont="1" applyFill="1" applyBorder="1" applyAlignment="1">
      <alignment horizontal="center" vertical="center"/>
    </xf>
    <xf numFmtId="3" fontId="8" fillId="0" borderId="38" xfId="0" applyNumberFormat="1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43" xfId="0" applyNumberFormat="1" applyFont="1" applyFill="1" applyBorder="1" applyAlignment="1">
      <alignment horizontal="center" vertical="center"/>
    </xf>
    <xf numFmtId="3" fontId="8" fillId="0" borderId="44" xfId="0" applyNumberFormat="1" applyFont="1" applyFill="1" applyBorder="1" applyAlignment="1">
      <alignment horizontal="center" vertical="center"/>
    </xf>
    <xf numFmtId="3" fontId="8" fillId="3" borderId="38" xfId="0" applyNumberFormat="1" applyFont="1" applyFill="1" applyBorder="1" applyAlignment="1">
      <alignment horizontal="center" vertical="center"/>
    </xf>
    <xf numFmtId="3" fontId="8" fillId="3" borderId="22" xfId="0" applyNumberFormat="1" applyFont="1" applyFill="1" applyBorder="1" applyAlignment="1">
      <alignment horizontal="center" vertical="center"/>
    </xf>
    <xf numFmtId="3" fontId="8" fillId="3" borderId="26" xfId="0" applyNumberFormat="1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21" fillId="0" borderId="0" xfId="0" applyFont="1" applyAlignment="1">
      <alignment vertical="center"/>
    </xf>
    <xf numFmtId="3" fontId="22" fillId="0" borderId="0" xfId="0" applyNumberFormat="1" applyFont="1" applyAlignment="1">
      <alignment vertical="center"/>
    </xf>
    <xf numFmtId="3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4" fontId="11" fillId="3" borderId="12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12" xfId="0" applyFont="1" applyBorder="1" applyAlignment="1">
      <alignment vertical="center" wrapText="1"/>
    </xf>
    <xf numFmtId="0" fontId="0" fillId="0" borderId="48" xfId="0" applyBorder="1" applyAlignment="1">
      <alignment vertical="center"/>
    </xf>
    <xf numFmtId="0" fontId="23" fillId="0" borderId="48" xfId="0" applyFont="1" applyBorder="1" applyAlignment="1">
      <alignment vertical="center"/>
    </xf>
    <xf numFmtId="4" fontId="0" fillId="8" borderId="30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" fontId="0" fillId="8" borderId="14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4" fontId="0" fillId="8" borderId="27" xfId="0" applyNumberFormat="1" applyFill="1" applyBorder="1" applyAlignment="1">
      <alignment horizontal="center" vertical="center"/>
    </xf>
    <xf numFmtId="4" fontId="0" fillId="8" borderId="11" xfId="0" applyNumberFormat="1" applyFill="1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49" fontId="23" fillId="2" borderId="12" xfId="0" applyNumberFormat="1" applyFont="1" applyFill="1" applyBorder="1" applyAlignment="1">
      <alignment horizontal="center" vertical="center"/>
    </xf>
    <xf numFmtId="49" fontId="23" fillId="2" borderId="50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2" fontId="28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4" fontId="27" fillId="0" borderId="0" xfId="0" applyNumberFormat="1" applyFont="1" applyAlignment="1">
      <alignment horizontal="right" vertical="center"/>
    </xf>
    <xf numFmtId="0" fontId="2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" fontId="1" fillId="0" borderId="51" xfId="0" applyNumberFormat="1" applyFont="1" applyBorder="1" applyAlignment="1">
      <alignment horizontal="center" vertical="center" wrapText="1"/>
    </xf>
    <xf numFmtId="0" fontId="8" fillId="11" borderId="17" xfId="0" applyFont="1" applyFill="1" applyBorder="1" applyAlignment="1">
      <alignment vertical="center"/>
    </xf>
    <xf numFmtId="0" fontId="8" fillId="11" borderId="23" xfId="0" applyFont="1" applyFill="1" applyBorder="1" applyAlignment="1">
      <alignment vertical="center"/>
    </xf>
    <xf numFmtId="0" fontId="7" fillId="11" borderId="13" xfId="0" applyFont="1" applyFill="1" applyBorder="1"/>
    <xf numFmtId="4" fontId="1" fillId="0" borderId="23" xfId="0" applyNumberFormat="1" applyFont="1" applyBorder="1" applyAlignment="1">
      <alignment horizontal="center" vertical="center" wrapText="1"/>
    </xf>
    <xf numFmtId="4" fontId="1" fillId="0" borderId="51" xfId="0" applyNumberFormat="1" applyFont="1" applyFill="1" applyBorder="1" applyAlignment="1">
      <alignment horizontal="center" vertical="center" wrapText="1"/>
    </xf>
    <xf numFmtId="4" fontId="18" fillId="12" borderId="12" xfId="0" applyNumberFormat="1" applyFont="1" applyFill="1" applyBorder="1" applyAlignment="1">
      <alignment horizontal="right" vertical="center" wrapText="1"/>
    </xf>
    <xf numFmtId="4" fontId="18" fillId="0" borderId="12" xfId="0" applyNumberFormat="1" applyFont="1" applyBorder="1" applyAlignment="1">
      <alignment horizontal="right" vertical="center" wrapText="1"/>
    </xf>
    <xf numFmtId="3" fontId="8" fillId="13" borderId="19" xfId="20" applyNumberFormat="1" applyFont="1" applyFill="1" applyBorder="1" applyAlignment="1">
      <alignment horizontal="center" vertical="center"/>
      <protection/>
    </xf>
    <xf numFmtId="3" fontId="8" fillId="13" borderId="35" xfId="20" applyNumberFormat="1" applyFont="1" applyFill="1" applyBorder="1" applyAlignment="1">
      <alignment horizontal="center" vertical="center"/>
      <protection/>
    </xf>
    <xf numFmtId="0" fontId="8" fillId="13" borderId="52" xfId="20" applyFont="1" applyFill="1" applyBorder="1" applyAlignment="1">
      <alignment horizontal="center" vertical="center"/>
      <protection/>
    </xf>
    <xf numFmtId="0" fontId="8" fillId="13" borderId="34" xfId="20" applyFont="1" applyFill="1" applyBorder="1" applyAlignment="1">
      <alignment horizontal="center" vertical="center"/>
      <protection/>
    </xf>
    <xf numFmtId="0" fontId="8" fillId="13" borderId="53" xfId="20" applyFont="1" applyFill="1" applyBorder="1" applyAlignment="1">
      <alignment horizontal="center" vertical="center"/>
      <protection/>
    </xf>
    <xf numFmtId="0" fontId="8" fillId="13" borderId="13" xfId="20" applyFont="1" applyFill="1" applyBorder="1" applyAlignment="1">
      <alignment horizontal="center" vertical="center"/>
      <protection/>
    </xf>
    <xf numFmtId="0" fontId="8" fillId="13" borderId="54" xfId="20" applyFont="1" applyFill="1" applyBorder="1" applyAlignment="1">
      <alignment horizontal="center" vertical="center"/>
      <protection/>
    </xf>
    <xf numFmtId="0" fontId="8" fillId="13" borderId="55" xfId="20" applyFont="1" applyFill="1" applyBorder="1" applyAlignment="1">
      <alignment horizontal="center" vertical="center"/>
      <protection/>
    </xf>
    <xf numFmtId="3" fontId="8" fillId="13" borderId="34" xfId="20" applyNumberFormat="1" applyFont="1" applyFill="1" applyBorder="1" applyAlignment="1">
      <alignment horizontal="center" vertical="center"/>
      <protection/>
    </xf>
    <xf numFmtId="3" fontId="8" fillId="13" borderId="52" xfId="20" applyNumberFormat="1" applyFont="1" applyFill="1" applyBorder="1" applyAlignment="1">
      <alignment horizontal="center" vertical="center"/>
      <protection/>
    </xf>
    <xf numFmtId="3" fontId="8" fillId="13" borderId="53" xfId="20" applyNumberFormat="1" applyFont="1" applyFill="1" applyBorder="1" applyAlignment="1">
      <alignment horizontal="center" vertical="center"/>
      <protection/>
    </xf>
    <xf numFmtId="3" fontId="8" fillId="13" borderId="13" xfId="20" applyNumberFormat="1" applyFont="1" applyFill="1" applyBorder="1" applyAlignment="1">
      <alignment horizontal="center" vertical="center"/>
      <protection/>
    </xf>
    <xf numFmtId="3" fontId="8" fillId="13" borderId="55" xfId="20" applyNumberFormat="1" applyFont="1" applyFill="1" applyBorder="1" applyAlignment="1">
      <alignment horizontal="center" vertical="center"/>
      <protection/>
    </xf>
    <xf numFmtId="3" fontId="8" fillId="13" borderId="20" xfId="20" applyNumberFormat="1" applyFont="1" applyFill="1" applyBorder="1" applyAlignment="1">
      <alignment horizontal="center" vertical="center"/>
      <protection/>
    </xf>
    <xf numFmtId="0" fontId="8" fillId="13" borderId="56" xfId="20" applyFont="1" applyFill="1" applyBorder="1" applyAlignment="1">
      <alignment horizontal="center" vertical="center"/>
      <protection/>
    </xf>
    <xf numFmtId="0" fontId="8" fillId="13" borderId="35" xfId="20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" fillId="2" borderId="5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28" xfId="20" applyFont="1" applyFill="1" applyBorder="1" applyAlignment="1">
      <alignment horizontal="center" vertical="center" wrapText="1"/>
      <protection/>
    </xf>
    <xf numFmtId="0" fontId="2" fillId="0" borderId="30" xfId="20" applyFont="1" applyFill="1" applyBorder="1" applyAlignment="1">
      <alignment horizontal="center" vertical="center" wrapText="1"/>
      <protection/>
    </xf>
    <xf numFmtId="0" fontId="2" fillId="6" borderId="28" xfId="0" applyFont="1" applyFill="1" applyBorder="1" applyAlignment="1">
      <alignment horizontal="center" vertical="center" wrapText="1"/>
    </xf>
    <xf numFmtId="0" fontId="2" fillId="6" borderId="58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4" fillId="5" borderId="5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6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/>
    </xf>
    <xf numFmtId="0" fontId="2" fillId="2" borderId="61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62" xfId="0" applyFont="1" applyFill="1" applyBorder="1" applyAlignment="1">
      <alignment horizontal="center" vertical="center" wrapText="1"/>
    </xf>
    <xf numFmtId="0" fontId="2" fillId="4" borderId="63" xfId="0" applyFont="1" applyFill="1" applyBorder="1" applyAlignment="1">
      <alignment horizontal="center" vertical="center" wrapText="1"/>
    </xf>
    <xf numFmtId="0" fontId="2" fillId="4" borderId="64" xfId="0" applyFont="1" applyFill="1" applyBorder="1" applyAlignment="1">
      <alignment horizontal="center" vertical="center" wrapText="1"/>
    </xf>
    <xf numFmtId="3" fontId="2" fillId="3" borderId="50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/>
    </xf>
    <xf numFmtId="0" fontId="2" fillId="3" borderId="5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0" fillId="0" borderId="58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4" fontId="0" fillId="0" borderId="49" xfId="0" applyNumberFormat="1" applyBorder="1" applyAlignment="1">
      <alignment horizontal="center" vertical="center"/>
    </xf>
    <xf numFmtId="4" fontId="0" fillId="0" borderId="65" xfId="0" applyNumberFormat="1" applyBorder="1" applyAlignment="1">
      <alignment horizontal="center" vertical="center"/>
    </xf>
    <xf numFmtId="4" fontId="0" fillId="0" borderId="66" xfId="0" applyNumberFormat="1" applyBorder="1" applyAlignment="1">
      <alignment horizontal="center" vertical="center"/>
    </xf>
    <xf numFmtId="4" fontId="0" fillId="0" borderId="47" xfId="0" applyNumberFormat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HOZ-provozni smlouvy 2012_UP Brn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19777-CBA8-4FA1-BA4D-BFEA33903890}">
  <sheetPr>
    <tabColor rgb="FFFFFF00"/>
    <pageSetUpPr fitToPage="1"/>
  </sheetPr>
  <dimension ref="A1:G18"/>
  <sheetViews>
    <sheetView tabSelected="1" view="pageBreakPreview" zoomScale="85" zoomScaleSheetLayoutView="85" workbookViewId="0" topLeftCell="A1">
      <pane ySplit="1" topLeftCell="A2" activePane="bottomLeft" state="frozen"/>
      <selection pane="bottomLeft" activeCell="E15" sqref="E15"/>
    </sheetView>
  </sheetViews>
  <sheetFormatPr defaultColWidth="9.140625" defaultRowHeight="15"/>
  <cols>
    <col min="1" max="1" width="4.7109375" style="0" customWidth="1"/>
    <col min="2" max="2" width="5.28125" style="0" customWidth="1"/>
    <col min="3" max="3" width="45.421875" style="0" customWidth="1"/>
    <col min="4" max="4" width="9.8515625" style="0" customWidth="1"/>
    <col min="5" max="5" width="12.28125" style="0" customWidth="1"/>
    <col min="6" max="6" width="13.7109375" style="0" customWidth="1"/>
    <col min="7" max="7" width="5.28125" style="0" customWidth="1"/>
  </cols>
  <sheetData>
    <row r="1" spans="1:7" ht="79.9" customHeight="1">
      <c r="A1" s="195" t="s">
        <v>130</v>
      </c>
      <c r="B1" s="195"/>
      <c r="C1" s="195"/>
      <c r="D1" s="195"/>
      <c r="E1" s="195"/>
      <c r="F1" s="195"/>
      <c r="G1" s="195"/>
    </row>
    <row r="2" spans="2:6" ht="15">
      <c r="B2" s="192" t="s">
        <v>94</v>
      </c>
      <c r="C2" s="192"/>
      <c r="D2" s="192"/>
      <c r="E2" s="192"/>
      <c r="F2" s="192"/>
    </row>
    <row r="3" spans="2:6" ht="26.25">
      <c r="B3" s="193" t="s">
        <v>95</v>
      </c>
      <c r="C3" s="193"/>
      <c r="D3" s="193"/>
      <c r="E3" s="193"/>
      <c r="F3" s="193"/>
    </row>
    <row r="4" spans="2:6" ht="23.25" customHeight="1">
      <c r="B4" s="194" t="s">
        <v>96</v>
      </c>
      <c r="C4" s="194"/>
      <c r="D4" s="194"/>
      <c r="E4" s="194"/>
      <c r="F4" s="194"/>
    </row>
    <row r="5" spans="2:6" ht="9.4" customHeight="1">
      <c r="B5" s="89"/>
      <c r="C5" s="89"/>
      <c r="D5" s="89"/>
      <c r="E5" s="89"/>
      <c r="F5" s="89"/>
    </row>
    <row r="6" ht="15.75" thickBot="1"/>
    <row r="7" spans="2:6" ht="45.75" thickBot="1">
      <c r="B7" s="90" t="s">
        <v>97</v>
      </c>
      <c r="C7" s="91" t="s">
        <v>98</v>
      </c>
      <c r="D7" s="91" t="s">
        <v>99</v>
      </c>
      <c r="E7" s="91" t="s">
        <v>100</v>
      </c>
      <c r="F7" s="92" t="s">
        <v>101</v>
      </c>
    </row>
    <row r="8" spans="2:6" ht="60.75" thickBot="1">
      <c r="B8" s="93" t="s">
        <v>102</v>
      </c>
      <c r="C8" s="94" t="s">
        <v>103</v>
      </c>
      <c r="D8" s="95" t="s">
        <v>0</v>
      </c>
      <c r="E8" s="174">
        <v>0</v>
      </c>
      <c r="F8" s="175">
        <f>E8*1.21</f>
        <v>0</v>
      </c>
    </row>
    <row r="9" spans="2:6" ht="45.75" thickBot="1">
      <c r="B9" s="96" t="s">
        <v>104</v>
      </c>
      <c r="C9" s="97" t="s">
        <v>105</v>
      </c>
      <c r="D9" s="95" t="s">
        <v>0</v>
      </c>
      <c r="E9" s="174">
        <v>0</v>
      </c>
      <c r="F9" s="175">
        <f aca="true" t="shared" si="0" ref="F9:F16">E9*1.21</f>
        <v>0</v>
      </c>
    </row>
    <row r="10" spans="2:6" ht="15.75" thickBot="1">
      <c r="B10" s="93" t="s">
        <v>106</v>
      </c>
      <c r="C10" s="98" t="s">
        <v>107</v>
      </c>
      <c r="D10" s="95" t="s">
        <v>0</v>
      </c>
      <c r="E10" s="174">
        <v>0</v>
      </c>
      <c r="F10" s="175">
        <f t="shared" si="0"/>
        <v>0</v>
      </c>
    </row>
    <row r="11" spans="2:6" ht="30.75" thickBot="1">
      <c r="B11" s="96" t="s">
        <v>108</v>
      </c>
      <c r="C11" s="98" t="s">
        <v>109</v>
      </c>
      <c r="D11" s="95" t="s">
        <v>0</v>
      </c>
      <c r="E11" s="174">
        <v>0</v>
      </c>
      <c r="F11" s="175">
        <f t="shared" si="0"/>
        <v>0</v>
      </c>
    </row>
    <row r="12" spans="2:6" ht="15.75" thickBot="1">
      <c r="B12" s="96" t="s">
        <v>110</v>
      </c>
      <c r="C12" s="98" t="s">
        <v>4</v>
      </c>
      <c r="D12" s="95" t="s">
        <v>2</v>
      </c>
      <c r="E12" s="174">
        <v>0</v>
      </c>
      <c r="F12" s="175">
        <f t="shared" si="0"/>
        <v>0</v>
      </c>
    </row>
    <row r="13" spans="2:6" ht="15.75" thickBot="1">
      <c r="B13" s="96" t="s">
        <v>111</v>
      </c>
      <c r="C13" s="98" t="s">
        <v>12</v>
      </c>
      <c r="D13" s="95" t="s">
        <v>2</v>
      </c>
      <c r="E13" s="174">
        <v>0</v>
      </c>
      <c r="F13" s="175">
        <f t="shared" si="0"/>
        <v>0</v>
      </c>
    </row>
    <row r="14" spans="2:6" ht="15.75" thickBot="1">
      <c r="B14" s="96" t="s">
        <v>112</v>
      </c>
      <c r="C14" s="94" t="s">
        <v>113</v>
      </c>
      <c r="D14" s="95" t="s">
        <v>2</v>
      </c>
      <c r="E14" s="174">
        <v>0</v>
      </c>
      <c r="F14" s="175">
        <f t="shared" si="0"/>
        <v>0</v>
      </c>
    </row>
    <row r="15" spans="2:6" ht="18" thickBot="1">
      <c r="B15" s="96" t="s">
        <v>114</v>
      </c>
      <c r="C15" s="99" t="s">
        <v>115</v>
      </c>
      <c r="D15" s="95" t="s">
        <v>116</v>
      </c>
      <c r="E15" s="174">
        <v>0</v>
      </c>
      <c r="F15" s="175">
        <f t="shared" si="0"/>
        <v>0</v>
      </c>
    </row>
    <row r="16" spans="2:6" ht="31.9" customHeight="1" thickBot="1">
      <c r="B16" s="96" t="s">
        <v>117</v>
      </c>
      <c r="C16" s="99" t="s">
        <v>118</v>
      </c>
      <c r="D16" s="95" t="s">
        <v>0</v>
      </c>
      <c r="E16" s="174">
        <v>0</v>
      </c>
      <c r="F16" s="175">
        <f t="shared" si="0"/>
        <v>0</v>
      </c>
    </row>
    <row r="17" ht="15">
      <c r="B17" s="100"/>
    </row>
    <row r="18" ht="15">
      <c r="B18" s="101"/>
    </row>
  </sheetData>
  <mergeCells count="4">
    <mergeCell ref="B2:F2"/>
    <mergeCell ref="B3:F3"/>
    <mergeCell ref="B4:F4"/>
    <mergeCell ref="A1:G1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90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DB4E3"/>
    <pageSetUpPr fitToPage="1"/>
  </sheetPr>
  <dimension ref="A1:AC70"/>
  <sheetViews>
    <sheetView view="pageBreakPreview" zoomScale="60" workbookViewId="0" topLeftCell="A1">
      <pane ySplit="1" topLeftCell="A29" activePane="bottomLeft" state="frozen"/>
      <selection pane="bottomLeft" activeCell="X17" sqref="X17"/>
    </sheetView>
  </sheetViews>
  <sheetFormatPr defaultColWidth="9.140625" defaultRowHeight="15"/>
  <cols>
    <col min="1" max="1" width="3.00390625" style="1" bestFit="1" customWidth="1"/>
    <col min="2" max="2" width="33.8515625" style="3" customWidth="1"/>
    <col min="3" max="3" width="12.28125" style="3" customWidth="1"/>
    <col min="4" max="4" width="13.140625" style="3" customWidth="1"/>
    <col min="5" max="5" width="8.7109375" style="3" customWidth="1"/>
    <col min="6" max="6" width="14.140625" style="3" customWidth="1"/>
    <col min="7" max="7" width="10.57421875" style="3" customWidth="1"/>
    <col min="8" max="8" width="8.7109375" style="3" customWidth="1"/>
    <col min="9" max="9" width="9.28125" style="3" customWidth="1"/>
    <col min="10" max="10" width="8.7109375" style="3" customWidth="1"/>
    <col min="11" max="11" width="10.7109375" style="3" customWidth="1"/>
    <col min="12" max="12" width="8.7109375" style="3" customWidth="1"/>
    <col min="13" max="13" width="8.421875" style="3" customWidth="1"/>
    <col min="14" max="14" width="8.7109375" style="3" customWidth="1"/>
    <col min="15" max="15" width="9.28125" style="3" customWidth="1"/>
    <col min="16" max="16" width="8.7109375" style="3" customWidth="1"/>
    <col min="17" max="17" width="9.421875" style="3" customWidth="1"/>
    <col min="18" max="18" width="8.7109375" style="3" customWidth="1"/>
    <col min="19" max="19" width="22.7109375" style="3" customWidth="1"/>
    <col min="20" max="21" width="9.57421875" style="4" customWidth="1"/>
    <col min="22" max="22" width="8.7109375" style="4" customWidth="1"/>
    <col min="23" max="23" width="10.7109375" style="4" customWidth="1"/>
    <col min="24" max="24" width="9.421875" style="4" customWidth="1"/>
    <col min="25" max="25" width="19.28125" style="4" customWidth="1"/>
    <col min="26" max="26" width="16.28125" style="4" customWidth="1"/>
    <col min="27" max="27" width="26.57421875" style="5" customWidth="1"/>
    <col min="28" max="16384" width="9.140625" style="3" customWidth="1"/>
  </cols>
  <sheetData>
    <row r="1" spans="1:27" ht="78" customHeight="1">
      <c r="A1" s="198" t="s">
        <v>131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</row>
    <row r="2" spans="2:12" ht="15">
      <c r="B2" s="45" t="s">
        <v>93</v>
      </c>
      <c r="K2" s="2"/>
      <c r="L2" s="2"/>
    </row>
    <row r="3" spans="2:12" ht="15">
      <c r="B3" s="45" t="s">
        <v>25</v>
      </c>
      <c r="K3" s="2"/>
      <c r="L3" s="2"/>
    </row>
    <row r="4" ht="15.75" thickBot="1">
      <c r="B4" s="50" t="s">
        <v>92</v>
      </c>
    </row>
    <row r="5" spans="2:26" ht="15" customHeight="1" thickBot="1" thickTop="1">
      <c r="B5" s="6"/>
      <c r="C5" s="215" t="s">
        <v>20</v>
      </c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7"/>
      <c r="R5" s="52"/>
      <c r="S5" s="205" t="s">
        <v>18</v>
      </c>
      <c r="T5" s="220" t="s">
        <v>21</v>
      </c>
      <c r="U5" s="221"/>
      <c r="V5" s="221"/>
      <c r="W5" s="221"/>
      <c r="X5" s="222"/>
      <c r="Y5" s="217" t="s">
        <v>19</v>
      </c>
      <c r="Z5" s="208" t="s">
        <v>31</v>
      </c>
    </row>
    <row r="6" spans="2:26" ht="15" customHeight="1" thickBot="1">
      <c r="B6" s="49" t="s">
        <v>30</v>
      </c>
      <c r="C6" s="200">
        <v>1</v>
      </c>
      <c r="D6" s="201"/>
      <c r="E6" s="202"/>
      <c r="F6" s="200">
        <v>2</v>
      </c>
      <c r="G6" s="201"/>
      <c r="H6" s="202"/>
      <c r="I6" s="211">
        <v>3</v>
      </c>
      <c r="J6" s="226"/>
      <c r="K6" s="211">
        <v>4</v>
      </c>
      <c r="L6" s="226"/>
      <c r="M6" s="211">
        <v>5</v>
      </c>
      <c r="N6" s="226"/>
      <c r="O6" s="211">
        <v>6</v>
      </c>
      <c r="P6" s="212"/>
      <c r="Q6" s="200">
        <v>7</v>
      </c>
      <c r="R6" s="201"/>
      <c r="S6" s="206"/>
      <c r="T6" s="223">
        <v>8</v>
      </c>
      <c r="U6" s="224"/>
      <c r="V6" s="225"/>
      <c r="W6" s="223">
        <v>9</v>
      </c>
      <c r="X6" s="225"/>
      <c r="Y6" s="218"/>
      <c r="Z6" s="209"/>
    </row>
    <row r="7" spans="2:27" s="8" customFormat="1" ht="102.75" thickBot="1">
      <c r="B7" s="203" t="s">
        <v>11</v>
      </c>
      <c r="C7" s="213" t="s">
        <v>7</v>
      </c>
      <c r="D7" s="9" t="s">
        <v>6</v>
      </c>
      <c r="E7" s="10" t="s">
        <v>15</v>
      </c>
      <c r="F7" s="196" t="s">
        <v>7</v>
      </c>
      <c r="G7" s="11" t="s">
        <v>29</v>
      </c>
      <c r="H7" s="11" t="s">
        <v>15</v>
      </c>
      <c r="I7" s="9" t="s">
        <v>26</v>
      </c>
      <c r="J7" s="10" t="s">
        <v>16</v>
      </c>
      <c r="K7" s="9" t="s">
        <v>5</v>
      </c>
      <c r="L7" s="10" t="s">
        <v>16</v>
      </c>
      <c r="M7" s="9" t="s">
        <v>4</v>
      </c>
      <c r="N7" s="10" t="s">
        <v>13</v>
      </c>
      <c r="O7" s="9" t="s">
        <v>12</v>
      </c>
      <c r="P7" s="12" t="s">
        <v>13</v>
      </c>
      <c r="Q7" s="9" t="s">
        <v>22</v>
      </c>
      <c r="R7" s="12" t="s">
        <v>13</v>
      </c>
      <c r="S7" s="207"/>
      <c r="T7" s="13" t="s">
        <v>32</v>
      </c>
      <c r="U7" s="46" t="s">
        <v>33</v>
      </c>
      <c r="V7" s="14" t="s">
        <v>17</v>
      </c>
      <c r="W7" s="13" t="s">
        <v>34</v>
      </c>
      <c r="X7" s="14" t="s">
        <v>16</v>
      </c>
      <c r="Y7" s="219"/>
      <c r="Z7" s="210"/>
      <c r="AA7" s="15" t="s">
        <v>3</v>
      </c>
    </row>
    <row r="8" spans="2:27" s="16" customFormat="1" ht="16.9" customHeight="1" thickBot="1">
      <c r="B8" s="204"/>
      <c r="C8" s="214"/>
      <c r="D8" s="17" t="s">
        <v>0</v>
      </c>
      <c r="E8" s="18" t="s">
        <v>14</v>
      </c>
      <c r="F8" s="197"/>
      <c r="G8" s="19" t="s">
        <v>0</v>
      </c>
      <c r="H8" s="104" t="s">
        <v>14</v>
      </c>
      <c r="I8" s="17" t="s">
        <v>0</v>
      </c>
      <c r="J8" s="104" t="s">
        <v>14</v>
      </c>
      <c r="K8" s="17" t="s">
        <v>0</v>
      </c>
      <c r="L8" s="104" t="s">
        <v>14</v>
      </c>
      <c r="M8" s="117" t="s">
        <v>2</v>
      </c>
      <c r="N8" s="103" t="s">
        <v>14</v>
      </c>
      <c r="O8" s="20" t="s">
        <v>2</v>
      </c>
      <c r="P8" s="104" t="s">
        <v>14</v>
      </c>
      <c r="Q8" s="20" t="s">
        <v>2</v>
      </c>
      <c r="R8" s="121" t="s">
        <v>14</v>
      </c>
      <c r="S8" s="33" t="s">
        <v>10</v>
      </c>
      <c r="T8" s="22" t="s">
        <v>24</v>
      </c>
      <c r="U8" s="21" t="s">
        <v>24</v>
      </c>
      <c r="V8" s="124" t="s">
        <v>14</v>
      </c>
      <c r="W8" s="22" t="s">
        <v>0</v>
      </c>
      <c r="X8" s="123" t="s">
        <v>14</v>
      </c>
      <c r="Y8" s="28" t="s">
        <v>10</v>
      </c>
      <c r="Z8" s="29" t="s">
        <v>10</v>
      </c>
      <c r="AA8" s="23"/>
    </row>
    <row r="9" spans="1:29" s="24" customFormat="1" ht="25.15" customHeight="1">
      <c r="A9" s="32">
        <v>1</v>
      </c>
      <c r="B9" s="53" t="s">
        <v>35</v>
      </c>
      <c r="C9" s="54">
        <v>0</v>
      </c>
      <c r="D9" s="55">
        <v>0</v>
      </c>
      <c r="E9" s="56">
        <v>0</v>
      </c>
      <c r="F9" s="54" t="s">
        <v>23</v>
      </c>
      <c r="G9" s="106">
        <v>104</v>
      </c>
      <c r="H9" s="178">
        <f>'Příloha č.5a Smlouvy'!$E$9</f>
        <v>0</v>
      </c>
      <c r="I9" s="113">
        <v>12</v>
      </c>
      <c r="J9" s="180">
        <f>'Příloha č.5a Smlouvy'!$E$10</f>
        <v>0</v>
      </c>
      <c r="K9" s="113">
        <v>6</v>
      </c>
      <c r="L9" s="183">
        <f>'Příloha č.5a Smlouvy'!$E$11</f>
        <v>0</v>
      </c>
      <c r="M9" s="55">
        <v>1</v>
      </c>
      <c r="N9" s="185">
        <f>'Příloha č.5a Smlouvy'!$E$12</f>
        <v>0</v>
      </c>
      <c r="O9" s="111">
        <v>1</v>
      </c>
      <c r="P9" s="186">
        <f>'Příloha č.5a Smlouvy'!$E$13</f>
        <v>0</v>
      </c>
      <c r="Q9" s="120">
        <v>2</v>
      </c>
      <c r="R9" s="188">
        <f>'Příloha č.5a Smlouvy'!$E$14</f>
        <v>0</v>
      </c>
      <c r="S9" s="57">
        <f aca="true" t="shared" si="0" ref="S9:S60">(D9*E9)+(G9*H9)+(I9*J9)+(K9*L9)+(M9*N9)+(O9*P9)+(Q9*R9)</f>
        <v>0</v>
      </c>
      <c r="T9" s="125">
        <v>150</v>
      </c>
      <c r="U9" s="122">
        <v>150</v>
      </c>
      <c r="V9" s="190">
        <f>'Příloha č.5a Smlouvy'!$E$15</f>
        <v>0</v>
      </c>
      <c r="W9" s="131">
        <v>12</v>
      </c>
      <c r="X9" s="179">
        <f>'Příloha č.5a Smlouvy'!$E$16</f>
        <v>0</v>
      </c>
      <c r="Y9" s="128">
        <f>(T9*V9)+(U9*V9)+(W9*X9)</f>
        <v>0</v>
      </c>
      <c r="Z9" s="58">
        <f>S9+Y9</f>
        <v>0</v>
      </c>
      <c r="AA9" s="59"/>
      <c r="AC9" s="27"/>
    </row>
    <row r="10" spans="1:27" s="24" customFormat="1" ht="25.15" customHeight="1">
      <c r="A10" s="32">
        <v>2</v>
      </c>
      <c r="B10" s="60" t="s">
        <v>36</v>
      </c>
      <c r="C10" s="61">
        <v>0</v>
      </c>
      <c r="D10" s="62">
        <v>0</v>
      </c>
      <c r="E10" s="63">
        <v>0</v>
      </c>
      <c r="F10" s="61" t="s">
        <v>23</v>
      </c>
      <c r="G10" s="107">
        <v>104</v>
      </c>
      <c r="H10" s="179">
        <f>'Příloha č.5a Smlouvy'!$E$9</f>
        <v>0</v>
      </c>
      <c r="I10" s="114">
        <v>12</v>
      </c>
      <c r="J10" s="181">
        <f>'Příloha č.5a Smlouvy'!$E$10</f>
        <v>0</v>
      </c>
      <c r="K10" s="114">
        <v>6</v>
      </c>
      <c r="L10" s="183">
        <f>'Příloha č.5a Smlouvy'!$E$11</f>
        <v>0</v>
      </c>
      <c r="M10" s="62">
        <v>0</v>
      </c>
      <c r="N10" s="118">
        <v>0</v>
      </c>
      <c r="O10" s="112">
        <v>1</v>
      </c>
      <c r="P10" s="187">
        <f>'Příloha č.5a Smlouvy'!$E$13</f>
        <v>0</v>
      </c>
      <c r="Q10" s="112">
        <v>2</v>
      </c>
      <c r="R10" s="189">
        <f>'Příloha č.5a Smlouvy'!$E$14</f>
        <v>0</v>
      </c>
      <c r="S10" s="66">
        <f t="shared" si="0"/>
        <v>0</v>
      </c>
      <c r="T10" s="126">
        <v>100</v>
      </c>
      <c r="U10" s="68">
        <v>100</v>
      </c>
      <c r="V10" s="179">
        <f>'Příloha č.5a Smlouvy'!$E$15</f>
        <v>0</v>
      </c>
      <c r="W10" s="132">
        <v>6</v>
      </c>
      <c r="X10" s="179">
        <f>'Příloha č.5a Smlouvy'!$E$16</f>
        <v>0</v>
      </c>
      <c r="Y10" s="129">
        <f aca="true" t="shared" si="1" ref="Y10:Y60">(T10*V10)+(U10*V10)+(W10*X10)</f>
        <v>0</v>
      </c>
      <c r="Z10" s="69">
        <f aca="true" t="shared" si="2" ref="Z10:Z60">S10+Y10</f>
        <v>0</v>
      </c>
      <c r="AA10" s="70"/>
    </row>
    <row r="11" spans="1:27" s="24" customFormat="1" ht="25.15" customHeight="1">
      <c r="A11" s="32">
        <v>3</v>
      </c>
      <c r="B11" s="71" t="s">
        <v>37</v>
      </c>
      <c r="C11" s="61">
        <v>0</v>
      </c>
      <c r="D11" s="62">
        <v>0</v>
      </c>
      <c r="E11" s="63">
        <v>0</v>
      </c>
      <c r="F11" s="61" t="s">
        <v>86</v>
      </c>
      <c r="G11" s="107">
        <v>24</v>
      </c>
      <c r="H11" s="179">
        <f>'Příloha č.5a Smlouvy'!$E$9</f>
        <v>0</v>
      </c>
      <c r="I11" s="114">
        <v>12</v>
      </c>
      <c r="J11" s="181">
        <f>'Příloha č.5a Smlouvy'!$E$10</f>
        <v>0</v>
      </c>
      <c r="K11" s="114">
        <v>0</v>
      </c>
      <c r="L11" s="183">
        <f>'Příloha č.5a Smlouvy'!$E$11</f>
        <v>0</v>
      </c>
      <c r="M11" s="62">
        <v>1</v>
      </c>
      <c r="N11" s="184">
        <f>'Příloha č.5a Smlouvy'!$E$12</f>
        <v>0</v>
      </c>
      <c r="O11" s="112">
        <v>1</v>
      </c>
      <c r="P11" s="187">
        <f>'Příloha č.5a Smlouvy'!$E$13</f>
        <v>0</v>
      </c>
      <c r="Q11" s="112">
        <v>0</v>
      </c>
      <c r="R11" s="65">
        <v>0</v>
      </c>
      <c r="S11" s="66">
        <f t="shared" si="0"/>
        <v>0</v>
      </c>
      <c r="T11" s="126">
        <v>680</v>
      </c>
      <c r="U11" s="67">
        <v>680</v>
      </c>
      <c r="V11" s="179">
        <f>'Příloha č.5a Smlouvy'!$E$15</f>
        <v>0</v>
      </c>
      <c r="W11" s="132">
        <v>0</v>
      </c>
      <c r="X11" s="179">
        <f>'Příloha č.5a Smlouvy'!$E$16</f>
        <v>0</v>
      </c>
      <c r="Y11" s="129">
        <f t="shared" si="1"/>
        <v>0</v>
      </c>
      <c r="Z11" s="69">
        <f t="shared" si="2"/>
        <v>0</v>
      </c>
      <c r="AA11" s="70"/>
    </row>
    <row r="12" spans="1:27" s="24" customFormat="1" ht="25.15" customHeight="1">
      <c r="A12" s="32">
        <v>4</v>
      </c>
      <c r="B12" s="72" t="s">
        <v>38</v>
      </c>
      <c r="C12" s="61">
        <v>0</v>
      </c>
      <c r="D12" s="62">
        <v>0</v>
      </c>
      <c r="E12" s="63">
        <v>0</v>
      </c>
      <c r="F12" s="61" t="s">
        <v>90</v>
      </c>
      <c r="G12" s="107">
        <v>12</v>
      </c>
      <c r="H12" s="179">
        <f>'Příloha č.5a Smlouvy'!$E$9</f>
        <v>0</v>
      </c>
      <c r="I12" s="114">
        <v>6</v>
      </c>
      <c r="J12" s="181">
        <f>'Příloha č.5a Smlouvy'!$E$10</f>
        <v>0</v>
      </c>
      <c r="K12" s="114">
        <v>0</v>
      </c>
      <c r="L12" s="183">
        <f>'Příloha č.5a Smlouvy'!$E$11</f>
        <v>0</v>
      </c>
      <c r="M12" s="62">
        <v>0</v>
      </c>
      <c r="N12" s="118">
        <v>0</v>
      </c>
      <c r="O12" s="112">
        <v>1</v>
      </c>
      <c r="P12" s="187">
        <f>'Příloha č.5a Smlouvy'!$E$13</f>
        <v>0</v>
      </c>
      <c r="Q12" s="112">
        <v>0</v>
      </c>
      <c r="R12" s="65">
        <v>0</v>
      </c>
      <c r="S12" s="66">
        <f t="shared" si="0"/>
        <v>0</v>
      </c>
      <c r="T12" s="126">
        <v>25</v>
      </c>
      <c r="U12" s="67">
        <v>25</v>
      </c>
      <c r="V12" s="179">
        <f>'Příloha č.5a Smlouvy'!$E$15</f>
        <v>0</v>
      </c>
      <c r="W12" s="132">
        <v>0</v>
      </c>
      <c r="X12" s="179">
        <f>'Příloha č.5a Smlouvy'!$E$16</f>
        <v>0</v>
      </c>
      <c r="Y12" s="129">
        <f t="shared" si="1"/>
        <v>0</v>
      </c>
      <c r="Z12" s="69">
        <f t="shared" si="2"/>
        <v>0</v>
      </c>
      <c r="AA12" s="70"/>
    </row>
    <row r="13" spans="1:27" s="24" customFormat="1" ht="25.15" customHeight="1">
      <c r="A13" s="32">
        <v>5</v>
      </c>
      <c r="B13" s="73" t="s">
        <v>39</v>
      </c>
      <c r="C13" s="61">
        <v>0</v>
      </c>
      <c r="D13" s="62">
        <v>0</v>
      </c>
      <c r="E13" s="63">
        <v>0</v>
      </c>
      <c r="F13" s="61" t="s">
        <v>23</v>
      </c>
      <c r="G13" s="107">
        <v>104</v>
      </c>
      <c r="H13" s="179">
        <f>'Příloha č.5a Smlouvy'!$E$9</f>
        <v>0</v>
      </c>
      <c r="I13" s="114">
        <v>12</v>
      </c>
      <c r="J13" s="181">
        <f>'Příloha č.5a Smlouvy'!$E$10</f>
        <v>0</v>
      </c>
      <c r="K13" s="114">
        <v>6</v>
      </c>
      <c r="L13" s="183">
        <f>'Příloha č.5a Smlouvy'!$E$11</f>
        <v>0</v>
      </c>
      <c r="M13" s="62">
        <v>1</v>
      </c>
      <c r="N13" s="184">
        <f>'Příloha č.5a Smlouvy'!$E$12</f>
        <v>0</v>
      </c>
      <c r="O13" s="112">
        <v>1</v>
      </c>
      <c r="P13" s="187">
        <f>'Příloha č.5a Smlouvy'!$E$13</f>
        <v>0</v>
      </c>
      <c r="Q13" s="112">
        <v>2</v>
      </c>
      <c r="R13" s="189">
        <f>'Příloha č.5a Smlouvy'!$E$14</f>
        <v>0</v>
      </c>
      <c r="S13" s="66">
        <f t="shared" si="0"/>
        <v>0</v>
      </c>
      <c r="T13" s="126">
        <v>300</v>
      </c>
      <c r="U13" s="68">
        <v>300</v>
      </c>
      <c r="V13" s="179">
        <f>'Příloha č.5a Smlouvy'!$E$15</f>
        <v>0</v>
      </c>
      <c r="W13" s="132">
        <v>12</v>
      </c>
      <c r="X13" s="179">
        <f>'Příloha č.5a Smlouvy'!$E$16</f>
        <v>0</v>
      </c>
      <c r="Y13" s="129">
        <f t="shared" si="1"/>
        <v>0</v>
      </c>
      <c r="Z13" s="69">
        <f t="shared" si="2"/>
        <v>0</v>
      </c>
      <c r="AA13" s="70"/>
    </row>
    <row r="14" spans="1:27" s="24" customFormat="1" ht="25.15" customHeight="1">
      <c r="A14" s="32">
        <v>6</v>
      </c>
      <c r="B14" s="73" t="s">
        <v>40</v>
      </c>
      <c r="C14" s="61">
        <v>0</v>
      </c>
      <c r="D14" s="62">
        <v>0</v>
      </c>
      <c r="E14" s="63">
        <v>0</v>
      </c>
      <c r="F14" s="61" t="s">
        <v>23</v>
      </c>
      <c r="G14" s="107">
        <v>104</v>
      </c>
      <c r="H14" s="179">
        <f>'Příloha č.5a Smlouvy'!$E$9</f>
        <v>0</v>
      </c>
      <c r="I14" s="114">
        <v>12</v>
      </c>
      <c r="J14" s="181">
        <f>'Příloha č.5a Smlouvy'!$E$10</f>
        <v>0</v>
      </c>
      <c r="K14" s="114">
        <v>6</v>
      </c>
      <c r="L14" s="183">
        <f>'Příloha č.5a Smlouvy'!$E$11</f>
        <v>0</v>
      </c>
      <c r="M14" s="62">
        <v>1</v>
      </c>
      <c r="N14" s="184">
        <f>'Příloha č.5a Smlouvy'!$E$12</f>
        <v>0</v>
      </c>
      <c r="O14" s="112">
        <v>1</v>
      </c>
      <c r="P14" s="187">
        <f>'Příloha č.5a Smlouvy'!$E$13</f>
        <v>0</v>
      </c>
      <c r="Q14" s="112">
        <v>2</v>
      </c>
      <c r="R14" s="189">
        <f>'Příloha č.5a Smlouvy'!$E$14</f>
        <v>0</v>
      </c>
      <c r="S14" s="66">
        <f t="shared" si="0"/>
        <v>0</v>
      </c>
      <c r="T14" s="126">
        <v>300</v>
      </c>
      <c r="U14" s="68">
        <v>300</v>
      </c>
      <c r="V14" s="179">
        <f>'Příloha č.5a Smlouvy'!$E$15</f>
        <v>0</v>
      </c>
      <c r="W14" s="132">
        <v>12</v>
      </c>
      <c r="X14" s="179">
        <f>'Příloha č.5a Smlouvy'!$E$16</f>
        <v>0</v>
      </c>
      <c r="Y14" s="129">
        <f t="shared" si="1"/>
        <v>0</v>
      </c>
      <c r="Z14" s="69">
        <f t="shared" si="2"/>
        <v>0</v>
      </c>
      <c r="AA14" s="70"/>
    </row>
    <row r="15" spans="1:27" s="24" customFormat="1" ht="25.15" customHeight="1">
      <c r="A15" s="32">
        <v>7</v>
      </c>
      <c r="B15" s="74" t="s">
        <v>41</v>
      </c>
      <c r="C15" s="61">
        <v>0</v>
      </c>
      <c r="D15" s="62">
        <v>0</v>
      </c>
      <c r="E15" s="63">
        <v>0</v>
      </c>
      <c r="F15" s="61" t="s">
        <v>23</v>
      </c>
      <c r="G15" s="107">
        <v>104</v>
      </c>
      <c r="H15" s="179">
        <f>'Příloha č.5a Smlouvy'!$E$9</f>
        <v>0</v>
      </c>
      <c r="I15" s="114">
        <v>12</v>
      </c>
      <c r="J15" s="181">
        <f>'Příloha č.5a Smlouvy'!$E$10</f>
        <v>0</v>
      </c>
      <c r="K15" s="114">
        <v>6</v>
      </c>
      <c r="L15" s="183">
        <f>'Příloha č.5a Smlouvy'!$E$11</f>
        <v>0</v>
      </c>
      <c r="M15" s="62">
        <v>0</v>
      </c>
      <c r="N15" s="118">
        <v>0</v>
      </c>
      <c r="O15" s="112">
        <v>1</v>
      </c>
      <c r="P15" s="187">
        <f>'Příloha č.5a Smlouvy'!$E$13</f>
        <v>0</v>
      </c>
      <c r="Q15" s="112">
        <v>2</v>
      </c>
      <c r="R15" s="189">
        <f>'Příloha č.5a Smlouvy'!$E$14</f>
        <v>0</v>
      </c>
      <c r="S15" s="66">
        <f t="shared" si="0"/>
        <v>0</v>
      </c>
      <c r="T15" s="126">
        <v>100</v>
      </c>
      <c r="U15" s="68">
        <v>100</v>
      </c>
      <c r="V15" s="179">
        <f>'Příloha č.5a Smlouvy'!$E$15</f>
        <v>0</v>
      </c>
      <c r="W15" s="132">
        <v>12</v>
      </c>
      <c r="X15" s="179">
        <f>'Příloha č.5a Smlouvy'!$E$16</f>
        <v>0</v>
      </c>
      <c r="Y15" s="129">
        <f t="shared" si="1"/>
        <v>0</v>
      </c>
      <c r="Z15" s="69">
        <f t="shared" si="2"/>
        <v>0</v>
      </c>
      <c r="AA15" s="70"/>
    </row>
    <row r="16" spans="1:27" s="24" customFormat="1" ht="25.15" customHeight="1">
      <c r="A16" s="32">
        <v>8</v>
      </c>
      <c r="B16" s="74" t="s">
        <v>42</v>
      </c>
      <c r="C16" s="61">
        <v>0</v>
      </c>
      <c r="D16" s="62">
        <v>0</v>
      </c>
      <c r="E16" s="63">
        <v>0</v>
      </c>
      <c r="F16" s="61" t="s">
        <v>86</v>
      </c>
      <c r="G16" s="107">
        <v>24</v>
      </c>
      <c r="H16" s="179">
        <f>'Příloha č.5a Smlouvy'!$E$9</f>
        <v>0</v>
      </c>
      <c r="I16" s="114">
        <v>12</v>
      </c>
      <c r="J16" s="181">
        <f>'Příloha č.5a Smlouvy'!$E$10</f>
        <v>0</v>
      </c>
      <c r="K16" s="114">
        <v>0</v>
      </c>
      <c r="L16" s="183">
        <f>'Příloha č.5a Smlouvy'!$E$11</f>
        <v>0</v>
      </c>
      <c r="M16" s="62">
        <v>0</v>
      </c>
      <c r="N16" s="118">
        <v>0</v>
      </c>
      <c r="O16" s="112">
        <v>1</v>
      </c>
      <c r="P16" s="187">
        <f>'Příloha č.5a Smlouvy'!$E$13</f>
        <v>0</v>
      </c>
      <c r="Q16" s="112">
        <v>0</v>
      </c>
      <c r="R16" s="65">
        <v>0</v>
      </c>
      <c r="S16" s="66">
        <f t="shared" si="0"/>
        <v>0</v>
      </c>
      <c r="T16" s="126">
        <v>30</v>
      </c>
      <c r="U16" s="68">
        <v>30</v>
      </c>
      <c r="V16" s="179">
        <f>'Příloha č.5a Smlouvy'!$E$15</f>
        <v>0</v>
      </c>
      <c r="W16" s="132">
        <v>0</v>
      </c>
      <c r="X16" s="179">
        <f>'Příloha č.5a Smlouvy'!$E$16</f>
        <v>0</v>
      </c>
      <c r="Y16" s="129">
        <f t="shared" si="1"/>
        <v>0</v>
      </c>
      <c r="Z16" s="69">
        <f t="shared" si="2"/>
        <v>0</v>
      </c>
      <c r="AA16" s="70"/>
    </row>
    <row r="17" spans="1:27" s="24" customFormat="1" ht="25.15" customHeight="1">
      <c r="A17" s="32">
        <v>9</v>
      </c>
      <c r="B17" s="74" t="s">
        <v>43</v>
      </c>
      <c r="C17" s="61">
        <v>0</v>
      </c>
      <c r="D17" s="62">
        <v>0</v>
      </c>
      <c r="E17" s="63">
        <v>0</v>
      </c>
      <c r="F17" s="61" t="s">
        <v>23</v>
      </c>
      <c r="G17" s="107">
        <v>104</v>
      </c>
      <c r="H17" s="179">
        <f>'Příloha č.5a Smlouvy'!$E$9</f>
        <v>0</v>
      </c>
      <c r="I17" s="114">
        <v>12</v>
      </c>
      <c r="J17" s="181">
        <f>'Příloha č.5a Smlouvy'!$E$10</f>
        <v>0</v>
      </c>
      <c r="K17" s="114">
        <v>6</v>
      </c>
      <c r="L17" s="183">
        <f>'Příloha č.5a Smlouvy'!$E$11</f>
        <v>0</v>
      </c>
      <c r="M17" s="62">
        <v>0</v>
      </c>
      <c r="N17" s="118">
        <v>0</v>
      </c>
      <c r="O17" s="112">
        <v>1</v>
      </c>
      <c r="P17" s="187">
        <f>'Příloha č.5a Smlouvy'!$E$13</f>
        <v>0</v>
      </c>
      <c r="Q17" s="112">
        <v>1</v>
      </c>
      <c r="R17" s="189">
        <f>'Příloha č.5a Smlouvy'!$E$14</f>
        <v>0</v>
      </c>
      <c r="S17" s="66">
        <f t="shared" si="0"/>
        <v>0</v>
      </c>
      <c r="T17" s="126">
        <v>60</v>
      </c>
      <c r="U17" s="68">
        <v>60</v>
      </c>
      <c r="V17" s="179">
        <f>'Příloha č.5a Smlouvy'!$E$15</f>
        <v>0</v>
      </c>
      <c r="W17" s="132">
        <v>12</v>
      </c>
      <c r="X17" s="179">
        <f>'Příloha č.5a Smlouvy'!$E$16</f>
        <v>0</v>
      </c>
      <c r="Y17" s="129">
        <f t="shared" si="1"/>
        <v>0</v>
      </c>
      <c r="Z17" s="69">
        <f t="shared" si="2"/>
        <v>0</v>
      </c>
      <c r="AA17" s="70"/>
    </row>
    <row r="18" spans="1:27" s="24" customFormat="1" ht="25.15" customHeight="1">
      <c r="A18" s="32">
        <v>10</v>
      </c>
      <c r="B18" s="74" t="s">
        <v>44</v>
      </c>
      <c r="C18" s="61">
        <v>0</v>
      </c>
      <c r="D18" s="62">
        <v>0</v>
      </c>
      <c r="E18" s="63">
        <v>0</v>
      </c>
      <c r="F18" s="61" t="s">
        <v>23</v>
      </c>
      <c r="G18" s="107">
        <v>104</v>
      </c>
      <c r="H18" s="179">
        <f>'Příloha č.5a Smlouvy'!$E$9</f>
        <v>0</v>
      </c>
      <c r="I18" s="114">
        <v>12</v>
      </c>
      <c r="J18" s="181">
        <f>'Příloha č.5a Smlouvy'!$E$10</f>
        <v>0</v>
      </c>
      <c r="K18" s="114">
        <v>0</v>
      </c>
      <c r="L18" s="183">
        <f>'Příloha č.5a Smlouvy'!$E$11</f>
        <v>0</v>
      </c>
      <c r="M18" s="62">
        <v>0</v>
      </c>
      <c r="N18" s="118">
        <v>0</v>
      </c>
      <c r="O18" s="112">
        <v>1</v>
      </c>
      <c r="P18" s="187">
        <f>'Příloha č.5a Smlouvy'!$E$13</f>
        <v>0</v>
      </c>
      <c r="Q18" s="112">
        <v>1</v>
      </c>
      <c r="R18" s="189">
        <f>'Příloha č.5a Smlouvy'!$E$14</f>
        <v>0</v>
      </c>
      <c r="S18" s="66">
        <f t="shared" si="0"/>
        <v>0</v>
      </c>
      <c r="T18" s="126">
        <v>60</v>
      </c>
      <c r="U18" s="68">
        <v>60</v>
      </c>
      <c r="V18" s="179">
        <f>'Příloha č.5a Smlouvy'!$E$15</f>
        <v>0</v>
      </c>
      <c r="W18" s="132">
        <v>12</v>
      </c>
      <c r="X18" s="179">
        <f>'Příloha č.5a Smlouvy'!$E$16</f>
        <v>0</v>
      </c>
      <c r="Y18" s="129">
        <f t="shared" si="1"/>
        <v>0</v>
      </c>
      <c r="Z18" s="69">
        <f t="shared" si="2"/>
        <v>0</v>
      </c>
      <c r="AA18" s="70"/>
    </row>
    <row r="19" spans="1:27" s="24" customFormat="1" ht="25.15" customHeight="1">
      <c r="A19" s="32">
        <v>11</v>
      </c>
      <c r="B19" s="74" t="s">
        <v>91</v>
      </c>
      <c r="C19" s="61">
        <v>0</v>
      </c>
      <c r="D19" s="62">
        <v>0</v>
      </c>
      <c r="E19" s="63">
        <v>0</v>
      </c>
      <c r="F19" s="61" t="s">
        <v>23</v>
      </c>
      <c r="G19" s="107">
        <v>104</v>
      </c>
      <c r="H19" s="179">
        <f>'Příloha č.5a Smlouvy'!$E$9</f>
        <v>0</v>
      </c>
      <c r="I19" s="114">
        <v>12</v>
      </c>
      <c r="J19" s="181">
        <f>'Příloha č.5a Smlouvy'!$E$10</f>
        <v>0</v>
      </c>
      <c r="K19" s="114">
        <v>0</v>
      </c>
      <c r="L19" s="183">
        <f>'Příloha č.5a Smlouvy'!$E$11</f>
        <v>0</v>
      </c>
      <c r="M19" s="62">
        <v>0</v>
      </c>
      <c r="N19" s="118">
        <v>0</v>
      </c>
      <c r="O19" s="112">
        <v>1</v>
      </c>
      <c r="P19" s="187">
        <f>'Příloha č.5a Smlouvy'!$E$13</f>
        <v>0</v>
      </c>
      <c r="Q19" s="112">
        <v>1</v>
      </c>
      <c r="R19" s="189">
        <f>'Příloha č.5a Smlouvy'!$E$14</f>
        <v>0</v>
      </c>
      <c r="S19" s="66">
        <f t="shared" si="0"/>
        <v>0</v>
      </c>
      <c r="T19" s="126">
        <v>60</v>
      </c>
      <c r="U19" s="68">
        <v>60</v>
      </c>
      <c r="V19" s="179">
        <f>'Příloha č.5a Smlouvy'!$E$15</f>
        <v>0</v>
      </c>
      <c r="W19" s="132">
        <v>12</v>
      </c>
      <c r="X19" s="179">
        <f>'Příloha č.5a Smlouvy'!$E$16</f>
        <v>0</v>
      </c>
      <c r="Y19" s="129">
        <f t="shared" si="1"/>
        <v>0</v>
      </c>
      <c r="Z19" s="69">
        <f t="shared" si="2"/>
        <v>0</v>
      </c>
      <c r="AA19" s="70"/>
    </row>
    <row r="20" spans="1:27" s="24" customFormat="1" ht="25.15" customHeight="1">
      <c r="A20" s="32">
        <v>12</v>
      </c>
      <c r="B20" s="73" t="s">
        <v>45</v>
      </c>
      <c r="C20" s="61">
        <v>0</v>
      </c>
      <c r="D20" s="62">
        <v>0</v>
      </c>
      <c r="E20" s="63">
        <v>0</v>
      </c>
      <c r="F20" s="61" t="s">
        <v>23</v>
      </c>
      <c r="G20" s="107">
        <v>104</v>
      </c>
      <c r="H20" s="179">
        <f>'Příloha č.5a Smlouvy'!$E$9</f>
        <v>0</v>
      </c>
      <c r="I20" s="114">
        <v>12</v>
      </c>
      <c r="J20" s="181">
        <f>'Příloha č.5a Smlouvy'!$E$10</f>
        <v>0</v>
      </c>
      <c r="K20" s="114">
        <v>6</v>
      </c>
      <c r="L20" s="183">
        <f>'Příloha č.5a Smlouvy'!$E$11</f>
        <v>0</v>
      </c>
      <c r="M20" s="62">
        <v>1</v>
      </c>
      <c r="N20" s="184">
        <f>'Příloha č.5a Smlouvy'!$E$12</f>
        <v>0</v>
      </c>
      <c r="O20" s="112">
        <v>1</v>
      </c>
      <c r="P20" s="187">
        <f>'Příloha č.5a Smlouvy'!$E$13</f>
        <v>0</v>
      </c>
      <c r="Q20" s="112">
        <v>2</v>
      </c>
      <c r="R20" s="189">
        <f>'Příloha č.5a Smlouvy'!$E$14</f>
        <v>0</v>
      </c>
      <c r="S20" s="66">
        <f t="shared" si="0"/>
        <v>0</v>
      </c>
      <c r="T20" s="126">
        <v>750</v>
      </c>
      <c r="U20" s="68">
        <v>750</v>
      </c>
      <c r="V20" s="179">
        <f>'Příloha č.5a Smlouvy'!$E$15</f>
        <v>0</v>
      </c>
      <c r="W20" s="132">
        <v>12</v>
      </c>
      <c r="X20" s="179">
        <f>'Příloha č.5a Smlouvy'!$E$16</f>
        <v>0</v>
      </c>
      <c r="Y20" s="129">
        <f t="shared" si="1"/>
        <v>0</v>
      </c>
      <c r="Z20" s="69">
        <f t="shared" si="2"/>
        <v>0</v>
      </c>
      <c r="AA20" s="70"/>
    </row>
    <row r="21" spans="1:27" s="24" customFormat="1" ht="25.15" customHeight="1">
      <c r="A21" s="32">
        <v>13</v>
      </c>
      <c r="B21" s="73" t="s">
        <v>46</v>
      </c>
      <c r="C21" s="61">
        <v>0</v>
      </c>
      <c r="D21" s="62">
        <v>0</v>
      </c>
      <c r="E21" s="63">
        <v>0</v>
      </c>
      <c r="F21" s="61" t="s">
        <v>23</v>
      </c>
      <c r="G21" s="107">
        <v>104</v>
      </c>
      <c r="H21" s="179">
        <f>'Příloha č.5a Smlouvy'!$E$9</f>
        <v>0</v>
      </c>
      <c r="I21" s="114">
        <v>12</v>
      </c>
      <c r="J21" s="181">
        <f>'Příloha č.5a Smlouvy'!$E$10</f>
        <v>0</v>
      </c>
      <c r="K21" s="114">
        <v>6</v>
      </c>
      <c r="L21" s="183">
        <f>'Příloha č.5a Smlouvy'!$E$11</f>
        <v>0</v>
      </c>
      <c r="M21" s="62">
        <v>1</v>
      </c>
      <c r="N21" s="184">
        <f>'Příloha č.5a Smlouvy'!$E$12</f>
        <v>0</v>
      </c>
      <c r="O21" s="112">
        <v>1</v>
      </c>
      <c r="P21" s="187">
        <f>'Příloha č.5a Smlouvy'!$E$13</f>
        <v>0</v>
      </c>
      <c r="Q21" s="112">
        <v>1</v>
      </c>
      <c r="R21" s="189">
        <f>'Příloha č.5a Smlouvy'!$E$14</f>
        <v>0</v>
      </c>
      <c r="S21" s="66">
        <f t="shared" si="0"/>
        <v>0</v>
      </c>
      <c r="T21" s="126">
        <v>150</v>
      </c>
      <c r="U21" s="68">
        <v>150</v>
      </c>
      <c r="V21" s="179">
        <f>'Příloha č.5a Smlouvy'!$E$15</f>
        <v>0</v>
      </c>
      <c r="W21" s="132">
        <v>12</v>
      </c>
      <c r="X21" s="179">
        <f>'Příloha č.5a Smlouvy'!$E$16</f>
        <v>0</v>
      </c>
      <c r="Y21" s="129">
        <f t="shared" si="1"/>
        <v>0</v>
      </c>
      <c r="Z21" s="69">
        <f t="shared" si="2"/>
        <v>0</v>
      </c>
      <c r="AA21" s="70"/>
    </row>
    <row r="22" spans="1:27" s="24" customFormat="1" ht="25.15" customHeight="1">
      <c r="A22" s="32">
        <v>14</v>
      </c>
      <c r="B22" s="73" t="s">
        <v>47</v>
      </c>
      <c r="C22" s="61">
        <v>0</v>
      </c>
      <c r="D22" s="62">
        <v>0</v>
      </c>
      <c r="E22" s="63">
        <v>0</v>
      </c>
      <c r="F22" s="61" t="s">
        <v>23</v>
      </c>
      <c r="G22" s="107">
        <v>104</v>
      </c>
      <c r="H22" s="179">
        <f>'Příloha č.5a Smlouvy'!$E$9</f>
        <v>0</v>
      </c>
      <c r="I22" s="114">
        <v>12</v>
      </c>
      <c r="J22" s="181">
        <f>'Příloha č.5a Smlouvy'!$E$10</f>
        <v>0</v>
      </c>
      <c r="K22" s="114">
        <v>6</v>
      </c>
      <c r="L22" s="183">
        <f>'Příloha č.5a Smlouvy'!$E$11</f>
        <v>0</v>
      </c>
      <c r="M22" s="62">
        <v>1</v>
      </c>
      <c r="N22" s="184">
        <f>'Příloha č.5a Smlouvy'!$E$12</f>
        <v>0</v>
      </c>
      <c r="O22" s="112">
        <v>1</v>
      </c>
      <c r="P22" s="187">
        <f>'Příloha č.5a Smlouvy'!$E$13</f>
        <v>0</v>
      </c>
      <c r="Q22" s="112">
        <v>2</v>
      </c>
      <c r="R22" s="189">
        <f>'Příloha č.5a Smlouvy'!$E$14</f>
        <v>0</v>
      </c>
      <c r="S22" s="66">
        <f t="shared" si="0"/>
        <v>0</v>
      </c>
      <c r="T22" s="126">
        <v>150</v>
      </c>
      <c r="U22" s="68">
        <v>150</v>
      </c>
      <c r="V22" s="179">
        <f>'Příloha č.5a Smlouvy'!$E$15</f>
        <v>0</v>
      </c>
      <c r="W22" s="132">
        <v>6</v>
      </c>
      <c r="X22" s="179">
        <f>'Příloha č.5a Smlouvy'!$E$16</f>
        <v>0</v>
      </c>
      <c r="Y22" s="129">
        <f t="shared" si="1"/>
        <v>0</v>
      </c>
      <c r="Z22" s="69">
        <f t="shared" si="2"/>
        <v>0</v>
      </c>
      <c r="AA22" s="70"/>
    </row>
    <row r="23" spans="1:27" s="24" customFormat="1" ht="25.15" customHeight="1">
      <c r="A23" s="32">
        <v>15</v>
      </c>
      <c r="B23" s="74" t="s">
        <v>48</v>
      </c>
      <c r="C23" s="61">
        <v>0</v>
      </c>
      <c r="D23" s="62">
        <v>0</v>
      </c>
      <c r="E23" s="63">
        <v>0</v>
      </c>
      <c r="F23" s="61" t="s">
        <v>23</v>
      </c>
      <c r="G23" s="107">
        <v>104</v>
      </c>
      <c r="H23" s="179">
        <f>'Příloha č.5a Smlouvy'!$E$9</f>
        <v>0</v>
      </c>
      <c r="I23" s="114">
        <v>12</v>
      </c>
      <c r="J23" s="181">
        <f>'Příloha č.5a Smlouvy'!$E$10</f>
        <v>0</v>
      </c>
      <c r="K23" s="114">
        <v>6</v>
      </c>
      <c r="L23" s="183">
        <f>'Příloha č.5a Smlouvy'!$E$11</f>
        <v>0</v>
      </c>
      <c r="M23" s="62">
        <v>0</v>
      </c>
      <c r="N23" s="118">
        <v>0</v>
      </c>
      <c r="O23" s="112">
        <v>1</v>
      </c>
      <c r="P23" s="187">
        <f>'Příloha č.5a Smlouvy'!$E$13</f>
        <v>0</v>
      </c>
      <c r="Q23" s="112">
        <v>2</v>
      </c>
      <c r="R23" s="189">
        <f>'Příloha č.5a Smlouvy'!$E$14</f>
        <v>0</v>
      </c>
      <c r="S23" s="66">
        <f t="shared" si="0"/>
        <v>0</v>
      </c>
      <c r="T23" s="126">
        <v>190</v>
      </c>
      <c r="U23" s="68">
        <v>190</v>
      </c>
      <c r="V23" s="179">
        <f>'Příloha č.5a Smlouvy'!$E$15</f>
        <v>0</v>
      </c>
      <c r="W23" s="132">
        <v>12</v>
      </c>
      <c r="X23" s="179">
        <f>'Příloha č.5a Smlouvy'!$E$16</f>
        <v>0</v>
      </c>
      <c r="Y23" s="129">
        <f t="shared" si="1"/>
        <v>0</v>
      </c>
      <c r="Z23" s="69">
        <f t="shared" si="2"/>
        <v>0</v>
      </c>
      <c r="AA23" s="70"/>
    </row>
    <row r="24" spans="1:27" s="24" customFormat="1" ht="25.15" customHeight="1">
      <c r="A24" s="32">
        <v>16</v>
      </c>
      <c r="B24" s="74" t="s">
        <v>49</v>
      </c>
      <c r="C24" s="61">
        <v>0</v>
      </c>
      <c r="D24" s="62">
        <v>0</v>
      </c>
      <c r="E24" s="63">
        <v>0</v>
      </c>
      <c r="F24" s="61" t="s">
        <v>23</v>
      </c>
      <c r="G24" s="107">
        <v>104</v>
      </c>
      <c r="H24" s="179">
        <f>'Příloha č.5a Smlouvy'!$E$9</f>
        <v>0</v>
      </c>
      <c r="I24" s="114">
        <v>12</v>
      </c>
      <c r="J24" s="181">
        <f>'Příloha č.5a Smlouvy'!$E$10</f>
        <v>0</v>
      </c>
      <c r="K24" s="114">
        <v>6</v>
      </c>
      <c r="L24" s="183">
        <f>'Příloha č.5a Smlouvy'!$E$11</f>
        <v>0</v>
      </c>
      <c r="M24" s="62">
        <v>0</v>
      </c>
      <c r="N24" s="118">
        <v>0</v>
      </c>
      <c r="O24" s="112">
        <v>1</v>
      </c>
      <c r="P24" s="187">
        <f>'Příloha č.5a Smlouvy'!$E$13</f>
        <v>0</v>
      </c>
      <c r="Q24" s="112">
        <v>2</v>
      </c>
      <c r="R24" s="189">
        <f>'Příloha č.5a Smlouvy'!$E$14</f>
        <v>0</v>
      </c>
      <c r="S24" s="66">
        <f t="shared" si="0"/>
        <v>0</v>
      </c>
      <c r="T24" s="126">
        <v>150</v>
      </c>
      <c r="U24" s="68">
        <v>150</v>
      </c>
      <c r="V24" s="179">
        <f>'Příloha č.5a Smlouvy'!$E$15</f>
        <v>0</v>
      </c>
      <c r="W24" s="132">
        <v>12</v>
      </c>
      <c r="X24" s="179">
        <f>'Příloha č.5a Smlouvy'!$E$16</f>
        <v>0</v>
      </c>
      <c r="Y24" s="129">
        <f t="shared" si="1"/>
        <v>0</v>
      </c>
      <c r="Z24" s="69">
        <f t="shared" si="2"/>
        <v>0</v>
      </c>
      <c r="AA24" s="70"/>
    </row>
    <row r="25" spans="1:27" s="24" customFormat="1" ht="25.15" customHeight="1">
      <c r="A25" s="32">
        <v>17</v>
      </c>
      <c r="B25" s="74" t="s">
        <v>50</v>
      </c>
      <c r="C25" s="61">
        <v>0</v>
      </c>
      <c r="D25" s="62">
        <v>0</v>
      </c>
      <c r="E25" s="63">
        <v>0</v>
      </c>
      <c r="F25" s="61" t="s">
        <v>23</v>
      </c>
      <c r="G25" s="107">
        <v>104</v>
      </c>
      <c r="H25" s="179">
        <f>'Příloha č.5a Smlouvy'!$E$9</f>
        <v>0</v>
      </c>
      <c r="I25" s="114">
        <v>12</v>
      </c>
      <c r="J25" s="181">
        <f>'Příloha č.5a Smlouvy'!$E$10</f>
        <v>0</v>
      </c>
      <c r="K25" s="102">
        <v>0</v>
      </c>
      <c r="L25" s="64">
        <v>0</v>
      </c>
      <c r="M25" s="62">
        <v>0</v>
      </c>
      <c r="N25" s="118">
        <v>0</v>
      </c>
      <c r="O25" s="112">
        <v>1</v>
      </c>
      <c r="P25" s="187">
        <f>'Příloha č.5a Smlouvy'!$E$13</f>
        <v>0</v>
      </c>
      <c r="Q25" s="112">
        <v>1</v>
      </c>
      <c r="R25" s="189">
        <f>'Příloha č.5a Smlouvy'!$E$14</f>
        <v>0</v>
      </c>
      <c r="S25" s="66">
        <f t="shared" si="0"/>
        <v>0</v>
      </c>
      <c r="T25" s="126">
        <v>40</v>
      </c>
      <c r="U25" s="68">
        <v>40</v>
      </c>
      <c r="V25" s="179">
        <f>'Příloha č.5a Smlouvy'!$E$15</f>
        <v>0</v>
      </c>
      <c r="W25" s="132">
        <v>6</v>
      </c>
      <c r="X25" s="179">
        <f>'Příloha č.5a Smlouvy'!$E$16</f>
        <v>0</v>
      </c>
      <c r="Y25" s="129">
        <f t="shared" si="1"/>
        <v>0</v>
      </c>
      <c r="Z25" s="69">
        <f t="shared" si="2"/>
        <v>0</v>
      </c>
      <c r="AA25" s="70"/>
    </row>
    <row r="26" spans="1:27" s="24" customFormat="1" ht="25.15" customHeight="1">
      <c r="A26" s="32">
        <v>18</v>
      </c>
      <c r="B26" s="74" t="s">
        <v>51</v>
      </c>
      <c r="C26" s="61">
        <v>0</v>
      </c>
      <c r="D26" s="62">
        <v>0</v>
      </c>
      <c r="E26" s="63">
        <v>0</v>
      </c>
      <c r="F26" s="61" t="s">
        <v>23</v>
      </c>
      <c r="G26" s="107">
        <v>104</v>
      </c>
      <c r="H26" s="179">
        <f>'Příloha č.5a Smlouvy'!$E$9</f>
        <v>0</v>
      </c>
      <c r="I26" s="114">
        <v>12</v>
      </c>
      <c r="J26" s="181">
        <f>'Příloha č.5a Smlouvy'!$E$10</f>
        <v>0</v>
      </c>
      <c r="K26" s="102">
        <v>0</v>
      </c>
      <c r="L26" s="64">
        <v>0</v>
      </c>
      <c r="M26" s="62">
        <v>0</v>
      </c>
      <c r="N26" s="118">
        <v>0</v>
      </c>
      <c r="O26" s="112">
        <v>1</v>
      </c>
      <c r="P26" s="187">
        <f>'Příloha č.5a Smlouvy'!$E$13</f>
        <v>0</v>
      </c>
      <c r="Q26" s="112">
        <v>2</v>
      </c>
      <c r="R26" s="189">
        <f>'Příloha č.5a Smlouvy'!$E$14</f>
        <v>0</v>
      </c>
      <c r="S26" s="66">
        <f t="shared" si="0"/>
        <v>0</v>
      </c>
      <c r="T26" s="126">
        <v>40</v>
      </c>
      <c r="U26" s="68">
        <v>40</v>
      </c>
      <c r="V26" s="179">
        <f>'Příloha č.5a Smlouvy'!$E$15</f>
        <v>0</v>
      </c>
      <c r="W26" s="132">
        <v>6</v>
      </c>
      <c r="X26" s="179">
        <f>'Příloha č.5a Smlouvy'!$E$16</f>
        <v>0</v>
      </c>
      <c r="Y26" s="129">
        <f t="shared" si="1"/>
        <v>0</v>
      </c>
      <c r="Z26" s="69">
        <f t="shared" si="2"/>
        <v>0</v>
      </c>
      <c r="AA26" s="70"/>
    </row>
    <row r="27" spans="1:27" s="24" customFormat="1" ht="25.15" customHeight="1">
      <c r="A27" s="32">
        <v>19</v>
      </c>
      <c r="B27" s="74" t="s">
        <v>52</v>
      </c>
      <c r="C27" s="61">
        <v>0</v>
      </c>
      <c r="D27" s="62">
        <v>0</v>
      </c>
      <c r="E27" s="63">
        <v>0</v>
      </c>
      <c r="F27" s="61" t="s">
        <v>23</v>
      </c>
      <c r="G27" s="107">
        <v>104</v>
      </c>
      <c r="H27" s="179">
        <f>'Příloha č.5a Smlouvy'!$E$9</f>
        <v>0</v>
      </c>
      <c r="I27" s="114">
        <v>12</v>
      </c>
      <c r="J27" s="181">
        <f>'Příloha č.5a Smlouvy'!$E$10</f>
        <v>0</v>
      </c>
      <c r="K27" s="102">
        <v>0</v>
      </c>
      <c r="L27" s="64">
        <v>0</v>
      </c>
      <c r="M27" s="62">
        <v>0</v>
      </c>
      <c r="N27" s="118">
        <v>0</v>
      </c>
      <c r="O27" s="112">
        <v>1</v>
      </c>
      <c r="P27" s="187">
        <f>'Příloha č.5a Smlouvy'!$E$13</f>
        <v>0</v>
      </c>
      <c r="Q27" s="112">
        <v>2</v>
      </c>
      <c r="R27" s="189">
        <f>'Příloha č.5a Smlouvy'!$E$14</f>
        <v>0</v>
      </c>
      <c r="S27" s="66">
        <f t="shared" si="0"/>
        <v>0</v>
      </c>
      <c r="T27" s="126">
        <v>40</v>
      </c>
      <c r="U27" s="68">
        <v>40</v>
      </c>
      <c r="V27" s="179">
        <f>'Příloha č.5a Smlouvy'!$E$15</f>
        <v>0</v>
      </c>
      <c r="W27" s="132">
        <v>6</v>
      </c>
      <c r="X27" s="179">
        <f>'Příloha č.5a Smlouvy'!$E$16</f>
        <v>0</v>
      </c>
      <c r="Y27" s="129">
        <f t="shared" si="1"/>
        <v>0</v>
      </c>
      <c r="Z27" s="69">
        <f t="shared" si="2"/>
        <v>0</v>
      </c>
      <c r="AA27" s="70"/>
    </row>
    <row r="28" spans="1:27" s="24" customFormat="1" ht="25.15" customHeight="1">
      <c r="A28" s="32">
        <v>20</v>
      </c>
      <c r="B28" s="74" t="s">
        <v>53</v>
      </c>
      <c r="C28" s="61">
        <v>0</v>
      </c>
      <c r="D28" s="62">
        <v>0</v>
      </c>
      <c r="E28" s="63">
        <v>0</v>
      </c>
      <c r="F28" s="61" t="s">
        <v>23</v>
      </c>
      <c r="G28" s="107">
        <v>104</v>
      </c>
      <c r="H28" s="179">
        <f>'Příloha č.5a Smlouvy'!$E$9</f>
        <v>0</v>
      </c>
      <c r="I28" s="114">
        <v>12</v>
      </c>
      <c r="J28" s="181">
        <f>'Příloha č.5a Smlouvy'!$E$10</f>
        <v>0</v>
      </c>
      <c r="K28" s="102">
        <v>0</v>
      </c>
      <c r="L28" s="64">
        <v>0</v>
      </c>
      <c r="M28" s="62">
        <v>0</v>
      </c>
      <c r="N28" s="118">
        <v>0</v>
      </c>
      <c r="O28" s="112">
        <v>1</v>
      </c>
      <c r="P28" s="187">
        <f>'Příloha č.5a Smlouvy'!$E$13</f>
        <v>0</v>
      </c>
      <c r="Q28" s="112">
        <v>1</v>
      </c>
      <c r="R28" s="189">
        <f>'Příloha č.5a Smlouvy'!$E$14</f>
        <v>0</v>
      </c>
      <c r="S28" s="66">
        <f t="shared" si="0"/>
        <v>0</v>
      </c>
      <c r="T28" s="126">
        <v>40</v>
      </c>
      <c r="U28" s="68">
        <v>40</v>
      </c>
      <c r="V28" s="179">
        <f>'Příloha č.5a Smlouvy'!$E$15</f>
        <v>0</v>
      </c>
      <c r="W28" s="132">
        <v>6</v>
      </c>
      <c r="X28" s="179">
        <f>'Příloha č.5a Smlouvy'!$E$16</f>
        <v>0</v>
      </c>
      <c r="Y28" s="129">
        <f t="shared" si="1"/>
        <v>0</v>
      </c>
      <c r="Z28" s="69">
        <f t="shared" si="2"/>
        <v>0</v>
      </c>
      <c r="AA28" s="70"/>
    </row>
    <row r="29" spans="1:27" s="24" customFormat="1" ht="25.15" customHeight="1">
      <c r="A29" s="32">
        <v>21</v>
      </c>
      <c r="B29" s="74" t="s">
        <v>54</v>
      </c>
      <c r="C29" s="61">
        <v>0</v>
      </c>
      <c r="D29" s="62">
        <v>0</v>
      </c>
      <c r="E29" s="63">
        <v>0</v>
      </c>
      <c r="F29" s="61" t="s">
        <v>23</v>
      </c>
      <c r="G29" s="107">
        <v>104</v>
      </c>
      <c r="H29" s="179">
        <f>'Příloha č.5a Smlouvy'!$E$9</f>
        <v>0</v>
      </c>
      <c r="I29" s="114">
        <v>12</v>
      </c>
      <c r="J29" s="181">
        <f>'Příloha č.5a Smlouvy'!$E$10</f>
        <v>0</v>
      </c>
      <c r="K29" s="102">
        <v>6</v>
      </c>
      <c r="L29" s="183">
        <f>'Příloha č.5a Smlouvy'!$E$11</f>
        <v>0</v>
      </c>
      <c r="M29" s="62">
        <v>0</v>
      </c>
      <c r="N29" s="118">
        <v>0</v>
      </c>
      <c r="O29" s="112">
        <v>1</v>
      </c>
      <c r="P29" s="187">
        <f>'Příloha č.5a Smlouvy'!$E$13</f>
        <v>0</v>
      </c>
      <c r="Q29" s="112">
        <v>2</v>
      </c>
      <c r="R29" s="189">
        <f>'Příloha č.5a Smlouvy'!$E$14</f>
        <v>0</v>
      </c>
      <c r="S29" s="66">
        <f t="shared" si="0"/>
        <v>0</v>
      </c>
      <c r="T29" s="126">
        <v>40</v>
      </c>
      <c r="U29" s="68">
        <v>40</v>
      </c>
      <c r="V29" s="179">
        <f>'Příloha č.5a Smlouvy'!$E$15</f>
        <v>0</v>
      </c>
      <c r="W29" s="132">
        <v>6</v>
      </c>
      <c r="X29" s="179">
        <f>'Příloha č.5a Smlouvy'!$E$16</f>
        <v>0</v>
      </c>
      <c r="Y29" s="129">
        <f t="shared" si="1"/>
        <v>0</v>
      </c>
      <c r="Z29" s="69">
        <f t="shared" si="2"/>
        <v>0</v>
      </c>
      <c r="AA29" s="70"/>
    </row>
    <row r="30" spans="1:27" s="24" customFormat="1" ht="25.15" customHeight="1">
      <c r="A30" s="32">
        <v>22</v>
      </c>
      <c r="B30" s="74" t="s">
        <v>55</v>
      </c>
      <c r="C30" s="61">
        <v>0</v>
      </c>
      <c r="D30" s="62">
        <v>0</v>
      </c>
      <c r="E30" s="63">
        <v>0</v>
      </c>
      <c r="F30" s="61" t="s">
        <v>23</v>
      </c>
      <c r="G30" s="107">
        <v>104</v>
      </c>
      <c r="H30" s="179">
        <f>'Příloha č.5a Smlouvy'!$E$9</f>
        <v>0</v>
      </c>
      <c r="I30" s="114">
        <v>12</v>
      </c>
      <c r="J30" s="181">
        <f>'Příloha č.5a Smlouvy'!$E$10</f>
        <v>0</v>
      </c>
      <c r="K30" s="102">
        <v>6</v>
      </c>
      <c r="L30" s="183">
        <f>'Příloha č.5a Smlouvy'!$E$11</f>
        <v>0</v>
      </c>
      <c r="M30" s="62">
        <v>0</v>
      </c>
      <c r="N30" s="118">
        <v>0</v>
      </c>
      <c r="O30" s="112">
        <v>1</v>
      </c>
      <c r="P30" s="187">
        <f>'Příloha č.5a Smlouvy'!$E$13</f>
        <v>0</v>
      </c>
      <c r="Q30" s="112">
        <v>2</v>
      </c>
      <c r="R30" s="189">
        <f>'Příloha č.5a Smlouvy'!$E$14</f>
        <v>0</v>
      </c>
      <c r="S30" s="66">
        <f t="shared" si="0"/>
        <v>0</v>
      </c>
      <c r="T30" s="126">
        <v>70</v>
      </c>
      <c r="U30" s="68">
        <v>70</v>
      </c>
      <c r="V30" s="179">
        <f>'Příloha č.5a Smlouvy'!$E$15</f>
        <v>0</v>
      </c>
      <c r="W30" s="132">
        <v>12</v>
      </c>
      <c r="X30" s="179">
        <f>'Příloha č.5a Smlouvy'!$E$16</f>
        <v>0</v>
      </c>
      <c r="Y30" s="129">
        <f t="shared" si="1"/>
        <v>0</v>
      </c>
      <c r="Z30" s="69">
        <f t="shared" si="2"/>
        <v>0</v>
      </c>
      <c r="AA30" s="70"/>
    </row>
    <row r="31" spans="1:27" s="24" customFormat="1" ht="25.15" customHeight="1">
      <c r="A31" s="32">
        <v>23</v>
      </c>
      <c r="B31" s="74" t="s">
        <v>56</v>
      </c>
      <c r="C31" s="61">
        <v>0</v>
      </c>
      <c r="D31" s="62">
        <v>0</v>
      </c>
      <c r="E31" s="63">
        <v>0</v>
      </c>
      <c r="F31" s="61" t="s">
        <v>23</v>
      </c>
      <c r="G31" s="107">
        <v>104</v>
      </c>
      <c r="H31" s="179">
        <f>'Příloha č.5a Smlouvy'!$E$9</f>
        <v>0</v>
      </c>
      <c r="I31" s="114">
        <v>12</v>
      </c>
      <c r="J31" s="181">
        <f>'Příloha č.5a Smlouvy'!$E$10</f>
        <v>0</v>
      </c>
      <c r="K31" s="102">
        <v>0</v>
      </c>
      <c r="L31" s="64">
        <v>0</v>
      </c>
      <c r="M31" s="62">
        <v>0</v>
      </c>
      <c r="N31" s="118">
        <v>0</v>
      </c>
      <c r="O31" s="112">
        <v>1</v>
      </c>
      <c r="P31" s="187">
        <f>'Příloha č.5a Smlouvy'!$E$13</f>
        <v>0</v>
      </c>
      <c r="Q31" s="112">
        <v>2</v>
      </c>
      <c r="R31" s="189">
        <f>'Příloha č.5a Smlouvy'!$E$14</f>
        <v>0</v>
      </c>
      <c r="S31" s="66">
        <f t="shared" si="0"/>
        <v>0</v>
      </c>
      <c r="T31" s="126">
        <v>70</v>
      </c>
      <c r="U31" s="68">
        <v>70</v>
      </c>
      <c r="V31" s="179">
        <f>'Příloha č.5a Smlouvy'!$E$15</f>
        <v>0</v>
      </c>
      <c r="W31" s="132">
        <v>6</v>
      </c>
      <c r="X31" s="179">
        <f>'Příloha č.5a Smlouvy'!$E$16</f>
        <v>0</v>
      </c>
      <c r="Y31" s="129">
        <f t="shared" si="1"/>
        <v>0</v>
      </c>
      <c r="Z31" s="69">
        <f t="shared" si="2"/>
        <v>0</v>
      </c>
      <c r="AA31" s="70"/>
    </row>
    <row r="32" spans="1:27" s="24" customFormat="1" ht="25.15" customHeight="1">
      <c r="A32" s="32">
        <v>24</v>
      </c>
      <c r="B32" s="74" t="s">
        <v>57</v>
      </c>
      <c r="C32" s="61">
        <v>0</v>
      </c>
      <c r="D32" s="62">
        <v>0</v>
      </c>
      <c r="E32" s="63">
        <v>0</v>
      </c>
      <c r="F32" s="61" t="s">
        <v>23</v>
      </c>
      <c r="G32" s="107">
        <v>104</v>
      </c>
      <c r="H32" s="179">
        <f>'Příloha č.5a Smlouvy'!$E$9</f>
        <v>0</v>
      </c>
      <c r="I32" s="114">
        <v>12</v>
      </c>
      <c r="J32" s="181">
        <f>'Příloha č.5a Smlouvy'!$E$10</f>
        <v>0</v>
      </c>
      <c r="K32" s="102">
        <v>0</v>
      </c>
      <c r="L32" s="64">
        <v>0</v>
      </c>
      <c r="M32" s="62">
        <v>0</v>
      </c>
      <c r="N32" s="118">
        <v>0</v>
      </c>
      <c r="O32" s="112">
        <v>1</v>
      </c>
      <c r="P32" s="187">
        <f>'Příloha č.5a Smlouvy'!$E$13</f>
        <v>0</v>
      </c>
      <c r="Q32" s="112">
        <v>2</v>
      </c>
      <c r="R32" s="189">
        <f>'Příloha č.5a Smlouvy'!$E$14</f>
        <v>0</v>
      </c>
      <c r="S32" s="66">
        <f t="shared" si="0"/>
        <v>0</v>
      </c>
      <c r="T32" s="126">
        <v>70</v>
      </c>
      <c r="U32" s="68">
        <v>70</v>
      </c>
      <c r="V32" s="179">
        <f>'Příloha č.5a Smlouvy'!$E$15</f>
        <v>0</v>
      </c>
      <c r="W32" s="132">
        <v>6</v>
      </c>
      <c r="X32" s="179">
        <f>'Příloha č.5a Smlouvy'!$E$16</f>
        <v>0</v>
      </c>
      <c r="Y32" s="129">
        <f t="shared" si="1"/>
        <v>0</v>
      </c>
      <c r="Z32" s="69">
        <f t="shared" si="2"/>
        <v>0</v>
      </c>
      <c r="AA32" s="70"/>
    </row>
    <row r="33" spans="1:27" s="24" customFormat="1" ht="25.15" customHeight="1">
      <c r="A33" s="32">
        <v>25</v>
      </c>
      <c r="B33" s="74" t="s">
        <v>58</v>
      </c>
      <c r="C33" s="61">
        <v>0</v>
      </c>
      <c r="D33" s="62">
        <v>0</v>
      </c>
      <c r="E33" s="63">
        <v>0</v>
      </c>
      <c r="F33" s="61" t="s">
        <v>23</v>
      </c>
      <c r="G33" s="107">
        <v>104</v>
      </c>
      <c r="H33" s="179">
        <f>'Příloha č.5a Smlouvy'!$E$9</f>
        <v>0</v>
      </c>
      <c r="I33" s="114">
        <v>12</v>
      </c>
      <c r="J33" s="181">
        <f>'Příloha č.5a Smlouvy'!$E$10</f>
        <v>0</v>
      </c>
      <c r="K33" s="102">
        <v>0</v>
      </c>
      <c r="L33" s="64">
        <v>0</v>
      </c>
      <c r="M33" s="62">
        <v>0</v>
      </c>
      <c r="N33" s="118">
        <v>0</v>
      </c>
      <c r="O33" s="112">
        <v>1</v>
      </c>
      <c r="P33" s="187">
        <f>'Příloha č.5a Smlouvy'!$E$13</f>
        <v>0</v>
      </c>
      <c r="Q33" s="112">
        <v>2</v>
      </c>
      <c r="R33" s="189">
        <f>'Příloha č.5a Smlouvy'!$E$14</f>
        <v>0</v>
      </c>
      <c r="S33" s="66">
        <f t="shared" si="0"/>
        <v>0</v>
      </c>
      <c r="T33" s="126">
        <v>70</v>
      </c>
      <c r="U33" s="68">
        <v>70</v>
      </c>
      <c r="V33" s="179">
        <f>'Příloha č.5a Smlouvy'!$E$15</f>
        <v>0</v>
      </c>
      <c r="W33" s="132">
        <v>6</v>
      </c>
      <c r="X33" s="179">
        <f>'Příloha č.5a Smlouvy'!$E$16</f>
        <v>0</v>
      </c>
      <c r="Y33" s="129">
        <f t="shared" si="1"/>
        <v>0</v>
      </c>
      <c r="Z33" s="69">
        <f t="shared" si="2"/>
        <v>0</v>
      </c>
      <c r="AA33" s="70"/>
    </row>
    <row r="34" spans="1:27" s="24" customFormat="1" ht="25.15" customHeight="1">
      <c r="A34" s="32">
        <v>26</v>
      </c>
      <c r="B34" s="73" t="s">
        <v>59</v>
      </c>
      <c r="C34" s="61">
        <v>0</v>
      </c>
      <c r="D34" s="62">
        <v>0</v>
      </c>
      <c r="E34" s="63">
        <v>0</v>
      </c>
      <c r="F34" s="61" t="s">
        <v>23</v>
      </c>
      <c r="G34" s="107">
        <v>104</v>
      </c>
      <c r="H34" s="179">
        <f>'Příloha č.5a Smlouvy'!$E$9</f>
        <v>0</v>
      </c>
      <c r="I34" s="114">
        <v>12</v>
      </c>
      <c r="J34" s="181">
        <f>'Příloha č.5a Smlouvy'!$E$10</f>
        <v>0</v>
      </c>
      <c r="K34" s="102">
        <v>6</v>
      </c>
      <c r="L34" s="183">
        <f>'Příloha č.5a Smlouvy'!$E$11</f>
        <v>0</v>
      </c>
      <c r="M34" s="62">
        <v>1</v>
      </c>
      <c r="N34" s="184">
        <f>'Příloha č.5a Smlouvy'!$E$12</f>
        <v>0</v>
      </c>
      <c r="O34" s="112">
        <v>1</v>
      </c>
      <c r="P34" s="187">
        <f>'Příloha č.5a Smlouvy'!$E$13</f>
        <v>0</v>
      </c>
      <c r="Q34" s="112">
        <v>2</v>
      </c>
      <c r="R34" s="189">
        <f>'Příloha č.5a Smlouvy'!$E$14</f>
        <v>0</v>
      </c>
      <c r="S34" s="66">
        <f t="shared" si="0"/>
        <v>0</v>
      </c>
      <c r="T34" s="126">
        <v>100</v>
      </c>
      <c r="U34" s="68">
        <v>100</v>
      </c>
      <c r="V34" s="179">
        <f>'Příloha č.5a Smlouvy'!$E$15</f>
        <v>0</v>
      </c>
      <c r="W34" s="132">
        <v>6</v>
      </c>
      <c r="X34" s="179">
        <f>'Příloha č.5a Smlouvy'!$E$16</f>
        <v>0</v>
      </c>
      <c r="Y34" s="129">
        <f t="shared" si="1"/>
        <v>0</v>
      </c>
      <c r="Z34" s="69">
        <f t="shared" si="2"/>
        <v>0</v>
      </c>
      <c r="AA34" s="70"/>
    </row>
    <row r="35" spans="1:27" s="24" customFormat="1" ht="25.15" customHeight="1">
      <c r="A35" s="32">
        <v>27</v>
      </c>
      <c r="B35" s="73" t="s">
        <v>60</v>
      </c>
      <c r="C35" s="61">
        <v>0</v>
      </c>
      <c r="D35" s="62">
        <v>0</v>
      </c>
      <c r="E35" s="63">
        <v>0</v>
      </c>
      <c r="F35" s="61" t="s">
        <v>23</v>
      </c>
      <c r="G35" s="107">
        <v>104</v>
      </c>
      <c r="H35" s="179">
        <f>'Příloha č.5a Smlouvy'!$E$9</f>
        <v>0</v>
      </c>
      <c r="I35" s="114">
        <v>12</v>
      </c>
      <c r="J35" s="181">
        <f>'Příloha č.5a Smlouvy'!$E$10</f>
        <v>0</v>
      </c>
      <c r="K35" s="102">
        <v>6</v>
      </c>
      <c r="L35" s="183">
        <f>'Příloha č.5a Smlouvy'!$E$11</f>
        <v>0</v>
      </c>
      <c r="M35" s="62">
        <v>1</v>
      </c>
      <c r="N35" s="184">
        <f>'Příloha č.5a Smlouvy'!$E$12</f>
        <v>0</v>
      </c>
      <c r="O35" s="112">
        <v>1</v>
      </c>
      <c r="P35" s="187">
        <f>'Příloha č.5a Smlouvy'!$E$13</f>
        <v>0</v>
      </c>
      <c r="Q35" s="112">
        <v>2</v>
      </c>
      <c r="R35" s="189">
        <f>'Příloha č.5a Smlouvy'!$E$14</f>
        <v>0</v>
      </c>
      <c r="S35" s="66">
        <f t="shared" si="0"/>
        <v>0</v>
      </c>
      <c r="T35" s="126">
        <v>100</v>
      </c>
      <c r="U35" s="68">
        <v>100</v>
      </c>
      <c r="V35" s="179">
        <f>'Příloha č.5a Smlouvy'!$E$15</f>
        <v>0</v>
      </c>
      <c r="W35" s="132">
        <v>6</v>
      </c>
      <c r="X35" s="179">
        <f>'Příloha č.5a Smlouvy'!$E$16</f>
        <v>0</v>
      </c>
      <c r="Y35" s="129">
        <f t="shared" si="1"/>
        <v>0</v>
      </c>
      <c r="Z35" s="69">
        <f t="shared" si="2"/>
        <v>0</v>
      </c>
      <c r="AA35" s="70"/>
    </row>
    <row r="36" spans="1:27" s="24" customFormat="1" ht="25.15" customHeight="1">
      <c r="A36" s="32">
        <v>28</v>
      </c>
      <c r="B36" s="74" t="s">
        <v>61</v>
      </c>
      <c r="C36" s="61">
        <v>0</v>
      </c>
      <c r="D36" s="62">
        <v>0</v>
      </c>
      <c r="E36" s="63">
        <v>0</v>
      </c>
      <c r="F36" s="61" t="s">
        <v>86</v>
      </c>
      <c r="G36" s="107">
        <v>12</v>
      </c>
      <c r="H36" s="179">
        <f>'Příloha č.5a Smlouvy'!$E$9</f>
        <v>0</v>
      </c>
      <c r="I36" s="114">
        <v>12</v>
      </c>
      <c r="J36" s="181">
        <f>'Příloha č.5a Smlouvy'!$E$10</f>
        <v>0</v>
      </c>
      <c r="K36" s="102">
        <v>0</v>
      </c>
      <c r="L36" s="64">
        <v>0</v>
      </c>
      <c r="M36" s="62">
        <v>0</v>
      </c>
      <c r="N36" s="118">
        <v>0</v>
      </c>
      <c r="O36" s="112">
        <v>1</v>
      </c>
      <c r="P36" s="187">
        <f>'Příloha č.5a Smlouvy'!$E$13</f>
        <v>0</v>
      </c>
      <c r="Q36" s="112">
        <v>0</v>
      </c>
      <c r="R36" s="65">
        <v>0</v>
      </c>
      <c r="S36" s="66">
        <f t="shared" si="0"/>
        <v>0</v>
      </c>
      <c r="T36" s="126">
        <v>30</v>
      </c>
      <c r="U36" s="68">
        <v>30</v>
      </c>
      <c r="V36" s="179">
        <f>'Příloha č.5a Smlouvy'!$E$15</f>
        <v>0</v>
      </c>
      <c r="W36" s="132">
        <v>0</v>
      </c>
      <c r="X36" s="179">
        <f>'Příloha č.5a Smlouvy'!$E$16</f>
        <v>0</v>
      </c>
      <c r="Y36" s="129">
        <f t="shared" si="1"/>
        <v>0</v>
      </c>
      <c r="Z36" s="69">
        <f t="shared" si="2"/>
        <v>0</v>
      </c>
      <c r="AA36" s="70"/>
    </row>
    <row r="37" spans="1:27" s="24" customFormat="1" ht="25.15" customHeight="1">
      <c r="A37" s="32">
        <v>29</v>
      </c>
      <c r="B37" s="74" t="s">
        <v>62</v>
      </c>
      <c r="C37" s="61">
        <v>0</v>
      </c>
      <c r="D37" s="62">
        <v>0</v>
      </c>
      <c r="E37" s="63">
        <v>0</v>
      </c>
      <c r="F37" s="61" t="s">
        <v>23</v>
      </c>
      <c r="G37" s="107">
        <v>104</v>
      </c>
      <c r="H37" s="179">
        <f>'Příloha č.5a Smlouvy'!$E$9</f>
        <v>0</v>
      </c>
      <c r="I37" s="114">
        <v>12</v>
      </c>
      <c r="J37" s="181">
        <f>'Příloha č.5a Smlouvy'!$E$10</f>
        <v>0</v>
      </c>
      <c r="K37" s="102">
        <v>6</v>
      </c>
      <c r="L37" s="183">
        <f>'Příloha č.5a Smlouvy'!$E$11</f>
        <v>0</v>
      </c>
      <c r="M37" s="62">
        <v>0</v>
      </c>
      <c r="N37" s="118">
        <v>0</v>
      </c>
      <c r="O37" s="112">
        <v>1</v>
      </c>
      <c r="P37" s="187">
        <f>'Příloha č.5a Smlouvy'!$E$13</f>
        <v>0</v>
      </c>
      <c r="Q37" s="112">
        <v>1</v>
      </c>
      <c r="R37" s="189">
        <f>'Příloha č.5a Smlouvy'!$E$14</f>
        <v>0</v>
      </c>
      <c r="S37" s="66">
        <f t="shared" si="0"/>
        <v>0</v>
      </c>
      <c r="T37" s="126">
        <v>100</v>
      </c>
      <c r="U37" s="68">
        <v>100</v>
      </c>
      <c r="V37" s="179">
        <f>'Příloha č.5a Smlouvy'!$E$15</f>
        <v>0</v>
      </c>
      <c r="W37" s="132">
        <v>6</v>
      </c>
      <c r="X37" s="179">
        <f>'Příloha č.5a Smlouvy'!$E$16</f>
        <v>0</v>
      </c>
      <c r="Y37" s="129">
        <f t="shared" si="1"/>
        <v>0</v>
      </c>
      <c r="Z37" s="69">
        <f t="shared" si="2"/>
        <v>0</v>
      </c>
      <c r="AA37" s="70"/>
    </row>
    <row r="38" spans="1:27" s="24" customFormat="1" ht="25.15" customHeight="1">
      <c r="A38" s="32">
        <v>30</v>
      </c>
      <c r="B38" s="74" t="s">
        <v>63</v>
      </c>
      <c r="C38" s="61">
        <v>0</v>
      </c>
      <c r="D38" s="62">
        <v>0</v>
      </c>
      <c r="E38" s="63">
        <v>0</v>
      </c>
      <c r="F38" s="61" t="s">
        <v>23</v>
      </c>
      <c r="G38" s="107">
        <v>104</v>
      </c>
      <c r="H38" s="179">
        <f>'Příloha č.5a Smlouvy'!$E$9</f>
        <v>0</v>
      </c>
      <c r="I38" s="114">
        <v>12</v>
      </c>
      <c r="J38" s="181">
        <f>'Příloha č.5a Smlouvy'!$E$10</f>
        <v>0</v>
      </c>
      <c r="K38" s="102">
        <v>6</v>
      </c>
      <c r="L38" s="183">
        <f>'Příloha č.5a Smlouvy'!$E$11</f>
        <v>0</v>
      </c>
      <c r="M38" s="62">
        <v>0</v>
      </c>
      <c r="N38" s="118">
        <v>0</v>
      </c>
      <c r="O38" s="112">
        <v>1</v>
      </c>
      <c r="P38" s="187">
        <f>'Příloha č.5a Smlouvy'!$E$13</f>
        <v>0</v>
      </c>
      <c r="Q38" s="112">
        <v>2</v>
      </c>
      <c r="R38" s="189">
        <f>'Příloha č.5a Smlouvy'!$E$14</f>
        <v>0</v>
      </c>
      <c r="S38" s="66">
        <f t="shared" si="0"/>
        <v>0</v>
      </c>
      <c r="T38" s="126">
        <v>100</v>
      </c>
      <c r="U38" s="68">
        <v>100</v>
      </c>
      <c r="V38" s="179">
        <f>'Příloha č.5a Smlouvy'!$E$15</f>
        <v>0</v>
      </c>
      <c r="W38" s="132">
        <v>6</v>
      </c>
      <c r="X38" s="179">
        <f>'Příloha č.5a Smlouvy'!$E$16</f>
        <v>0</v>
      </c>
      <c r="Y38" s="129">
        <f t="shared" si="1"/>
        <v>0</v>
      </c>
      <c r="Z38" s="69">
        <f t="shared" si="2"/>
        <v>0</v>
      </c>
      <c r="AA38" s="70"/>
    </row>
    <row r="39" spans="1:27" s="24" customFormat="1" ht="25.15" customHeight="1">
      <c r="A39" s="32">
        <v>31</v>
      </c>
      <c r="B39" s="73" t="s">
        <v>64</v>
      </c>
      <c r="C39" s="61">
        <v>0</v>
      </c>
      <c r="D39" s="62">
        <v>0</v>
      </c>
      <c r="E39" s="63">
        <v>0</v>
      </c>
      <c r="F39" s="61" t="s">
        <v>23</v>
      </c>
      <c r="G39" s="107">
        <v>104</v>
      </c>
      <c r="H39" s="179">
        <f>'Příloha č.5a Smlouvy'!$E$9</f>
        <v>0</v>
      </c>
      <c r="I39" s="114">
        <v>12</v>
      </c>
      <c r="J39" s="181">
        <f>'Příloha č.5a Smlouvy'!$E$10</f>
        <v>0</v>
      </c>
      <c r="K39" s="102">
        <v>6</v>
      </c>
      <c r="L39" s="183">
        <f>'Příloha č.5a Smlouvy'!$E$11</f>
        <v>0</v>
      </c>
      <c r="M39" s="62">
        <v>1</v>
      </c>
      <c r="N39" s="184">
        <f>'Příloha č.5a Smlouvy'!$E$12</f>
        <v>0</v>
      </c>
      <c r="O39" s="112">
        <v>1</v>
      </c>
      <c r="P39" s="187">
        <f>'Příloha č.5a Smlouvy'!$E$13</f>
        <v>0</v>
      </c>
      <c r="Q39" s="112">
        <v>1</v>
      </c>
      <c r="R39" s="189">
        <f>'Příloha č.5a Smlouvy'!$E$14</f>
        <v>0</v>
      </c>
      <c r="S39" s="66">
        <f t="shared" si="0"/>
        <v>0</v>
      </c>
      <c r="T39" s="126">
        <v>150</v>
      </c>
      <c r="U39" s="68">
        <v>150</v>
      </c>
      <c r="V39" s="179">
        <f>'Příloha č.5a Smlouvy'!$E$15</f>
        <v>0</v>
      </c>
      <c r="W39" s="132">
        <v>6</v>
      </c>
      <c r="X39" s="179">
        <f>'Příloha č.5a Smlouvy'!$E$16</f>
        <v>0</v>
      </c>
      <c r="Y39" s="129">
        <f t="shared" si="1"/>
        <v>0</v>
      </c>
      <c r="Z39" s="69">
        <f t="shared" si="2"/>
        <v>0</v>
      </c>
      <c r="AA39" s="70"/>
    </row>
    <row r="40" spans="1:27" s="24" customFormat="1" ht="25.15" customHeight="1">
      <c r="A40" s="32">
        <v>32</v>
      </c>
      <c r="B40" s="74" t="s">
        <v>65</v>
      </c>
      <c r="C40" s="61">
        <v>0</v>
      </c>
      <c r="D40" s="62">
        <v>0</v>
      </c>
      <c r="E40" s="63">
        <v>0</v>
      </c>
      <c r="F40" s="61" t="s">
        <v>23</v>
      </c>
      <c r="G40" s="107">
        <v>104</v>
      </c>
      <c r="H40" s="179">
        <f>'Příloha č.5a Smlouvy'!$E$9</f>
        <v>0</v>
      </c>
      <c r="I40" s="114">
        <v>12</v>
      </c>
      <c r="J40" s="181">
        <f>'Příloha č.5a Smlouvy'!$E$10</f>
        <v>0</v>
      </c>
      <c r="K40" s="102">
        <v>6</v>
      </c>
      <c r="L40" s="183">
        <f>'Příloha č.5a Smlouvy'!$E$11</f>
        <v>0</v>
      </c>
      <c r="M40" s="62">
        <v>1</v>
      </c>
      <c r="N40" s="184">
        <f>'Příloha č.5a Smlouvy'!$E$12</f>
        <v>0</v>
      </c>
      <c r="O40" s="112">
        <v>1</v>
      </c>
      <c r="P40" s="187">
        <f>'Příloha č.5a Smlouvy'!$E$13</f>
        <v>0</v>
      </c>
      <c r="Q40" s="112">
        <v>2</v>
      </c>
      <c r="R40" s="189">
        <f>'Příloha č.5a Smlouvy'!$E$14</f>
        <v>0</v>
      </c>
      <c r="S40" s="66">
        <f t="shared" si="0"/>
        <v>0</v>
      </c>
      <c r="T40" s="126">
        <v>40</v>
      </c>
      <c r="U40" s="68">
        <v>40</v>
      </c>
      <c r="V40" s="179">
        <f>'Příloha č.5a Smlouvy'!$E$15</f>
        <v>0</v>
      </c>
      <c r="W40" s="132">
        <v>12</v>
      </c>
      <c r="X40" s="179">
        <f>'Příloha č.5a Smlouvy'!$E$16</f>
        <v>0</v>
      </c>
      <c r="Y40" s="129">
        <f t="shared" si="1"/>
        <v>0</v>
      </c>
      <c r="Z40" s="69">
        <f t="shared" si="2"/>
        <v>0</v>
      </c>
      <c r="AA40" s="70"/>
    </row>
    <row r="41" spans="1:27" s="24" customFormat="1" ht="25.15" customHeight="1">
      <c r="A41" s="32">
        <v>33</v>
      </c>
      <c r="B41" s="74" t="s">
        <v>66</v>
      </c>
      <c r="C41" s="61">
        <v>0</v>
      </c>
      <c r="D41" s="62">
        <v>0</v>
      </c>
      <c r="E41" s="63">
        <v>0</v>
      </c>
      <c r="F41" s="61" t="s">
        <v>23</v>
      </c>
      <c r="G41" s="107">
        <v>104</v>
      </c>
      <c r="H41" s="179">
        <f>'Příloha č.5a Smlouvy'!$E$9</f>
        <v>0</v>
      </c>
      <c r="I41" s="114">
        <v>12</v>
      </c>
      <c r="J41" s="181">
        <f>'Příloha č.5a Smlouvy'!$E$10</f>
        <v>0</v>
      </c>
      <c r="K41" s="102">
        <v>6</v>
      </c>
      <c r="L41" s="183">
        <f>'Příloha č.5a Smlouvy'!$E$11</f>
        <v>0</v>
      </c>
      <c r="M41" s="62">
        <v>0</v>
      </c>
      <c r="N41" s="118">
        <v>0</v>
      </c>
      <c r="O41" s="112">
        <v>1</v>
      </c>
      <c r="P41" s="187">
        <f>'Příloha č.5a Smlouvy'!$E$13</f>
        <v>0</v>
      </c>
      <c r="Q41" s="112">
        <v>1</v>
      </c>
      <c r="R41" s="189">
        <f>'Příloha č.5a Smlouvy'!$E$14</f>
        <v>0</v>
      </c>
      <c r="S41" s="66">
        <f t="shared" si="0"/>
        <v>0</v>
      </c>
      <c r="T41" s="126">
        <v>40</v>
      </c>
      <c r="U41" s="68">
        <v>40</v>
      </c>
      <c r="V41" s="179">
        <f>'Příloha č.5a Smlouvy'!$E$15</f>
        <v>0</v>
      </c>
      <c r="W41" s="132">
        <v>6</v>
      </c>
      <c r="X41" s="179">
        <f>'Příloha č.5a Smlouvy'!$E$16</f>
        <v>0</v>
      </c>
      <c r="Y41" s="129">
        <f t="shared" si="1"/>
        <v>0</v>
      </c>
      <c r="Z41" s="69">
        <f t="shared" si="2"/>
        <v>0</v>
      </c>
      <c r="AA41" s="70"/>
    </row>
    <row r="42" spans="1:27" s="24" customFormat="1" ht="25.15" customHeight="1">
      <c r="A42" s="32">
        <v>34</v>
      </c>
      <c r="B42" s="74" t="s">
        <v>67</v>
      </c>
      <c r="C42" s="61">
        <v>0</v>
      </c>
      <c r="D42" s="62">
        <v>0</v>
      </c>
      <c r="E42" s="63">
        <v>0</v>
      </c>
      <c r="F42" s="61" t="s">
        <v>86</v>
      </c>
      <c r="G42" s="107">
        <v>24</v>
      </c>
      <c r="H42" s="179">
        <f>'Příloha č.5a Smlouvy'!$E$9</f>
        <v>0</v>
      </c>
      <c r="I42" s="114">
        <v>12</v>
      </c>
      <c r="J42" s="181">
        <f>'Příloha č.5a Smlouvy'!$E$10</f>
        <v>0</v>
      </c>
      <c r="K42" s="102">
        <v>6</v>
      </c>
      <c r="L42" s="183">
        <f>'Příloha č.5a Smlouvy'!$E$11</f>
        <v>0</v>
      </c>
      <c r="M42" s="62">
        <v>0</v>
      </c>
      <c r="N42" s="118">
        <v>0</v>
      </c>
      <c r="O42" s="112">
        <v>1</v>
      </c>
      <c r="P42" s="187">
        <f>'Příloha č.5a Smlouvy'!$E$13</f>
        <v>0</v>
      </c>
      <c r="Q42" s="112">
        <v>1</v>
      </c>
      <c r="R42" s="189">
        <f>'Příloha č.5a Smlouvy'!$E$14</f>
        <v>0</v>
      </c>
      <c r="S42" s="66">
        <f t="shared" si="0"/>
        <v>0</v>
      </c>
      <c r="T42" s="126">
        <v>30</v>
      </c>
      <c r="U42" s="68">
        <v>30</v>
      </c>
      <c r="V42" s="179">
        <f>'Příloha č.5a Smlouvy'!$E$15</f>
        <v>0</v>
      </c>
      <c r="W42" s="132">
        <v>12</v>
      </c>
      <c r="X42" s="179">
        <f>'Příloha č.5a Smlouvy'!$E$16</f>
        <v>0</v>
      </c>
      <c r="Y42" s="129">
        <f t="shared" si="1"/>
        <v>0</v>
      </c>
      <c r="Z42" s="69">
        <f t="shared" si="2"/>
        <v>0</v>
      </c>
      <c r="AA42" s="70"/>
    </row>
    <row r="43" spans="1:27" s="24" customFormat="1" ht="25.15" customHeight="1">
      <c r="A43" s="32">
        <v>35</v>
      </c>
      <c r="B43" s="74" t="s">
        <v>68</v>
      </c>
      <c r="C43" s="61">
        <v>0</v>
      </c>
      <c r="D43" s="62">
        <v>0</v>
      </c>
      <c r="E43" s="63">
        <v>0</v>
      </c>
      <c r="F43" s="61" t="s">
        <v>23</v>
      </c>
      <c r="G43" s="107">
        <v>104</v>
      </c>
      <c r="H43" s="179">
        <f>'Příloha č.5a Smlouvy'!$E$9</f>
        <v>0</v>
      </c>
      <c r="I43" s="114">
        <v>12</v>
      </c>
      <c r="J43" s="181">
        <f>'Příloha č.5a Smlouvy'!$E$10</f>
        <v>0</v>
      </c>
      <c r="K43" s="102">
        <v>6</v>
      </c>
      <c r="L43" s="183">
        <f>'Příloha č.5a Smlouvy'!$E$11</f>
        <v>0</v>
      </c>
      <c r="M43" s="62">
        <v>0</v>
      </c>
      <c r="N43" s="118">
        <v>0</v>
      </c>
      <c r="O43" s="112">
        <v>1</v>
      </c>
      <c r="P43" s="187">
        <f>'Příloha č.5a Smlouvy'!$E$13</f>
        <v>0</v>
      </c>
      <c r="Q43" s="112">
        <v>2</v>
      </c>
      <c r="R43" s="189">
        <f>'Příloha č.5a Smlouvy'!$E$14</f>
        <v>0</v>
      </c>
      <c r="S43" s="66">
        <f t="shared" si="0"/>
        <v>0</v>
      </c>
      <c r="T43" s="126">
        <v>40</v>
      </c>
      <c r="U43" s="68">
        <v>40</v>
      </c>
      <c r="V43" s="179">
        <f>'Příloha č.5a Smlouvy'!$E$15</f>
        <v>0</v>
      </c>
      <c r="W43" s="132">
        <v>6</v>
      </c>
      <c r="X43" s="179">
        <f>'Příloha č.5a Smlouvy'!$E$16</f>
        <v>0</v>
      </c>
      <c r="Y43" s="129">
        <f t="shared" si="1"/>
        <v>0</v>
      </c>
      <c r="Z43" s="69">
        <f t="shared" si="2"/>
        <v>0</v>
      </c>
      <c r="AA43" s="70"/>
    </row>
    <row r="44" spans="1:27" s="24" customFormat="1" ht="25.15" customHeight="1">
      <c r="A44" s="32">
        <v>36</v>
      </c>
      <c r="B44" s="74" t="s">
        <v>69</v>
      </c>
      <c r="C44" s="61">
        <v>0</v>
      </c>
      <c r="D44" s="62">
        <v>0</v>
      </c>
      <c r="E44" s="63">
        <v>0</v>
      </c>
      <c r="F44" s="61" t="s">
        <v>86</v>
      </c>
      <c r="G44" s="107">
        <v>24</v>
      </c>
      <c r="H44" s="179">
        <f>'Příloha č.5a Smlouvy'!$E$9</f>
        <v>0</v>
      </c>
      <c r="I44" s="114">
        <v>12</v>
      </c>
      <c r="J44" s="181">
        <f>'Příloha č.5a Smlouvy'!$E$10</f>
        <v>0</v>
      </c>
      <c r="K44" s="102">
        <v>0</v>
      </c>
      <c r="L44" s="64">
        <v>0</v>
      </c>
      <c r="M44" s="62">
        <v>0</v>
      </c>
      <c r="N44" s="118">
        <v>0</v>
      </c>
      <c r="O44" s="112">
        <v>1</v>
      </c>
      <c r="P44" s="187">
        <f>'Příloha č.5a Smlouvy'!$E$13</f>
        <v>0</v>
      </c>
      <c r="Q44" s="112">
        <v>1</v>
      </c>
      <c r="R44" s="189">
        <f>'Příloha č.5a Smlouvy'!$E$14</f>
        <v>0</v>
      </c>
      <c r="S44" s="66">
        <f t="shared" si="0"/>
        <v>0</v>
      </c>
      <c r="T44" s="126">
        <v>40</v>
      </c>
      <c r="U44" s="68">
        <v>40</v>
      </c>
      <c r="V44" s="179">
        <f>'Příloha č.5a Smlouvy'!$E$15</f>
        <v>0</v>
      </c>
      <c r="W44" s="132">
        <v>6</v>
      </c>
      <c r="X44" s="179">
        <f>'Příloha č.5a Smlouvy'!$E$16</f>
        <v>0</v>
      </c>
      <c r="Y44" s="129">
        <f t="shared" si="1"/>
        <v>0</v>
      </c>
      <c r="Z44" s="69">
        <f t="shared" si="2"/>
        <v>0</v>
      </c>
      <c r="AA44" s="70"/>
    </row>
    <row r="45" spans="1:27" s="24" customFormat="1" ht="25.15" customHeight="1">
      <c r="A45" s="32">
        <v>37</v>
      </c>
      <c r="B45" s="74" t="s">
        <v>70</v>
      </c>
      <c r="C45" s="61">
        <v>0</v>
      </c>
      <c r="D45" s="62">
        <v>0</v>
      </c>
      <c r="E45" s="63">
        <v>0</v>
      </c>
      <c r="F45" s="61" t="s">
        <v>23</v>
      </c>
      <c r="G45" s="107">
        <v>52</v>
      </c>
      <c r="H45" s="179">
        <f>'Příloha č.5a Smlouvy'!$E$9</f>
        <v>0</v>
      </c>
      <c r="I45" s="114">
        <v>12</v>
      </c>
      <c r="J45" s="181">
        <f>'Příloha č.5a Smlouvy'!$E$10</f>
        <v>0</v>
      </c>
      <c r="K45" s="102">
        <v>6</v>
      </c>
      <c r="L45" s="183">
        <f>'Příloha č.5a Smlouvy'!$E$11</f>
        <v>0</v>
      </c>
      <c r="M45" s="62">
        <v>0</v>
      </c>
      <c r="N45" s="118">
        <v>0</v>
      </c>
      <c r="O45" s="112">
        <v>1</v>
      </c>
      <c r="P45" s="187">
        <f>'Příloha č.5a Smlouvy'!$E$13</f>
        <v>0</v>
      </c>
      <c r="Q45" s="112">
        <v>2</v>
      </c>
      <c r="R45" s="189">
        <f>'Příloha č.5a Smlouvy'!$E$14</f>
        <v>0</v>
      </c>
      <c r="S45" s="66">
        <f t="shared" si="0"/>
        <v>0</v>
      </c>
      <c r="T45" s="126">
        <v>40</v>
      </c>
      <c r="U45" s="68">
        <v>40</v>
      </c>
      <c r="V45" s="179">
        <f>'Příloha č.5a Smlouvy'!$E$15</f>
        <v>0</v>
      </c>
      <c r="W45" s="132">
        <v>12</v>
      </c>
      <c r="X45" s="179">
        <f>'Příloha č.5a Smlouvy'!$E$16</f>
        <v>0</v>
      </c>
      <c r="Y45" s="129">
        <f t="shared" si="1"/>
        <v>0</v>
      </c>
      <c r="Z45" s="69">
        <f t="shared" si="2"/>
        <v>0</v>
      </c>
      <c r="AA45" s="70"/>
    </row>
    <row r="46" spans="1:27" s="24" customFormat="1" ht="25.15" customHeight="1">
      <c r="A46" s="32">
        <v>38</v>
      </c>
      <c r="B46" s="74" t="s">
        <v>71</v>
      </c>
      <c r="C46" s="61">
        <v>0</v>
      </c>
      <c r="D46" s="62">
        <v>0</v>
      </c>
      <c r="E46" s="63">
        <v>0</v>
      </c>
      <c r="F46" s="61" t="s">
        <v>86</v>
      </c>
      <c r="G46" s="107">
        <v>24</v>
      </c>
      <c r="H46" s="179">
        <f>'Příloha č.5a Smlouvy'!$E$9</f>
        <v>0</v>
      </c>
      <c r="I46" s="114">
        <v>12</v>
      </c>
      <c r="J46" s="181">
        <f>'Příloha č.5a Smlouvy'!$E$10</f>
        <v>0</v>
      </c>
      <c r="K46" s="102">
        <v>0</v>
      </c>
      <c r="L46" s="64">
        <v>0</v>
      </c>
      <c r="M46" s="62">
        <v>0</v>
      </c>
      <c r="N46" s="118">
        <v>0</v>
      </c>
      <c r="O46" s="112">
        <v>1</v>
      </c>
      <c r="P46" s="187">
        <f>'Příloha č.5a Smlouvy'!$E$13</f>
        <v>0</v>
      </c>
      <c r="Q46" s="112">
        <v>0</v>
      </c>
      <c r="R46" s="65">
        <v>0</v>
      </c>
      <c r="S46" s="66">
        <f t="shared" si="0"/>
        <v>0</v>
      </c>
      <c r="T46" s="126">
        <v>30</v>
      </c>
      <c r="U46" s="68">
        <v>30</v>
      </c>
      <c r="V46" s="179">
        <f>'Příloha č.5a Smlouvy'!$E$15</f>
        <v>0</v>
      </c>
      <c r="W46" s="132">
        <v>0</v>
      </c>
      <c r="X46" s="179">
        <f>'Příloha č.5a Smlouvy'!$E$16</f>
        <v>0</v>
      </c>
      <c r="Y46" s="129">
        <f t="shared" si="1"/>
        <v>0</v>
      </c>
      <c r="Z46" s="69">
        <f t="shared" si="2"/>
        <v>0</v>
      </c>
      <c r="AA46" s="70"/>
    </row>
    <row r="47" spans="1:27" s="24" customFormat="1" ht="25.15" customHeight="1">
      <c r="A47" s="32">
        <v>39</v>
      </c>
      <c r="B47" s="74" t="s">
        <v>72</v>
      </c>
      <c r="C47" s="61">
        <v>0</v>
      </c>
      <c r="D47" s="62">
        <v>0</v>
      </c>
      <c r="E47" s="63">
        <v>0</v>
      </c>
      <c r="F47" s="61" t="s">
        <v>23</v>
      </c>
      <c r="G47" s="107">
        <v>52</v>
      </c>
      <c r="H47" s="179">
        <f>'Příloha č.5a Smlouvy'!$E$9</f>
        <v>0</v>
      </c>
      <c r="I47" s="114">
        <v>12</v>
      </c>
      <c r="J47" s="181">
        <f>'Příloha č.5a Smlouvy'!$E$10</f>
        <v>0</v>
      </c>
      <c r="K47" s="102">
        <v>6</v>
      </c>
      <c r="L47" s="183">
        <f>'Příloha č.5a Smlouvy'!$E$11</f>
        <v>0</v>
      </c>
      <c r="M47" s="62">
        <v>0</v>
      </c>
      <c r="N47" s="118">
        <v>0</v>
      </c>
      <c r="O47" s="112">
        <v>1</v>
      </c>
      <c r="P47" s="187">
        <f>'Příloha č.5a Smlouvy'!$E$13</f>
        <v>0</v>
      </c>
      <c r="Q47" s="112">
        <v>2</v>
      </c>
      <c r="R47" s="189">
        <f>'Příloha č.5a Smlouvy'!$E$14</f>
        <v>0</v>
      </c>
      <c r="S47" s="66">
        <f t="shared" si="0"/>
        <v>0</v>
      </c>
      <c r="T47" s="126">
        <v>30</v>
      </c>
      <c r="U47" s="68">
        <v>30</v>
      </c>
      <c r="V47" s="179">
        <f>'Příloha č.5a Smlouvy'!$E$15</f>
        <v>0</v>
      </c>
      <c r="W47" s="132">
        <v>6</v>
      </c>
      <c r="X47" s="179">
        <f>'Příloha č.5a Smlouvy'!$E$16</f>
        <v>0</v>
      </c>
      <c r="Y47" s="129">
        <f t="shared" si="1"/>
        <v>0</v>
      </c>
      <c r="Z47" s="69">
        <f t="shared" si="2"/>
        <v>0</v>
      </c>
      <c r="AA47" s="70"/>
    </row>
    <row r="48" spans="1:27" s="24" customFormat="1" ht="25.15" customHeight="1">
      <c r="A48" s="32">
        <v>40</v>
      </c>
      <c r="B48" s="75" t="s">
        <v>73</v>
      </c>
      <c r="C48" s="61">
        <v>0</v>
      </c>
      <c r="D48" s="62">
        <v>0</v>
      </c>
      <c r="E48" s="63">
        <v>0</v>
      </c>
      <c r="F48" s="61" t="s">
        <v>23</v>
      </c>
      <c r="G48" s="107">
        <v>104</v>
      </c>
      <c r="H48" s="179">
        <f>'Příloha č.5a Smlouvy'!$E$9</f>
        <v>0</v>
      </c>
      <c r="I48" s="114">
        <v>12</v>
      </c>
      <c r="J48" s="181">
        <f>'Příloha č.5a Smlouvy'!$E$10</f>
        <v>0</v>
      </c>
      <c r="K48" s="102">
        <v>6</v>
      </c>
      <c r="L48" s="183">
        <f>'Příloha č.5a Smlouvy'!$E$11</f>
        <v>0</v>
      </c>
      <c r="M48" s="62">
        <v>1</v>
      </c>
      <c r="N48" s="184">
        <f>'Příloha č.5a Smlouvy'!$E$12</f>
        <v>0</v>
      </c>
      <c r="O48" s="112">
        <v>1</v>
      </c>
      <c r="P48" s="187">
        <f>'Příloha č.5a Smlouvy'!$E$13</f>
        <v>0</v>
      </c>
      <c r="Q48" s="112">
        <v>2</v>
      </c>
      <c r="R48" s="189">
        <f>'Příloha č.5a Smlouvy'!$E$14</f>
        <v>0</v>
      </c>
      <c r="S48" s="66">
        <f t="shared" si="0"/>
        <v>0</v>
      </c>
      <c r="T48" s="126">
        <v>2000</v>
      </c>
      <c r="U48" s="68">
        <v>2000</v>
      </c>
      <c r="V48" s="179">
        <f>'Příloha č.5a Smlouvy'!$E$15</f>
        <v>0</v>
      </c>
      <c r="W48" s="132">
        <v>12</v>
      </c>
      <c r="X48" s="179">
        <f>'Příloha č.5a Smlouvy'!$E$16</f>
        <v>0</v>
      </c>
      <c r="Y48" s="129">
        <f t="shared" si="1"/>
        <v>0</v>
      </c>
      <c r="Z48" s="69">
        <f t="shared" si="2"/>
        <v>0</v>
      </c>
      <c r="AA48" s="70"/>
    </row>
    <row r="49" spans="1:27" s="24" customFormat="1" ht="25.15" customHeight="1">
      <c r="A49" s="32">
        <v>41</v>
      </c>
      <c r="B49" s="74" t="s">
        <v>74</v>
      </c>
      <c r="C49" s="61">
        <v>0</v>
      </c>
      <c r="D49" s="62">
        <v>0</v>
      </c>
      <c r="E49" s="63">
        <v>0</v>
      </c>
      <c r="F49" s="61" t="s">
        <v>23</v>
      </c>
      <c r="G49" s="107">
        <v>104</v>
      </c>
      <c r="H49" s="179">
        <f>'Příloha č.5a Smlouvy'!$E$9</f>
        <v>0</v>
      </c>
      <c r="I49" s="114">
        <v>12</v>
      </c>
      <c r="J49" s="181">
        <f>'Příloha č.5a Smlouvy'!$E$10</f>
        <v>0</v>
      </c>
      <c r="K49" s="102">
        <v>6</v>
      </c>
      <c r="L49" s="183">
        <f>'Příloha č.5a Smlouvy'!$E$11</f>
        <v>0</v>
      </c>
      <c r="M49" s="62">
        <v>0</v>
      </c>
      <c r="N49" s="118">
        <v>0</v>
      </c>
      <c r="O49" s="112">
        <v>1</v>
      </c>
      <c r="P49" s="187">
        <f>'Příloha č.5a Smlouvy'!$E$13</f>
        <v>0</v>
      </c>
      <c r="Q49" s="112">
        <v>1</v>
      </c>
      <c r="R49" s="189">
        <f>'Příloha č.5a Smlouvy'!$E$14</f>
        <v>0</v>
      </c>
      <c r="S49" s="66">
        <f t="shared" si="0"/>
        <v>0</v>
      </c>
      <c r="T49" s="126">
        <v>40</v>
      </c>
      <c r="U49" s="68">
        <v>40</v>
      </c>
      <c r="V49" s="179">
        <f>'Příloha č.5a Smlouvy'!$E$15</f>
        <v>0</v>
      </c>
      <c r="W49" s="132">
        <v>6</v>
      </c>
      <c r="X49" s="179">
        <f>'Příloha č.5a Smlouvy'!$E$16</f>
        <v>0</v>
      </c>
      <c r="Y49" s="129">
        <f t="shared" si="1"/>
        <v>0</v>
      </c>
      <c r="Z49" s="69">
        <f t="shared" si="2"/>
        <v>0</v>
      </c>
      <c r="AA49" s="70"/>
    </row>
    <row r="50" spans="1:27" s="24" customFormat="1" ht="25.15" customHeight="1">
      <c r="A50" s="32">
        <v>42</v>
      </c>
      <c r="B50" s="74" t="s">
        <v>75</v>
      </c>
      <c r="C50" s="61">
        <v>0</v>
      </c>
      <c r="D50" s="62">
        <v>0</v>
      </c>
      <c r="E50" s="63">
        <v>0</v>
      </c>
      <c r="F50" s="61" t="s">
        <v>23</v>
      </c>
      <c r="G50" s="107">
        <v>104</v>
      </c>
      <c r="H50" s="179">
        <f>'Příloha č.5a Smlouvy'!$E$9</f>
        <v>0</v>
      </c>
      <c r="I50" s="114">
        <v>12</v>
      </c>
      <c r="J50" s="181">
        <f>'Příloha č.5a Smlouvy'!$E$10</f>
        <v>0</v>
      </c>
      <c r="K50" s="102">
        <v>6</v>
      </c>
      <c r="L50" s="183">
        <f>'Příloha č.5a Smlouvy'!$E$11</f>
        <v>0</v>
      </c>
      <c r="M50" s="62">
        <v>0</v>
      </c>
      <c r="N50" s="118">
        <v>0</v>
      </c>
      <c r="O50" s="112">
        <v>1</v>
      </c>
      <c r="P50" s="187">
        <f>'Příloha č.5a Smlouvy'!$E$13</f>
        <v>0</v>
      </c>
      <c r="Q50" s="112">
        <v>1</v>
      </c>
      <c r="R50" s="189">
        <f>'Příloha č.5a Smlouvy'!$E$14</f>
        <v>0</v>
      </c>
      <c r="S50" s="66">
        <f t="shared" si="0"/>
        <v>0</v>
      </c>
      <c r="T50" s="126">
        <v>100</v>
      </c>
      <c r="U50" s="68">
        <v>100</v>
      </c>
      <c r="V50" s="179">
        <f>'Příloha č.5a Smlouvy'!$E$15</f>
        <v>0</v>
      </c>
      <c r="W50" s="132">
        <v>6</v>
      </c>
      <c r="X50" s="179">
        <f>'Příloha č.5a Smlouvy'!$E$16</f>
        <v>0</v>
      </c>
      <c r="Y50" s="129">
        <f t="shared" si="1"/>
        <v>0</v>
      </c>
      <c r="Z50" s="69">
        <f t="shared" si="2"/>
        <v>0</v>
      </c>
      <c r="AA50" s="70"/>
    </row>
    <row r="51" spans="1:27" s="24" customFormat="1" ht="25.15" customHeight="1">
      <c r="A51" s="32">
        <v>43</v>
      </c>
      <c r="B51" s="74" t="s">
        <v>76</v>
      </c>
      <c r="C51" s="61">
        <v>0</v>
      </c>
      <c r="D51" s="62">
        <v>0</v>
      </c>
      <c r="E51" s="63">
        <v>0</v>
      </c>
      <c r="F51" s="61" t="s">
        <v>23</v>
      </c>
      <c r="G51" s="107">
        <v>104</v>
      </c>
      <c r="H51" s="179">
        <f>'Příloha č.5a Smlouvy'!$E$9</f>
        <v>0</v>
      </c>
      <c r="I51" s="114">
        <v>12</v>
      </c>
      <c r="J51" s="181">
        <f>'Příloha č.5a Smlouvy'!$E$10</f>
        <v>0</v>
      </c>
      <c r="K51" s="102">
        <v>6</v>
      </c>
      <c r="L51" s="183">
        <f>'Příloha č.5a Smlouvy'!$E$11</f>
        <v>0</v>
      </c>
      <c r="M51" s="62">
        <v>0</v>
      </c>
      <c r="N51" s="118">
        <v>0</v>
      </c>
      <c r="O51" s="112">
        <v>1</v>
      </c>
      <c r="P51" s="187">
        <f>'Příloha č.5a Smlouvy'!$E$13</f>
        <v>0</v>
      </c>
      <c r="Q51" s="112">
        <v>1</v>
      </c>
      <c r="R51" s="189">
        <f>'Příloha č.5a Smlouvy'!$E$14</f>
        <v>0</v>
      </c>
      <c r="S51" s="66">
        <f t="shared" si="0"/>
        <v>0</v>
      </c>
      <c r="T51" s="126">
        <v>100</v>
      </c>
      <c r="U51" s="68">
        <v>100</v>
      </c>
      <c r="V51" s="179">
        <f>'Příloha č.5a Smlouvy'!$E$15</f>
        <v>0</v>
      </c>
      <c r="W51" s="132">
        <v>6</v>
      </c>
      <c r="X51" s="179">
        <f>'Příloha č.5a Smlouvy'!$E$16</f>
        <v>0</v>
      </c>
      <c r="Y51" s="129">
        <f t="shared" si="1"/>
        <v>0</v>
      </c>
      <c r="Z51" s="69">
        <f t="shared" si="2"/>
        <v>0</v>
      </c>
      <c r="AA51" s="70"/>
    </row>
    <row r="52" spans="1:27" s="24" customFormat="1" ht="25.15" customHeight="1">
      <c r="A52" s="32">
        <v>44</v>
      </c>
      <c r="B52" s="73" t="s">
        <v>77</v>
      </c>
      <c r="C52" s="61">
        <v>0</v>
      </c>
      <c r="D52" s="62">
        <v>0</v>
      </c>
      <c r="E52" s="63">
        <v>0</v>
      </c>
      <c r="F52" s="61" t="s">
        <v>23</v>
      </c>
      <c r="G52" s="107">
        <v>104</v>
      </c>
      <c r="H52" s="179">
        <f>'Příloha č.5a Smlouvy'!$E$9</f>
        <v>0</v>
      </c>
      <c r="I52" s="114">
        <v>12</v>
      </c>
      <c r="J52" s="181">
        <f>'Příloha č.5a Smlouvy'!$E$10</f>
        <v>0</v>
      </c>
      <c r="K52" s="102">
        <v>6</v>
      </c>
      <c r="L52" s="183">
        <f>'Příloha č.5a Smlouvy'!$E$11</f>
        <v>0</v>
      </c>
      <c r="M52" s="62">
        <v>1</v>
      </c>
      <c r="N52" s="184">
        <f>'Příloha č.5a Smlouvy'!$E$12</f>
        <v>0</v>
      </c>
      <c r="O52" s="112">
        <v>1</v>
      </c>
      <c r="P52" s="187">
        <f>'Příloha č.5a Smlouvy'!$E$13</f>
        <v>0</v>
      </c>
      <c r="Q52" s="112">
        <v>2</v>
      </c>
      <c r="R52" s="189">
        <f>'Příloha č.5a Smlouvy'!$E$14</f>
        <v>0</v>
      </c>
      <c r="S52" s="66">
        <f t="shared" si="0"/>
        <v>0</v>
      </c>
      <c r="T52" s="126">
        <v>30</v>
      </c>
      <c r="U52" s="68">
        <v>30</v>
      </c>
      <c r="V52" s="179">
        <f>'Příloha č.5a Smlouvy'!$E$15</f>
        <v>0</v>
      </c>
      <c r="W52" s="132">
        <v>6</v>
      </c>
      <c r="X52" s="179">
        <f>'Příloha č.5a Smlouvy'!$E$16</f>
        <v>0</v>
      </c>
      <c r="Y52" s="129">
        <f t="shared" si="1"/>
        <v>0</v>
      </c>
      <c r="Z52" s="69">
        <f t="shared" si="2"/>
        <v>0</v>
      </c>
      <c r="AA52" s="70"/>
    </row>
    <row r="53" spans="1:27" s="24" customFormat="1" ht="25.15" customHeight="1">
      <c r="A53" s="32">
        <v>45</v>
      </c>
      <c r="B53" s="73" t="s">
        <v>78</v>
      </c>
      <c r="C53" s="61">
        <v>0</v>
      </c>
      <c r="D53" s="62">
        <v>0</v>
      </c>
      <c r="E53" s="63">
        <v>0</v>
      </c>
      <c r="F53" s="61" t="s">
        <v>23</v>
      </c>
      <c r="G53" s="107">
        <v>104</v>
      </c>
      <c r="H53" s="179">
        <f>'Příloha č.5a Smlouvy'!$E$9</f>
        <v>0</v>
      </c>
      <c r="I53" s="114">
        <v>12</v>
      </c>
      <c r="J53" s="181">
        <f>'Příloha č.5a Smlouvy'!$E$10</f>
        <v>0</v>
      </c>
      <c r="K53" s="102">
        <v>6</v>
      </c>
      <c r="L53" s="183">
        <f>'Příloha č.5a Smlouvy'!$E$11</f>
        <v>0</v>
      </c>
      <c r="M53" s="62">
        <v>1</v>
      </c>
      <c r="N53" s="184">
        <f>'Příloha č.5a Smlouvy'!$E$12</f>
        <v>0</v>
      </c>
      <c r="O53" s="112">
        <v>1</v>
      </c>
      <c r="P53" s="187">
        <f>'Příloha č.5a Smlouvy'!$E$13</f>
        <v>0</v>
      </c>
      <c r="Q53" s="112">
        <v>2</v>
      </c>
      <c r="R53" s="189">
        <f>'Příloha č.5a Smlouvy'!$E$14</f>
        <v>0</v>
      </c>
      <c r="S53" s="66">
        <f t="shared" si="0"/>
        <v>0</v>
      </c>
      <c r="T53" s="126">
        <v>40</v>
      </c>
      <c r="U53" s="68">
        <v>40</v>
      </c>
      <c r="V53" s="179">
        <f>'Příloha č.5a Smlouvy'!$E$15</f>
        <v>0</v>
      </c>
      <c r="W53" s="132">
        <v>12</v>
      </c>
      <c r="X53" s="179">
        <f>'Příloha č.5a Smlouvy'!$E$16</f>
        <v>0</v>
      </c>
      <c r="Y53" s="129">
        <f t="shared" si="1"/>
        <v>0</v>
      </c>
      <c r="Z53" s="69">
        <f t="shared" si="2"/>
        <v>0</v>
      </c>
      <c r="AA53" s="70"/>
    </row>
    <row r="54" spans="1:27" s="24" customFormat="1" ht="25.15" customHeight="1">
      <c r="A54" s="32">
        <v>46</v>
      </c>
      <c r="B54" s="74" t="s">
        <v>79</v>
      </c>
      <c r="C54" s="61">
        <v>0</v>
      </c>
      <c r="D54" s="62">
        <v>0</v>
      </c>
      <c r="E54" s="63">
        <v>0</v>
      </c>
      <c r="F54" s="61" t="s">
        <v>23</v>
      </c>
      <c r="G54" s="107">
        <v>104</v>
      </c>
      <c r="H54" s="179">
        <f>'Příloha č.5a Smlouvy'!$E$9</f>
        <v>0</v>
      </c>
      <c r="I54" s="114">
        <v>12</v>
      </c>
      <c r="J54" s="181">
        <f>'Příloha č.5a Smlouvy'!$E$10</f>
        <v>0</v>
      </c>
      <c r="K54" s="102">
        <v>6</v>
      </c>
      <c r="L54" s="183">
        <f>'Příloha č.5a Smlouvy'!$E$11</f>
        <v>0</v>
      </c>
      <c r="M54" s="62">
        <v>0</v>
      </c>
      <c r="N54" s="118">
        <v>0</v>
      </c>
      <c r="O54" s="112">
        <v>1</v>
      </c>
      <c r="P54" s="187">
        <f>'Příloha č.5a Smlouvy'!$E$13</f>
        <v>0</v>
      </c>
      <c r="Q54" s="112">
        <v>2</v>
      </c>
      <c r="R54" s="189">
        <f>'Příloha č.5a Smlouvy'!$E$14</f>
        <v>0</v>
      </c>
      <c r="S54" s="66">
        <f t="shared" si="0"/>
        <v>0</v>
      </c>
      <c r="T54" s="126">
        <v>180</v>
      </c>
      <c r="U54" s="68">
        <v>180</v>
      </c>
      <c r="V54" s="179">
        <f>'Příloha č.5a Smlouvy'!$E$15</f>
        <v>0</v>
      </c>
      <c r="W54" s="132">
        <v>6</v>
      </c>
      <c r="X54" s="179">
        <f>'Příloha č.5a Smlouvy'!$E$16</f>
        <v>0</v>
      </c>
      <c r="Y54" s="129">
        <f t="shared" si="1"/>
        <v>0</v>
      </c>
      <c r="Z54" s="69">
        <f t="shared" si="2"/>
        <v>0</v>
      </c>
      <c r="AA54" s="70"/>
    </row>
    <row r="55" spans="1:27" s="24" customFormat="1" ht="25.15" customHeight="1">
      <c r="A55" s="32">
        <v>47</v>
      </c>
      <c r="B55" s="75" t="s">
        <v>80</v>
      </c>
      <c r="C55" s="61">
        <v>0</v>
      </c>
      <c r="D55" s="62">
        <v>0</v>
      </c>
      <c r="E55" s="63">
        <v>0</v>
      </c>
      <c r="F55" s="61" t="s">
        <v>87</v>
      </c>
      <c r="G55" s="107">
        <v>312</v>
      </c>
      <c r="H55" s="179">
        <f>'Příloha č.5a Smlouvy'!$E$9</f>
        <v>0</v>
      </c>
      <c r="I55" s="114">
        <v>12</v>
      </c>
      <c r="J55" s="181">
        <f>'Příloha č.5a Smlouvy'!$E$10</f>
        <v>0</v>
      </c>
      <c r="K55" s="102">
        <v>6</v>
      </c>
      <c r="L55" s="183">
        <f>'Příloha č.5a Smlouvy'!$E$11</f>
        <v>0</v>
      </c>
      <c r="M55" s="62">
        <v>1</v>
      </c>
      <c r="N55" s="184">
        <f>'Příloha č.5a Smlouvy'!$E$12</f>
        <v>0</v>
      </c>
      <c r="O55" s="112">
        <v>1</v>
      </c>
      <c r="P55" s="187">
        <f>'Příloha č.5a Smlouvy'!$E$13</f>
        <v>0</v>
      </c>
      <c r="Q55" s="112">
        <v>10</v>
      </c>
      <c r="R55" s="189">
        <f>'Příloha č.5a Smlouvy'!$E$14</f>
        <v>0</v>
      </c>
      <c r="S55" s="66">
        <f t="shared" si="0"/>
        <v>0</v>
      </c>
      <c r="T55" s="126">
        <v>400</v>
      </c>
      <c r="U55" s="68">
        <v>400</v>
      </c>
      <c r="V55" s="179">
        <f>'Příloha č.5a Smlouvy'!$E$15</f>
        <v>0</v>
      </c>
      <c r="W55" s="132">
        <v>12</v>
      </c>
      <c r="X55" s="179">
        <f>'Příloha č.5a Smlouvy'!$E$16</f>
        <v>0</v>
      </c>
      <c r="Y55" s="129">
        <f t="shared" si="1"/>
        <v>0</v>
      </c>
      <c r="Z55" s="69">
        <f t="shared" si="2"/>
        <v>0</v>
      </c>
      <c r="AA55" s="70"/>
    </row>
    <row r="56" spans="1:27" s="24" customFormat="1" ht="25.15" customHeight="1">
      <c r="A56" s="32">
        <v>48</v>
      </c>
      <c r="B56" s="73" t="s">
        <v>81</v>
      </c>
      <c r="C56" s="61">
        <v>0</v>
      </c>
      <c r="D56" s="62">
        <v>0</v>
      </c>
      <c r="E56" s="63">
        <v>0</v>
      </c>
      <c r="F56" s="61" t="s">
        <v>23</v>
      </c>
      <c r="G56" s="107">
        <v>104</v>
      </c>
      <c r="H56" s="179">
        <f>'Příloha č.5a Smlouvy'!$E$9</f>
        <v>0</v>
      </c>
      <c r="I56" s="114">
        <v>12</v>
      </c>
      <c r="J56" s="181">
        <f>'Příloha č.5a Smlouvy'!$E$10</f>
        <v>0</v>
      </c>
      <c r="K56" s="102">
        <v>6</v>
      </c>
      <c r="L56" s="183">
        <f>'Příloha č.5a Smlouvy'!$E$11</f>
        <v>0</v>
      </c>
      <c r="M56" s="62">
        <v>1</v>
      </c>
      <c r="N56" s="184">
        <f>'Příloha č.5a Smlouvy'!$E$12</f>
        <v>0</v>
      </c>
      <c r="O56" s="112">
        <v>1</v>
      </c>
      <c r="P56" s="187">
        <f>'Příloha č.5a Smlouvy'!$E$13</f>
        <v>0</v>
      </c>
      <c r="Q56" s="112">
        <v>1</v>
      </c>
      <c r="R56" s="189">
        <f>'Příloha č.5a Smlouvy'!$E$14</f>
        <v>0</v>
      </c>
      <c r="S56" s="66">
        <f t="shared" si="0"/>
        <v>0</v>
      </c>
      <c r="T56" s="126">
        <v>30</v>
      </c>
      <c r="U56" s="68">
        <v>30</v>
      </c>
      <c r="V56" s="179">
        <f>'Příloha č.5a Smlouvy'!$E$15</f>
        <v>0</v>
      </c>
      <c r="W56" s="132">
        <v>6</v>
      </c>
      <c r="X56" s="179">
        <f>'Příloha č.5a Smlouvy'!$E$16</f>
        <v>0</v>
      </c>
      <c r="Y56" s="129">
        <f t="shared" si="1"/>
        <v>0</v>
      </c>
      <c r="Z56" s="69">
        <f t="shared" si="2"/>
        <v>0</v>
      </c>
      <c r="AA56" s="70"/>
    </row>
    <row r="57" spans="1:27" s="24" customFormat="1" ht="25.15" customHeight="1">
      <c r="A57" s="24">
        <v>49</v>
      </c>
      <c r="B57" s="169" t="s">
        <v>82</v>
      </c>
      <c r="C57" s="61" t="s">
        <v>88</v>
      </c>
      <c r="D57" s="62">
        <v>48</v>
      </c>
      <c r="E57" s="176">
        <f>'Příloha č.5a Smlouvy'!E8</f>
        <v>0</v>
      </c>
      <c r="F57" s="61">
        <v>0</v>
      </c>
      <c r="G57" s="107">
        <v>0</v>
      </c>
      <c r="H57" s="108">
        <v>0</v>
      </c>
      <c r="I57" s="114">
        <v>12</v>
      </c>
      <c r="J57" s="181">
        <f>'Příloha č.5a Smlouvy'!$E$10</f>
        <v>0</v>
      </c>
      <c r="K57" s="102">
        <v>0</v>
      </c>
      <c r="L57" s="64">
        <v>0</v>
      </c>
      <c r="M57" s="62">
        <v>0</v>
      </c>
      <c r="N57" s="118">
        <v>0</v>
      </c>
      <c r="O57" s="112">
        <v>0</v>
      </c>
      <c r="P57" s="65">
        <v>0</v>
      </c>
      <c r="Q57" s="62">
        <v>0</v>
      </c>
      <c r="R57" s="65">
        <v>0</v>
      </c>
      <c r="S57" s="66">
        <f t="shared" si="0"/>
        <v>0</v>
      </c>
      <c r="T57" s="126">
        <v>30</v>
      </c>
      <c r="U57" s="68">
        <v>30</v>
      </c>
      <c r="V57" s="179">
        <f>'Příloha č.5a Smlouvy'!$E$15</f>
        <v>0</v>
      </c>
      <c r="W57" s="132">
        <v>0</v>
      </c>
      <c r="X57" s="179">
        <f>'Příloha č.5a Smlouvy'!$E$16</f>
        <v>0</v>
      </c>
      <c r="Y57" s="129">
        <f t="shared" si="1"/>
        <v>0</v>
      </c>
      <c r="Z57" s="69">
        <f t="shared" si="2"/>
        <v>0</v>
      </c>
      <c r="AA57" s="70"/>
    </row>
    <row r="58" spans="1:27" s="24" customFormat="1" ht="25.15" customHeight="1">
      <c r="A58" s="26">
        <v>50</v>
      </c>
      <c r="B58" s="169" t="s">
        <v>83</v>
      </c>
      <c r="C58" s="61" t="s">
        <v>88</v>
      </c>
      <c r="D58" s="62">
        <v>48</v>
      </c>
      <c r="E58" s="176">
        <f>'Příloha č.5a Smlouvy'!E8</f>
        <v>0</v>
      </c>
      <c r="F58" s="61">
        <v>0</v>
      </c>
      <c r="G58" s="107">
        <v>0</v>
      </c>
      <c r="H58" s="108">
        <v>0</v>
      </c>
      <c r="I58" s="114">
        <v>12</v>
      </c>
      <c r="J58" s="181">
        <f>'Příloha č.5a Smlouvy'!$E$10</f>
        <v>0</v>
      </c>
      <c r="K58" s="102">
        <v>0</v>
      </c>
      <c r="L58" s="64">
        <v>0</v>
      </c>
      <c r="M58" s="62">
        <v>0</v>
      </c>
      <c r="N58" s="118">
        <v>0</v>
      </c>
      <c r="O58" s="112">
        <v>0</v>
      </c>
      <c r="P58" s="65">
        <v>0</v>
      </c>
      <c r="Q58" s="62">
        <v>0</v>
      </c>
      <c r="R58" s="65">
        <v>0</v>
      </c>
      <c r="S58" s="66">
        <f t="shared" si="0"/>
        <v>0</v>
      </c>
      <c r="T58" s="126">
        <v>30</v>
      </c>
      <c r="U58" s="68">
        <v>30</v>
      </c>
      <c r="V58" s="179">
        <f>'Příloha č.5a Smlouvy'!$E$15</f>
        <v>0</v>
      </c>
      <c r="W58" s="132">
        <v>0</v>
      </c>
      <c r="X58" s="179">
        <f>'Příloha č.5a Smlouvy'!$E$16</f>
        <v>0</v>
      </c>
      <c r="Y58" s="129">
        <f t="shared" si="1"/>
        <v>0</v>
      </c>
      <c r="Z58" s="69">
        <f t="shared" si="2"/>
        <v>0</v>
      </c>
      <c r="AA58" s="70"/>
    </row>
    <row r="59" spans="1:27" s="24" customFormat="1" ht="25.15" customHeight="1">
      <c r="A59" s="24">
        <v>51</v>
      </c>
      <c r="B59" s="169" t="s">
        <v>84</v>
      </c>
      <c r="C59" s="61" t="s">
        <v>89</v>
      </c>
      <c r="D59" s="62">
        <v>160</v>
      </c>
      <c r="E59" s="176">
        <f>'Příloha č.5a Smlouvy'!E8</f>
        <v>0</v>
      </c>
      <c r="F59" s="61">
        <v>0</v>
      </c>
      <c r="G59" s="107">
        <v>0</v>
      </c>
      <c r="H59" s="108">
        <v>0</v>
      </c>
      <c r="I59" s="114">
        <v>10</v>
      </c>
      <c r="J59" s="181">
        <f>'Příloha č.5a Smlouvy'!$E$10</f>
        <v>0</v>
      </c>
      <c r="K59" s="102">
        <v>0</v>
      </c>
      <c r="L59" s="64">
        <v>0</v>
      </c>
      <c r="M59" s="62">
        <v>0</v>
      </c>
      <c r="N59" s="118">
        <v>0</v>
      </c>
      <c r="O59" s="112">
        <v>0</v>
      </c>
      <c r="P59" s="65">
        <v>0</v>
      </c>
      <c r="Q59" s="62">
        <v>0</v>
      </c>
      <c r="R59" s="65">
        <v>0</v>
      </c>
      <c r="S59" s="66">
        <f t="shared" si="0"/>
        <v>0</v>
      </c>
      <c r="T59" s="126">
        <v>34362</v>
      </c>
      <c r="U59" s="68">
        <v>34362</v>
      </c>
      <c r="V59" s="179">
        <f>'Příloha č.5a Smlouvy'!$E$15</f>
        <v>0</v>
      </c>
      <c r="W59" s="132">
        <v>0</v>
      </c>
      <c r="X59" s="179">
        <f>'Příloha č.5a Smlouvy'!$E$16</f>
        <v>0</v>
      </c>
      <c r="Y59" s="129">
        <f t="shared" si="1"/>
        <v>0</v>
      </c>
      <c r="Z59" s="69">
        <f t="shared" si="2"/>
        <v>0</v>
      </c>
      <c r="AA59" s="70"/>
    </row>
    <row r="60" spans="1:27" s="24" customFormat="1" ht="25.15" customHeight="1" thickBot="1">
      <c r="A60" s="24">
        <v>52</v>
      </c>
      <c r="B60" s="170" t="s">
        <v>85</v>
      </c>
      <c r="C60" s="76" t="s">
        <v>89</v>
      </c>
      <c r="D60" s="77">
        <v>160</v>
      </c>
      <c r="E60" s="177">
        <f>'Příloha č.5a Smlouvy'!E8</f>
        <v>0</v>
      </c>
      <c r="F60" s="76">
        <v>0</v>
      </c>
      <c r="G60" s="109">
        <v>0</v>
      </c>
      <c r="H60" s="110">
        <v>0</v>
      </c>
      <c r="I60" s="115">
        <v>10</v>
      </c>
      <c r="J60" s="182">
        <f>'Příloha č.5a Smlouvy'!$E$10</f>
        <v>0</v>
      </c>
      <c r="K60" s="105">
        <v>0</v>
      </c>
      <c r="L60" s="78">
        <v>0</v>
      </c>
      <c r="M60" s="77">
        <v>0</v>
      </c>
      <c r="N60" s="119">
        <v>0</v>
      </c>
      <c r="O60" s="116">
        <v>0</v>
      </c>
      <c r="P60" s="79">
        <v>0</v>
      </c>
      <c r="Q60" s="77">
        <v>0</v>
      </c>
      <c r="R60" s="79">
        <v>0</v>
      </c>
      <c r="S60" s="80">
        <f t="shared" si="0"/>
        <v>0</v>
      </c>
      <c r="T60" s="127">
        <v>15210</v>
      </c>
      <c r="U60" s="81">
        <v>15210</v>
      </c>
      <c r="V60" s="191">
        <f>'Příloha č.5a Smlouvy'!$E$15</f>
        <v>0</v>
      </c>
      <c r="W60" s="133">
        <v>0</v>
      </c>
      <c r="X60" s="191">
        <f>'Příloha č.5a Smlouvy'!$E$16</f>
        <v>0</v>
      </c>
      <c r="Y60" s="130">
        <f t="shared" si="1"/>
        <v>0</v>
      </c>
      <c r="Z60" s="82">
        <f t="shared" si="2"/>
        <v>0</v>
      </c>
      <c r="AA60" s="83"/>
    </row>
    <row r="61" spans="1:27" s="24" customFormat="1" ht="25.15" customHeight="1">
      <c r="A61" s="26"/>
      <c r="B61" s="36"/>
      <c r="C61" s="37"/>
      <c r="D61" s="38"/>
      <c r="E61" s="38"/>
      <c r="F61" s="38"/>
      <c r="G61" s="37"/>
      <c r="H61" s="3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>
        <f>SUM(S9:S60)</f>
        <v>0</v>
      </c>
      <c r="T61" s="39"/>
      <c r="U61" s="39"/>
      <c r="V61" s="39"/>
      <c r="W61" s="40"/>
      <c r="X61" s="40"/>
      <c r="Y61" s="39">
        <f>SUM(Y9:Y60)</f>
        <v>0</v>
      </c>
      <c r="Z61" s="88">
        <f>SUM(Z9:Z60)</f>
        <v>0</v>
      </c>
      <c r="AA61" s="41"/>
    </row>
    <row r="62" spans="2:26" ht="25.15" customHeight="1">
      <c r="B62" s="42" t="s">
        <v>28</v>
      </c>
      <c r="S62" s="30"/>
      <c r="T62" s="3"/>
      <c r="U62" s="3"/>
      <c r="V62" s="3"/>
      <c r="W62" s="3"/>
      <c r="X62" s="3"/>
      <c r="Y62" s="31"/>
      <c r="Z62" s="31"/>
    </row>
    <row r="63" spans="25:26" ht="25.15" customHeight="1">
      <c r="Y63" s="84"/>
      <c r="Z63" s="85"/>
    </row>
    <row r="64" spans="2:26" ht="25.15" customHeight="1">
      <c r="B64" s="34" t="s">
        <v>27</v>
      </c>
      <c r="O64" s="43"/>
      <c r="P64" s="42"/>
      <c r="Q64" s="42"/>
      <c r="R64" s="42"/>
      <c r="S64" s="42"/>
      <c r="T64" s="44"/>
      <c r="U64" s="44"/>
      <c r="V64" s="44"/>
      <c r="W64" s="44"/>
      <c r="X64" s="44"/>
      <c r="Y64" s="47"/>
      <c r="Z64" s="48"/>
    </row>
    <row r="65" spans="2:26" ht="25.15" customHeight="1">
      <c r="B65" s="51" t="s">
        <v>8</v>
      </c>
      <c r="O65" s="43"/>
      <c r="P65" s="42"/>
      <c r="Q65" s="42"/>
      <c r="R65" s="42"/>
      <c r="S65" s="42"/>
      <c r="T65" s="44"/>
      <c r="U65" s="44"/>
      <c r="V65" s="44"/>
      <c r="W65" s="44"/>
      <c r="X65" s="44"/>
      <c r="Y65" s="86"/>
      <c r="Z65" s="87"/>
    </row>
    <row r="66" spans="2:26" ht="25.15" customHeight="1">
      <c r="B66" s="35" t="s">
        <v>9</v>
      </c>
      <c r="E66" s="25"/>
      <c r="F66" s="25"/>
      <c r="O66" s="43"/>
      <c r="P66" s="42"/>
      <c r="Q66" s="42"/>
      <c r="R66" s="42"/>
      <c r="S66" s="42"/>
      <c r="T66" s="44"/>
      <c r="U66" s="44"/>
      <c r="V66" s="44"/>
      <c r="W66" s="44"/>
      <c r="X66" s="44"/>
      <c r="Y66" s="47"/>
      <c r="Z66" s="48"/>
    </row>
    <row r="67" ht="25.15" customHeight="1">
      <c r="B67" s="171" t="s">
        <v>1</v>
      </c>
    </row>
    <row r="68" ht="25.15" customHeight="1"/>
    <row r="69" ht="25.15" customHeight="1"/>
    <row r="70" ht="15">
      <c r="Y70" s="3"/>
    </row>
  </sheetData>
  <mergeCells count="18">
    <mergeCell ref="M6:N6"/>
    <mergeCell ref="Q6:R6"/>
    <mergeCell ref="F7:F8"/>
    <mergeCell ref="A1:AA1"/>
    <mergeCell ref="C6:E6"/>
    <mergeCell ref="F6:H6"/>
    <mergeCell ref="B7:B8"/>
    <mergeCell ref="S5:S7"/>
    <mergeCell ref="Z5:Z7"/>
    <mergeCell ref="O6:P6"/>
    <mergeCell ref="C7:C8"/>
    <mergeCell ref="C5:P5"/>
    <mergeCell ref="Y5:Y7"/>
    <mergeCell ref="T5:X5"/>
    <mergeCell ref="T6:V6"/>
    <mergeCell ref="W6:X6"/>
    <mergeCell ref="I6:J6"/>
    <mergeCell ref="K6:L6"/>
  </mergeCells>
  <printOptions/>
  <pageMargins left="0.31496062992125984" right="0.31496062992125984" top="0.5905511811023623" bottom="0.3937007874015748" header="0.31496062992125984" footer="0.31496062992125984"/>
  <pageSetup fitToHeight="0" fitToWidth="1" horizontalDpi="600" verticalDpi="600" orientation="landscape" paperSize="8" scale="61" r:id="rId1"/>
  <headerFoot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6FF97-7537-48DA-A439-D31F122E37A7}">
  <sheetPr>
    <tabColor rgb="FF8DB4E3"/>
    <pageSetUpPr fitToPage="1"/>
  </sheetPr>
  <dimension ref="A1:I23"/>
  <sheetViews>
    <sheetView view="pageBreakPreview" zoomScale="85" zoomScaleSheetLayoutView="85" workbookViewId="0" topLeftCell="A1">
      <selection activeCell="C19" sqref="C19"/>
    </sheetView>
  </sheetViews>
  <sheetFormatPr defaultColWidth="8.8515625" defaultRowHeight="15"/>
  <cols>
    <col min="1" max="1" width="5.140625" style="134" customWidth="1"/>
    <col min="2" max="2" width="33.421875" style="134" customWidth="1"/>
    <col min="3" max="3" width="13.28125" style="134" customWidth="1"/>
    <col min="4" max="4" width="16.28125" style="135" bestFit="1" customWidth="1"/>
    <col min="5" max="5" width="16.7109375" style="134" customWidth="1"/>
    <col min="6" max="7" width="16.28125" style="134" bestFit="1" customWidth="1"/>
    <col min="8" max="8" width="20.140625" style="134" customWidth="1"/>
    <col min="9" max="9" width="4.7109375" style="134" customWidth="1"/>
    <col min="10" max="16384" width="8.8515625" style="134" customWidth="1"/>
  </cols>
  <sheetData>
    <row r="1" spans="1:9" ht="37.9" customHeight="1">
      <c r="A1" s="236" t="s">
        <v>131</v>
      </c>
      <c r="B1" s="237"/>
      <c r="C1" s="237"/>
      <c r="D1" s="237"/>
      <c r="E1" s="237"/>
      <c r="F1" s="237"/>
      <c r="G1" s="237"/>
      <c r="H1" s="237"/>
      <c r="I1" s="237"/>
    </row>
    <row r="2" spans="2:6" s="162" customFormat="1" ht="16.5" customHeight="1">
      <c r="B2" s="167" t="s">
        <v>129</v>
      </c>
      <c r="C2" s="166"/>
      <c r="D2" s="165"/>
      <c r="E2" s="164"/>
      <c r="F2" s="163"/>
    </row>
    <row r="3" spans="2:5" ht="15">
      <c r="B3" s="161" t="s">
        <v>128</v>
      </c>
      <c r="C3" s="161"/>
      <c r="E3" s="160"/>
    </row>
    <row r="4" ht="15.75" thickBot="1"/>
    <row r="5" spans="2:8" s="154" customFormat="1" ht="30.75" customHeight="1" thickBot="1">
      <c r="B5" s="159"/>
      <c r="C5" s="158" t="s">
        <v>127</v>
      </c>
      <c r="D5" s="157" t="s">
        <v>126</v>
      </c>
      <c r="E5" s="156">
        <v>2024</v>
      </c>
      <c r="F5" s="156">
        <v>2025</v>
      </c>
      <c r="G5" s="156">
        <v>2026</v>
      </c>
      <c r="H5" s="155" t="s">
        <v>125</v>
      </c>
    </row>
    <row r="6" spans="2:8" ht="30" customHeight="1">
      <c r="B6" s="227" t="s">
        <v>124</v>
      </c>
      <c r="C6" s="153" t="s">
        <v>120</v>
      </c>
      <c r="D6" s="173">
        <f>'Příloha č.6 Smlouvy'!Z61</f>
        <v>0</v>
      </c>
      <c r="E6" s="168">
        <f>D6</f>
        <v>0</v>
      </c>
      <c r="F6" s="168">
        <f>D6</f>
        <v>0</v>
      </c>
      <c r="G6" s="168">
        <f>D6</f>
        <v>0</v>
      </c>
      <c r="H6" s="152">
        <f>G6+F6+E6+D6</f>
        <v>0</v>
      </c>
    </row>
    <row r="7" spans="2:8" ht="28.9" customHeight="1" thickBot="1">
      <c r="B7" s="228"/>
      <c r="C7" s="148" t="s">
        <v>119</v>
      </c>
      <c r="D7" s="172">
        <f>D6*1.21</f>
        <v>0</v>
      </c>
      <c r="E7" s="172">
        <f>E6*1.21</f>
        <v>0</v>
      </c>
      <c r="F7" s="172">
        <f>1.21*F6</f>
        <v>0</v>
      </c>
      <c r="G7" s="172">
        <f>1.21*G6</f>
        <v>0</v>
      </c>
      <c r="H7" s="151">
        <f>H6*1.21</f>
        <v>0</v>
      </c>
    </row>
    <row r="8" spans="2:8" ht="21" customHeight="1">
      <c r="B8" s="229" t="s">
        <v>123</v>
      </c>
      <c r="C8" s="150" t="s">
        <v>120</v>
      </c>
      <c r="D8" s="230">
        <v>10000000</v>
      </c>
      <c r="E8" s="231"/>
      <c r="F8" s="231"/>
      <c r="G8" s="232"/>
      <c r="H8" s="149">
        <f>SUM(D8:G8)</f>
        <v>10000000</v>
      </c>
    </row>
    <row r="9" spans="2:8" ht="21" customHeight="1" thickBot="1">
      <c r="B9" s="228"/>
      <c r="C9" s="148" t="s">
        <v>119</v>
      </c>
      <c r="D9" s="233">
        <f>D8*1.21</f>
        <v>12100000</v>
      </c>
      <c r="E9" s="234"/>
      <c r="F9" s="234"/>
      <c r="G9" s="235"/>
      <c r="H9" s="147">
        <f>SUM(D9:G9)</f>
        <v>12100000</v>
      </c>
    </row>
    <row r="10" spans="2:8" ht="21" customHeight="1" thickBot="1">
      <c r="B10" s="146" t="s">
        <v>122</v>
      </c>
      <c r="C10" s="145"/>
      <c r="D10" s="134"/>
      <c r="E10" s="140" t="s">
        <v>121</v>
      </c>
      <c r="G10" s="144" t="s">
        <v>120</v>
      </c>
      <c r="H10" s="141">
        <f>H6+H8</f>
        <v>10000000</v>
      </c>
    </row>
    <row r="11" spans="2:8" ht="21" customHeight="1" thickBot="1">
      <c r="B11" s="143"/>
      <c r="G11" s="142" t="s">
        <v>119</v>
      </c>
      <c r="H11" s="141">
        <f>H10*1.21</f>
        <v>12100000</v>
      </c>
    </row>
    <row r="12" spans="2:4" ht="15">
      <c r="B12" s="140"/>
      <c r="C12" s="140"/>
      <c r="D12" s="139"/>
    </row>
    <row r="18" ht="15">
      <c r="D18" s="136"/>
    </row>
    <row r="19" spans="2:4" ht="23.25">
      <c r="B19" s="137"/>
      <c r="C19" s="137"/>
      <c r="D19" s="136"/>
    </row>
    <row r="20" ht="23.25">
      <c r="F20" s="138"/>
    </row>
    <row r="21" ht="23.25">
      <c r="F21" s="138"/>
    </row>
    <row r="22" ht="15">
      <c r="D22" s="136"/>
    </row>
    <row r="23" spans="2:4" ht="23.25">
      <c r="B23" s="137"/>
      <c r="C23" s="137"/>
      <c r="D23" s="136"/>
    </row>
  </sheetData>
  <mergeCells count="5">
    <mergeCell ref="B6:B7"/>
    <mergeCell ref="B8:B9"/>
    <mergeCell ref="D8:G8"/>
    <mergeCell ref="D9:G9"/>
    <mergeCell ref="A1:I1"/>
  </mergeCells>
  <printOptions/>
  <pageMargins left="0.25" right="0.25" top="0.75" bottom="0.75" header="0.3" footer="0.3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Šťastný Zdenek</dc:creator>
  <cp:keywords/>
  <dc:description/>
  <cp:lastModifiedBy>Vokřálová Jana Ing.</cp:lastModifiedBy>
  <cp:lastPrinted>2022-07-29T08:06:50Z</cp:lastPrinted>
  <dcterms:created xsi:type="dcterms:W3CDTF">2012-11-09T08:00:40Z</dcterms:created>
  <dcterms:modified xsi:type="dcterms:W3CDTF">2022-08-09T10:55:01Z</dcterms:modified>
  <cp:category/>
  <cp:version/>
  <cp:contentType/>
  <cp:contentStatus/>
</cp:coreProperties>
</file>