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28455" windowHeight="13995"/>
  </bookViews>
  <sheets>
    <sheet name="Rekapitulace stavby" sheetId="1" r:id="rId1"/>
    <sheet name="803-21-2-0 - Vedlejší a o..." sheetId="2" r:id="rId2"/>
    <sheet name="803-21-2-1 - SO101 Polní ..." sheetId="3" r:id="rId3"/>
    <sheet name="803-21-2-2 - SO 101 Dopro..." sheetId="4" r:id="rId4"/>
  </sheets>
  <definedNames>
    <definedName name="_xlnm._FilterDatabase" localSheetId="1" hidden="1">'803-21-2-0 - Vedlejší a o...'!$C$83:$K$122</definedName>
    <definedName name="_xlnm._FilterDatabase" localSheetId="2" hidden="1">'803-21-2-1 - SO101 Polní ...'!$C$84:$K$292</definedName>
    <definedName name="_xlnm._FilterDatabase" localSheetId="3" hidden="1">'803-21-2-2 - SO 101 Dopro...'!$C$81:$K$156</definedName>
    <definedName name="_xlnm.Print_Titles" localSheetId="1">'803-21-2-0 - Vedlejší a o...'!$83:$83</definedName>
    <definedName name="_xlnm.Print_Titles" localSheetId="2">'803-21-2-1 - SO101 Polní ...'!$84:$84</definedName>
    <definedName name="_xlnm.Print_Titles" localSheetId="3">'803-21-2-2 - SO 101 Dopro...'!$81:$81</definedName>
    <definedName name="_xlnm.Print_Titles" localSheetId="0">'Rekapitulace stavby'!$52:$52</definedName>
    <definedName name="_xlnm.Print_Area" localSheetId="1">'803-21-2-0 - Vedlejší a o...'!$C$4:$J$39,'803-21-2-0 - Vedlejší a o...'!$C$45:$J$65,'803-21-2-0 - Vedlejší a o...'!$C$71:$K$122</definedName>
    <definedName name="_xlnm.Print_Area" localSheetId="2">'803-21-2-1 - SO101 Polní ...'!$C$4:$J$39,'803-21-2-1 - SO101 Polní ...'!$C$45:$J$66,'803-21-2-1 - SO101 Polní ...'!$C$72:$K$292</definedName>
    <definedName name="_xlnm.Print_Area" localSheetId="3">'803-21-2-2 - SO 101 Dopro...'!$C$4:$J$39,'803-21-2-2 - SO 101 Dopro...'!$C$45:$J$63,'803-21-2-2 - SO 101 Dopro...'!$C$69:$K$156</definedName>
    <definedName name="_xlnm.Print_Area" localSheetId="0">'Rekapitulace stavby'!$D$4:$AO$36,'Rekapitulace stavby'!$C$42:$AQ$58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54" i="4"/>
  <c r="BH154"/>
  <c r="BG154"/>
  <c r="BF154"/>
  <c r="T154"/>
  <c r="T153"/>
  <c r="R154"/>
  <c r="R153"/>
  <c r="P154"/>
  <c r="P153" s="1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52" s="1"/>
  <c r="E7"/>
  <c r="E72" s="1"/>
  <c r="J37" i="3"/>
  <c r="J36"/>
  <c r="AY56" i="1" s="1"/>
  <c r="J35" i="3"/>
  <c r="AX56" i="1" s="1"/>
  <c r="BI290" i="3"/>
  <c r="BH290"/>
  <c r="BG290"/>
  <c r="BF290"/>
  <c r="T290"/>
  <c r="T289" s="1"/>
  <c r="R290"/>
  <c r="R289"/>
  <c r="P290"/>
  <c r="P289"/>
  <c r="BI284"/>
  <c r="BH284"/>
  <c r="BG284"/>
  <c r="BF284"/>
  <c r="T284"/>
  <c r="T283"/>
  <c r="R284"/>
  <c r="R283"/>
  <c r="P284"/>
  <c r="P283" s="1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 s="1"/>
  <c r="J17"/>
  <c r="J12"/>
  <c r="J52" s="1"/>
  <c r="E7"/>
  <c r="E75" s="1"/>
  <c r="J37" i="2"/>
  <c r="J36"/>
  <c r="AY55" i="1" s="1"/>
  <c r="J35" i="2"/>
  <c r="AX55" i="1"/>
  <c r="BI120" i="2"/>
  <c r="BH120"/>
  <c r="BG120"/>
  <c r="BF120"/>
  <c r="T120"/>
  <c r="T119" s="1"/>
  <c r="R120"/>
  <c r="R119"/>
  <c r="P120"/>
  <c r="P119" s="1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 s="1"/>
  <c r="J17"/>
  <c r="J12"/>
  <c r="J52" s="1"/>
  <c r="E7"/>
  <c r="E74" s="1"/>
  <c r="L50" i="1"/>
  <c r="AM50"/>
  <c r="AM49"/>
  <c r="L49"/>
  <c r="AM47"/>
  <c r="L47"/>
  <c r="L45"/>
  <c r="L44"/>
  <c r="AS54"/>
  <c r="BK111" i="3"/>
  <c r="J213"/>
  <c r="BK290"/>
  <c r="BK169"/>
  <c r="J246"/>
  <c r="J154"/>
  <c r="J127" i="4"/>
  <c r="J115"/>
  <c r="J111"/>
  <c r="J107" i="2"/>
  <c r="BK255" i="3"/>
  <c r="J284"/>
  <c r="J208"/>
  <c r="J88"/>
  <c r="BK242"/>
  <c r="BK93"/>
  <c r="J187"/>
  <c r="BK98"/>
  <c r="BK98" i="4"/>
  <c r="J106"/>
  <c r="J115" i="2"/>
  <c r="J91"/>
  <c r="J136" i="3"/>
  <c r="J255"/>
  <c r="BK159"/>
  <c r="BK284"/>
  <c r="BK164"/>
  <c r="J280"/>
  <c r="J107"/>
  <c r="J102" i="4"/>
  <c r="J123"/>
  <c r="BK94"/>
  <c r="BK145"/>
  <c r="J94"/>
  <c r="J120" i="2"/>
  <c r="BK95"/>
  <c r="BK154" i="3"/>
  <c r="BK246"/>
  <c r="BK136"/>
  <c r="BK277"/>
  <c r="J159"/>
  <c r="J233"/>
  <c r="J103"/>
  <c r="BK127" i="4"/>
  <c r="J119"/>
  <c r="BK107" i="2"/>
  <c r="BK259" i="3"/>
  <c r="BK182"/>
  <c r="J277"/>
  <c r="BK172"/>
  <c r="BK267"/>
  <c r="BK146"/>
  <c r="J218"/>
  <c r="BK131"/>
  <c r="J85" i="4"/>
  <c r="J131"/>
  <c r="J136"/>
  <c r="J87" i="2"/>
  <c r="BK103"/>
  <c r="J177" i="3"/>
  <c r="J263"/>
  <c r="J164"/>
  <c r="BK272"/>
  <c r="BK150"/>
  <c r="BK223"/>
  <c r="BK115"/>
  <c r="BK123" i="4"/>
  <c r="BK131"/>
  <c r="J95" i="2"/>
  <c r="J111"/>
  <c r="J229" i="3"/>
  <c r="J290"/>
  <c r="BK229"/>
  <c r="J259"/>
  <c r="J141"/>
  <c r="BK208"/>
  <c r="J146"/>
  <c r="BK136" i="4"/>
  <c r="BK85"/>
  <c r="J154"/>
  <c r="J141"/>
  <c r="BK100" i="2"/>
  <c r="BK91"/>
  <c r="BK204" i="3"/>
  <c r="J115"/>
  <c r="J223"/>
  <c r="BK107"/>
  <c r="J199"/>
  <c r="J98"/>
  <c r="J204"/>
  <c r="J123"/>
  <c r="BK90" i="4"/>
  <c r="BK102"/>
  <c r="BK115" i="2"/>
  <c r="BK218" i="3"/>
  <c r="BK141"/>
  <c r="J242"/>
  <c r="J111"/>
  <c r="J238"/>
  <c r="BK88"/>
  <c r="J193"/>
  <c r="J93"/>
  <c r="BK119" i="4"/>
  <c r="BK111" i="2"/>
  <c r="J100"/>
  <c r="BK213" i="3"/>
  <c r="BK123"/>
  <c r="BK233"/>
  <c r="J131"/>
  <c r="J172"/>
  <c r="BK263"/>
  <c r="J150"/>
  <c r="BK150" i="4"/>
  <c r="BK106"/>
  <c r="BK120" i="2"/>
  <c r="BK87"/>
  <c r="BK193" i="3"/>
  <c r="J267"/>
  <c r="BK199"/>
  <c r="BK103"/>
  <c r="BK187"/>
  <c r="BK238"/>
  <c r="J182"/>
  <c r="BK154" i="4"/>
  <c r="BK141"/>
  <c r="J98"/>
  <c r="J150"/>
  <c r="BK115"/>
  <c r="J103" i="2"/>
  <c r="J251" i="3"/>
  <c r="BK280"/>
  <c r="BK177"/>
  <c r="BK251"/>
  <c r="J272"/>
  <c r="J169"/>
  <c r="J145" i="4"/>
  <c r="BK111"/>
  <c r="J90"/>
  <c r="T86" i="2" l="1"/>
  <c r="T99"/>
  <c r="R106"/>
  <c r="P87" i="3"/>
  <c r="R176"/>
  <c r="BK228"/>
  <c r="J228" s="1"/>
  <c r="J63" s="1"/>
  <c r="BK84" i="4"/>
  <c r="R86" i="2"/>
  <c r="P99"/>
  <c r="P106"/>
  <c r="R87" i="3"/>
  <c r="T176"/>
  <c r="T228"/>
  <c r="R84" i="4"/>
  <c r="R83"/>
  <c r="R82" s="1"/>
  <c r="P86" i="2"/>
  <c r="P85"/>
  <c r="P84" s="1"/>
  <c r="AU55" i="1" s="1"/>
  <c r="BK99" i="2"/>
  <c r="J99"/>
  <c r="J62"/>
  <c r="BK106"/>
  <c r="J106" s="1"/>
  <c r="J63" s="1"/>
  <c r="BK87" i="3"/>
  <c r="J87" s="1"/>
  <c r="J61" s="1"/>
  <c r="P176"/>
  <c r="P228"/>
  <c r="T84" i="4"/>
  <c r="T83" s="1"/>
  <c r="T82" s="1"/>
  <c r="BK86" i="2"/>
  <c r="J86" s="1"/>
  <c r="J61" s="1"/>
  <c r="R99"/>
  <c r="T106"/>
  <c r="T87" i="3"/>
  <c r="T86" s="1"/>
  <c r="T85" s="1"/>
  <c r="BK176"/>
  <c r="J176" s="1"/>
  <c r="J62" s="1"/>
  <c r="R228"/>
  <c r="P84" i="4"/>
  <c r="P83" s="1"/>
  <c r="P82" s="1"/>
  <c r="AU57" i="1" s="1"/>
  <c r="BK289" i="3"/>
  <c r="J289" s="1"/>
  <c r="J65" s="1"/>
  <c r="BK119" i="2"/>
  <c r="J119"/>
  <c r="J64" s="1"/>
  <c r="BK283" i="3"/>
  <c r="J283"/>
  <c r="J64"/>
  <c r="BK153" i="4"/>
  <c r="J153" s="1"/>
  <c r="J62" s="1"/>
  <c r="J76"/>
  <c r="BE90"/>
  <c r="BE98"/>
  <c r="BE123"/>
  <c r="BE136"/>
  <c r="BE141"/>
  <c r="BE145"/>
  <c r="BE150"/>
  <c r="BE154"/>
  <c r="E48"/>
  <c r="BE85"/>
  <c r="BE111"/>
  <c r="BE119"/>
  <c r="F55"/>
  <c r="BE127"/>
  <c r="BE131"/>
  <c r="BE94"/>
  <c r="BE102"/>
  <c r="BE106"/>
  <c r="BE115"/>
  <c r="J79" i="3"/>
  <c r="F82"/>
  <c r="BE123"/>
  <c r="BE131"/>
  <c r="BE159"/>
  <c r="BE172"/>
  <c r="BE193"/>
  <c r="BE213"/>
  <c r="BE223"/>
  <c r="BE246"/>
  <c r="BE251"/>
  <c r="BE259"/>
  <c r="BE277"/>
  <c r="BE284"/>
  <c r="BE290"/>
  <c r="BE103"/>
  <c r="BE107"/>
  <c r="BE136"/>
  <c r="BE154"/>
  <c r="BE177"/>
  <c r="BE204"/>
  <c r="BE208"/>
  <c r="BE218"/>
  <c r="BE111"/>
  <c r="BE115"/>
  <c r="BE141"/>
  <c r="BE150"/>
  <c r="BE182"/>
  <c r="BE187"/>
  <c r="BE255"/>
  <c r="E48"/>
  <c r="BE88"/>
  <c r="BE93"/>
  <c r="BE98"/>
  <c r="BE146"/>
  <c r="BE164"/>
  <c r="BE169"/>
  <c r="BE199"/>
  <c r="BE229"/>
  <c r="BE233"/>
  <c r="BE238"/>
  <c r="BE242"/>
  <c r="BE263"/>
  <c r="BE267"/>
  <c r="BE272"/>
  <c r="BE280"/>
  <c r="BE111" i="2"/>
  <c r="E48"/>
  <c r="F55"/>
  <c r="BE95"/>
  <c r="BE100"/>
  <c r="BE103"/>
  <c r="BE107"/>
  <c r="J78"/>
  <c r="BE87"/>
  <c r="BE91"/>
  <c r="BE115"/>
  <c r="BE120"/>
  <c r="F36" i="3"/>
  <c r="BC56" i="1"/>
  <c r="F37" i="2"/>
  <c r="BD55" i="1" s="1"/>
  <c r="F34" i="3"/>
  <c r="BA56" i="1"/>
  <c r="F35" i="2"/>
  <c r="BB55" i="1" s="1"/>
  <c r="F34" i="4"/>
  <c r="BA57" i="1"/>
  <c r="F37" i="3"/>
  <c r="BD56" i="1" s="1"/>
  <c r="F37" i="4"/>
  <c r="BD57" i="1"/>
  <c r="J34" i="3"/>
  <c r="AW56" i="1" s="1"/>
  <c r="J34" i="4"/>
  <c r="AW57" i="1"/>
  <c r="F34" i="2"/>
  <c r="BA55" i="1" s="1"/>
  <c r="F36" i="2"/>
  <c r="BC55" i="1"/>
  <c r="F35" i="3"/>
  <c r="BB56" i="1" s="1"/>
  <c r="F35" i="4"/>
  <c r="BB57" i="1"/>
  <c r="J34" i="2"/>
  <c r="AW55" i="1" s="1"/>
  <c r="F36" i="4"/>
  <c r="BC57" i="1"/>
  <c r="R85" i="2" l="1"/>
  <c r="R84" s="1"/>
  <c r="BK83" i="4"/>
  <c r="J83" s="1"/>
  <c r="J60" s="1"/>
  <c r="R86" i="3"/>
  <c r="R85" s="1"/>
  <c r="P86"/>
  <c r="P85"/>
  <c r="AU56" i="1" s="1"/>
  <c r="AU54" s="1"/>
  <c r="T85" i="2"/>
  <c r="T84" s="1"/>
  <c r="BK85"/>
  <c r="J85" s="1"/>
  <c r="J60" s="1"/>
  <c r="J84" i="4"/>
  <c r="J61"/>
  <c r="BK86" i="3"/>
  <c r="J86" s="1"/>
  <c r="J60" s="1"/>
  <c r="J33" i="2"/>
  <c r="AV55" i="1" s="1"/>
  <c r="AT55" s="1"/>
  <c r="F33" i="2"/>
  <c r="AZ55" i="1"/>
  <c r="BC54"/>
  <c r="W32" s="1"/>
  <c r="J33" i="3"/>
  <c r="AV56" i="1" s="1"/>
  <c r="AT56" s="1"/>
  <c r="BA54"/>
  <c r="W30" s="1"/>
  <c r="F33" i="4"/>
  <c r="AZ57" i="1" s="1"/>
  <c r="F33" i="3"/>
  <c r="AZ56" i="1" s="1"/>
  <c r="BD54"/>
  <c r="W33" s="1"/>
  <c r="BB54"/>
  <c r="W31" s="1"/>
  <c r="J33" i="4"/>
  <c r="AV57" i="1" s="1"/>
  <c r="AT57" s="1"/>
  <c r="BK84" i="2" l="1"/>
  <c r="J84" s="1"/>
  <c r="J59" s="1"/>
  <c r="BK85" i="3"/>
  <c r="J85" s="1"/>
  <c r="J30" s="1"/>
  <c r="AG56" i="1" s="1"/>
  <c r="BK82" i="4"/>
  <c r="J82" s="1"/>
  <c r="J59" s="1"/>
  <c r="AZ54" i="1"/>
  <c r="AV54" s="1"/>
  <c r="AK29" s="1"/>
  <c r="AY54"/>
  <c r="AW54"/>
  <c r="AK30"/>
  <c r="AX54"/>
  <c r="J39" i="3" l="1"/>
  <c r="J59"/>
  <c r="AN56" i="1"/>
  <c r="J30" i="2"/>
  <c r="AG55" i="1" s="1"/>
  <c r="W29"/>
  <c r="J30" i="4"/>
  <c r="AG57" i="1"/>
  <c r="AT54"/>
  <c r="J39" i="2" l="1"/>
  <c r="J39" i="4"/>
  <c r="AN55" i="1"/>
  <c r="AN57"/>
  <c r="AG54"/>
  <c r="AK26" s="1"/>
  <c r="AK35" s="1"/>
  <c r="AN54" l="1"/>
</calcChain>
</file>

<file path=xl/sharedStrings.xml><?xml version="1.0" encoding="utf-8"?>
<sst xmlns="http://schemas.openxmlformats.org/spreadsheetml/2006/main" count="2992" uniqueCount="599">
  <si>
    <t>Export Komplet</t>
  </si>
  <si>
    <t>VZ</t>
  </si>
  <si>
    <t>2.0</t>
  </si>
  <si>
    <t/>
  </si>
  <si>
    <t>False</t>
  </si>
  <si>
    <t>{aece6bae-892d-4109-a709-036f9ce3d510}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</si>
  <si>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</si>
  <si>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</si>
  <si>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</si>
  <si>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</si>
  <si>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</si>
  <si>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</si>
  <si>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</si>
  <si>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</si>
  <si>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</si>
  <si>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803/21-2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</si>
  <si>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</si>
  <si>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</si>
  <si>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stavba polní cesty VPC12 v k.ú. Radíč</t>
  </si>
  <si>
    <t>0,1</t>
  </si>
  <si>
    <t>KSO:</t>
  </si>
  <si>
    <t>CC-CZ:</t>
  </si>
  <si>
    <t>1</t>
  </si>
  <si>
    <t>Místo:</t>
  </si>
  <si>
    <t xml:space="preserve"> </t>
  </si>
  <si>
    <t>Datum:</t>
  </si>
  <si>
    <t>4. 8. 2021</t>
  </si>
  <si>
    <t>10</t>
  </si>
  <si>
    <t>100</t>
  </si>
  <si>
    <t>Zadavatel:</t>
  </si>
  <si>
    <t>IČ:</t>
  </si>
  <si>
    <t>SPÚ ČR Pobočka Příbram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</si>
  <si>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</si>
  <si>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</si>
  <si>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</si>
  <si>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</si>
  <si>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</si>
  <si>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</si>
  <si>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</si>
  <si>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</si>
  <si>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</si>
  <si>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</si>
  <si>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</si>
  <si>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</si>
  <si>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</si>
  <si>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</si>
  <si>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</si>
  <si>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</si>
  <si>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</si>
  <si>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</si>
  <si>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</si>
  <si>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</si>
  <si>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</si>
  <si>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</si>
  <si>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</si>
  <si>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</si>
  <si>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</si>
  <si>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</si>
  <si>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</si>
  <si>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</si>
  <si>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</si>
  <si>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</si>
  <si>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</si>
  <si>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</si>
  <si>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</si>
  <si>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</si>
  <si>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</si>
  <si>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</si>
  <si>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</si>
  <si>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</si>
  <si>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</si>
  <si>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</si>
  <si>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</si>
  <si>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</si>
  <si>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</si>
  <si>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</si>
  <si>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</si>
  <si>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</si>
  <si>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</si>
  <si>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</si>
  <si>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803/21-2-0</t>
  </si>
  <si>
    <t>Vedlejší a ostatní rozpočtové náklady</t>
  </si>
  <si>
    <t>STA</t>
  </si>
  <si>
    <t>{b5707b74-2326-48b8-9e4e-83d4791b2636}</t>
  </si>
  <si>
    <t>2</t>
  </si>
  <si>
    <t>803/21-2-1</t>
  </si>
  <si>
    <t>SO101 Polní cesta VPC12</t>
  </si>
  <si>
    <t>{f1538a1a-4800-4ba8-b609-c1ff6b5e4705}</t>
  </si>
  <si>
    <t>803/21-2-2</t>
  </si>
  <si>
    <t>SO 101 Doprovodná zeleň</t>
  </si>
  <si>
    <t>{a9e0b75b-003e-4f6d-9e4e-0a5fadd7ebba}</t>
  </si>
  <si>
    <t>KRYCÍ LIST SOUPISU PRACÍ</t>
  </si>
  <si>
    <t>Objekt:</t>
  </si>
  <si>
    <t>803/21-2-0 - Vedlejší a ostatní rozpočtové náklady</t>
  </si>
  <si>
    <t>SPÚ ČR PobočkaPříbram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</si>
  <si>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</si>
  <si>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</si>
  <si>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</si>
  <si>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</si>
  <si>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</si>
  <si>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</si>
  <si>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</si>
  <si>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</si>
  <si>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</si>
  <si>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</si>
  <si>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</si>
  <si>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</si>
  <si>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</si>
  <si>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</si>
  <si>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</si>
  <si>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</si>
  <si>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</si>
  <si>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</si>
  <si>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</si>
  <si>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</si>
  <si>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</si>
  <si>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</si>
  <si>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</si>
  <si>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</si>
  <si>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</si>
  <si>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</si>
  <si>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</si>
  <si>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</si>
  <si>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</si>
  <si>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</si>
  <si>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</si>
  <si>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</si>
  <si>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2021 01</t>
  </si>
  <si>
    <t>1024</t>
  </si>
  <si>
    <t>1102105695</t>
  </si>
  <si>
    <t>PP</t>
  </si>
  <si>
    <t>Online PSC</t>
  </si>
  <si>
    <t>https://podminky.urs.cz/item/CS_URS_2021_01/011002000</t>
  </si>
  <si>
    <t>P</t>
  </si>
  <si>
    <t>Poznámka k položce:_x000D_
případné upřesnějící geotechnické rozbory, zjištění průběhu IS</t>
  </si>
  <si>
    <t>011314000</t>
  </si>
  <si>
    <t>Archeologický dohled</t>
  </si>
  <si>
    <t>1792841505</t>
  </si>
  <si>
    <t>https://podminky.urs.cz/item/CS_URS_2021_01/011314000</t>
  </si>
  <si>
    <t>Poznámka k položce:_x000D_
zajištění archeologického dohledu organizací s oprávněním včetně dokladu ke koloudaci. Doložení nálezové zprávy. 1x výtisk + 1xCD.</t>
  </si>
  <si>
    <t>3</t>
  </si>
  <si>
    <t>012002000</t>
  </si>
  <si>
    <t>Geodetické práce</t>
  </si>
  <si>
    <t>2087574145</t>
  </si>
  <si>
    <t>https://podminky.urs.cz/item/CS_URS_2021_01/012002000</t>
  </si>
  <si>
    <t>Poznámka k položce:_x000D_
geodetické práce před výstavbou a během stavby(vytyčení osy cesty a hranic stavebních pozemků, vytyčení zhotovovaných objektů...). 1 výtisk + 1x na CD (u osy a hranic pozemku).</t>
  </si>
  <si>
    <t>VRN3</t>
  </si>
  <si>
    <t>Zařízení staveniště</t>
  </si>
  <si>
    <t>4</t>
  </si>
  <si>
    <t>030001000</t>
  </si>
  <si>
    <t>1298548495</t>
  </si>
  <si>
    <t>https://podminky.urs.cz/item/CS_URS_2021_01/030001000</t>
  </si>
  <si>
    <t>R.2.</t>
  </si>
  <si>
    <t>Dočasné dopravní značení</t>
  </si>
  <si>
    <t>-1902380513</t>
  </si>
  <si>
    <t>Dočasné dopravní značení po dobu stavby</t>
  </si>
  <si>
    <t>Poznámka k položce:_x000D_
Projednání DIO, osazení a udržování dočasného dopravního značení po celou dobu stavby.</t>
  </si>
  <si>
    <t>VRN4</t>
  </si>
  <si>
    <t>Inženýrská činnost</t>
  </si>
  <si>
    <t>6</t>
  </si>
  <si>
    <t>012303000</t>
  </si>
  <si>
    <t>Geodetické práce po výstavbě</t>
  </si>
  <si>
    <t>-1372478947</t>
  </si>
  <si>
    <t>https://podminky.urs.cz/item/CS_URS_2021_01/012303000</t>
  </si>
  <si>
    <t>Poznámka k položce:_x000D_
4 výtisky + 1x CD</t>
  </si>
  <si>
    <t>7</t>
  </si>
  <si>
    <t>013254000</t>
  </si>
  <si>
    <t>Dokumentace skutečného provedení stavby</t>
  </si>
  <si>
    <t>paré</t>
  </si>
  <si>
    <t>-171164398</t>
  </si>
  <si>
    <t>https://podminky.urs.cz/item/CS_URS_2021_01/013254000</t>
  </si>
  <si>
    <t>Poznámka k položce:_x000D_
4 paré + 1xCD</t>
  </si>
  <si>
    <t>8</t>
  </si>
  <si>
    <t>043002000</t>
  </si>
  <si>
    <t>Zkoušky a ostatní měření</t>
  </si>
  <si>
    <t>1287157189</t>
  </si>
  <si>
    <t>https://podminky.urs.cz/item/CS_URS_2021_01/043002000</t>
  </si>
  <si>
    <t>Poznámka k položce:_x000D_
hutnící zkoušky</t>
  </si>
  <si>
    <t>VRN7</t>
  </si>
  <si>
    <t>Provozní vlivy</t>
  </si>
  <si>
    <t>9</t>
  </si>
  <si>
    <t>075103000</t>
  </si>
  <si>
    <t>Ochranná pásma elektrického vedení</t>
  </si>
  <si>
    <t>…</t>
  </si>
  <si>
    <t>CS ÚRS 2021 02</t>
  </si>
  <si>
    <t>1747505078</t>
  </si>
  <si>
    <t>https://podminky.urs.cz/item/CS_URS_2021_02/075103000</t>
  </si>
  <si>
    <t>krajnice</t>
  </si>
  <si>
    <t>plocha krajnic</t>
  </si>
  <si>
    <t>m2</t>
  </si>
  <si>
    <t>251,46</t>
  </si>
  <si>
    <t>odkopavky</t>
  </si>
  <si>
    <t>objem odkopavek</t>
  </si>
  <si>
    <t>m3</t>
  </si>
  <si>
    <t>149,38</t>
  </si>
  <si>
    <t>803/21-2-1 - SO101 Polní cesta VPC12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</si>
  <si>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</si>
  <si>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</si>
  <si>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</si>
  <si>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</si>
  <si>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</si>
  <si>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</si>
  <si>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</si>
  <si>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</si>
  <si>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</si>
  <si>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</si>
  <si>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</si>
  <si>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1212388476</t>
  </si>
  <si>
    <t>Odstranění křovin a stromů s odstraněním kořenů strojně průměru kmene do 100 mm v rovině nebo ve svahu sklonu terénu do 1:5, při celkové ploše přes 100 do 500 m2</t>
  </si>
  <si>
    <t>https://podminky.urs.cz/item/CS_URS_2021_02/111251102</t>
  </si>
  <si>
    <t>Poznámka k položce:_x000D_
změřeno v terénu</t>
  </si>
  <si>
    <t>VV</t>
  </si>
  <si>
    <t>900</t>
  </si>
  <si>
    <t>184818112</t>
  </si>
  <si>
    <t>Vyvětvení a tvarový ořez dřevin v přes 3 do 5 m s odnesením odpadu do 200 m a spálením</t>
  </si>
  <si>
    <t>kus</t>
  </si>
  <si>
    <t>2009065178</t>
  </si>
  <si>
    <t>Vyvětvení a tvarový ořez dřevin s úpravou koruny při výšce stromu přes 3 do 5 m</t>
  </si>
  <si>
    <t>https://podminky.urs.cz/item/CS_URS_2021_02/184818112</t>
  </si>
  <si>
    <t>Poznámka k položce:_x000D_
Ořez větví stromů zasahujících do cesty</t>
  </si>
  <si>
    <t>112101101</t>
  </si>
  <si>
    <t>Odstranění stromů listnatých průměru kmene přes 100 do 300 mm</t>
  </si>
  <si>
    <t>679035542</t>
  </si>
  <si>
    <t>Odstranění stromů s odřezáním kmene a s odvětvením listnatých, průměru kmene přes 100 do 300 mm</t>
  </si>
  <si>
    <t>https://podminky.urs.cz/item/CS_URS_2021_02/112101101</t>
  </si>
  <si>
    <t>Poznámka k položce:_x000D_
spočteno v terénu</t>
  </si>
  <si>
    <t>112101102</t>
  </si>
  <si>
    <t>Odstranění stromů listnatých průměru kmene přes 300 do 500 mm</t>
  </si>
  <si>
    <t>-1803724300</t>
  </si>
  <si>
    <t>Odstranění stromů s odřezáním kmene a s odvětvením listnatých, průměru kmene přes 300 do 500 mm</t>
  </si>
  <si>
    <t>https://podminky.urs.cz/item/CS_URS_2021_02/112101102</t>
  </si>
  <si>
    <t>112201101</t>
  </si>
  <si>
    <t>Odstranění pařezů D přes 100 do 300 mm</t>
  </si>
  <si>
    <t>328240631</t>
  </si>
  <si>
    <t>Odstranění pařezů strojně s jejich vykopáním, vytrháním nebo odstřelením průměru přes 100 do 300 mm</t>
  </si>
  <si>
    <t>https://podminky.urs.cz/item/CS_URS_2021_02/112201101</t>
  </si>
  <si>
    <t>112251102</t>
  </si>
  <si>
    <t>Odstranění pařezů D přes 300 do 500 mm</t>
  </si>
  <si>
    <t>518241730</t>
  </si>
  <si>
    <t>Odstranění pařezů strojně s jejich vykopáním, vytrháním nebo odstřelením průměru přes 300 do 500 mm</t>
  </si>
  <si>
    <t>https://podminky.urs.cz/item/CS_URS_2021_02/112251102</t>
  </si>
  <si>
    <t>122251105</t>
  </si>
  <si>
    <t>Odkopávky a prokopávky nezapažené v hornině třídy těžitelnosti I skupiny 3 objem do 1000 m3 strojně</t>
  </si>
  <si>
    <t>-628608963</t>
  </si>
  <si>
    <t>Odkopávky a prokopávky nezapažené strojně v hornině třídy těžitelnosti I skupiny 3 přes 500 do 1 000 m3</t>
  </si>
  <si>
    <t>https://podminky.urs.cz/item/CS_URS_2021_02/122251105</t>
  </si>
  <si>
    <t>výkop vozovka</t>
  </si>
  <si>
    <t>1297,816</t>
  </si>
  <si>
    <t>sanace</t>
  </si>
  <si>
    <t>84,832</t>
  </si>
  <si>
    <t>Součet</t>
  </si>
  <si>
    <t>122351104</t>
  </si>
  <si>
    <t>Odkopávky a prokopávky nezapažené v hornině třídy těžitelnosti II skupiny 4 objem do 500 m3 strojně</t>
  </si>
  <si>
    <t>1764445499</t>
  </si>
  <si>
    <t>Odkopávky a prokopávky nezapažené strojně v hornině třídy těžitelnosti II skupiny 4 přes 100 do 500 m3</t>
  </si>
  <si>
    <t>https://podminky.urs.cz/item/CS_URS_2021_02/122351104</t>
  </si>
  <si>
    <t>výko vozovka</t>
  </si>
  <si>
    <t>324,454</t>
  </si>
  <si>
    <t>M</t>
  </si>
  <si>
    <t>58344197</t>
  </si>
  <si>
    <t>štěrkodrť frakce 0/63</t>
  </si>
  <si>
    <t>t</t>
  </si>
  <si>
    <t>-934828460</t>
  </si>
  <si>
    <t>https://podminky.urs.cz/item/CS_URS_2021_02/58344197</t>
  </si>
  <si>
    <t>materiál pro sanaci 0/63, 20% pláně</t>
  </si>
  <si>
    <t>169,663*2</t>
  </si>
  <si>
    <t>171152121</t>
  </si>
  <si>
    <t>Uložení sypaniny z hornin nesoudržných kamenitých do násypů zhutněných silnic a dálnic</t>
  </si>
  <si>
    <t>857944529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</si>
  <si>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</si>
  <si>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https://podminky.urs.cz/item/CS_URS_2021_02/171152121</t>
  </si>
  <si>
    <t>sanace ŠD 0/63</t>
  </si>
  <si>
    <t>169,663</t>
  </si>
  <si>
    <t>11</t>
  </si>
  <si>
    <t>174151101</t>
  </si>
  <si>
    <t>Zásyp jam, šachet rýh nebo kolem objektů sypaninou se zhutněním</t>
  </si>
  <si>
    <t>91063035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</si>
  <si>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</si>
  <si>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</si>
  <si>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Poznámka k položce:_x000D_
zásypy a obsypy kolem vozovky</t>
  </si>
  <si>
    <t>205,93</t>
  </si>
  <si>
    <t>12</t>
  </si>
  <si>
    <t>174201201</t>
  </si>
  <si>
    <t>Zásyp jam po pařezech D pařezů do 300 mm strojně</t>
  </si>
  <si>
    <t>751217907</t>
  </si>
  <si>
    <t>Zásyp jam po pařezech strojně výkopkem z horniny získané při dobývání pařezů s hrubým urovnáním povrchu zasypávky průměru pařezu přes 100 do 300 mm</t>
  </si>
  <si>
    <t>https://podminky.urs.cz/item/CS_URS_2021_02/174201201</t>
  </si>
  <si>
    <t>13</t>
  </si>
  <si>
    <t>174251202</t>
  </si>
  <si>
    <t>Zásyp jam po pařezech D pařezů přes 300 do 500 mm strojně</t>
  </si>
  <si>
    <t>1051844439</t>
  </si>
  <si>
    <t>Zásyp jam po pařezech strojně výkopkem z horniny získané při dobývání pařezů s hrubým urovnáním povrchu zasypávky průměru pařezu přes 300 do 500 mm</t>
  </si>
  <si>
    <t>https://podminky.urs.cz/item/CS_URS_2021_02/174251202</t>
  </si>
  <si>
    <t>14</t>
  </si>
  <si>
    <t>181102302</t>
  </si>
  <si>
    <t>Úprava pláně pro silnice a dálnice v zářezech se zhutněním</t>
  </si>
  <si>
    <t>1049400590</t>
  </si>
  <si>
    <t>Úprava pláně na stavbách silnic a dálnic strojně v zářezech mimo skalních se zhutněním</t>
  </si>
  <si>
    <t>https://podminky.urs.cz/item/CS_URS_2021_02/181102302</t>
  </si>
  <si>
    <t>Poznámka k položce:_x000D_
změřeno funkcí měření ploch v elektronické dokumentaci</t>
  </si>
  <si>
    <t>3393,263</t>
  </si>
  <si>
    <t>181111123</t>
  </si>
  <si>
    <t>Plošná úprava terénu do 500 m2 zemina skupiny 1 až 4 nerovnosti přes 100 do 150 mm ve svahu přes 1:2 do 1:1</t>
  </si>
  <si>
    <t>427440197</t>
  </si>
  <si>
    <t>Plošná úprava terénu v zemině skupiny 1 až 4 s urovnáním povrchu bez doplnění ornice souvislé plochy do 500 m2 při nerovnostech terénu přes 100 do 150 mm na svahu přes 1:2 do 1:1</t>
  </si>
  <si>
    <t>https://podminky.urs.cz/item/CS_URS_2021_02/181111123</t>
  </si>
  <si>
    <t>Poznámka k položce:_x000D_
terénní úpravy okolí cesty v rámci pozemku</t>
  </si>
  <si>
    <t>651,96</t>
  </si>
  <si>
    <t>16</t>
  </si>
  <si>
    <t>00572474</t>
  </si>
  <si>
    <t>osivo směs travní krajinná-svahová</t>
  </si>
  <si>
    <t>kg</t>
  </si>
  <si>
    <t>-1540111693</t>
  </si>
  <si>
    <t>https://podminky.urs.cz/item/CS_URS_2021_02/00572474</t>
  </si>
  <si>
    <t>651,96*0,025 'Přepočtené koeficientem množství</t>
  </si>
  <si>
    <t>17</t>
  </si>
  <si>
    <t>R.1</t>
  </si>
  <si>
    <t>Likvidace dřevní hmoty odstraněných křovin a stromů dle platné legislativy</t>
  </si>
  <si>
    <t>-1208605828</t>
  </si>
  <si>
    <t>Likvidace dřevní hmoty odstraněných křovin a stromů dle platné legislativy včetně všech souvisejících činností</t>
  </si>
  <si>
    <t>Poznámka k položce:_x000D_
1. Likvidovány budou pouze drobné porosty, větve a pařezy, které zůstávají k dispozici zhotoviteli - vše bude likvidováno dle platné legislativy._x000D_
2. Kmeny stromů zůstanou k dispozici obci Radíč, přemístění zhotovitelem do 10 km._x000D_
3. V případě štěpkování do kalkulace zahrnout zapůjčení štěpkovače na určitou dobu, dovoz a odvoz (km) štěpkovače, samotné štěpkování a následný odvoz štěpky do kompostárny.</t>
  </si>
  <si>
    <t>18</t>
  </si>
  <si>
    <t>R.2</t>
  </si>
  <si>
    <t>Přebytečný výkopek</t>
  </si>
  <si>
    <t>-1605079356</t>
  </si>
  <si>
    <t>Přebytečný výkopek zůstává k dispozici zhotoviteli, zahrnuje náklady na likvidaci přebytečného výkopku v souladu s platnou legislativou, včetně dopravy</t>
  </si>
  <si>
    <t>odkopavky-zásyp</t>
  </si>
  <si>
    <t>1382,648+409,286-205,93</t>
  </si>
  <si>
    <t>Komunikace</t>
  </si>
  <si>
    <t>19</t>
  </si>
  <si>
    <t>561051121</t>
  </si>
  <si>
    <t>Zřízení podkladu ze zeminy upravené vápnem, cementem, směsnými pojivy tl přes 250 do 350 mm pl přes 1000 do 5000 m2</t>
  </si>
  <si>
    <t>-665238441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</si>
  <si>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300 do 350 mm</t>
  </si>
  <si>
    <t>https://podminky.urs.cz/item/CS_URS_2021_02/561051121</t>
  </si>
  <si>
    <t>80% pláně</t>
  </si>
  <si>
    <t>3393,263*0,8</t>
  </si>
  <si>
    <t>20</t>
  </si>
  <si>
    <t>58591002</t>
  </si>
  <si>
    <t>pojivo hydraulické pro stabilizaci zeminy 50% vápna</t>
  </si>
  <si>
    <t>758169669</t>
  </si>
  <si>
    <t>https://podminky.urs.cz/item/CS_URS_2021_02/58591002</t>
  </si>
  <si>
    <t>plocha*množství na m2/1000</t>
  </si>
  <si>
    <t>2714,61*17,27/1000</t>
  </si>
  <si>
    <t>564851111</t>
  </si>
  <si>
    <t>Podklad ze štěrkodrtě ŠD tl 150 mm</t>
  </si>
  <si>
    <t>-362005043</t>
  </si>
  <si>
    <t>Podklad ze štěrkodrti ŠD s rozprostřením a zhutněním, po zhutnění tl. 150 mm</t>
  </si>
  <si>
    <t>https://podminky.urs.cz/item/CS_URS_2021_02/564851111</t>
  </si>
  <si>
    <t>Poznámka k položce:_x000D_
podkladní vrstva 0-32</t>
  </si>
  <si>
    <t>plocha ACP +  krajnice + rozšíření vrstvy</t>
  </si>
  <si>
    <t>2639,042+310,68+633,63*0,3</t>
  </si>
  <si>
    <t>22</t>
  </si>
  <si>
    <t>564861111</t>
  </si>
  <si>
    <t>Podklad ze štěrkodrtě ŠD tl 200 mm</t>
  </si>
  <si>
    <t>-350670390</t>
  </si>
  <si>
    <t>Podklad ze štěrkodrti ŠD s rozprostřením a zhutněním, po zhutnění tl. 200 mm</t>
  </si>
  <si>
    <t>https://podminky.urs.cz/item/CS_URS_2021_02/564861111</t>
  </si>
  <si>
    <t>Poznámka k položce:_x000D_
ochranná vrstva 0-63</t>
  </si>
  <si>
    <t>ŠD150 + rozšíření vrstvy</t>
  </si>
  <si>
    <t>3139,811+633,63*0,4</t>
  </si>
  <si>
    <t>23</t>
  </si>
  <si>
    <t>565165121</t>
  </si>
  <si>
    <t>Asfaltový beton vrstva podkladní ACP 16 (obalované kamenivo OKS) tl 80 mm š přes 3 m</t>
  </si>
  <si>
    <t>96484063</t>
  </si>
  <si>
    <t>Asfaltový beton vrstva podkladní ACP 16 (obalované kamenivo střednězrnné - OKS) s rozprostřením a zhutněním v pruhu šířky přes 3 m, po zhutnění tl. 80 mm</t>
  </si>
  <si>
    <t>https://podminky.urs.cz/item/CS_URS_2021_02/565165121</t>
  </si>
  <si>
    <t>Plocha ACO11+rozšíření vrstvy</t>
  </si>
  <si>
    <t>2537,54+101,5016</t>
  </si>
  <si>
    <t>24</t>
  </si>
  <si>
    <t>569831111</t>
  </si>
  <si>
    <t>Zpevnění krajnic štěrkodrtí tl 100 mm</t>
  </si>
  <si>
    <t>1448836652</t>
  </si>
  <si>
    <t>Zpevnění krajnic nebo komunikací pro pěší s rozprostřením a zhutněním, po zhutnění štěrkodrtí tl. 100 mm</t>
  </si>
  <si>
    <t>https://podminky.urs.cz/item/CS_URS_2021_02/569831111</t>
  </si>
  <si>
    <t>310,68</t>
  </si>
  <si>
    <t>25</t>
  </si>
  <si>
    <t>573211108</t>
  </si>
  <si>
    <t>Postřik živičný spojovací z asfaltu v množství 0,40 kg/m2</t>
  </si>
  <si>
    <t>-1892178528</t>
  </si>
  <si>
    <t>Postřik spojovací PS bez posypu kamenivem z asfaltu silničního, v množství 0,40 kg/m2</t>
  </si>
  <si>
    <t>https://podminky.urs.cz/item/CS_URS_2021_02/573211108</t>
  </si>
  <si>
    <t>Plocha ACO11</t>
  </si>
  <si>
    <t>2537,540</t>
  </si>
  <si>
    <t>26</t>
  </si>
  <si>
    <t>573211112R</t>
  </si>
  <si>
    <t>Postřik živičný infiltrační z asfaltu v množství 0,70 kg/m2</t>
  </si>
  <si>
    <t>-2066227211</t>
  </si>
  <si>
    <t>Postřik infiltrační bez posypu kamenivem z asfaltu silničního, v množství 0,70 kg/m2</t>
  </si>
  <si>
    <t>Poznámka k položce:_x000D_
postřik infiltrační</t>
  </si>
  <si>
    <t>Plocha ACP16</t>
  </si>
  <si>
    <t>2639,042</t>
  </si>
  <si>
    <t>27</t>
  </si>
  <si>
    <t>577134221</t>
  </si>
  <si>
    <t>Asfaltový beton vrstva obrusná ACO 11 (ABS) tř. II tl 40 mm š přes 3 m z nemodifikovaného asfaltu</t>
  </si>
  <si>
    <t>1637256997</t>
  </si>
  <si>
    <t>Asfaltový beton vrstva obrusná ACO 11 (ABS) s rozprostřením a se zhutněním z nemodifikovaného asfaltu v pruhu šířky přes 3 m tř. II, po zhutnění tl. 40 mm</t>
  </si>
  <si>
    <t>https://podminky.urs.cz/item/CS_URS_2021_02/577134221</t>
  </si>
  <si>
    <t>délka*šířka vozovky + sjezdy a výhybny</t>
  </si>
  <si>
    <t>3,5*633,63+319,835</t>
  </si>
  <si>
    <t>28</t>
  </si>
  <si>
    <t>597661111</t>
  </si>
  <si>
    <t>Rigol dlážděný do lože z betonu tl 100 mm z dlažebních kostek drobných</t>
  </si>
  <si>
    <t>12428344</t>
  </si>
  <si>
    <t>Rigol dlážděný do lože z betonu prostého tl. 100 mm, s vyplněním a zatřením spár cementovou maltou z dlažebních kostek drobných</t>
  </si>
  <si>
    <t>https://podminky.urs.cz/item/CS_URS_2021_02/597661111</t>
  </si>
  <si>
    <t>příčný rigol na sjezdu na MK</t>
  </si>
  <si>
    <t>5,5</t>
  </si>
  <si>
    <t>Ostatní konstrukce a práce, bourání</t>
  </si>
  <si>
    <t>29</t>
  </si>
  <si>
    <t>912211111</t>
  </si>
  <si>
    <t>Montáž směrového sloupku silničního plastového prosté uložení bez betonového základu</t>
  </si>
  <si>
    <t>1114652369</t>
  </si>
  <si>
    <t>Montáž směrového sloupku plastového s odrazkou prostým uložením bez betonového základu silničního</t>
  </si>
  <si>
    <t>https://podminky.urs.cz/item/CS_URS_2021_02/912211111</t>
  </si>
  <si>
    <t>30</t>
  </si>
  <si>
    <t>40445162</t>
  </si>
  <si>
    <t>sloupek směrový silniční plastový 1,0m</t>
  </si>
  <si>
    <t>71360163</t>
  </si>
  <si>
    <t>https://podminky.urs.cz/item/CS_URS_2021_02/40445162</t>
  </si>
  <si>
    <t>z11g</t>
  </si>
  <si>
    <t>31</t>
  </si>
  <si>
    <t>914111111</t>
  </si>
  <si>
    <t>Montáž svislé dopravní značky do velikosti 1 m2 objímkami na sloupek nebo konzolu</t>
  </si>
  <si>
    <t>666835974</t>
  </si>
  <si>
    <t>Montáž svislé dopravní značky základní velikosti do 1 m2 objímkami na sloupky nebo konzoly</t>
  </si>
  <si>
    <t>https://podminky.urs.cz/item/CS_URS_2021_02/914111111</t>
  </si>
  <si>
    <t>32</t>
  </si>
  <si>
    <t>914511111</t>
  </si>
  <si>
    <t>Montáž sloupku dopravních značek délky do 3,5 m s betonovým základem</t>
  </si>
  <si>
    <t>-1864817854</t>
  </si>
  <si>
    <t>Montáž sloupku dopravních značek délky do 3,5 m do betonového základu</t>
  </si>
  <si>
    <t>https://podminky.urs.cz/item/CS_URS_2021_02/914511111</t>
  </si>
  <si>
    <t>33</t>
  </si>
  <si>
    <t>40445619</t>
  </si>
  <si>
    <t>zákazové, příkazové dopravní značky B1-B34, C1-15 500mm</t>
  </si>
  <si>
    <t>-792516223</t>
  </si>
  <si>
    <t>https://podminky.urs.cz/item/CS_URS_2021_02/40445619</t>
  </si>
  <si>
    <t>B20a</t>
  </si>
  <si>
    <t>34</t>
  </si>
  <si>
    <t>40445225</t>
  </si>
  <si>
    <t>sloupek pro dopravní značku Zn D 60mm v 3,5m</t>
  </si>
  <si>
    <t>-918563073</t>
  </si>
  <si>
    <t>https://podminky.urs.cz/item/CS_URS_2021_02/40445225</t>
  </si>
  <si>
    <t>35</t>
  </si>
  <si>
    <t>40445253</t>
  </si>
  <si>
    <t>víčko plastové na sloupek D 60mm</t>
  </si>
  <si>
    <t>2063113485</t>
  </si>
  <si>
    <t>https://podminky.urs.cz/item/CS_URS_2021_02/40445253</t>
  </si>
  <si>
    <t>36</t>
  </si>
  <si>
    <t>919112213</t>
  </si>
  <si>
    <t>Řezání spár pro vytvoření komůrky š 10 mm hl 25 mm pro těsnící zálivku v živičném krytu</t>
  </si>
  <si>
    <t>m</t>
  </si>
  <si>
    <t>1301204246</t>
  </si>
  <si>
    <t>Řezání dilatačních spár v živičném krytu vytvoření komůrky pro těsnící zálivku šířky 10 mm, hloubky 25 mm</t>
  </si>
  <si>
    <t>https://podminky.urs.cz/item/CS_URS_2021_02/919112213</t>
  </si>
  <si>
    <t>37</t>
  </si>
  <si>
    <t>919122112</t>
  </si>
  <si>
    <t>Těsnění spár zálivkou za tepla pro komůrky š 10 mm hl 25 mm s těsnicím profilem</t>
  </si>
  <si>
    <t>2042591496</t>
  </si>
  <si>
    <t>Utěsnění dilatačních spár zálivkou za tepla v cementobetonovém nebo živičném krytu včetně adhezního nátěru s těsnicím profilem pod zálivkou, pro komůrky šířky 10 mm, hloubky 25 mm</t>
  </si>
  <si>
    <t>https://podminky.urs.cz/item/CS_URS_2021_02/919122112</t>
  </si>
  <si>
    <t>38</t>
  </si>
  <si>
    <t>919726121</t>
  </si>
  <si>
    <t>Geotextilie pro ochranu, separaci a filtraci netkaná měrná hm do 200 g/m2</t>
  </si>
  <si>
    <t>-1261431697</t>
  </si>
  <si>
    <t>Geotextilie netkaná pro ochranu, separaci nebo filtraci měrná hmotnost do 200 g/m2</t>
  </si>
  <si>
    <t>https://podminky.urs.cz/item/CS_URS_2021_02/919726121</t>
  </si>
  <si>
    <t>Poznámka k položce:_x000D_
100g/m2</t>
  </si>
  <si>
    <t>1267,26</t>
  </si>
  <si>
    <t>39</t>
  </si>
  <si>
    <t>919735112</t>
  </si>
  <si>
    <t>Řezání stávajícího živičného krytu hl přes 50 do 100 mm</t>
  </si>
  <si>
    <t>-381440558</t>
  </si>
  <si>
    <t>Řezání stávajícího živičného krytu nebo podkladu hloubky přes 50 do 100 mm</t>
  </si>
  <si>
    <t>https://podminky.urs.cz/item/CS_URS_2021_02/919735112</t>
  </si>
  <si>
    <t>Poznámka k položce:_x000D_
zaříznutí stávajícího krytu</t>
  </si>
  <si>
    <t>40</t>
  </si>
  <si>
    <t>59227011R2</t>
  </si>
  <si>
    <t>žlab odvodňovací polymerbetonový 300*595*2000</t>
  </si>
  <si>
    <t>346000948</t>
  </si>
  <si>
    <t xml:space="preserve">žlab odvodňovací polymerbetonový s integrovaným roštěm. 300*595*2000, min. D400. </t>
  </si>
  <si>
    <t>41</t>
  </si>
  <si>
    <t>935113112R</t>
  </si>
  <si>
    <t>Osazení odvodňovacího polymerbetonového žlabu s krycím roštem šířky přes 200 mm</t>
  </si>
  <si>
    <t>469212628</t>
  </si>
  <si>
    <t>Osazení odvodňovacího žlabu s krycím roštem polymerbetonového šířky přes 200 mm vč. zřízení betonových čel</t>
  </si>
  <si>
    <t>93</t>
  </si>
  <si>
    <t>Různé dokončovací konstrukce a práce inženýrských staveb</t>
  </si>
  <si>
    <t>42</t>
  </si>
  <si>
    <t>938909311</t>
  </si>
  <si>
    <t>Čištění vozovek metením strojně podkladu nebo krytu betonového nebo živičného</t>
  </si>
  <si>
    <t>-473778176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</si>
  <si>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</si>
  <si>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https://podminky.urs.cz/item/CS_URS_2021_02/938909311</t>
  </si>
  <si>
    <t>Poznámka k položce:_x000D_
opakované čištěšní stavajích silnic i nové vozovky</t>
  </si>
  <si>
    <t>20000</t>
  </si>
  <si>
    <t>99</t>
  </si>
  <si>
    <t>Přesun hmot</t>
  </si>
  <si>
    <t>43</t>
  </si>
  <si>
    <t>998225111</t>
  </si>
  <si>
    <t>Přesun hmot pro pozemní komunikace s krytem z kamene, monolitickým betonovým nebo živičným</t>
  </si>
  <si>
    <t>1214707439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</si>
  <si>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</si>
  <si>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</si>
  <si>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803/21-2-2 - SO 101 Doprovodná zeleň</t>
  </si>
  <si>
    <t>SPÚ Pobočka Příbram</t>
  </si>
  <si>
    <t xml:space="preserve">    998 - Přesun hmot</t>
  </si>
  <si>
    <t>183101221</t>
  </si>
  <si>
    <t>Jamky pro výsadbu s výměnou 50 % půdy zeminy tř 1 až 4 obj přes 0,4 do 1 m3 v rovině a svahu do 1:5</t>
  </si>
  <si>
    <t>-798680039</t>
  </si>
  <si>
    <t>Hloubení jamek pro vysazování rostlin v zemině tř.1 až 4 s výměnou půdy z 50% v rovině nebo na svahu do 1:5, objemu přes 0,40 do 1,00 m3</t>
  </si>
  <si>
    <t>https://podminky.urs.cz/item/CS_URS_2021_02/183101221</t>
  </si>
  <si>
    <t>počet stromů</t>
  </si>
  <si>
    <t>174201101</t>
  </si>
  <si>
    <t>Zásyp jam, šachet rýh nebo kolem objektů sypaninou bez zhutnění</t>
  </si>
  <si>
    <t>-1339832954</t>
  </si>
  <si>
    <t>Zásyp sypaninou z jakékoliv horniny strojně s uložením výkopku ve vrstvách bez zhutnění jam, šachet, rýh nebo kolem objektů v těchto vykopávkách</t>
  </si>
  <si>
    <t>https://podminky.urs.cz/item/CS_URS_2021_02/174201101</t>
  </si>
  <si>
    <t>2*0,9</t>
  </si>
  <si>
    <t>10321100</t>
  </si>
  <si>
    <t>zahradní substrát pro výsadbu VL</t>
  </si>
  <si>
    <t>-1704197012</t>
  </si>
  <si>
    <t>https://podminky.urs.cz/item/CS_URS_2021_02/10321100</t>
  </si>
  <si>
    <t>2*0,55</t>
  </si>
  <si>
    <t>184102124</t>
  </si>
  <si>
    <t>Výsadba dřeviny s balem D přes 0,4 do 0,5 m do jamky se zalitím ve svahu přes 1:5 do 1:2</t>
  </si>
  <si>
    <t>-620519324</t>
  </si>
  <si>
    <t>Výsadba dřeviny s balem do předem vyhloubené jamky se zalitím na svahu přes 1:5 do 1:2, při průměru balu přes 400 do 500 mm</t>
  </si>
  <si>
    <t>https://podminky.urs.cz/item/CS_URS_2021_02/184102124</t>
  </si>
  <si>
    <t>184215133</t>
  </si>
  <si>
    <t>Ukotvení kmene dřevin třemi kůly D do 0,1 m dl přes 2 do 3 m</t>
  </si>
  <si>
    <t>-781274691</t>
  </si>
  <si>
    <t>Ukotvení dřeviny kůly třemi kůly, délky přes 2 do 3 m</t>
  </si>
  <si>
    <t>https://podminky.urs.cz/item/CS_URS_2021_02/184215133</t>
  </si>
  <si>
    <t>60591253</t>
  </si>
  <si>
    <t>kůl vyvazovací dřevěný impregnovaný D 8cm dl 2m</t>
  </si>
  <si>
    <t>-95040620</t>
  </si>
  <si>
    <t>https://podminky.urs.cz/item/CS_URS_2021_02/60591253</t>
  </si>
  <si>
    <t>2*3</t>
  </si>
  <si>
    <t>počet stromů*3</t>
  </si>
  <si>
    <t>R10</t>
  </si>
  <si>
    <t>Příčka spojovací</t>
  </si>
  <si>
    <t>813089480</t>
  </si>
  <si>
    <t>R11</t>
  </si>
  <si>
    <t>páska kotvící</t>
  </si>
  <si>
    <t>-1648121222</t>
  </si>
  <si>
    <t>Páska kotvící</t>
  </si>
  <si>
    <t>184801122</t>
  </si>
  <si>
    <t>Ošetřování vysazených dřevin soliterních ve svahu přes 1:5 do 1:2</t>
  </si>
  <si>
    <t>1232297524</t>
  </si>
  <si>
    <t>Ošetření vysazených dřevin solitérních na svahu přes 1:5 do 1:2</t>
  </si>
  <si>
    <t>https://podminky.urs.cz/item/CS_URS_2021_02/184801122</t>
  </si>
  <si>
    <t>184813121</t>
  </si>
  <si>
    <t>Ochrana dřevin před okusem ručně pletivem v rovině a svahu do 1:5</t>
  </si>
  <si>
    <t>-813786619</t>
  </si>
  <si>
    <t>Ochrana dřevin před okusem zvěří ručně v rovině nebo ve svahu do 1:5, pletivem, výšky do 2 m</t>
  </si>
  <si>
    <t>https://podminky.urs.cz/item/CS_URS_2021_02/184813121</t>
  </si>
  <si>
    <t>184911432</t>
  </si>
  <si>
    <t>Mulčování rostlin kůrou tl přes 0,1 do 0,15 m ve svahu přes 1:5 do 1:2</t>
  </si>
  <si>
    <t>-10950427</t>
  </si>
  <si>
    <t>Mulčování vysazených rostlin mulčovací kůrou, tl. přes 100 do 150 mm na svahu přes 1:5 do 1:2</t>
  </si>
  <si>
    <t>https://podminky.urs.cz/item/CS_URS_2021_02/184911432</t>
  </si>
  <si>
    <t>2*1</t>
  </si>
  <si>
    <t>10391100</t>
  </si>
  <si>
    <t>kůra mulčovací VL</t>
  </si>
  <si>
    <t>-292083999</t>
  </si>
  <si>
    <t>https://podminky.urs.cz/item/CS_URS_2021_02/10391100</t>
  </si>
  <si>
    <t>2*0,15</t>
  </si>
  <si>
    <t>počet stromů*0,15</t>
  </si>
  <si>
    <t>185804311</t>
  </si>
  <si>
    <t>Zalití rostlin vodou plocha do 20 m2</t>
  </si>
  <si>
    <t>414331904</t>
  </si>
  <si>
    <t>Zalití rostlin vodou plochy záhonů jednotlivě do 20 m2</t>
  </si>
  <si>
    <t>https://podminky.urs.cz/item/CS_URS_2021_02/185804311</t>
  </si>
  <si>
    <t>2*0,04</t>
  </si>
  <si>
    <t>počet stromů*40 l</t>
  </si>
  <si>
    <t>185851121</t>
  </si>
  <si>
    <t>Dovoz vody pro zálivku rostlin za vzdálenost do 1000 m</t>
  </si>
  <si>
    <t>1330471238</t>
  </si>
  <si>
    <t>Dovoz vody pro zálivku rostlin na vzdálenost do 1000 m</t>
  </si>
  <si>
    <t>https://podminky.urs.cz/item/CS_URS_2021_02/185851121</t>
  </si>
  <si>
    <t>0,08</t>
  </si>
  <si>
    <t>185851129</t>
  </si>
  <si>
    <t>Příplatek k dovozu vody pro zálivku rostlin do 1000 m ZKD 1000 m</t>
  </si>
  <si>
    <t>1576498143</t>
  </si>
  <si>
    <t>Dovoz vody pro zálivku rostlin Příplatek k ceně za každých dalších i započatých 1000 m</t>
  </si>
  <si>
    <t>https://podminky.urs.cz/item/CS_URS_2021_02/185851129</t>
  </si>
  <si>
    <t>0,08*9</t>
  </si>
  <si>
    <t>dovoz 9 km navíc</t>
  </si>
  <si>
    <t>R22</t>
  </si>
  <si>
    <t>Slivoň švestka. OK 12-14 cm, kontejner</t>
  </si>
  <si>
    <t>-130865357</t>
  </si>
  <si>
    <t>998</t>
  </si>
  <si>
    <t>998231311</t>
  </si>
  <si>
    <t>Přesun hmot pro sadovnické a krajinářské úpravy vodorovně do 5000 m</t>
  </si>
  <si>
    <t>1348963105</t>
  </si>
  <si>
    <t>Přesun hmot pro sadovnické a krajinářské úpravy - strojně dopravní vzdálenost do 5000 m</t>
  </si>
  <si>
    <t>https://podminky.urs.cz/item/CS_URS_2021_02/998231311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</si>
</sst>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75103000" TargetMode="External"/><Relationship Id="rId3" Type="http://schemas.openxmlformats.org/officeDocument/2006/relationships/hyperlink" Target="https://podminky.urs.cz/item/CS_URS_2021_01/012002000" TargetMode="External"/><Relationship Id="rId7" Type="http://schemas.openxmlformats.org/officeDocument/2006/relationships/hyperlink" Target="https://podminky.urs.cz/item/CS_URS_2021_01/043002000" TargetMode="External"/><Relationship Id="rId2" Type="http://schemas.openxmlformats.org/officeDocument/2006/relationships/hyperlink" Target="https://podminky.urs.cz/item/CS_URS_2021_01/011314000" TargetMode="External"/><Relationship Id="rId1" Type="http://schemas.openxmlformats.org/officeDocument/2006/relationships/hyperlink" Target="https://podminky.urs.cz/item/CS_URS_2021_01/011002000" TargetMode="External"/><Relationship Id="rId6" Type="http://schemas.openxmlformats.org/officeDocument/2006/relationships/hyperlink" Target="https://podminky.urs.cz/item/CS_URS_2021_01/013254000" TargetMode="External"/><Relationship Id="rId5" Type="http://schemas.openxmlformats.org/officeDocument/2006/relationships/hyperlink" Target="https://podminky.urs.cz/item/CS_URS_2021_01/012303000" TargetMode="External"/><Relationship Id="rId4" Type="http://schemas.openxmlformats.org/officeDocument/2006/relationships/hyperlink" Target="https://podminky.urs.cz/item/CS_URS_2021_01/030001000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22351104" TargetMode="External"/><Relationship Id="rId13" Type="http://schemas.openxmlformats.org/officeDocument/2006/relationships/hyperlink" Target="https://podminky.urs.cz/item/CS_URS_2021_02/174251202" TargetMode="External"/><Relationship Id="rId18" Type="http://schemas.openxmlformats.org/officeDocument/2006/relationships/hyperlink" Target="https://podminky.urs.cz/item/CS_URS_2021_02/58591002" TargetMode="External"/><Relationship Id="rId26" Type="http://schemas.openxmlformats.org/officeDocument/2006/relationships/hyperlink" Target="https://podminky.urs.cz/item/CS_URS_2021_02/912211111" TargetMode="External"/><Relationship Id="rId39" Type="http://schemas.openxmlformats.org/officeDocument/2006/relationships/drawing" Target="../drawings/drawing3.xml"/><Relationship Id="rId3" Type="http://schemas.openxmlformats.org/officeDocument/2006/relationships/hyperlink" Target="https://podminky.urs.cz/item/CS_URS_2021_02/112101101" TargetMode="External"/><Relationship Id="rId21" Type="http://schemas.openxmlformats.org/officeDocument/2006/relationships/hyperlink" Target="https://podminky.urs.cz/item/CS_URS_2021_02/565165121" TargetMode="External"/><Relationship Id="rId34" Type="http://schemas.openxmlformats.org/officeDocument/2006/relationships/hyperlink" Target="https://podminky.urs.cz/item/CS_URS_2021_02/919122112" TargetMode="External"/><Relationship Id="rId7" Type="http://schemas.openxmlformats.org/officeDocument/2006/relationships/hyperlink" Target="https://podminky.urs.cz/item/CS_URS_2021_02/122251105" TargetMode="External"/><Relationship Id="rId12" Type="http://schemas.openxmlformats.org/officeDocument/2006/relationships/hyperlink" Target="https://podminky.urs.cz/item/CS_URS_2021_02/174201201" TargetMode="External"/><Relationship Id="rId17" Type="http://schemas.openxmlformats.org/officeDocument/2006/relationships/hyperlink" Target="https://podminky.urs.cz/item/CS_URS_2021_02/561051121" TargetMode="External"/><Relationship Id="rId25" Type="http://schemas.openxmlformats.org/officeDocument/2006/relationships/hyperlink" Target="https://podminky.urs.cz/item/CS_URS_2021_02/597661111" TargetMode="External"/><Relationship Id="rId33" Type="http://schemas.openxmlformats.org/officeDocument/2006/relationships/hyperlink" Target="https://podminky.urs.cz/item/CS_URS_2021_02/919112213" TargetMode="External"/><Relationship Id="rId38" Type="http://schemas.openxmlformats.org/officeDocument/2006/relationships/hyperlink" Target="https://podminky.urs.cz/item/CS_URS_2021_02/998225111" TargetMode="External"/><Relationship Id="rId2" Type="http://schemas.openxmlformats.org/officeDocument/2006/relationships/hyperlink" Target="https://podminky.urs.cz/item/CS_URS_2021_02/184818112" TargetMode="External"/><Relationship Id="rId16" Type="http://schemas.openxmlformats.org/officeDocument/2006/relationships/hyperlink" Target="https://podminky.urs.cz/item/CS_URS_2021_02/00572474" TargetMode="External"/><Relationship Id="rId20" Type="http://schemas.openxmlformats.org/officeDocument/2006/relationships/hyperlink" Target="https://podminky.urs.cz/item/CS_URS_2021_02/564861111" TargetMode="External"/><Relationship Id="rId29" Type="http://schemas.openxmlformats.org/officeDocument/2006/relationships/hyperlink" Target="https://podminky.urs.cz/item/CS_URS_2021_02/914511111" TargetMode="External"/><Relationship Id="rId1" Type="http://schemas.openxmlformats.org/officeDocument/2006/relationships/hyperlink" Target="https://podminky.urs.cz/item/CS_URS_2021_02/111251102" TargetMode="External"/><Relationship Id="rId6" Type="http://schemas.openxmlformats.org/officeDocument/2006/relationships/hyperlink" Target="https://podminky.urs.cz/item/CS_URS_2021_02/112251102" TargetMode="External"/><Relationship Id="rId11" Type="http://schemas.openxmlformats.org/officeDocument/2006/relationships/hyperlink" Target="https://podminky.urs.cz/item/CS_URS_2021_02/174151101" TargetMode="External"/><Relationship Id="rId24" Type="http://schemas.openxmlformats.org/officeDocument/2006/relationships/hyperlink" Target="https://podminky.urs.cz/item/CS_URS_2021_02/577134221" TargetMode="External"/><Relationship Id="rId32" Type="http://schemas.openxmlformats.org/officeDocument/2006/relationships/hyperlink" Target="https://podminky.urs.cz/item/CS_URS_2021_02/40445253" TargetMode="External"/><Relationship Id="rId37" Type="http://schemas.openxmlformats.org/officeDocument/2006/relationships/hyperlink" Target="https://podminky.urs.cz/item/CS_URS_2021_02/938909311" TargetMode="External"/><Relationship Id="rId5" Type="http://schemas.openxmlformats.org/officeDocument/2006/relationships/hyperlink" Target="https://podminky.urs.cz/item/CS_URS_2021_02/112201101" TargetMode="External"/><Relationship Id="rId15" Type="http://schemas.openxmlformats.org/officeDocument/2006/relationships/hyperlink" Target="https://podminky.urs.cz/item/CS_URS_2021_02/181111123" TargetMode="External"/><Relationship Id="rId23" Type="http://schemas.openxmlformats.org/officeDocument/2006/relationships/hyperlink" Target="https://podminky.urs.cz/item/CS_URS_2021_02/573211108" TargetMode="External"/><Relationship Id="rId28" Type="http://schemas.openxmlformats.org/officeDocument/2006/relationships/hyperlink" Target="https://podminky.urs.cz/item/CS_URS_2021_02/914111111" TargetMode="External"/><Relationship Id="rId36" Type="http://schemas.openxmlformats.org/officeDocument/2006/relationships/hyperlink" Target="https://podminky.urs.cz/item/CS_URS_2021_02/919735112" TargetMode="External"/><Relationship Id="rId10" Type="http://schemas.openxmlformats.org/officeDocument/2006/relationships/hyperlink" Target="https://podminky.urs.cz/item/CS_URS_2021_02/171152121" TargetMode="External"/><Relationship Id="rId19" Type="http://schemas.openxmlformats.org/officeDocument/2006/relationships/hyperlink" Target="https://podminky.urs.cz/item/CS_URS_2021_02/564851111" TargetMode="External"/><Relationship Id="rId31" Type="http://schemas.openxmlformats.org/officeDocument/2006/relationships/hyperlink" Target="https://podminky.urs.cz/item/CS_URS_2021_02/40445225" TargetMode="External"/><Relationship Id="rId4" Type="http://schemas.openxmlformats.org/officeDocument/2006/relationships/hyperlink" Target="https://podminky.urs.cz/item/CS_URS_2021_02/112101102" TargetMode="External"/><Relationship Id="rId9" Type="http://schemas.openxmlformats.org/officeDocument/2006/relationships/hyperlink" Target="https://podminky.urs.cz/item/CS_URS_2021_02/58344197" TargetMode="External"/><Relationship Id="rId14" Type="http://schemas.openxmlformats.org/officeDocument/2006/relationships/hyperlink" Target="https://podminky.urs.cz/item/CS_URS_2021_02/181102302" TargetMode="External"/><Relationship Id="rId22" Type="http://schemas.openxmlformats.org/officeDocument/2006/relationships/hyperlink" Target="https://podminky.urs.cz/item/CS_URS_2021_02/569831111" TargetMode="External"/><Relationship Id="rId27" Type="http://schemas.openxmlformats.org/officeDocument/2006/relationships/hyperlink" Target="https://podminky.urs.cz/item/CS_URS_2021_02/40445162" TargetMode="External"/><Relationship Id="rId30" Type="http://schemas.openxmlformats.org/officeDocument/2006/relationships/hyperlink" Target="https://podminky.urs.cz/item/CS_URS_2021_02/40445619" TargetMode="External"/><Relationship Id="rId35" Type="http://schemas.openxmlformats.org/officeDocument/2006/relationships/hyperlink" Target="https://podminky.urs.cz/item/CS_URS_2021_02/919726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813121" TargetMode="External"/><Relationship Id="rId13" Type="http://schemas.openxmlformats.org/officeDocument/2006/relationships/hyperlink" Target="https://podminky.urs.cz/item/CS_URS_2021_02/185851129" TargetMode="External"/><Relationship Id="rId3" Type="http://schemas.openxmlformats.org/officeDocument/2006/relationships/hyperlink" Target="https://podminky.urs.cz/item/CS_URS_2021_02/10321100" TargetMode="External"/><Relationship Id="rId7" Type="http://schemas.openxmlformats.org/officeDocument/2006/relationships/hyperlink" Target="https://podminky.urs.cz/item/CS_URS_2021_02/184801122" TargetMode="External"/><Relationship Id="rId12" Type="http://schemas.openxmlformats.org/officeDocument/2006/relationships/hyperlink" Target="https://podminky.urs.cz/item/CS_URS_2021_02/185851121" TargetMode="External"/><Relationship Id="rId2" Type="http://schemas.openxmlformats.org/officeDocument/2006/relationships/hyperlink" Target="https://podminky.urs.cz/item/CS_URS_2021_02/174201101" TargetMode="External"/><Relationship Id="rId1" Type="http://schemas.openxmlformats.org/officeDocument/2006/relationships/hyperlink" Target="https://podminky.urs.cz/item/CS_URS_2021_02/183101221" TargetMode="External"/><Relationship Id="rId6" Type="http://schemas.openxmlformats.org/officeDocument/2006/relationships/hyperlink" Target="https://podminky.urs.cz/item/CS_URS_2021_02/60591253" TargetMode="External"/><Relationship Id="rId11" Type="http://schemas.openxmlformats.org/officeDocument/2006/relationships/hyperlink" Target="https://podminky.urs.cz/item/CS_URS_2021_02/185804311" TargetMode="External"/><Relationship Id="rId5" Type="http://schemas.openxmlformats.org/officeDocument/2006/relationships/hyperlink" Target="https://podminky.urs.cz/item/CS_URS_2021_02/184215133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1_02/10391100" TargetMode="External"/><Relationship Id="rId4" Type="http://schemas.openxmlformats.org/officeDocument/2006/relationships/hyperlink" Target="https://podminky.urs.cz/item/CS_URS_2021_02/184102124" TargetMode="External"/><Relationship Id="rId9" Type="http://schemas.openxmlformats.org/officeDocument/2006/relationships/hyperlink" Target="https://podminky.urs.cz/item/CS_URS_2021_02/184911432" TargetMode="External"/><Relationship Id="rId14" Type="http://schemas.openxmlformats.org/officeDocument/2006/relationships/hyperlink" Target="https://podminky.urs.cz/item/CS_URS_2021_02/9982313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34" t="s">
        <v>6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00" t="s">
        <v>15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197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02" t="s">
        <v>18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198"/>
      <c r="BS6" s="17" t="s">
        <v>19</v>
      </c>
    </row>
    <row r="7" spans="1:74" s="1" customFormat="1" ht="12" customHeight="1">
      <c r="B7" s="20"/>
      <c r="D7" s="27" t="s">
        <v>20</v>
      </c>
      <c r="K7" s="25" t="s">
        <v>3</v>
      </c>
      <c r="AK7" s="27" t="s">
        <v>21</v>
      </c>
      <c r="AN7" s="25" t="s">
        <v>3</v>
      </c>
      <c r="AR7" s="20"/>
      <c r="BE7" s="198"/>
      <c r="BS7" s="17" t="s">
        <v>22</v>
      </c>
    </row>
    <row r="8" spans="1:74" s="1" customFormat="1" ht="12" customHeight="1">
      <c r="B8" s="20"/>
      <c r="D8" s="27" t="s">
        <v>23</v>
      </c>
      <c r="K8" s="25" t="s">
        <v>24</v>
      </c>
      <c r="AK8" s="27" t="s">
        <v>25</v>
      </c>
      <c r="AN8" s="28" t="s">
        <v>26</v>
      </c>
      <c r="AR8" s="20"/>
      <c r="BE8" s="198"/>
      <c r="BS8" s="17" t="s">
        <v>27</v>
      </c>
    </row>
    <row r="9" spans="1:74" s="1" customFormat="1" ht="14.45" customHeight="1">
      <c r="B9" s="20"/>
      <c r="AR9" s="20"/>
      <c r="BE9" s="198"/>
      <c r="BS9" s="17" t="s">
        <v>28</v>
      </c>
    </row>
    <row r="10" spans="1:74" s="1" customFormat="1" ht="12" customHeight="1">
      <c r="B10" s="20"/>
      <c r="D10" s="27" t="s">
        <v>29</v>
      </c>
      <c r="AK10" s="27" t="s">
        <v>30</v>
      </c>
      <c r="AN10" s="25" t="s">
        <v>3</v>
      </c>
      <c r="AR10" s="20"/>
      <c r="BE10" s="198"/>
      <c r="BS10" s="17" t="s">
        <v>19</v>
      </c>
    </row>
    <row r="11" spans="1:74" s="1" customFormat="1" ht="18.399999999999999" customHeight="1">
      <c r="B11" s="20"/>
      <c r="E11" s="25" t="s">
        <v>31</v>
      </c>
      <c r="AK11" s="27" t="s">
        <v>32</v>
      </c>
      <c r="AN11" s="25" t="s">
        <v>3</v>
      </c>
      <c r="AR11" s="20"/>
      <c r="BE11" s="198"/>
      <c r="BS11" s="17" t="s">
        <v>19</v>
      </c>
    </row>
    <row r="12" spans="1:74" s="1" customFormat="1" ht="6.95" customHeight="1">
      <c r="B12" s="20"/>
      <c r="AR12" s="20"/>
      <c r="BE12" s="198"/>
      <c r="BS12" s="17" t="s">
        <v>19</v>
      </c>
    </row>
    <row r="13" spans="1:74" s="1" customFormat="1" ht="12" customHeight="1">
      <c r="B13" s="20"/>
      <c r="D13" s="27" t="s">
        <v>33</v>
      </c>
      <c r="AK13" s="27" t="s">
        <v>30</v>
      </c>
      <c r="AN13" s="29" t="s">
        <v>34</v>
      </c>
      <c r="AR13" s="20"/>
      <c r="BE13" s="198"/>
      <c r="BS13" s="17" t="s">
        <v>19</v>
      </c>
    </row>
    <row r="14" spans="1:74" ht="12.75">
      <c r="B14" s="20"/>
      <c r="E14" s="203" t="s">
        <v>34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7" t="s">
        <v>32</v>
      </c>
      <c r="AN14" s="29" t="s">
        <v>34</v>
      </c>
      <c r="AR14" s="20"/>
      <c r="BE14" s="198"/>
      <c r="BS14" s="17" t="s">
        <v>19</v>
      </c>
    </row>
    <row r="15" spans="1:74" s="1" customFormat="1" ht="6.95" customHeight="1">
      <c r="B15" s="20"/>
      <c r="AR15" s="20"/>
      <c r="BE15" s="198"/>
      <c r="BS15" s="17" t="s">
        <v>4</v>
      </c>
    </row>
    <row r="16" spans="1:74" s="1" customFormat="1" ht="12" customHeight="1">
      <c r="B16" s="20"/>
      <c r="D16" s="27" t="s">
        <v>35</v>
      </c>
      <c r="AK16" s="27" t="s">
        <v>30</v>
      </c>
      <c r="AN16" s="25" t="s">
        <v>3</v>
      </c>
      <c r="AR16" s="20"/>
      <c r="BE16" s="198"/>
      <c r="BS16" s="17" t="s">
        <v>4</v>
      </c>
    </row>
    <row r="17" spans="1:71" s="1" customFormat="1" ht="18.399999999999999" customHeight="1">
      <c r="B17" s="20"/>
      <c r="E17" s="25" t="s">
        <v>36</v>
      </c>
      <c r="AK17" s="27" t="s">
        <v>32</v>
      </c>
      <c r="AN17" s="25" t="s">
        <v>3</v>
      </c>
      <c r="AR17" s="20"/>
      <c r="BE17" s="198"/>
      <c r="BS17" s="17" t="s">
        <v>37</v>
      </c>
    </row>
    <row r="18" spans="1:71" s="1" customFormat="1" ht="6.95" customHeight="1">
      <c r="B18" s="20"/>
      <c r="AR18" s="20"/>
      <c r="BE18" s="198"/>
      <c r="BS18" s="17" t="s">
        <v>7</v>
      </c>
    </row>
    <row r="19" spans="1:71" s="1" customFormat="1" ht="12" customHeight="1">
      <c r="B19" s="20"/>
      <c r="D19" s="27" t="s">
        <v>38</v>
      </c>
      <c r="AK19" s="27" t="s">
        <v>30</v>
      </c>
      <c r="AN19" s="25" t="s">
        <v>3</v>
      </c>
      <c r="AR19" s="20"/>
      <c r="BE19" s="198"/>
      <c r="BS19" s="17" t="s">
        <v>7</v>
      </c>
    </row>
    <row r="20" spans="1:71" s="1" customFormat="1" ht="18.399999999999999" customHeight="1">
      <c r="B20" s="20"/>
      <c r="E20" s="25" t="s">
        <v>36</v>
      </c>
      <c r="AK20" s="27" t="s">
        <v>32</v>
      </c>
      <c r="AN20" s="25" t="s">
        <v>3</v>
      </c>
      <c r="AR20" s="20"/>
      <c r="BE20" s="198"/>
      <c r="BS20" s="17" t="s">
        <v>37</v>
      </c>
    </row>
    <row r="21" spans="1:71" s="1" customFormat="1" ht="6.95" customHeight="1">
      <c r="B21" s="20"/>
      <c r="AR21" s="20"/>
      <c r="BE21" s="198"/>
    </row>
    <row r="22" spans="1:71" s="1" customFormat="1" ht="12" customHeight="1">
      <c r="B22" s="20"/>
      <c r="D22" s="27" t="s">
        <v>39</v>
      </c>
      <c r="AR22" s="20"/>
      <c r="BE22" s="198"/>
    </row>
    <row r="23" spans="1:71" s="1" customFormat="1" ht="47.25" customHeight="1">
      <c r="B23" s="20"/>
      <c r="E23" s="205" t="s">
        <v>40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20"/>
      <c r="BE23" s="198"/>
    </row>
    <row r="24" spans="1:71" s="1" customFormat="1" ht="6.95" customHeight="1">
      <c r="B24" s="20"/>
      <c r="AR24" s="20"/>
      <c r="BE24" s="19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8"/>
    </row>
    <row r="26" spans="1:71" s="2" customFormat="1" ht="25.9" customHeight="1">
      <c r="A26" s="32"/>
      <c r="B26" s="33"/>
      <c r="C26" s="32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6">
        <f>ROUND(AG54,2)</f>
        <v>0</v>
      </c>
      <c r="AL26" s="207"/>
      <c r="AM26" s="207"/>
      <c r="AN26" s="207"/>
      <c r="AO26" s="207"/>
      <c r="AP26" s="32"/>
      <c r="AQ26" s="32"/>
      <c r="AR26" s="33"/>
      <c r="BE26" s="19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19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08" t="s">
        <v>42</v>
      </c>
      <c r="M28" s="208"/>
      <c r="N28" s="208"/>
      <c r="O28" s="208"/>
      <c r="P28" s="208"/>
      <c r="Q28" s="32"/>
      <c r="R28" s="32"/>
      <c r="S28" s="32"/>
      <c r="T28" s="32"/>
      <c r="U28" s="32"/>
      <c r="V28" s="32"/>
      <c r="W28" s="208" t="s">
        <v>43</v>
      </c>
      <c r="X28" s="208"/>
      <c r="Y28" s="208"/>
      <c r="Z28" s="208"/>
      <c r="AA28" s="208"/>
      <c r="AB28" s="208"/>
      <c r="AC28" s="208"/>
      <c r="AD28" s="208"/>
      <c r="AE28" s="208"/>
      <c r="AF28" s="32"/>
      <c r="AG28" s="32"/>
      <c r="AH28" s="32"/>
      <c r="AI28" s="32"/>
      <c r="AJ28" s="32"/>
      <c r="AK28" s="208" t="s">
        <v>44</v>
      </c>
      <c r="AL28" s="208"/>
      <c r="AM28" s="208"/>
      <c r="AN28" s="208"/>
      <c r="AO28" s="208"/>
      <c r="AP28" s="32"/>
      <c r="AQ28" s="32"/>
      <c r="AR28" s="33"/>
      <c r="BE28" s="198"/>
    </row>
    <row r="29" spans="1:71" s="3" customFormat="1" ht="14.45" customHeight="1">
      <c r="B29" s="37"/>
      <c r="D29" s="27" t="s">
        <v>45</v>
      </c>
      <c r="F29" s="27" t="s">
        <v>46</v>
      </c>
      <c r="L29" s="211">
        <v>0.21</v>
      </c>
      <c r="M29" s="210"/>
      <c r="N29" s="210"/>
      <c r="O29" s="210"/>
      <c r="P29" s="210"/>
      <c r="W29" s="209">
        <f>ROUND(AZ54,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ROUND(AV54, 2)</f>
        <v>0</v>
      </c>
      <c r="AL29" s="210"/>
      <c r="AM29" s="210"/>
      <c r="AN29" s="210"/>
      <c r="AO29" s="210"/>
      <c r="AR29" s="37"/>
      <c r="BE29" s="199"/>
    </row>
    <row r="30" spans="1:71" s="3" customFormat="1" ht="14.45" customHeight="1">
      <c r="B30" s="37"/>
      <c r="F30" s="27" t="s">
        <v>47</v>
      </c>
      <c r="L30" s="211">
        <v>0.15</v>
      </c>
      <c r="M30" s="210"/>
      <c r="N30" s="210"/>
      <c r="O30" s="210"/>
      <c r="P30" s="210"/>
      <c r="W30" s="209">
        <f>ROUND(BA54,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ROUND(AW54, 2)</f>
        <v>0</v>
      </c>
      <c r="AL30" s="210"/>
      <c r="AM30" s="210"/>
      <c r="AN30" s="210"/>
      <c r="AO30" s="210"/>
      <c r="AR30" s="37"/>
      <c r="BE30" s="199"/>
    </row>
    <row r="31" spans="1:71" s="3" customFormat="1" ht="14.45" hidden="1" customHeight="1">
      <c r="B31" s="37"/>
      <c r="F31" s="27" t="s">
        <v>48</v>
      </c>
      <c r="L31" s="211">
        <v>0.21</v>
      </c>
      <c r="M31" s="210"/>
      <c r="N31" s="210"/>
      <c r="O31" s="210"/>
      <c r="P31" s="210"/>
      <c r="W31" s="209">
        <f>ROUND(BB54,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7"/>
      <c r="BE31" s="199"/>
    </row>
    <row r="32" spans="1:71" s="3" customFormat="1" ht="14.45" hidden="1" customHeight="1">
      <c r="B32" s="37"/>
      <c r="F32" s="27" t="s">
        <v>49</v>
      </c>
      <c r="L32" s="211">
        <v>0.15</v>
      </c>
      <c r="M32" s="210"/>
      <c r="N32" s="210"/>
      <c r="O32" s="210"/>
      <c r="P32" s="210"/>
      <c r="W32" s="209">
        <f>ROUND(BC54,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7"/>
      <c r="BE32" s="199"/>
    </row>
    <row r="33" spans="1:57" s="3" customFormat="1" ht="14.45" hidden="1" customHeight="1">
      <c r="B33" s="37"/>
      <c r="F33" s="27" t="s">
        <v>50</v>
      </c>
      <c r="L33" s="211">
        <v>0</v>
      </c>
      <c r="M33" s="210"/>
      <c r="N33" s="210"/>
      <c r="O33" s="210"/>
      <c r="P33" s="210"/>
      <c r="W33" s="209">
        <f>ROUND(BD54,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12" t="s">
        <v>53</v>
      </c>
      <c r="Y35" s="213"/>
      <c r="Z35" s="213"/>
      <c r="AA35" s="213"/>
      <c r="AB35" s="213"/>
      <c r="AC35" s="40"/>
      <c r="AD35" s="40"/>
      <c r="AE35" s="40"/>
      <c r="AF35" s="40"/>
      <c r="AG35" s="40"/>
      <c r="AH35" s="40"/>
      <c r="AI35" s="40"/>
      <c r="AJ35" s="40"/>
      <c r="AK35" s="214">
        <f>SUM(AK26:AK33)</f>
        <v>0</v>
      </c>
      <c r="AL35" s="213"/>
      <c r="AM35" s="213"/>
      <c r="AN35" s="213"/>
      <c r="AO35" s="21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54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803/21-2</v>
      </c>
      <c r="AR44" s="46"/>
    </row>
    <row r="45" spans="1:57" s="5" customFormat="1" ht="36.950000000000003" customHeight="1">
      <c r="B45" s="47"/>
      <c r="C45" s="48" t="s">
        <v>17</v>
      </c>
      <c r="L45" s="216" t="str">
        <f>K6</f>
        <v>stavba polní cesty VPC12 v k.ú. Radíč</v>
      </c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23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25</v>
      </c>
      <c r="AJ47" s="32"/>
      <c r="AK47" s="32"/>
      <c r="AL47" s="32"/>
      <c r="AM47" s="218" t="str">
        <f>IF(AN8= "","",AN8)</f>
        <v>4. 8. 2021</v>
      </c>
      <c r="AN47" s="218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29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SPÚ ČR Pobočka Příbram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35</v>
      </c>
      <c r="AJ49" s="32"/>
      <c r="AK49" s="32"/>
      <c r="AL49" s="32"/>
      <c r="AM49" s="219" t="str">
        <f>IF(E17="","",E17)</f>
        <v>NDCon s.r.o.</v>
      </c>
      <c r="AN49" s="220"/>
      <c r="AO49" s="220"/>
      <c r="AP49" s="220"/>
      <c r="AQ49" s="32"/>
      <c r="AR49" s="33"/>
      <c r="AS49" s="221" t="s">
        <v>55</v>
      </c>
      <c r="AT49" s="222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33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38</v>
      </c>
      <c r="AJ50" s="32"/>
      <c r="AK50" s="32"/>
      <c r="AL50" s="32"/>
      <c r="AM50" s="219" t="str">
        <f>IF(E20="","",E20)</f>
        <v>NDCon s.r.o.</v>
      </c>
      <c r="AN50" s="220"/>
      <c r="AO50" s="220"/>
      <c r="AP50" s="220"/>
      <c r="AQ50" s="32"/>
      <c r="AR50" s="33"/>
      <c r="AS50" s="223"/>
      <c r="AT50" s="224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23"/>
      <c r="AT51" s="224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25" t="s">
        <v>56</v>
      </c>
      <c r="D52" s="226"/>
      <c r="E52" s="226"/>
      <c r="F52" s="226"/>
      <c r="G52" s="226"/>
      <c r="H52" s="55"/>
      <c r="I52" s="227" t="s">
        <v>57</v>
      </c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8" t="s">
        <v>58</v>
      </c>
      <c r="AH52" s="226"/>
      <c r="AI52" s="226"/>
      <c r="AJ52" s="226"/>
      <c r="AK52" s="226"/>
      <c r="AL52" s="226"/>
      <c r="AM52" s="226"/>
      <c r="AN52" s="227" t="s">
        <v>59</v>
      </c>
      <c r="AO52" s="226"/>
      <c r="AP52" s="226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73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32">
        <f>ROUND(SUM(AG55:AG57),2)</f>
        <v>0</v>
      </c>
      <c r="AH54" s="232"/>
      <c r="AI54" s="232"/>
      <c r="AJ54" s="232"/>
      <c r="AK54" s="232"/>
      <c r="AL54" s="232"/>
      <c r="AM54" s="232"/>
      <c r="AN54" s="233">
        <f>SUM(AG54,AT54)</f>
        <v>0</v>
      </c>
      <c r="AO54" s="233"/>
      <c r="AP54" s="233"/>
      <c r="AQ54" s="67" t="s">
        <v>3</v>
      </c>
      <c r="AR54" s="63"/>
      <c r="AS54" s="68">
        <f>ROUND(SUM(AS55:AS57),2)</f>
        <v>0</v>
      </c>
      <c r="AT54" s="69">
        <f>ROUND(SUM(AV54:AW54),2)</f>
        <v>0</v>
      </c>
      <c r="AU54" s="70">
        <f>ROUND(SUM(AU55:AU57),5)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ROUND(SUM(AZ55:AZ57),2)</f>
        <v>0</v>
      </c>
      <c r="BA54" s="69">
        <f>ROUND(SUM(BA55:BA57),2)</f>
        <v>0</v>
      </c>
      <c r="BB54" s="69">
        <f>ROUND(SUM(BB55:BB57),2)</f>
        <v>0</v>
      </c>
      <c r="BC54" s="69">
        <f>ROUND(SUM(BC55:BC57),2)</f>
        <v>0</v>
      </c>
      <c r="BD54" s="71">
        <f>ROUND(SUM(BD55:BD57),2)</f>
        <v>0</v>
      </c>
      <c r="BS54" s="72" t="s">
        <v>74</v>
      </c>
      <c r="BT54" s="72" t="s">
        <v>75</v>
      </c>
      <c r="BU54" s="73" t="s">
        <v>76</v>
      </c>
      <c r="BV54" s="72" t="s">
        <v>77</v>
      </c>
      <c r="BW54" s="72" t="s">
        <v>5</v>
      </c>
      <c r="BX54" s="72" t="s">
        <v>78</v>
      </c>
      <c r="CL54" s="72" t="s">
        <v>3</v>
      </c>
    </row>
    <row r="55" spans="1:91" s="7" customFormat="1" ht="24.75" customHeight="1">
      <c r="A55" s="74" t="s">
        <v>79</v>
      </c>
      <c r="B55" s="75"/>
      <c r="C55" s="76"/>
      <c r="D55" s="231" t="s">
        <v>80</v>
      </c>
      <c r="E55" s="231"/>
      <c r="F55" s="231"/>
      <c r="G55" s="231"/>
      <c r="H55" s="231"/>
      <c r="I55" s="77"/>
      <c r="J55" s="231" t="s">
        <v>81</v>
      </c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29">
        <f>'803-21-2-0 - Vedlejší a o...'!J30</f>
        <v>0</v>
      </c>
      <c r="AH55" s="230"/>
      <c r="AI55" s="230"/>
      <c r="AJ55" s="230"/>
      <c r="AK55" s="230"/>
      <c r="AL55" s="230"/>
      <c r="AM55" s="230"/>
      <c r="AN55" s="229">
        <f>SUM(AG55,AT55)</f>
        <v>0</v>
      </c>
      <c r="AO55" s="230"/>
      <c r="AP55" s="230"/>
      <c r="AQ55" s="78" t="s">
        <v>82</v>
      </c>
      <c r="AR55" s="75"/>
      <c r="AS55" s="79">
        <v>0</v>
      </c>
      <c r="AT55" s="80">
        <f>ROUND(SUM(AV55:AW55),2)</f>
        <v>0</v>
      </c>
      <c r="AU55" s="81">
        <f>'803-21-2-0 - Vedlejší a o...'!P84</f>
        <v>0</v>
      </c>
      <c r="AV55" s="80">
        <f>'803-21-2-0 - Vedlejší a o...'!J33</f>
        <v>0</v>
      </c>
      <c r="AW55" s="80">
        <f>'803-21-2-0 - Vedlejší a o...'!J34</f>
        <v>0</v>
      </c>
      <c r="AX55" s="80">
        <f>'803-21-2-0 - Vedlejší a o...'!J35</f>
        <v>0</v>
      </c>
      <c r="AY55" s="80">
        <f>'803-21-2-0 - Vedlejší a o...'!J36</f>
        <v>0</v>
      </c>
      <c r="AZ55" s="80">
        <f>'803-21-2-0 - Vedlejší a o...'!F33</f>
        <v>0</v>
      </c>
      <c r="BA55" s="80">
        <f>'803-21-2-0 - Vedlejší a o...'!F34</f>
        <v>0</v>
      </c>
      <c r="BB55" s="80">
        <f>'803-21-2-0 - Vedlejší a o...'!F35</f>
        <v>0</v>
      </c>
      <c r="BC55" s="80">
        <f>'803-21-2-0 - Vedlejší a o...'!F36</f>
        <v>0</v>
      </c>
      <c r="BD55" s="82">
        <f>'803-21-2-0 - Vedlejší a o...'!F37</f>
        <v>0</v>
      </c>
      <c r="BT55" s="83" t="s">
        <v>22</v>
      </c>
      <c r="BV55" s="83" t="s">
        <v>77</v>
      </c>
      <c r="BW55" s="83" t="s">
        <v>83</v>
      </c>
      <c r="BX55" s="83" t="s">
        <v>5</v>
      </c>
      <c r="CL55" s="83" t="s">
        <v>3</v>
      </c>
      <c r="CM55" s="83" t="s">
        <v>84</v>
      </c>
    </row>
    <row r="56" spans="1:91" s="7" customFormat="1" ht="24.75" customHeight="1">
      <c r="A56" s="74" t="s">
        <v>79</v>
      </c>
      <c r="B56" s="75"/>
      <c r="C56" s="76"/>
      <c r="D56" s="231" t="s">
        <v>85</v>
      </c>
      <c r="E56" s="231"/>
      <c r="F56" s="231"/>
      <c r="G56" s="231"/>
      <c r="H56" s="231"/>
      <c r="I56" s="77"/>
      <c r="J56" s="231" t="s">
        <v>86</v>
      </c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29">
        <f>'803-21-2-1 - SO101 Polní ...'!J30</f>
        <v>0</v>
      </c>
      <c r="AH56" s="230"/>
      <c r="AI56" s="230"/>
      <c r="AJ56" s="230"/>
      <c r="AK56" s="230"/>
      <c r="AL56" s="230"/>
      <c r="AM56" s="230"/>
      <c r="AN56" s="229">
        <f>SUM(AG56,AT56)</f>
        <v>0</v>
      </c>
      <c r="AO56" s="230"/>
      <c r="AP56" s="230"/>
      <c r="AQ56" s="78" t="s">
        <v>82</v>
      </c>
      <c r="AR56" s="75"/>
      <c r="AS56" s="79">
        <v>0</v>
      </c>
      <c r="AT56" s="80">
        <f>ROUND(SUM(AV56:AW56),2)</f>
        <v>0</v>
      </c>
      <c r="AU56" s="81">
        <f>'803-21-2-1 - SO101 Polní ...'!P85</f>
        <v>0</v>
      </c>
      <c r="AV56" s="80">
        <f>'803-21-2-1 - SO101 Polní ...'!J33</f>
        <v>0</v>
      </c>
      <c r="AW56" s="80">
        <f>'803-21-2-1 - SO101 Polní ...'!J34</f>
        <v>0</v>
      </c>
      <c r="AX56" s="80">
        <f>'803-21-2-1 - SO101 Polní ...'!J35</f>
        <v>0</v>
      </c>
      <c r="AY56" s="80">
        <f>'803-21-2-1 - SO101 Polní ...'!J36</f>
        <v>0</v>
      </c>
      <c r="AZ56" s="80">
        <f>'803-21-2-1 - SO101 Polní ...'!F33</f>
        <v>0</v>
      </c>
      <c r="BA56" s="80">
        <f>'803-21-2-1 - SO101 Polní ...'!F34</f>
        <v>0</v>
      </c>
      <c r="BB56" s="80">
        <f>'803-21-2-1 - SO101 Polní ...'!F35</f>
        <v>0</v>
      </c>
      <c r="BC56" s="80">
        <f>'803-21-2-1 - SO101 Polní ...'!F36</f>
        <v>0</v>
      </c>
      <c r="BD56" s="82">
        <f>'803-21-2-1 - SO101 Polní ...'!F37</f>
        <v>0</v>
      </c>
      <c r="BT56" s="83" t="s">
        <v>22</v>
      </c>
      <c r="BV56" s="83" t="s">
        <v>77</v>
      </c>
      <c r="BW56" s="83" t="s">
        <v>87</v>
      </c>
      <c r="BX56" s="83" t="s">
        <v>5</v>
      </c>
      <c r="CL56" s="83" t="s">
        <v>3</v>
      </c>
      <c r="CM56" s="83" t="s">
        <v>84</v>
      </c>
    </row>
    <row r="57" spans="1:91" s="7" customFormat="1" ht="24.75" customHeight="1">
      <c r="A57" s="74" t="s">
        <v>79</v>
      </c>
      <c r="B57" s="75"/>
      <c r="C57" s="76"/>
      <c r="D57" s="231" t="s">
        <v>88</v>
      </c>
      <c r="E57" s="231"/>
      <c r="F57" s="231"/>
      <c r="G57" s="231"/>
      <c r="H57" s="231"/>
      <c r="I57" s="77"/>
      <c r="J57" s="231" t="s">
        <v>89</v>
      </c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29">
        <f>'803-21-2-2 - SO 101 Dopro...'!J30</f>
        <v>0</v>
      </c>
      <c r="AH57" s="230"/>
      <c r="AI57" s="230"/>
      <c r="AJ57" s="230"/>
      <c r="AK57" s="230"/>
      <c r="AL57" s="230"/>
      <c r="AM57" s="230"/>
      <c r="AN57" s="229">
        <f>SUM(AG57,AT57)</f>
        <v>0</v>
      </c>
      <c r="AO57" s="230"/>
      <c r="AP57" s="230"/>
      <c r="AQ57" s="78" t="s">
        <v>82</v>
      </c>
      <c r="AR57" s="75"/>
      <c r="AS57" s="84">
        <v>0</v>
      </c>
      <c r="AT57" s="85">
        <f>ROUND(SUM(AV57:AW57),2)</f>
        <v>0</v>
      </c>
      <c r="AU57" s="86">
        <f>'803-21-2-2 - SO 101 Dopro...'!P82</f>
        <v>0</v>
      </c>
      <c r="AV57" s="85">
        <f>'803-21-2-2 - SO 101 Dopro...'!J33</f>
        <v>0</v>
      </c>
      <c r="AW57" s="85">
        <f>'803-21-2-2 - SO 101 Dopro...'!J34</f>
        <v>0</v>
      </c>
      <c r="AX57" s="85">
        <f>'803-21-2-2 - SO 101 Dopro...'!J35</f>
        <v>0</v>
      </c>
      <c r="AY57" s="85">
        <f>'803-21-2-2 - SO 101 Dopro...'!J36</f>
        <v>0</v>
      </c>
      <c r="AZ57" s="85">
        <f>'803-21-2-2 - SO 101 Dopro...'!F33</f>
        <v>0</v>
      </c>
      <c r="BA57" s="85">
        <f>'803-21-2-2 - SO 101 Dopro...'!F34</f>
        <v>0</v>
      </c>
      <c r="BB57" s="85">
        <f>'803-21-2-2 - SO 101 Dopro...'!F35</f>
        <v>0</v>
      </c>
      <c r="BC57" s="85">
        <f>'803-21-2-2 - SO 101 Dopro...'!F36</f>
        <v>0</v>
      </c>
      <c r="BD57" s="87">
        <f>'803-21-2-2 - SO 101 Dopro...'!F37</f>
        <v>0</v>
      </c>
      <c r="BT57" s="83" t="s">
        <v>22</v>
      </c>
      <c r="BV57" s="83" t="s">
        <v>77</v>
      </c>
      <c r="BW57" s="83" t="s">
        <v>90</v>
      </c>
      <c r="BX57" s="83" t="s">
        <v>5</v>
      </c>
      <c r="CL57" s="83" t="s">
        <v>3</v>
      </c>
      <c r="CM57" s="83" t="s">
        <v>84</v>
      </c>
    </row>
    <row r="58" spans="1:91" s="2" customFormat="1" ht="30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803-21-2-0 - Vedlejší a o...'!C2" display="/"/>
    <hyperlink ref="A56" location="'803-21-2-1 - SO101 Polní ...'!C2" display="/"/>
    <hyperlink ref="A57" location="'803-21-2-2 - SO 101 Dopr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4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91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5" t="str">
        <f>'Rekapitulace stavby'!K6</f>
        <v>stavba polní cesty VPC12 v k.ú. Radíč</v>
      </c>
      <c r="F7" s="236"/>
      <c r="G7" s="236"/>
      <c r="H7" s="236"/>
      <c r="L7" s="20"/>
    </row>
    <row r="8" spans="1:46" s="2" customFormat="1" ht="12" customHeight="1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6" t="s">
        <v>93</v>
      </c>
      <c r="F9" s="237"/>
      <c r="G9" s="237"/>
      <c r="H9" s="237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4. 8. 2021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">
        <v>3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94</v>
      </c>
      <c r="F15" s="32"/>
      <c r="G15" s="32"/>
      <c r="H15" s="32"/>
      <c r="I15" s="27" t="s">
        <v>32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33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8" t="str">
        <f>'Rekapitulace stavby'!E14</f>
        <v>Vyplň údaj</v>
      </c>
      <c r="F18" s="200"/>
      <c r="G18" s="200"/>
      <c r="H18" s="200"/>
      <c r="I18" s="27" t="s">
        <v>32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35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36</v>
      </c>
      <c r="F21" s="32"/>
      <c r="G21" s="32"/>
      <c r="H21" s="32"/>
      <c r="I21" s="27" t="s">
        <v>32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38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36</v>
      </c>
      <c r="F24" s="32"/>
      <c r="G24" s="32"/>
      <c r="H24" s="32"/>
      <c r="I24" s="27" t="s">
        <v>32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5" t="s">
        <v>3</v>
      </c>
      <c r="F27" s="205"/>
      <c r="G27" s="205"/>
      <c r="H27" s="20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41</v>
      </c>
      <c r="E30" s="32"/>
      <c r="F30" s="32"/>
      <c r="G30" s="32"/>
      <c r="H30" s="32"/>
      <c r="I30" s="32"/>
      <c r="J30" s="66">
        <f>ROUND(J84,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36" t="s">
        <v>42</v>
      </c>
      <c r="J32" s="36" t="s">
        <v>44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45</v>
      </c>
      <c r="E33" s="27" t="s">
        <v>46</v>
      </c>
      <c r="F33" s="95">
        <f>ROUND((SUM(BE84:BE122)),  2)</f>
        <v>0</v>
      </c>
      <c r="G33" s="32"/>
      <c r="H33" s="32"/>
      <c r="I33" s="96">
        <v>0.21</v>
      </c>
      <c r="J33" s="95">
        <f>ROUND(((SUM(BE84:BE122))*I33),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47</v>
      </c>
      <c r="F34" s="95">
        <f>ROUND((SUM(BF84:BF122)),  2)</f>
        <v>0</v>
      </c>
      <c r="G34" s="32"/>
      <c r="H34" s="32"/>
      <c r="I34" s="96">
        <v>0.15</v>
      </c>
      <c r="J34" s="95">
        <f>ROUND(((SUM(BF84:BF122))*I34),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48</v>
      </c>
      <c r="F35" s="95">
        <f>ROUND((SUM(BG84:BG122)),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49</v>
      </c>
      <c r="F36" s="95">
        <f>ROUND((SUM(BH84:BH122)),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50</v>
      </c>
      <c r="F37" s="95">
        <f>ROUND((SUM(BI84:BI122)),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51</v>
      </c>
      <c r="E39" s="55"/>
      <c r="F39" s="55"/>
      <c r="G39" s="99" t="s">
        <v>52</v>
      </c>
      <c r="H39" s="100" t="s">
        <v>53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5" t="str">
        <f>E7</f>
        <v>stavba polní cesty VPC12 v k.ú. Radíč</v>
      </c>
      <c r="F48" s="236"/>
      <c r="G48" s="236"/>
      <c r="H48" s="236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16" t="str">
        <f>E9</f>
        <v>803/21-2-0 - Vedlejší a ostatní rozpočtové náklady</v>
      </c>
      <c r="F50" s="237"/>
      <c r="G50" s="237"/>
      <c r="H50" s="237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4. 8. 2021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>SPÚ ČR PobočkaPříbram</v>
      </c>
      <c r="G54" s="32"/>
      <c r="H54" s="32"/>
      <c r="I54" s="27" t="s">
        <v>35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33</v>
      </c>
      <c r="D55" s="32"/>
      <c r="E55" s="32"/>
      <c r="F55" s="25" t="str">
        <f>IF(E18="","",E18)</f>
        <v>Vyplň údaj</v>
      </c>
      <c r="G55" s="32"/>
      <c r="H55" s="32"/>
      <c r="I55" s="27" t="s">
        <v>38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96</v>
      </c>
      <c r="D57" s="97"/>
      <c r="E57" s="97"/>
      <c r="F57" s="97"/>
      <c r="G57" s="97"/>
      <c r="H57" s="97"/>
      <c r="I57" s="97"/>
      <c r="J57" s="104" t="s">
        <v>97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73</v>
      </c>
      <c r="D59" s="32"/>
      <c r="E59" s="32"/>
      <c r="F59" s="32"/>
      <c r="G59" s="32"/>
      <c r="H59" s="32"/>
      <c r="I59" s="32"/>
      <c r="J59" s="66">
        <f>J84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98</v>
      </c>
    </row>
    <row r="60" spans="1:47" s="9" customFormat="1" ht="24.95" customHeight="1">
      <c r="B60" s="106"/>
      <c r="D60" s="107" t="s">
        <v>99</v>
      </c>
      <c r="E60" s="108"/>
      <c r="F60" s="108"/>
      <c r="G60" s="108"/>
      <c r="H60" s="108"/>
      <c r="I60" s="108"/>
      <c r="J60" s="109">
        <f>J85</f>
        <v>0</v>
      </c>
      <c r="L60" s="106"/>
    </row>
    <row r="61" spans="1:47" s="10" customFormat="1" ht="19.899999999999999" customHeight="1">
      <c r="B61" s="110"/>
      <c r="D61" s="111" t="s">
        <v>100</v>
      </c>
      <c r="E61" s="112"/>
      <c r="F61" s="112"/>
      <c r="G61" s="112"/>
      <c r="H61" s="112"/>
      <c r="I61" s="112"/>
      <c r="J61" s="113">
        <f>J86</f>
        <v>0</v>
      </c>
      <c r="L61" s="110"/>
    </row>
    <row r="62" spans="1:47" s="10" customFormat="1" ht="19.899999999999999" customHeight="1">
      <c r="B62" s="110"/>
      <c r="D62" s="111" t="s">
        <v>101</v>
      </c>
      <c r="E62" s="112"/>
      <c r="F62" s="112"/>
      <c r="G62" s="112"/>
      <c r="H62" s="112"/>
      <c r="I62" s="112"/>
      <c r="J62" s="113">
        <f>J99</f>
        <v>0</v>
      </c>
      <c r="L62" s="110"/>
    </row>
    <row r="63" spans="1:47" s="10" customFormat="1" ht="19.899999999999999" customHeight="1">
      <c r="B63" s="110"/>
      <c r="D63" s="111" t="s">
        <v>102</v>
      </c>
      <c r="E63" s="112"/>
      <c r="F63" s="112"/>
      <c r="G63" s="112"/>
      <c r="H63" s="112"/>
      <c r="I63" s="112"/>
      <c r="J63" s="113">
        <f>J106</f>
        <v>0</v>
      </c>
      <c r="L63" s="110"/>
    </row>
    <row r="64" spans="1:47" s="10" customFormat="1" ht="19.899999999999999" customHeight="1">
      <c r="B64" s="110"/>
      <c r="D64" s="111" t="s">
        <v>103</v>
      </c>
      <c r="E64" s="112"/>
      <c r="F64" s="112"/>
      <c r="G64" s="112"/>
      <c r="H64" s="112"/>
      <c r="I64" s="112"/>
      <c r="J64" s="113">
        <f>J119</f>
        <v>0</v>
      </c>
      <c r="L64" s="110"/>
    </row>
    <row r="65" spans="1:31" s="2" customFormat="1" ht="21.75" customHeight="1">
      <c r="A65" s="32"/>
      <c r="B65" s="33"/>
      <c r="C65" s="32"/>
      <c r="D65" s="32"/>
      <c r="E65" s="32"/>
      <c r="F65" s="32"/>
      <c r="G65" s="32"/>
      <c r="H65" s="32"/>
      <c r="I65" s="32"/>
      <c r="J65" s="32"/>
      <c r="K65" s="32"/>
      <c r="L65" s="8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8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104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2"/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17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2"/>
      <c r="D74" s="32"/>
      <c r="E74" s="235" t="str">
        <f>E7</f>
        <v>stavba polní cesty VPC12 v k.ú. Radíč</v>
      </c>
      <c r="F74" s="236"/>
      <c r="G74" s="236"/>
      <c r="H74" s="236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92</v>
      </c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216" t="str">
        <f>E9</f>
        <v>803/21-2-0 - Vedlejší a ostatní rozpočtové náklady</v>
      </c>
      <c r="F76" s="237"/>
      <c r="G76" s="237"/>
      <c r="H76" s="237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23</v>
      </c>
      <c r="D78" s="32"/>
      <c r="E78" s="32"/>
      <c r="F78" s="25" t="str">
        <f>F12</f>
        <v xml:space="preserve"> </v>
      </c>
      <c r="G78" s="32"/>
      <c r="H78" s="32"/>
      <c r="I78" s="27" t="s">
        <v>25</v>
      </c>
      <c r="J78" s="50" t="str">
        <f>IF(J12="","",J12)</f>
        <v>4. 8. 2021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29</v>
      </c>
      <c r="D80" s="32"/>
      <c r="E80" s="32"/>
      <c r="F80" s="25" t="str">
        <f>E15</f>
        <v>SPÚ ČR PobočkaPříbram</v>
      </c>
      <c r="G80" s="32"/>
      <c r="H80" s="32"/>
      <c r="I80" s="27" t="s">
        <v>35</v>
      </c>
      <c r="J80" s="30" t="str">
        <f>E21</f>
        <v>NDCon s.r.o.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33</v>
      </c>
      <c r="D81" s="32"/>
      <c r="E81" s="32"/>
      <c r="F81" s="25" t="str">
        <f>IF(E18="","",E18)</f>
        <v>Vyplň údaj</v>
      </c>
      <c r="G81" s="32"/>
      <c r="H81" s="32"/>
      <c r="I81" s="27" t="s">
        <v>38</v>
      </c>
      <c r="J81" s="30" t="str">
        <f>E24</f>
        <v>NDCon s.r.o.</v>
      </c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0.35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1" customFormat="1" ht="29.25" customHeight="1">
      <c r="A83" s="114"/>
      <c r="B83" s="115"/>
      <c r="C83" s="116" t="s">
        <v>105</v>
      </c>
      <c r="D83" s="117" t="s">
        <v>60</v>
      </c>
      <c r="E83" s="117" t="s">
        <v>56</v>
      </c>
      <c r="F83" s="117" t="s">
        <v>57</v>
      </c>
      <c r="G83" s="117" t="s">
        <v>106</v>
      </c>
      <c r="H83" s="117" t="s">
        <v>107</v>
      </c>
      <c r="I83" s="117" t="s">
        <v>108</v>
      </c>
      <c r="J83" s="117" t="s">
        <v>97</v>
      </c>
      <c r="K83" s="118" t="s">
        <v>109</v>
      </c>
      <c r="L83" s="119"/>
      <c r="M83" s="57" t="s">
        <v>3</v>
      </c>
      <c r="N83" s="58" t="s">
        <v>45</v>
      </c>
      <c r="O83" s="58" t="s">
        <v>110</v>
      </c>
      <c r="P83" s="58" t="s">
        <v>111</v>
      </c>
      <c r="Q83" s="58" t="s">
        <v>112</v>
      </c>
      <c r="R83" s="58" t="s">
        <v>113</v>
      </c>
      <c r="S83" s="58" t="s">
        <v>114</v>
      </c>
      <c r="T83" s="59" t="s">
        <v>115</v>
      </c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</row>
    <row r="84" spans="1:65" s="2" customFormat="1" ht="22.9" customHeight="1">
      <c r="A84" s="32"/>
      <c r="B84" s="33"/>
      <c r="C84" s="64" t="s">
        <v>116</v>
      </c>
      <c r="D84" s="32"/>
      <c r="E84" s="32"/>
      <c r="F84" s="32"/>
      <c r="G84" s="32"/>
      <c r="H84" s="32"/>
      <c r="I84" s="32"/>
      <c r="J84" s="120">
        <f>BK84</f>
        <v>0</v>
      </c>
      <c r="K84" s="32"/>
      <c r="L84" s="33"/>
      <c r="M84" s="60"/>
      <c r="N84" s="51"/>
      <c r="O84" s="61"/>
      <c r="P84" s="121">
        <f>P85</f>
        <v>0</v>
      </c>
      <c r="Q84" s="61"/>
      <c r="R84" s="121">
        <f>R85</f>
        <v>0</v>
      </c>
      <c r="S84" s="61"/>
      <c r="T84" s="122">
        <f>T85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7" t="s">
        <v>74</v>
      </c>
      <c r="AU84" s="17" t="s">
        <v>98</v>
      </c>
      <c r="BK84" s="123">
        <f>BK85</f>
        <v>0</v>
      </c>
    </row>
    <row r="85" spans="1:65" s="12" customFormat="1" ht="25.9" customHeight="1">
      <c r="B85" s="124"/>
      <c r="D85" s="125" t="s">
        <v>74</v>
      </c>
      <c r="E85" s="126" t="s">
        <v>117</v>
      </c>
      <c r="F85" s="126" t="s">
        <v>118</v>
      </c>
      <c r="I85" s="127"/>
      <c r="J85" s="128">
        <f>BK85</f>
        <v>0</v>
      </c>
      <c r="L85" s="124"/>
      <c r="M85" s="129"/>
      <c r="N85" s="130"/>
      <c r="O85" s="130"/>
      <c r="P85" s="131">
        <f>P86+P99+P106+P119</f>
        <v>0</v>
      </c>
      <c r="Q85" s="130"/>
      <c r="R85" s="131">
        <f>R86+R99+R106+R119</f>
        <v>0</v>
      </c>
      <c r="S85" s="130"/>
      <c r="T85" s="132">
        <f>T86+T99+T106+T119</f>
        <v>0</v>
      </c>
      <c r="AR85" s="125" t="s">
        <v>119</v>
      </c>
      <c r="AT85" s="133" t="s">
        <v>74</v>
      </c>
      <c r="AU85" s="133" t="s">
        <v>75</v>
      </c>
      <c r="AY85" s="125" t="s">
        <v>120</v>
      </c>
      <c r="BK85" s="134">
        <f>BK86+BK99+BK106+BK119</f>
        <v>0</v>
      </c>
    </row>
    <row r="86" spans="1:65" s="12" customFormat="1" ht="22.9" customHeight="1">
      <c r="B86" s="124"/>
      <c r="D86" s="125" t="s">
        <v>74</v>
      </c>
      <c r="E86" s="135" t="s">
        <v>121</v>
      </c>
      <c r="F86" s="135" t="s">
        <v>122</v>
      </c>
      <c r="I86" s="127"/>
      <c r="J86" s="136">
        <f>BK86</f>
        <v>0</v>
      </c>
      <c r="L86" s="124"/>
      <c r="M86" s="129"/>
      <c r="N86" s="130"/>
      <c r="O86" s="130"/>
      <c r="P86" s="131">
        <f>SUM(P87:P98)</f>
        <v>0</v>
      </c>
      <c r="Q86" s="130"/>
      <c r="R86" s="131">
        <f>SUM(R87:R98)</f>
        <v>0</v>
      </c>
      <c r="S86" s="130"/>
      <c r="T86" s="132">
        <f>SUM(T87:T98)</f>
        <v>0</v>
      </c>
      <c r="AR86" s="125" t="s">
        <v>119</v>
      </c>
      <c r="AT86" s="133" t="s">
        <v>74</v>
      </c>
      <c r="AU86" s="133" t="s">
        <v>22</v>
      </c>
      <c r="AY86" s="125" t="s">
        <v>120</v>
      </c>
      <c r="BK86" s="134">
        <f>SUM(BK87:BK98)</f>
        <v>0</v>
      </c>
    </row>
    <row r="87" spans="1:65" s="2" customFormat="1" ht="16.5" customHeight="1">
      <c r="A87" s="32"/>
      <c r="B87" s="137"/>
      <c r="C87" s="138" t="s">
        <v>22</v>
      </c>
      <c r="D87" s="138" t="s">
        <v>123</v>
      </c>
      <c r="E87" s="139" t="s">
        <v>124</v>
      </c>
      <c r="F87" s="140" t="s">
        <v>125</v>
      </c>
      <c r="G87" s="141" t="s">
        <v>126</v>
      </c>
      <c r="H87" s="142">
        <v>1</v>
      </c>
      <c r="I87" s="143"/>
      <c r="J87" s="144">
        <f>ROUND(I87*H87,2)</f>
        <v>0</v>
      </c>
      <c r="K87" s="140" t="s">
        <v>127</v>
      </c>
      <c r="L87" s="33"/>
      <c r="M87" s="145" t="s">
        <v>3</v>
      </c>
      <c r="N87" s="146" t="s">
        <v>46</v>
      </c>
      <c r="O87" s="53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49" t="s">
        <v>128</v>
      </c>
      <c r="AT87" s="149" t="s">
        <v>123</v>
      </c>
      <c r="AU87" s="149" t="s">
        <v>84</v>
      </c>
      <c r="AY87" s="17" t="s">
        <v>120</v>
      </c>
      <c r="BE87" s="150">
        <f>IF(N87="základní",J87,0)</f>
        <v>0</v>
      </c>
      <c r="BF87" s="150">
        <f>IF(N87="snížená",J87,0)</f>
        <v>0</v>
      </c>
      <c r="BG87" s="150">
        <f>IF(N87="zákl. přenesená",J87,0)</f>
        <v>0</v>
      </c>
      <c r="BH87" s="150">
        <f>IF(N87="sníž. přenesená",J87,0)</f>
        <v>0</v>
      </c>
      <c r="BI87" s="150">
        <f>IF(N87="nulová",J87,0)</f>
        <v>0</v>
      </c>
      <c r="BJ87" s="17" t="s">
        <v>22</v>
      </c>
      <c r="BK87" s="150">
        <f>ROUND(I87*H87,2)</f>
        <v>0</v>
      </c>
      <c r="BL87" s="17" t="s">
        <v>128</v>
      </c>
      <c r="BM87" s="149" t="s">
        <v>129</v>
      </c>
    </row>
    <row r="88" spans="1:65" s="2" customFormat="1" ht="11.25">
      <c r="A88" s="32"/>
      <c r="B88" s="33"/>
      <c r="C88" s="32"/>
      <c r="D88" s="151" t="s">
        <v>130</v>
      </c>
      <c r="E88" s="32"/>
      <c r="F88" s="152" t="s">
        <v>125</v>
      </c>
      <c r="G88" s="32"/>
      <c r="H88" s="32"/>
      <c r="I88" s="153"/>
      <c r="J88" s="32"/>
      <c r="K88" s="32"/>
      <c r="L88" s="33"/>
      <c r="M88" s="154"/>
      <c r="N88" s="155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130</v>
      </c>
      <c r="AU88" s="17" t="s">
        <v>84</v>
      </c>
    </row>
    <row r="89" spans="1:65" s="2" customFormat="1" ht="11.25">
      <c r="A89" s="32"/>
      <c r="B89" s="33"/>
      <c r="C89" s="32"/>
      <c r="D89" s="156" t="s">
        <v>131</v>
      </c>
      <c r="E89" s="32"/>
      <c r="F89" s="157" t="s">
        <v>132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131</v>
      </c>
      <c r="AU89" s="17" t="s">
        <v>84</v>
      </c>
    </row>
    <row r="90" spans="1:65" s="2" customFormat="1" ht="19.5">
      <c r="A90" s="32"/>
      <c r="B90" s="33"/>
      <c r="C90" s="32"/>
      <c r="D90" s="151" t="s">
        <v>133</v>
      </c>
      <c r="E90" s="32"/>
      <c r="F90" s="158" t="s">
        <v>134</v>
      </c>
      <c r="G90" s="32"/>
      <c r="H90" s="32"/>
      <c r="I90" s="153"/>
      <c r="J90" s="32"/>
      <c r="K90" s="32"/>
      <c r="L90" s="33"/>
      <c r="M90" s="154"/>
      <c r="N90" s="155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133</v>
      </c>
      <c r="AU90" s="17" t="s">
        <v>84</v>
      </c>
    </row>
    <row r="91" spans="1:65" s="2" customFormat="1" ht="16.5" customHeight="1">
      <c r="A91" s="32"/>
      <c r="B91" s="137"/>
      <c r="C91" s="138" t="s">
        <v>84</v>
      </c>
      <c r="D91" s="138" t="s">
        <v>123</v>
      </c>
      <c r="E91" s="139" t="s">
        <v>135</v>
      </c>
      <c r="F91" s="140" t="s">
        <v>136</v>
      </c>
      <c r="G91" s="141" t="s">
        <v>126</v>
      </c>
      <c r="H91" s="142">
        <v>1</v>
      </c>
      <c r="I91" s="143"/>
      <c r="J91" s="144">
        <f>ROUND(I91*H91,2)</f>
        <v>0</v>
      </c>
      <c r="K91" s="140" t="s">
        <v>127</v>
      </c>
      <c r="L91" s="33"/>
      <c r="M91" s="145" t="s">
        <v>3</v>
      </c>
      <c r="N91" s="146" t="s">
        <v>46</v>
      </c>
      <c r="O91" s="53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49" t="s">
        <v>128</v>
      </c>
      <c r="AT91" s="149" t="s">
        <v>123</v>
      </c>
      <c r="AU91" s="149" t="s">
        <v>84</v>
      </c>
      <c r="AY91" s="17" t="s">
        <v>120</v>
      </c>
      <c r="BE91" s="150">
        <f>IF(N91="základní",J91,0)</f>
        <v>0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7" t="s">
        <v>22</v>
      </c>
      <c r="BK91" s="150">
        <f>ROUND(I91*H91,2)</f>
        <v>0</v>
      </c>
      <c r="BL91" s="17" t="s">
        <v>128</v>
      </c>
      <c r="BM91" s="149" t="s">
        <v>137</v>
      </c>
    </row>
    <row r="92" spans="1:65" s="2" customFormat="1" ht="11.25">
      <c r="A92" s="32"/>
      <c r="B92" s="33"/>
      <c r="C92" s="32"/>
      <c r="D92" s="151" t="s">
        <v>130</v>
      </c>
      <c r="E92" s="32"/>
      <c r="F92" s="152" t="s">
        <v>136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130</v>
      </c>
      <c r="AU92" s="17" t="s">
        <v>84</v>
      </c>
    </row>
    <row r="93" spans="1:65" s="2" customFormat="1" ht="11.25">
      <c r="A93" s="32"/>
      <c r="B93" s="33"/>
      <c r="C93" s="32"/>
      <c r="D93" s="156" t="s">
        <v>131</v>
      </c>
      <c r="E93" s="32"/>
      <c r="F93" s="157" t="s">
        <v>138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131</v>
      </c>
      <c r="AU93" s="17" t="s">
        <v>84</v>
      </c>
    </row>
    <row r="94" spans="1:65" s="2" customFormat="1" ht="19.5">
      <c r="A94" s="32"/>
      <c r="B94" s="33"/>
      <c r="C94" s="32"/>
      <c r="D94" s="151" t="s">
        <v>133</v>
      </c>
      <c r="E94" s="32"/>
      <c r="F94" s="158" t="s">
        <v>139</v>
      </c>
      <c r="G94" s="32"/>
      <c r="H94" s="32"/>
      <c r="I94" s="153"/>
      <c r="J94" s="32"/>
      <c r="K94" s="32"/>
      <c r="L94" s="33"/>
      <c r="M94" s="154"/>
      <c r="N94" s="155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133</v>
      </c>
      <c r="AU94" s="17" t="s">
        <v>84</v>
      </c>
    </row>
    <row r="95" spans="1:65" s="2" customFormat="1" ht="16.5" customHeight="1">
      <c r="A95" s="32"/>
      <c r="B95" s="137"/>
      <c r="C95" s="138" t="s">
        <v>140</v>
      </c>
      <c r="D95" s="138" t="s">
        <v>123</v>
      </c>
      <c r="E95" s="139" t="s">
        <v>141</v>
      </c>
      <c r="F95" s="140" t="s">
        <v>142</v>
      </c>
      <c r="G95" s="141" t="s">
        <v>126</v>
      </c>
      <c r="H95" s="142">
        <v>1</v>
      </c>
      <c r="I95" s="143"/>
      <c r="J95" s="144">
        <f>ROUND(I95*H95,2)</f>
        <v>0</v>
      </c>
      <c r="K95" s="140" t="s">
        <v>127</v>
      </c>
      <c r="L95" s="33"/>
      <c r="M95" s="145" t="s">
        <v>3</v>
      </c>
      <c r="N95" s="146" t="s">
        <v>46</v>
      </c>
      <c r="O95" s="53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49" t="s">
        <v>128</v>
      </c>
      <c r="AT95" s="149" t="s">
        <v>123</v>
      </c>
      <c r="AU95" s="149" t="s">
        <v>84</v>
      </c>
      <c r="AY95" s="17" t="s">
        <v>120</v>
      </c>
      <c r="BE95" s="150">
        <f>IF(N95="základní",J95,0)</f>
        <v>0</v>
      </c>
      <c r="BF95" s="150">
        <f>IF(N95="snížená",J95,0)</f>
        <v>0</v>
      </c>
      <c r="BG95" s="150">
        <f>IF(N95="zákl. přenesená",J95,0)</f>
        <v>0</v>
      </c>
      <c r="BH95" s="150">
        <f>IF(N95="sníž. přenesená",J95,0)</f>
        <v>0</v>
      </c>
      <c r="BI95" s="150">
        <f>IF(N95="nulová",J95,0)</f>
        <v>0</v>
      </c>
      <c r="BJ95" s="17" t="s">
        <v>22</v>
      </c>
      <c r="BK95" s="150">
        <f>ROUND(I95*H95,2)</f>
        <v>0</v>
      </c>
      <c r="BL95" s="17" t="s">
        <v>128</v>
      </c>
      <c r="BM95" s="149" t="s">
        <v>143</v>
      </c>
    </row>
    <row r="96" spans="1:65" s="2" customFormat="1" ht="11.25">
      <c r="A96" s="32"/>
      <c r="B96" s="33"/>
      <c r="C96" s="32"/>
      <c r="D96" s="151" t="s">
        <v>130</v>
      </c>
      <c r="E96" s="32"/>
      <c r="F96" s="152" t="s">
        <v>142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130</v>
      </c>
      <c r="AU96" s="17" t="s">
        <v>84</v>
      </c>
    </row>
    <row r="97" spans="1:65" s="2" customFormat="1" ht="11.25">
      <c r="A97" s="32"/>
      <c r="B97" s="33"/>
      <c r="C97" s="32"/>
      <c r="D97" s="156" t="s">
        <v>131</v>
      </c>
      <c r="E97" s="32"/>
      <c r="F97" s="157" t="s">
        <v>144</v>
      </c>
      <c r="G97" s="32"/>
      <c r="H97" s="32"/>
      <c r="I97" s="153"/>
      <c r="J97" s="32"/>
      <c r="K97" s="32"/>
      <c r="L97" s="33"/>
      <c r="M97" s="154"/>
      <c r="N97" s="155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131</v>
      </c>
      <c r="AU97" s="17" t="s">
        <v>84</v>
      </c>
    </row>
    <row r="98" spans="1:65" s="2" customFormat="1" ht="29.25">
      <c r="A98" s="32"/>
      <c r="B98" s="33"/>
      <c r="C98" s="32"/>
      <c r="D98" s="151" t="s">
        <v>133</v>
      </c>
      <c r="E98" s="32"/>
      <c r="F98" s="158" t="s">
        <v>145</v>
      </c>
      <c r="G98" s="32"/>
      <c r="H98" s="32"/>
      <c r="I98" s="153"/>
      <c r="J98" s="32"/>
      <c r="K98" s="32"/>
      <c r="L98" s="33"/>
      <c r="M98" s="154"/>
      <c r="N98" s="155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133</v>
      </c>
      <c r="AU98" s="17" t="s">
        <v>84</v>
      </c>
    </row>
    <row r="99" spans="1:65" s="12" customFormat="1" ht="22.9" customHeight="1">
      <c r="B99" s="124"/>
      <c r="D99" s="125" t="s">
        <v>74</v>
      </c>
      <c r="E99" s="135" t="s">
        <v>146</v>
      </c>
      <c r="F99" s="135" t="s">
        <v>147</v>
      </c>
      <c r="I99" s="127"/>
      <c r="J99" s="136">
        <f>BK99</f>
        <v>0</v>
      </c>
      <c r="L99" s="124"/>
      <c r="M99" s="129"/>
      <c r="N99" s="130"/>
      <c r="O99" s="130"/>
      <c r="P99" s="131">
        <f>SUM(P100:P105)</f>
        <v>0</v>
      </c>
      <c r="Q99" s="130"/>
      <c r="R99" s="131">
        <f>SUM(R100:R105)</f>
        <v>0</v>
      </c>
      <c r="S99" s="130"/>
      <c r="T99" s="132">
        <f>SUM(T100:T105)</f>
        <v>0</v>
      </c>
      <c r="AR99" s="125" t="s">
        <v>119</v>
      </c>
      <c r="AT99" s="133" t="s">
        <v>74</v>
      </c>
      <c r="AU99" s="133" t="s">
        <v>22</v>
      </c>
      <c r="AY99" s="125" t="s">
        <v>120</v>
      </c>
      <c r="BK99" s="134">
        <f>SUM(BK100:BK105)</f>
        <v>0</v>
      </c>
    </row>
    <row r="100" spans="1:65" s="2" customFormat="1" ht="16.5" customHeight="1">
      <c r="A100" s="32"/>
      <c r="B100" s="137"/>
      <c r="C100" s="138" t="s">
        <v>148</v>
      </c>
      <c r="D100" s="138" t="s">
        <v>123</v>
      </c>
      <c r="E100" s="139" t="s">
        <v>149</v>
      </c>
      <c r="F100" s="140" t="s">
        <v>147</v>
      </c>
      <c r="G100" s="141" t="s">
        <v>126</v>
      </c>
      <c r="H100" s="142">
        <v>1</v>
      </c>
      <c r="I100" s="143"/>
      <c r="J100" s="144">
        <f>ROUND(I100*H100,2)</f>
        <v>0</v>
      </c>
      <c r="K100" s="140" t="s">
        <v>127</v>
      </c>
      <c r="L100" s="33"/>
      <c r="M100" s="145" t="s">
        <v>3</v>
      </c>
      <c r="N100" s="146" t="s">
        <v>46</v>
      </c>
      <c r="O100" s="53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49" t="s">
        <v>128</v>
      </c>
      <c r="AT100" s="149" t="s">
        <v>123</v>
      </c>
      <c r="AU100" s="149" t="s">
        <v>84</v>
      </c>
      <c r="AY100" s="17" t="s">
        <v>120</v>
      </c>
      <c r="BE100" s="150">
        <f>IF(N100="základní",J100,0)</f>
        <v>0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7" t="s">
        <v>22</v>
      </c>
      <c r="BK100" s="150">
        <f>ROUND(I100*H100,2)</f>
        <v>0</v>
      </c>
      <c r="BL100" s="17" t="s">
        <v>128</v>
      </c>
      <c r="BM100" s="149" t="s">
        <v>150</v>
      </c>
    </row>
    <row r="101" spans="1:65" s="2" customFormat="1" ht="11.25">
      <c r="A101" s="32"/>
      <c r="B101" s="33"/>
      <c r="C101" s="32"/>
      <c r="D101" s="151" t="s">
        <v>130</v>
      </c>
      <c r="E101" s="32"/>
      <c r="F101" s="152" t="s">
        <v>147</v>
      </c>
      <c r="G101" s="32"/>
      <c r="H101" s="32"/>
      <c r="I101" s="153"/>
      <c r="J101" s="32"/>
      <c r="K101" s="32"/>
      <c r="L101" s="33"/>
      <c r="M101" s="154"/>
      <c r="N101" s="155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130</v>
      </c>
      <c r="AU101" s="17" t="s">
        <v>84</v>
      </c>
    </row>
    <row r="102" spans="1:65" s="2" customFormat="1" ht="11.25">
      <c r="A102" s="32"/>
      <c r="B102" s="33"/>
      <c r="C102" s="32"/>
      <c r="D102" s="156" t="s">
        <v>131</v>
      </c>
      <c r="E102" s="32"/>
      <c r="F102" s="157" t="s">
        <v>151</v>
      </c>
      <c r="G102" s="32"/>
      <c r="H102" s="32"/>
      <c r="I102" s="153"/>
      <c r="J102" s="32"/>
      <c r="K102" s="32"/>
      <c r="L102" s="33"/>
      <c r="M102" s="154"/>
      <c r="N102" s="155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131</v>
      </c>
      <c r="AU102" s="17" t="s">
        <v>84</v>
      </c>
    </row>
    <row r="103" spans="1:65" s="2" customFormat="1" ht="16.5" customHeight="1">
      <c r="A103" s="32"/>
      <c r="B103" s="137"/>
      <c r="C103" s="138" t="s">
        <v>119</v>
      </c>
      <c r="D103" s="138" t="s">
        <v>123</v>
      </c>
      <c r="E103" s="139" t="s">
        <v>152</v>
      </c>
      <c r="F103" s="140" t="s">
        <v>153</v>
      </c>
      <c r="G103" s="141" t="s">
        <v>126</v>
      </c>
      <c r="H103" s="142">
        <v>1</v>
      </c>
      <c r="I103" s="143"/>
      <c r="J103" s="144">
        <f>ROUND(I103*H103,2)</f>
        <v>0</v>
      </c>
      <c r="K103" s="140" t="s">
        <v>3</v>
      </c>
      <c r="L103" s="33"/>
      <c r="M103" s="145" t="s">
        <v>3</v>
      </c>
      <c r="N103" s="146" t="s">
        <v>46</v>
      </c>
      <c r="O103" s="53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9" t="s">
        <v>128</v>
      </c>
      <c r="AT103" s="149" t="s">
        <v>123</v>
      </c>
      <c r="AU103" s="149" t="s">
        <v>84</v>
      </c>
      <c r="AY103" s="17" t="s">
        <v>120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7" t="s">
        <v>22</v>
      </c>
      <c r="BK103" s="150">
        <f>ROUND(I103*H103,2)</f>
        <v>0</v>
      </c>
      <c r="BL103" s="17" t="s">
        <v>128</v>
      </c>
      <c r="BM103" s="149" t="s">
        <v>154</v>
      </c>
    </row>
    <row r="104" spans="1:65" s="2" customFormat="1" ht="11.25">
      <c r="A104" s="32"/>
      <c r="B104" s="33"/>
      <c r="C104" s="32"/>
      <c r="D104" s="151" t="s">
        <v>130</v>
      </c>
      <c r="E104" s="32"/>
      <c r="F104" s="152" t="s">
        <v>155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130</v>
      </c>
      <c r="AU104" s="17" t="s">
        <v>84</v>
      </c>
    </row>
    <row r="105" spans="1:65" s="2" customFormat="1" ht="19.5">
      <c r="A105" s="32"/>
      <c r="B105" s="33"/>
      <c r="C105" s="32"/>
      <c r="D105" s="151" t="s">
        <v>133</v>
      </c>
      <c r="E105" s="32"/>
      <c r="F105" s="158" t="s">
        <v>156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133</v>
      </c>
      <c r="AU105" s="17" t="s">
        <v>84</v>
      </c>
    </row>
    <row r="106" spans="1:65" s="12" customFormat="1" ht="22.9" customHeight="1">
      <c r="B106" s="124"/>
      <c r="D106" s="125" t="s">
        <v>74</v>
      </c>
      <c r="E106" s="135" t="s">
        <v>157</v>
      </c>
      <c r="F106" s="135" t="s">
        <v>158</v>
      </c>
      <c r="I106" s="127"/>
      <c r="J106" s="136">
        <f>BK106</f>
        <v>0</v>
      </c>
      <c r="L106" s="124"/>
      <c r="M106" s="129"/>
      <c r="N106" s="130"/>
      <c r="O106" s="130"/>
      <c r="P106" s="131">
        <f>SUM(P107:P118)</f>
        <v>0</v>
      </c>
      <c r="Q106" s="130"/>
      <c r="R106" s="131">
        <f>SUM(R107:R118)</f>
        <v>0</v>
      </c>
      <c r="S106" s="130"/>
      <c r="T106" s="132">
        <f>SUM(T107:T118)</f>
        <v>0</v>
      </c>
      <c r="AR106" s="125" t="s">
        <v>119</v>
      </c>
      <c r="AT106" s="133" t="s">
        <v>74</v>
      </c>
      <c r="AU106" s="133" t="s">
        <v>22</v>
      </c>
      <c r="AY106" s="125" t="s">
        <v>120</v>
      </c>
      <c r="BK106" s="134">
        <f>SUM(BK107:BK118)</f>
        <v>0</v>
      </c>
    </row>
    <row r="107" spans="1:65" s="2" customFormat="1" ht="16.5" customHeight="1">
      <c r="A107" s="32"/>
      <c r="B107" s="137"/>
      <c r="C107" s="138" t="s">
        <v>159</v>
      </c>
      <c r="D107" s="138" t="s">
        <v>123</v>
      </c>
      <c r="E107" s="139" t="s">
        <v>160</v>
      </c>
      <c r="F107" s="140" t="s">
        <v>161</v>
      </c>
      <c r="G107" s="141" t="s">
        <v>126</v>
      </c>
      <c r="H107" s="142">
        <v>1</v>
      </c>
      <c r="I107" s="143"/>
      <c r="J107" s="144">
        <f>ROUND(I107*H107,2)</f>
        <v>0</v>
      </c>
      <c r="K107" s="140" t="s">
        <v>127</v>
      </c>
      <c r="L107" s="33"/>
      <c r="M107" s="145" t="s">
        <v>3</v>
      </c>
      <c r="N107" s="146" t="s">
        <v>46</v>
      </c>
      <c r="O107" s="53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9" t="s">
        <v>128</v>
      </c>
      <c r="AT107" s="149" t="s">
        <v>123</v>
      </c>
      <c r="AU107" s="149" t="s">
        <v>84</v>
      </c>
      <c r="AY107" s="17" t="s">
        <v>120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7" t="s">
        <v>22</v>
      </c>
      <c r="BK107" s="150">
        <f>ROUND(I107*H107,2)</f>
        <v>0</v>
      </c>
      <c r="BL107" s="17" t="s">
        <v>128</v>
      </c>
      <c r="BM107" s="149" t="s">
        <v>162</v>
      </c>
    </row>
    <row r="108" spans="1:65" s="2" customFormat="1" ht="11.25">
      <c r="A108" s="32"/>
      <c r="B108" s="33"/>
      <c r="C108" s="32"/>
      <c r="D108" s="151" t="s">
        <v>130</v>
      </c>
      <c r="E108" s="32"/>
      <c r="F108" s="152" t="s">
        <v>161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130</v>
      </c>
      <c r="AU108" s="17" t="s">
        <v>84</v>
      </c>
    </row>
    <row r="109" spans="1:65" s="2" customFormat="1" ht="11.25">
      <c r="A109" s="32"/>
      <c r="B109" s="33"/>
      <c r="C109" s="32"/>
      <c r="D109" s="156" t="s">
        <v>131</v>
      </c>
      <c r="E109" s="32"/>
      <c r="F109" s="157" t="s">
        <v>163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131</v>
      </c>
      <c r="AU109" s="17" t="s">
        <v>84</v>
      </c>
    </row>
    <row r="110" spans="1:65" s="2" customFormat="1" ht="19.5">
      <c r="A110" s="32"/>
      <c r="B110" s="33"/>
      <c r="C110" s="32"/>
      <c r="D110" s="151" t="s">
        <v>133</v>
      </c>
      <c r="E110" s="32"/>
      <c r="F110" s="158" t="s">
        <v>164</v>
      </c>
      <c r="G110" s="32"/>
      <c r="H110" s="32"/>
      <c r="I110" s="153"/>
      <c r="J110" s="32"/>
      <c r="K110" s="32"/>
      <c r="L110" s="33"/>
      <c r="M110" s="154"/>
      <c r="N110" s="155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133</v>
      </c>
      <c r="AU110" s="17" t="s">
        <v>84</v>
      </c>
    </row>
    <row r="111" spans="1:65" s="2" customFormat="1" ht="16.5" customHeight="1">
      <c r="A111" s="32"/>
      <c r="B111" s="137"/>
      <c r="C111" s="138" t="s">
        <v>165</v>
      </c>
      <c r="D111" s="138" t="s">
        <v>123</v>
      </c>
      <c r="E111" s="139" t="s">
        <v>166</v>
      </c>
      <c r="F111" s="140" t="s">
        <v>167</v>
      </c>
      <c r="G111" s="141" t="s">
        <v>168</v>
      </c>
      <c r="H111" s="142">
        <v>4</v>
      </c>
      <c r="I111" s="143"/>
      <c r="J111" s="144">
        <f>ROUND(I111*H111,2)</f>
        <v>0</v>
      </c>
      <c r="K111" s="140" t="s">
        <v>127</v>
      </c>
      <c r="L111" s="33"/>
      <c r="M111" s="145" t="s">
        <v>3</v>
      </c>
      <c r="N111" s="146" t="s">
        <v>46</v>
      </c>
      <c r="O111" s="53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9" t="s">
        <v>128</v>
      </c>
      <c r="AT111" s="149" t="s">
        <v>123</v>
      </c>
      <c r="AU111" s="149" t="s">
        <v>84</v>
      </c>
      <c r="AY111" s="17" t="s">
        <v>120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7" t="s">
        <v>22</v>
      </c>
      <c r="BK111" s="150">
        <f>ROUND(I111*H111,2)</f>
        <v>0</v>
      </c>
      <c r="BL111" s="17" t="s">
        <v>128</v>
      </c>
      <c r="BM111" s="149" t="s">
        <v>169</v>
      </c>
    </row>
    <row r="112" spans="1:65" s="2" customFormat="1" ht="11.25">
      <c r="A112" s="32"/>
      <c r="B112" s="33"/>
      <c r="C112" s="32"/>
      <c r="D112" s="151" t="s">
        <v>130</v>
      </c>
      <c r="E112" s="32"/>
      <c r="F112" s="152" t="s">
        <v>167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130</v>
      </c>
      <c r="AU112" s="17" t="s">
        <v>84</v>
      </c>
    </row>
    <row r="113" spans="1:65" s="2" customFormat="1" ht="11.25">
      <c r="A113" s="32"/>
      <c r="B113" s="33"/>
      <c r="C113" s="32"/>
      <c r="D113" s="156" t="s">
        <v>131</v>
      </c>
      <c r="E113" s="32"/>
      <c r="F113" s="157" t="s">
        <v>170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131</v>
      </c>
      <c r="AU113" s="17" t="s">
        <v>84</v>
      </c>
    </row>
    <row r="114" spans="1:65" s="2" customFormat="1" ht="19.5">
      <c r="A114" s="32"/>
      <c r="B114" s="33"/>
      <c r="C114" s="32"/>
      <c r="D114" s="151" t="s">
        <v>133</v>
      </c>
      <c r="E114" s="32"/>
      <c r="F114" s="158" t="s">
        <v>171</v>
      </c>
      <c r="G114" s="32"/>
      <c r="H114" s="32"/>
      <c r="I114" s="153"/>
      <c r="J114" s="32"/>
      <c r="K114" s="32"/>
      <c r="L114" s="33"/>
      <c r="M114" s="154"/>
      <c r="N114" s="155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133</v>
      </c>
      <c r="AU114" s="17" t="s">
        <v>84</v>
      </c>
    </row>
    <row r="115" spans="1:65" s="2" customFormat="1" ht="16.5" customHeight="1">
      <c r="A115" s="32"/>
      <c r="B115" s="137"/>
      <c r="C115" s="138" t="s">
        <v>172</v>
      </c>
      <c r="D115" s="138" t="s">
        <v>123</v>
      </c>
      <c r="E115" s="139" t="s">
        <v>173</v>
      </c>
      <c r="F115" s="140" t="s">
        <v>174</v>
      </c>
      <c r="G115" s="141" t="s">
        <v>126</v>
      </c>
      <c r="H115" s="142">
        <v>1</v>
      </c>
      <c r="I115" s="143"/>
      <c r="J115" s="144">
        <f>ROUND(I115*H115,2)</f>
        <v>0</v>
      </c>
      <c r="K115" s="140" t="s">
        <v>127</v>
      </c>
      <c r="L115" s="33"/>
      <c r="M115" s="145" t="s">
        <v>3</v>
      </c>
      <c r="N115" s="146" t="s">
        <v>46</v>
      </c>
      <c r="O115" s="53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128</v>
      </c>
      <c r="AT115" s="149" t="s">
        <v>123</v>
      </c>
      <c r="AU115" s="149" t="s">
        <v>84</v>
      </c>
      <c r="AY115" s="17" t="s">
        <v>120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128</v>
      </c>
      <c r="BM115" s="149" t="s">
        <v>175</v>
      </c>
    </row>
    <row r="116" spans="1:65" s="2" customFormat="1" ht="11.25">
      <c r="A116" s="32"/>
      <c r="B116" s="33"/>
      <c r="C116" s="32"/>
      <c r="D116" s="151" t="s">
        <v>130</v>
      </c>
      <c r="E116" s="32"/>
      <c r="F116" s="152" t="s">
        <v>174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130</v>
      </c>
      <c r="AU116" s="17" t="s">
        <v>84</v>
      </c>
    </row>
    <row r="117" spans="1:65" s="2" customFormat="1" ht="11.25">
      <c r="A117" s="32"/>
      <c r="B117" s="33"/>
      <c r="C117" s="32"/>
      <c r="D117" s="156" t="s">
        <v>131</v>
      </c>
      <c r="E117" s="32"/>
      <c r="F117" s="157" t="s">
        <v>176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131</v>
      </c>
      <c r="AU117" s="17" t="s">
        <v>84</v>
      </c>
    </row>
    <row r="118" spans="1:65" s="2" customFormat="1" ht="19.5">
      <c r="A118" s="32"/>
      <c r="B118" s="33"/>
      <c r="C118" s="32"/>
      <c r="D118" s="151" t="s">
        <v>133</v>
      </c>
      <c r="E118" s="32"/>
      <c r="F118" s="158" t="s">
        <v>177</v>
      </c>
      <c r="G118" s="32"/>
      <c r="H118" s="32"/>
      <c r="I118" s="153"/>
      <c r="J118" s="32"/>
      <c r="K118" s="32"/>
      <c r="L118" s="33"/>
      <c r="M118" s="154"/>
      <c r="N118" s="155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133</v>
      </c>
      <c r="AU118" s="17" t="s">
        <v>84</v>
      </c>
    </row>
    <row r="119" spans="1:65" s="12" customFormat="1" ht="22.9" customHeight="1">
      <c r="B119" s="124"/>
      <c r="D119" s="125" t="s">
        <v>74</v>
      </c>
      <c r="E119" s="135" t="s">
        <v>178</v>
      </c>
      <c r="F119" s="135" t="s">
        <v>179</v>
      </c>
      <c r="I119" s="127"/>
      <c r="J119" s="136">
        <f>BK119</f>
        <v>0</v>
      </c>
      <c r="L119" s="124"/>
      <c r="M119" s="129"/>
      <c r="N119" s="130"/>
      <c r="O119" s="130"/>
      <c r="P119" s="131">
        <f>SUM(P120:P122)</f>
        <v>0</v>
      </c>
      <c r="Q119" s="130"/>
      <c r="R119" s="131">
        <f>SUM(R120:R122)</f>
        <v>0</v>
      </c>
      <c r="S119" s="130"/>
      <c r="T119" s="132">
        <f>SUM(T120:T122)</f>
        <v>0</v>
      </c>
      <c r="AR119" s="125" t="s">
        <v>119</v>
      </c>
      <c r="AT119" s="133" t="s">
        <v>74</v>
      </c>
      <c r="AU119" s="133" t="s">
        <v>22</v>
      </c>
      <c r="AY119" s="125" t="s">
        <v>120</v>
      </c>
      <c r="BK119" s="134">
        <f>SUM(BK120:BK122)</f>
        <v>0</v>
      </c>
    </row>
    <row r="120" spans="1:65" s="2" customFormat="1" ht="16.5" customHeight="1">
      <c r="A120" s="32"/>
      <c r="B120" s="137"/>
      <c r="C120" s="138" t="s">
        <v>180</v>
      </c>
      <c r="D120" s="138" t="s">
        <v>123</v>
      </c>
      <c r="E120" s="139" t="s">
        <v>181</v>
      </c>
      <c r="F120" s="140" t="s">
        <v>182</v>
      </c>
      <c r="G120" s="141" t="s">
        <v>183</v>
      </c>
      <c r="H120" s="142">
        <v>1</v>
      </c>
      <c r="I120" s="143"/>
      <c r="J120" s="144">
        <f>ROUND(I120*H120,2)</f>
        <v>0</v>
      </c>
      <c r="K120" s="140" t="s">
        <v>184</v>
      </c>
      <c r="L120" s="33"/>
      <c r="M120" s="145" t="s">
        <v>3</v>
      </c>
      <c r="N120" s="146" t="s">
        <v>46</v>
      </c>
      <c r="O120" s="53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128</v>
      </c>
      <c r="AT120" s="149" t="s">
        <v>123</v>
      </c>
      <c r="AU120" s="149" t="s">
        <v>84</v>
      </c>
      <c r="AY120" s="17" t="s">
        <v>120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128</v>
      </c>
      <c r="BM120" s="149" t="s">
        <v>185</v>
      </c>
    </row>
    <row r="121" spans="1:65" s="2" customFormat="1" ht="11.25">
      <c r="A121" s="32"/>
      <c r="B121" s="33"/>
      <c r="C121" s="32"/>
      <c r="D121" s="151" t="s">
        <v>130</v>
      </c>
      <c r="E121" s="32"/>
      <c r="F121" s="152" t="s">
        <v>182</v>
      </c>
      <c r="G121" s="32"/>
      <c r="H121" s="32"/>
      <c r="I121" s="153"/>
      <c r="J121" s="32"/>
      <c r="K121" s="32"/>
      <c r="L121" s="33"/>
      <c r="M121" s="154"/>
      <c r="N121" s="155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130</v>
      </c>
      <c r="AU121" s="17" t="s">
        <v>84</v>
      </c>
    </row>
    <row r="122" spans="1:65" s="2" customFormat="1" ht="11.25">
      <c r="A122" s="32"/>
      <c r="B122" s="33"/>
      <c r="C122" s="32"/>
      <c r="D122" s="156" t="s">
        <v>131</v>
      </c>
      <c r="E122" s="32"/>
      <c r="F122" s="157" t="s">
        <v>186</v>
      </c>
      <c r="G122" s="32"/>
      <c r="H122" s="32"/>
      <c r="I122" s="153"/>
      <c r="J122" s="32"/>
      <c r="K122" s="32"/>
      <c r="L122" s="33"/>
      <c r="M122" s="159"/>
      <c r="N122" s="160"/>
      <c r="O122" s="161"/>
      <c r="P122" s="161"/>
      <c r="Q122" s="161"/>
      <c r="R122" s="161"/>
      <c r="S122" s="161"/>
      <c r="T122" s="16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131</v>
      </c>
      <c r="AU122" s="17" t="s">
        <v>84</v>
      </c>
    </row>
    <row r="123" spans="1:65" s="2" customFormat="1" ht="6.95" customHeight="1">
      <c r="A123" s="32"/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33"/>
      <c r="M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</sheetData>
  <autoFilter ref="C83:K122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2" r:id="rId4"/>
    <hyperlink ref="F109" r:id="rId5"/>
    <hyperlink ref="F113" r:id="rId6"/>
    <hyperlink ref="F117" r:id="rId7"/>
    <hyperlink ref="F122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34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87</v>
      </c>
      <c r="AZ2" s="163" t="s">
        <v>187</v>
      </c>
      <c r="BA2" s="163" t="s">
        <v>188</v>
      </c>
      <c r="BB2" s="163" t="s">
        <v>189</v>
      </c>
      <c r="BC2" s="163" t="s">
        <v>190</v>
      </c>
      <c r="BD2" s="163" t="s">
        <v>84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3" t="s">
        <v>191</v>
      </c>
      <c r="BA3" s="163" t="s">
        <v>192</v>
      </c>
      <c r="BB3" s="163" t="s">
        <v>193</v>
      </c>
      <c r="BC3" s="163" t="s">
        <v>194</v>
      </c>
      <c r="BD3" s="163" t="s">
        <v>140</v>
      </c>
    </row>
    <row r="4" spans="1:56" s="1" customFormat="1" ht="24.95" customHeight="1">
      <c r="B4" s="20"/>
      <c r="D4" s="21" t="s">
        <v>91</v>
      </c>
      <c r="L4" s="20"/>
      <c r="M4" s="88" t="s">
        <v>11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17</v>
      </c>
      <c r="L6" s="20"/>
    </row>
    <row r="7" spans="1:56" s="1" customFormat="1" ht="16.5" customHeight="1">
      <c r="B7" s="20"/>
      <c r="E7" s="235" t="str">
        <f>'Rekapitulace stavby'!K6</f>
        <v>stavba polní cesty VPC12 v k.ú. Radíč</v>
      </c>
      <c r="F7" s="236"/>
      <c r="G7" s="236"/>
      <c r="H7" s="236"/>
      <c r="L7" s="20"/>
    </row>
    <row r="8" spans="1:56" s="2" customFormat="1" ht="12" customHeight="1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16" t="s">
        <v>195</v>
      </c>
      <c r="F9" s="237"/>
      <c r="G9" s="237"/>
      <c r="H9" s="237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4. 8. 2021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">
        <v>3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31</v>
      </c>
      <c r="F15" s="32"/>
      <c r="G15" s="32"/>
      <c r="H15" s="32"/>
      <c r="I15" s="27" t="s">
        <v>32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33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8" t="str">
        <f>'Rekapitulace stavby'!E14</f>
        <v>Vyplň údaj</v>
      </c>
      <c r="F18" s="200"/>
      <c r="G18" s="200"/>
      <c r="H18" s="200"/>
      <c r="I18" s="27" t="s">
        <v>32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35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36</v>
      </c>
      <c r="F21" s="32"/>
      <c r="G21" s="32"/>
      <c r="H21" s="32"/>
      <c r="I21" s="27" t="s">
        <v>32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38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36</v>
      </c>
      <c r="F24" s="32"/>
      <c r="G24" s="32"/>
      <c r="H24" s="32"/>
      <c r="I24" s="27" t="s">
        <v>32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5" t="s">
        <v>3</v>
      </c>
      <c r="F27" s="205"/>
      <c r="G27" s="205"/>
      <c r="H27" s="20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41</v>
      </c>
      <c r="E30" s="32"/>
      <c r="F30" s="32"/>
      <c r="G30" s="32"/>
      <c r="H30" s="32"/>
      <c r="I30" s="32"/>
      <c r="J30" s="66">
        <f>ROUND(J85,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36" t="s">
        <v>42</v>
      </c>
      <c r="J32" s="36" t="s">
        <v>44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45</v>
      </c>
      <c r="E33" s="27" t="s">
        <v>46</v>
      </c>
      <c r="F33" s="95">
        <f>ROUND((SUM(BE85:BE292)),  2)</f>
        <v>0</v>
      </c>
      <c r="G33" s="32"/>
      <c r="H33" s="32"/>
      <c r="I33" s="96">
        <v>0.21</v>
      </c>
      <c r="J33" s="95">
        <f>ROUND(((SUM(BE85:BE292))*I33),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47</v>
      </c>
      <c r="F34" s="95">
        <f>ROUND((SUM(BF85:BF292)),  2)</f>
        <v>0</v>
      </c>
      <c r="G34" s="32"/>
      <c r="H34" s="32"/>
      <c r="I34" s="96">
        <v>0.15</v>
      </c>
      <c r="J34" s="95">
        <f>ROUND(((SUM(BF85:BF292))*I34),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48</v>
      </c>
      <c r="F35" s="95">
        <f>ROUND((SUM(BG85:BG292)),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49</v>
      </c>
      <c r="F36" s="95">
        <f>ROUND((SUM(BH85:BH292)),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50</v>
      </c>
      <c r="F37" s="95">
        <f>ROUND((SUM(BI85:BI292)),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51</v>
      </c>
      <c r="E39" s="55"/>
      <c r="F39" s="55"/>
      <c r="G39" s="99" t="s">
        <v>52</v>
      </c>
      <c r="H39" s="100" t="s">
        <v>53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5" t="str">
        <f>E7</f>
        <v>stavba polní cesty VPC12 v k.ú. Radíč</v>
      </c>
      <c r="F48" s="236"/>
      <c r="G48" s="236"/>
      <c r="H48" s="236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16" t="str">
        <f>E9</f>
        <v>803/21-2-1 - SO101 Polní cesta VPC12</v>
      </c>
      <c r="F50" s="237"/>
      <c r="G50" s="237"/>
      <c r="H50" s="237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4. 8. 2021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>SPÚ ČR Pobočka Příbram</v>
      </c>
      <c r="G54" s="32"/>
      <c r="H54" s="32"/>
      <c r="I54" s="27" t="s">
        <v>35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33</v>
      </c>
      <c r="D55" s="32"/>
      <c r="E55" s="32"/>
      <c r="F55" s="25" t="str">
        <f>IF(E18="","",E18)</f>
        <v>Vyplň údaj</v>
      </c>
      <c r="G55" s="32"/>
      <c r="H55" s="32"/>
      <c r="I55" s="27" t="s">
        <v>38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96</v>
      </c>
      <c r="D57" s="97"/>
      <c r="E57" s="97"/>
      <c r="F57" s="97"/>
      <c r="G57" s="97"/>
      <c r="H57" s="97"/>
      <c r="I57" s="97"/>
      <c r="J57" s="104" t="s">
        <v>97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73</v>
      </c>
      <c r="D59" s="32"/>
      <c r="E59" s="32"/>
      <c r="F59" s="32"/>
      <c r="G59" s="32"/>
      <c r="H59" s="32"/>
      <c r="I59" s="32"/>
      <c r="J59" s="66">
        <f>J85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98</v>
      </c>
    </row>
    <row r="60" spans="1:47" s="9" customFormat="1" ht="24.95" customHeight="1">
      <c r="B60" s="106"/>
      <c r="D60" s="107" t="s">
        <v>196</v>
      </c>
      <c r="E60" s="108"/>
      <c r="F60" s="108"/>
      <c r="G60" s="108"/>
      <c r="H60" s="108"/>
      <c r="I60" s="108"/>
      <c r="J60" s="109">
        <f>J86</f>
        <v>0</v>
      </c>
      <c r="L60" s="106"/>
    </row>
    <row r="61" spans="1:47" s="10" customFormat="1" ht="19.899999999999999" customHeight="1">
      <c r="B61" s="110"/>
      <c r="D61" s="111" t="s">
        <v>197</v>
      </c>
      <c r="E61" s="112"/>
      <c r="F61" s="112"/>
      <c r="G61" s="112"/>
      <c r="H61" s="112"/>
      <c r="I61" s="112"/>
      <c r="J61" s="113">
        <f>J87</f>
        <v>0</v>
      </c>
      <c r="L61" s="110"/>
    </row>
    <row r="62" spans="1:47" s="10" customFormat="1" ht="19.899999999999999" customHeight="1">
      <c r="B62" s="110"/>
      <c r="D62" s="111" t="s">
        <v>198</v>
      </c>
      <c r="E62" s="112"/>
      <c r="F62" s="112"/>
      <c r="G62" s="112"/>
      <c r="H62" s="112"/>
      <c r="I62" s="112"/>
      <c r="J62" s="113">
        <f>J176</f>
        <v>0</v>
      </c>
      <c r="L62" s="110"/>
    </row>
    <row r="63" spans="1:47" s="10" customFormat="1" ht="19.899999999999999" customHeight="1">
      <c r="B63" s="110"/>
      <c r="D63" s="111" t="s">
        <v>199</v>
      </c>
      <c r="E63" s="112"/>
      <c r="F63" s="112"/>
      <c r="G63" s="112"/>
      <c r="H63" s="112"/>
      <c r="I63" s="112"/>
      <c r="J63" s="113">
        <f>J228</f>
        <v>0</v>
      </c>
      <c r="L63" s="110"/>
    </row>
    <row r="64" spans="1:47" s="10" customFormat="1" ht="19.899999999999999" customHeight="1">
      <c r="B64" s="110"/>
      <c r="D64" s="111" t="s">
        <v>200</v>
      </c>
      <c r="E64" s="112"/>
      <c r="F64" s="112"/>
      <c r="G64" s="112"/>
      <c r="H64" s="112"/>
      <c r="I64" s="112"/>
      <c r="J64" s="113">
        <f>J283</f>
        <v>0</v>
      </c>
      <c r="L64" s="110"/>
    </row>
    <row r="65" spans="1:31" s="10" customFormat="1" ht="19.899999999999999" customHeight="1">
      <c r="B65" s="110"/>
      <c r="D65" s="111" t="s">
        <v>201</v>
      </c>
      <c r="E65" s="112"/>
      <c r="F65" s="112"/>
      <c r="G65" s="112"/>
      <c r="H65" s="112"/>
      <c r="I65" s="112"/>
      <c r="J65" s="113">
        <f>J289</f>
        <v>0</v>
      </c>
      <c r="L65" s="110"/>
    </row>
    <row r="66" spans="1:31" s="2" customFormat="1" ht="21.75" customHeight="1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8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104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35" t="str">
        <f>E7</f>
        <v>stavba polní cesty VPC12 v k.ú. Radíč</v>
      </c>
      <c r="F75" s="236"/>
      <c r="G75" s="236"/>
      <c r="H75" s="236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92</v>
      </c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216" t="str">
        <f>E9</f>
        <v>803/21-2-1 - SO101 Polní cesta VPC12</v>
      </c>
      <c r="F77" s="237"/>
      <c r="G77" s="237"/>
      <c r="H77" s="237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23</v>
      </c>
      <c r="D79" s="32"/>
      <c r="E79" s="32"/>
      <c r="F79" s="25" t="str">
        <f>F12</f>
        <v xml:space="preserve"> </v>
      </c>
      <c r="G79" s="32"/>
      <c r="H79" s="32"/>
      <c r="I79" s="27" t="s">
        <v>25</v>
      </c>
      <c r="J79" s="50" t="str">
        <f>IF(J12="","",J12)</f>
        <v>4. 8. 2021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29</v>
      </c>
      <c r="D81" s="32"/>
      <c r="E81" s="32"/>
      <c r="F81" s="25" t="str">
        <f>E15</f>
        <v>SPÚ ČR Pobočka Příbram</v>
      </c>
      <c r="G81" s="32"/>
      <c r="H81" s="32"/>
      <c r="I81" s="27" t="s">
        <v>35</v>
      </c>
      <c r="J81" s="30" t="str">
        <f>E21</f>
        <v>NDCon s.r.o.</v>
      </c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33</v>
      </c>
      <c r="D82" s="32"/>
      <c r="E82" s="32"/>
      <c r="F82" s="25" t="str">
        <f>IF(E18="","",E18)</f>
        <v>Vyplň údaj</v>
      </c>
      <c r="G82" s="32"/>
      <c r="H82" s="32"/>
      <c r="I82" s="27" t="s">
        <v>38</v>
      </c>
      <c r="J82" s="30" t="str">
        <f>E24</f>
        <v>NDCon s.r.o.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14"/>
      <c r="B84" s="115"/>
      <c r="C84" s="116" t="s">
        <v>105</v>
      </c>
      <c r="D84" s="117" t="s">
        <v>60</v>
      </c>
      <c r="E84" s="117" t="s">
        <v>56</v>
      </c>
      <c r="F84" s="117" t="s">
        <v>57</v>
      </c>
      <c r="G84" s="117" t="s">
        <v>106</v>
      </c>
      <c r="H84" s="117" t="s">
        <v>107</v>
      </c>
      <c r="I84" s="117" t="s">
        <v>108</v>
      </c>
      <c r="J84" s="117" t="s">
        <v>97</v>
      </c>
      <c r="K84" s="118" t="s">
        <v>109</v>
      </c>
      <c r="L84" s="119"/>
      <c r="M84" s="57" t="s">
        <v>3</v>
      </c>
      <c r="N84" s="58" t="s">
        <v>45</v>
      </c>
      <c r="O84" s="58" t="s">
        <v>110</v>
      </c>
      <c r="P84" s="58" t="s">
        <v>111</v>
      </c>
      <c r="Q84" s="58" t="s">
        <v>112</v>
      </c>
      <c r="R84" s="58" t="s">
        <v>113</v>
      </c>
      <c r="S84" s="58" t="s">
        <v>114</v>
      </c>
      <c r="T84" s="59" t="s">
        <v>115</v>
      </c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</row>
    <row r="85" spans="1:65" s="2" customFormat="1" ht="22.9" customHeight="1">
      <c r="A85" s="32"/>
      <c r="B85" s="33"/>
      <c r="C85" s="64" t="s">
        <v>116</v>
      </c>
      <c r="D85" s="32"/>
      <c r="E85" s="32"/>
      <c r="F85" s="32"/>
      <c r="G85" s="32"/>
      <c r="H85" s="32"/>
      <c r="I85" s="32"/>
      <c r="J85" s="120">
        <f>BK85</f>
        <v>0</v>
      </c>
      <c r="K85" s="32"/>
      <c r="L85" s="33"/>
      <c r="M85" s="60"/>
      <c r="N85" s="51"/>
      <c r="O85" s="61"/>
      <c r="P85" s="121">
        <f>P86</f>
        <v>0</v>
      </c>
      <c r="Q85" s="61"/>
      <c r="R85" s="121">
        <f>R86</f>
        <v>3108.0021326000001</v>
      </c>
      <c r="S85" s="61"/>
      <c r="T85" s="122">
        <f>T86</f>
        <v>400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74</v>
      </c>
      <c r="AU85" s="17" t="s">
        <v>98</v>
      </c>
      <c r="BK85" s="123">
        <f>BK86</f>
        <v>0</v>
      </c>
    </row>
    <row r="86" spans="1:65" s="12" customFormat="1" ht="25.9" customHeight="1">
      <c r="B86" s="124"/>
      <c r="D86" s="125" t="s">
        <v>74</v>
      </c>
      <c r="E86" s="126" t="s">
        <v>202</v>
      </c>
      <c r="F86" s="126" t="s">
        <v>203</v>
      </c>
      <c r="I86" s="127"/>
      <c r="J86" s="128">
        <f>BK86</f>
        <v>0</v>
      </c>
      <c r="L86" s="124"/>
      <c r="M86" s="129"/>
      <c r="N86" s="130"/>
      <c r="O86" s="130"/>
      <c r="P86" s="131">
        <f>P87+P176+P228+P283+P289</f>
        <v>0</v>
      </c>
      <c r="Q86" s="130"/>
      <c r="R86" s="131">
        <f>R87+R176+R228+R283+R289</f>
        <v>3108.0021326000001</v>
      </c>
      <c r="S86" s="130"/>
      <c r="T86" s="132">
        <f>T87+T176+T228+T283+T289</f>
        <v>400</v>
      </c>
      <c r="AR86" s="125" t="s">
        <v>22</v>
      </c>
      <c r="AT86" s="133" t="s">
        <v>74</v>
      </c>
      <c r="AU86" s="133" t="s">
        <v>75</v>
      </c>
      <c r="AY86" s="125" t="s">
        <v>120</v>
      </c>
      <c r="BK86" s="134">
        <f>BK87+BK176+BK228+BK283+BK289</f>
        <v>0</v>
      </c>
    </row>
    <row r="87" spans="1:65" s="12" customFormat="1" ht="22.9" customHeight="1">
      <c r="B87" s="124"/>
      <c r="D87" s="125" t="s">
        <v>74</v>
      </c>
      <c r="E87" s="135" t="s">
        <v>22</v>
      </c>
      <c r="F87" s="135" t="s">
        <v>204</v>
      </c>
      <c r="I87" s="127"/>
      <c r="J87" s="136">
        <f>BK87</f>
        <v>0</v>
      </c>
      <c r="L87" s="124"/>
      <c r="M87" s="129"/>
      <c r="N87" s="130"/>
      <c r="O87" s="130"/>
      <c r="P87" s="131">
        <f>SUM(P88:P175)</f>
        <v>0</v>
      </c>
      <c r="Q87" s="130"/>
      <c r="R87" s="131">
        <f>SUM(R88:R175)</f>
        <v>339.34229900000003</v>
      </c>
      <c r="S87" s="130"/>
      <c r="T87" s="132">
        <f>SUM(T88:T175)</f>
        <v>0</v>
      </c>
      <c r="AR87" s="125" t="s">
        <v>22</v>
      </c>
      <c r="AT87" s="133" t="s">
        <v>74</v>
      </c>
      <c r="AU87" s="133" t="s">
        <v>22</v>
      </c>
      <c r="AY87" s="125" t="s">
        <v>120</v>
      </c>
      <c r="BK87" s="134">
        <f>SUM(BK88:BK175)</f>
        <v>0</v>
      </c>
    </row>
    <row r="88" spans="1:65" s="2" customFormat="1" ht="24.2" customHeight="1">
      <c r="A88" s="32"/>
      <c r="B88" s="137"/>
      <c r="C88" s="138" t="s">
        <v>22</v>
      </c>
      <c r="D88" s="138" t="s">
        <v>123</v>
      </c>
      <c r="E88" s="139" t="s">
        <v>205</v>
      </c>
      <c r="F88" s="140" t="s">
        <v>206</v>
      </c>
      <c r="G88" s="141" t="s">
        <v>189</v>
      </c>
      <c r="H88" s="142">
        <v>900</v>
      </c>
      <c r="I88" s="143"/>
      <c r="J88" s="144">
        <f>ROUND(I88*H88,2)</f>
        <v>0</v>
      </c>
      <c r="K88" s="140" t="s">
        <v>184</v>
      </c>
      <c r="L88" s="33"/>
      <c r="M88" s="145" t="s">
        <v>3</v>
      </c>
      <c r="N88" s="146" t="s">
        <v>46</v>
      </c>
      <c r="O88" s="53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49" t="s">
        <v>148</v>
      </c>
      <c r="AT88" s="149" t="s">
        <v>123</v>
      </c>
      <c r="AU88" s="149" t="s">
        <v>84</v>
      </c>
      <c r="AY88" s="17" t="s">
        <v>120</v>
      </c>
      <c r="BE88" s="150">
        <f>IF(N88="základní",J88,0)</f>
        <v>0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7" t="s">
        <v>22</v>
      </c>
      <c r="BK88" s="150">
        <f>ROUND(I88*H88,2)</f>
        <v>0</v>
      </c>
      <c r="BL88" s="17" t="s">
        <v>148</v>
      </c>
      <c r="BM88" s="149" t="s">
        <v>207</v>
      </c>
    </row>
    <row r="89" spans="1:65" s="2" customFormat="1" ht="19.5">
      <c r="A89" s="32"/>
      <c r="B89" s="33"/>
      <c r="C89" s="32"/>
      <c r="D89" s="151" t="s">
        <v>130</v>
      </c>
      <c r="E89" s="32"/>
      <c r="F89" s="152" t="s">
        <v>208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130</v>
      </c>
      <c r="AU89" s="17" t="s">
        <v>84</v>
      </c>
    </row>
    <row r="90" spans="1:65" s="2" customFormat="1" ht="11.25">
      <c r="A90" s="32"/>
      <c r="B90" s="33"/>
      <c r="C90" s="32"/>
      <c r="D90" s="156" t="s">
        <v>131</v>
      </c>
      <c r="E90" s="32"/>
      <c r="F90" s="157" t="s">
        <v>209</v>
      </c>
      <c r="G90" s="32"/>
      <c r="H90" s="32"/>
      <c r="I90" s="153"/>
      <c r="J90" s="32"/>
      <c r="K90" s="32"/>
      <c r="L90" s="33"/>
      <c r="M90" s="154"/>
      <c r="N90" s="155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131</v>
      </c>
      <c r="AU90" s="17" t="s">
        <v>84</v>
      </c>
    </row>
    <row r="91" spans="1:65" s="2" customFormat="1" ht="19.5">
      <c r="A91" s="32"/>
      <c r="B91" s="33"/>
      <c r="C91" s="32"/>
      <c r="D91" s="151" t="s">
        <v>133</v>
      </c>
      <c r="E91" s="32"/>
      <c r="F91" s="158" t="s">
        <v>210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133</v>
      </c>
      <c r="AU91" s="17" t="s">
        <v>84</v>
      </c>
    </row>
    <row r="92" spans="1:65" s="13" customFormat="1" ht="11.25">
      <c r="B92" s="164"/>
      <c r="D92" s="151" t="s">
        <v>211</v>
      </c>
      <c r="E92" s="165" t="s">
        <v>3</v>
      </c>
      <c r="F92" s="166" t="s">
        <v>212</v>
      </c>
      <c r="H92" s="167">
        <v>900</v>
      </c>
      <c r="I92" s="168"/>
      <c r="L92" s="164"/>
      <c r="M92" s="169"/>
      <c r="N92" s="170"/>
      <c r="O92" s="170"/>
      <c r="P92" s="170"/>
      <c r="Q92" s="170"/>
      <c r="R92" s="170"/>
      <c r="S92" s="170"/>
      <c r="T92" s="171"/>
      <c r="AT92" s="165" t="s">
        <v>211</v>
      </c>
      <c r="AU92" s="165" t="s">
        <v>84</v>
      </c>
      <c r="AV92" s="13" t="s">
        <v>84</v>
      </c>
      <c r="AW92" s="13" t="s">
        <v>37</v>
      </c>
      <c r="AX92" s="13" t="s">
        <v>22</v>
      </c>
      <c r="AY92" s="165" t="s">
        <v>120</v>
      </c>
    </row>
    <row r="93" spans="1:65" s="2" customFormat="1" ht="16.5" customHeight="1">
      <c r="A93" s="32"/>
      <c r="B93" s="137"/>
      <c r="C93" s="138" t="s">
        <v>84</v>
      </c>
      <c r="D93" s="138" t="s">
        <v>123</v>
      </c>
      <c r="E93" s="139" t="s">
        <v>213</v>
      </c>
      <c r="F93" s="140" t="s">
        <v>214</v>
      </c>
      <c r="G93" s="141" t="s">
        <v>215</v>
      </c>
      <c r="H93" s="142">
        <v>10</v>
      </c>
      <c r="I93" s="143"/>
      <c r="J93" s="144">
        <f>ROUND(I93*H93,2)</f>
        <v>0</v>
      </c>
      <c r="K93" s="140" t="s">
        <v>184</v>
      </c>
      <c r="L93" s="33"/>
      <c r="M93" s="145" t="s">
        <v>3</v>
      </c>
      <c r="N93" s="146" t="s">
        <v>46</v>
      </c>
      <c r="O93" s="53"/>
      <c r="P93" s="147">
        <f>O93*H93</f>
        <v>0</v>
      </c>
      <c r="Q93" s="147">
        <v>0</v>
      </c>
      <c r="R93" s="147">
        <f>Q93*H93</f>
        <v>0</v>
      </c>
      <c r="S93" s="147">
        <v>0</v>
      </c>
      <c r="T93" s="148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49" t="s">
        <v>148</v>
      </c>
      <c r="AT93" s="149" t="s">
        <v>123</v>
      </c>
      <c r="AU93" s="149" t="s">
        <v>84</v>
      </c>
      <c r="AY93" s="17" t="s">
        <v>120</v>
      </c>
      <c r="BE93" s="150">
        <f>IF(N93="základní",J93,0)</f>
        <v>0</v>
      </c>
      <c r="BF93" s="150">
        <f>IF(N93="snížená",J93,0)</f>
        <v>0</v>
      </c>
      <c r="BG93" s="150">
        <f>IF(N93="zákl. přenesená",J93,0)</f>
        <v>0</v>
      </c>
      <c r="BH93" s="150">
        <f>IF(N93="sníž. přenesená",J93,0)</f>
        <v>0</v>
      </c>
      <c r="BI93" s="150">
        <f>IF(N93="nulová",J93,0)</f>
        <v>0</v>
      </c>
      <c r="BJ93" s="17" t="s">
        <v>22</v>
      </c>
      <c r="BK93" s="150">
        <f>ROUND(I93*H93,2)</f>
        <v>0</v>
      </c>
      <c r="BL93" s="17" t="s">
        <v>148</v>
      </c>
      <c r="BM93" s="149" t="s">
        <v>216</v>
      </c>
    </row>
    <row r="94" spans="1:65" s="2" customFormat="1" ht="11.25">
      <c r="A94" s="32"/>
      <c r="B94" s="33"/>
      <c r="C94" s="32"/>
      <c r="D94" s="151" t="s">
        <v>130</v>
      </c>
      <c r="E94" s="32"/>
      <c r="F94" s="152" t="s">
        <v>217</v>
      </c>
      <c r="G94" s="32"/>
      <c r="H94" s="32"/>
      <c r="I94" s="153"/>
      <c r="J94" s="32"/>
      <c r="K94" s="32"/>
      <c r="L94" s="33"/>
      <c r="M94" s="154"/>
      <c r="N94" s="155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130</v>
      </c>
      <c r="AU94" s="17" t="s">
        <v>84</v>
      </c>
    </row>
    <row r="95" spans="1:65" s="2" customFormat="1" ht="11.25">
      <c r="A95" s="32"/>
      <c r="B95" s="33"/>
      <c r="C95" s="32"/>
      <c r="D95" s="156" t="s">
        <v>131</v>
      </c>
      <c r="E95" s="32"/>
      <c r="F95" s="157" t="s">
        <v>218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131</v>
      </c>
      <c r="AU95" s="17" t="s">
        <v>84</v>
      </c>
    </row>
    <row r="96" spans="1:65" s="2" customFormat="1" ht="19.5">
      <c r="A96" s="32"/>
      <c r="B96" s="33"/>
      <c r="C96" s="32"/>
      <c r="D96" s="151" t="s">
        <v>133</v>
      </c>
      <c r="E96" s="32"/>
      <c r="F96" s="158" t="s">
        <v>219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133</v>
      </c>
      <c r="AU96" s="17" t="s">
        <v>84</v>
      </c>
    </row>
    <row r="97" spans="1:65" s="13" customFormat="1" ht="11.25">
      <c r="B97" s="164"/>
      <c r="D97" s="151" t="s">
        <v>211</v>
      </c>
      <c r="E97" s="165" t="s">
        <v>3</v>
      </c>
      <c r="F97" s="166" t="s">
        <v>27</v>
      </c>
      <c r="H97" s="167">
        <v>10</v>
      </c>
      <c r="I97" s="168"/>
      <c r="L97" s="164"/>
      <c r="M97" s="169"/>
      <c r="N97" s="170"/>
      <c r="O97" s="170"/>
      <c r="P97" s="170"/>
      <c r="Q97" s="170"/>
      <c r="R97" s="170"/>
      <c r="S97" s="170"/>
      <c r="T97" s="171"/>
      <c r="AT97" s="165" t="s">
        <v>211</v>
      </c>
      <c r="AU97" s="165" t="s">
        <v>84</v>
      </c>
      <c r="AV97" s="13" t="s">
        <v>84</v>
      </c>
      <c r="AW97" s="13" t="s">
        <v>37</v>
      </c>
      <c r="AX97" s="13" t="s">
        <v>22</v>
      </c>
      <c r="AY97" s="165" t="s">
        <v>120</v>
      </c>
    </row>
    <row r="98" spans="1:65" s="2" customFormat="1" ht="16.5" customHeight="1">
      <c r="A98" s="32"/>
      <c r="B98" s="137"/>
      <c r="C98" s="138" t="s">
        <v>140</v>
      </c>
      <c r="D98" s="138" t="s">
        <v>123</v>
      </c>
      <c r="E98" s="139" t="s">
        <v>220</v>
      </c>
      <c r="F98" s="140" t="s">
        <v>221</v>
      </c>
      <c r="G98" s="141" t="s">
        <v>215</v>
      </c>
      <c r="H98" s="142">
        <v>1</v>
      </c>
      <c r="I98" s="143"/>
      <c r="J98" s="144">
        <f>ROUND(I98*H98,2)</f>
        <v>0</v>
      </c>
      <c r="K98" s="140" t="s">
        <v>184</v>
      </c>
      <c r="L98" s="33"/>
      <c r="M98" s="145" t="s">
        <v>3</v>
      </c>
      <c r="N98" s="146" t="s">
        <v>46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148</v>
      </c>
      <c r="AT98" s="149" t="s">
        <v>123</v>
      </c>
      <c r="AU98" s="149" t="s">
        <v>84</v>
      </c>
      <c r="AY98" s="17" t="s">
        <v>120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148</v>
      </c>
      <c r="BM98" s="149" t="s">
        <v>222</v>
      </c>
    </row>
    <row r="99" spans="1:65" s="2" customFormat="1" ht="11.25">
      <c r="A99" s="32"/>
      <c r="B99" s="33"/>
      <c r="C99" s="32"/>
      <c r="D99" s="151" t="s">
        <v>130</v>
      </c>
      <c r="E99" s="32"/>
      <c r="F99" s="152" t="s">
        <v>223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130</v>
      </c>
      <c r="AU99" s="17" t="s">
        <v>84</v>
      </c>
    </row>
    <row r="100" spans="1:65" s="2" customFormat="1" ht="11.25">
      <c r="A100" s="32"/>
      <c r="B100" s="33"/>
      <c r="C100" s="32"/>
      <c r="D100" s="156" t="s">
        <v>131</v>
      </c>
      <c r="E100" s="32"/>
      <c r="F100" s="157" t="s">
        <v>224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131</v>
      </c>
      <c r="AU100" s="17" t="s">
        <v>84</v>
      </c>
    </row>
    <row r="101" spans="1:65" s="2" customFormat="1" ht="19.5">
      <c r="A101" s="32"/>
      <c r="B101" s="33"/>
      <c r="C101" s="32"/>
      <c r="D101" s="151" t="s">
        <v>133</v>
      </c>
      <c r="E101" s="32"/>
      <c r="F101" s="158" t="s">
        <v>225</v>
      </c>
      <c r="G101" s="32"/>
      <c r="H101" s="32"/>
      <c r="I101" s="153"/>
      <c r="J101" s="32"/>
      <c r="K101" s="32"/>
      <c r="L101" s="33"/>
      <c r="M101" s="154"/>
      <c r="N101" s="155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133</v>
      </c>
      <c r="AU101" s="17" t="s">
        <v>84</v>
      </c>
    </row>
    <row r="102" spans="1:65" s="13" customFormat="1" ht="11.25">
      <c r="B102" s="164"/>
      <c r="D102" s="151" t="s">
        <v>211</v>
      </c>
      <c r="E102" s="165" t="s">
        <v>3</v>
      </c>
      <c r="F102" s="166" t="s">
        <v>22</v>
      </c>
      <c r="H102" s="167">
        <v>1</v>
      </c>
      <c r="I102" s="168"/>
      <c r="L102" s="164"/>
      <c r="M102" s="169"/>
      <c r="N102" s="170"/>
      <c r="O102" s="170"/>
      <c r="P102" s="170"/>
      <c r="Q102" s="170"/>
      <c r="R102" s="170"/>
      <c r="S102" s="170"/>
      <c r="T102" s="171"/>
      <c r="AT102" s="165" t="s">
        <v>211</v>
      </c>
      <c r="AU102" s="165" t="s">
        <v>84</v>
      </c>
      <c r="AV102" s="13" t="s">
        <v>84</v>
      </c>
      <c r="AW102" s="13" t="s">
        <v>37</v>
      </c>
      <c r="AX102" s="13" t="s">
        <v>22</v>
      </c>
      <c r="AY102" s="165" t="s">
        <v>120</v>
      </c>
    </row>
    <row r="103" spans="1:65" s="2" customFormat="1" ht="16.5" customHeight="1">
      <c r="A103" s="32"/>
      <c r="B103" s="137"/>
      <c r="C103" s="138" t="s">
        <v>148</v>
      </c>
      <c r="D103" s="138" t="s">
        <v>123</v>
      </c>
      <c r="E103" s="139" t="s">
        <v>226</v>
      </c>
      <c r="F103" s="140" t="s">
        <v>227</v>
      </c>
      <c r="G103" s="141" t="s">
        <v>215</v>
      </c>
      <c r="H103" s="142">
        <v>1</v>
      </c>
      <c r="I103" s="143"/>
      <c r="J103" s="144">
        <f>ROUND(I103*H103,2)</f>
        <v>0</v>
      </c>
      <c r="K103" s="140" t="s">
        <v>184</v>
      </c>
      <c r="L103" s="33"/>
      <c r="M103" s="145" t="s">
        <v>3</v>
      </c>
      <c r="N103" s="146" t="s">
        <v>46</v>
      </c>
      <c r="O103" s="53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9" t="s">
        <v>148</v>
      </c>
      <c r="AT103" s="149" t="s">
        <v>123</v>
      </c>
      <c r="AU103" s="149" t="s">
        <v>84</v>
      </c>
      <c r="AY103" s="17" t="s">
        <v>120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7" t="s">
        <v>22</v>
      </c>
      <c r="BK103" s="150">
        <f>ROUND(I103*H103,2)</f>
        <v>0</v>
      </c>
      <c r="BL103" s="17" t="s">
        <v>148</v>
      </c>
      <c r="BM103" s="149" t="s">
        <v>228</v>
      </c>
    </row>
    <row r="104" spans="1:65" s="2" customFormat="1" ht="11.25">
      <c r="A104" s="32"/>
      <c r="B104" s="33"/>
      <c r="C104" s="32"/>
      <c r="D104" s="151" t="s">
        <v>130</v>
      </c>
      <c r="E104" s="32"/>
      <c r="F104" s="152" t="s">
        <v>229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130</v>
      </c>
      <c r="AU104" s="17" t="s">
        <v>84</v>
      </c>
    </row>
    <row r="105" spans="1:65" s="2" customFormat="1" ht="11.25">
      <c r="A105" s="32"/>
      <c r="B105" s="33"/>
      <c r="C105" s="32"/>
      <c r="D105" s="156" t="s">
        <v>131</v>
      </c>
      <c r="E105" s="32"/>
      <c r="F105" s="157" t="s">
        <v>230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131</v>
      </c>
      <c r="AU105" s="17" t="s">
        <v>84</v>
      </c>
    </row>
    <row r="106" spans="1:65" s="13" customFormat="1" ht="11.25">
      <c r="B106" s="164"/>
      <c r="D106" s="151" t="s">
        <v>211</v>
      </c>
      <c r="E106" s="165" t="s">
        <v>3</v>
      </c>
      <c r="F106" s="166" t="s">
        <v>22</v>
      </c>
      <c r="H106" s="167">
        <v>1</v>
      </c>
      <c r="I106" s="168"/>
      <c r="L106" s="164"/>
      <c r="M106" s="169"/>
      <c r="N106" s="170"/>
      <c r="O106" s="170"/>
      <c r="P106" s="170"/>
      <c r="Q106" s="170"/>
      <c r="R106" s="170"/>
      <c r="S106" s="170"/>
      <c r="T106" s="171"/>
      <c r="AT106" s="165" t="s">
        <v>211</v>
      </c>
      <c r="AU106" s="165" t="s">
        <v>84</v>
      </c>
      <c r="AV106" s="13" t="s">
        <v>84</v>
      </c>
      <c r="AW106" s="13" t="s">
        <v>37</v>
      </c>
      <c r="AX106" s="13" t="s">
        <v>22</v>
      </c>
      <c r="AY106" s="165" t="s">
        <v>120</v>
      </c>
    </row>
    <row r="107" spans="1:65" s="2" customFormat="1" ht="16.5" customHeight="1">
      <c r="A107" s="32"/>
      <c r="B107" s="137"/>
      <c r="C107" s="138" t="s">
        <v>119</v>
      </c>
      <c r="D107" s="138" t="s">
        <v>123</v>
      </c>
      <c r="E107" s="139" t="s">
        <v>231</v>
      </c>
      <c r="F107" s="140" t="s">
        <v>232</v>
      </c>
      <c r="G107" s="141" t="s">
        <v>215</v>
      </c>
      <c r="H107" s="142">
        <v>1</v>
      </c>
      <c r="I107" s="143"/>
      <c r="J107" s="144">
        <f>ROUND(I107*H107,2)</f>
        <v>0</v>
      </c>
      <c r="K107" s="140" t="s">
        <v>184</v>
      </c>
      <c r="L107" s="33"/>
      <c r="M107" s="145" t="s">
        <v>3</v>
      </c>
      <c r="N107" s="146" t="s">
        <v>46</v>
      </c>
      <c r="O107" s="53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9" t="s">
        <v>148</v>
      </c>
      <c r="AT107" s="149" t="s">
        <v>123</v>
      </c>
      <c r="AU107" s="149" t="s">
        <v>84</v>
      </c>
      <c r="AY107" s="17" t="s">
        <v>120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7" t="s">
        <v>22</v>
      </c>
      <c r="BK107" s="150">
        <f>ROUND(I107*H107,2)</f>
        <v>0</v>
      </c>
      <c r="BL107" s="17" t="s">
        <v>148</v>
      </c>
      <c r="BM107" s="149" t="s">
        <v>233</v>
      </c>
    </row>
    <row r="108" spans="1:65" s="2" customFormat="1" ht="11.25">
      <c r="A108" s="32"/>
      <c r="B108" s="33"/>
      <c r="C108" s="32"/>
      <c r="D108" s="151" t="s">
        <v>130</v>
      </c>
      <c r="E108" s="32"/>
      <c r="F108" s="152" t="s">
        <v>234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130</v>
      </c>
      <c r="AU108" s="17" t="s">
        <v>84</v>
      </c>
    </row>
    <row r="109" spans="1:65" s="2" customFormat="1" ht="11.25">
      <c r="A109" s="32"/>
      <c r="B109" s="33"/>
      <c r="C109" s="32"/>
      <c r="D109" s="156" t="s">
        <v>131</v>
      </c>
      <c r="E109" s="32"/>
      <c r="F109" s="157" t="s">
        <v>235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131</v>
      </c>
      <c r="AU109" s="17" t="s">
        <v>84</v>
      </c>
    </row>
    <row r="110" spans="1:65" s="13" customFormat="1" ht="11.25">
      <c r="B110" s="164"/>
      <c r="D110" s="151" t="s">
        <v>211</v>
      </c>
      <c r="E110" s="165" t="s">
        <v>3</v>
      </c>
      <c r="F110" s="166" t="s">
        <v>22</v>
      </c>
      <c r="H110" s="167">
        <v>1</v>
      </c>
      <c r="I110" s="168"/>
      <c r="L110" s="164"/>
      <c r="M110" s="169"/>
      <c r="N110" s="170"/>
      <c r="O110" s="170"/>
      <c r="P110" s="170"/>
      <c r="Q110" s="170"/>
      <c r="R110" s="170"/>
      <c r="S110" s="170"/>
      <c r="T110" s="171"/>
      <c r="AT110" s="165" t="s">
        <v>211</v>
      </c>
      <c r="AU110" s="165" t="s">
        <v>84</v>
      </c>
      <c r="AV110" s="13" t="s">
        <v>84</v>
      </c>
      <c r="AW110" s="13" t="s">
        <v>37</v>
      </c>
      <c r="AX110" s="13" t="s">
        <v>22</v>
      </c>
      <c r="AY110" s="165" t="s">
        <v>120</v>
      </c>
    </row>
    <row r="111" spans="1:65" s="2" customFormat="1" ht="16.5" customHeight="1">
      <c r="A111" s="32"/>
      <c r="B111" s="137"/>
      <c r="C111" s="138" t="s">
        <v>159</v>
      </c>
      <c r="D111" s="138" t="s">
        <v>123</v>
      </c>
      <c r="E111" s="139" t="s">
        <v>236</v>
      </c>
      <c r="F111" s="140" t="s">
        <v>237</v>
      </c>
      <c r="G111" s="141" t="s">
        <v>215</v>
      </c>
      <c r="H111" s="142">
        <v>1</v>
      </c>
      <c r="I111" s="143"/>
      <c r="J111" s="144">
        <f>ROUND(I111*H111,2)</f>
        <v>0</v>
      </c>
      <c r="K111" s="140" t="s">
        <v>184</v>
      </c>
      <c r="L111" s="33"/>
      <c r="M111" s="145" t="s">
        <v>3</v>
      </c>
      <c r="N111" s="146" t="s">
        <v>46</v>
      </c>
      <c r="O111" s="53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9" t="s">
        <v>148</v>
      </c>
      <c r="AT111" s="149" t="s">
        <v>123</v>
      </c>
      <c r="AU111" s="149" t="s">
        <v>84</v>
      </c>
      <c r="AY111" s="17" t="s">
        <v>120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7" t="s">
        <v>22</v>
      </c>
      <c r="BK111" s="150">
        <f>ROUND(I111*H111,2)</f>
        <v>0</v>
      </c>
      <c r="BL111" s="17" t="s">
        <v>148</v>
      </c>
      <c r="BM111" s="149" t="s">
        <v>238</v>
      </c>
    </row>
    <row r="112" spans="1:65" s="2" customFormat="1" ht="11.25">
      <c r="A112" s="32"/>
      <c r="B112" s="33"/>
      <c r="C112" s="32"/>
      <c r="D112" s="151" t="s">
        <v>130</v>
      </c>
      <c r="E112" s="32"/>
      <c r="F112" s="152" t="s">
        <v>239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130</v>
      </c>
      <c r="AU112" s="17" t="s">
        <v>84</v>
      </c>
    </row>
    <row r="113" spans="1:65" s="2" customFormat="1" ht="11.25">
      <c r="A113" s="32"/>
      <c r="B113" s="33"/>
      <c r="C113" s="32"/>
      <c r="D113" s="156" t="s">
        <v>131</v>
      </c>
      <c r="E113" s="32"/>
      <c r="F113" s="157" t="s">
        <v>240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131</v>
      </c>
      <c r="AU113" s="17" t="s">
        <v>84</v>
      </c>
    </row>
    <row r="114" spans="1:65" s="13" customFormat="1" ht="11.25">
      <c r="B114" s="164"/>
      <c r="D114" s="151" t="s">
        <v>211</v>
      </c>
      <c r="E114" s="165" t="s">
        <v>3</v>
      </c>
      <c r="F114" s="166" t="s">
        <v>22</v>
      </c>
      <c r="H114" s="167">
        <v>1</v>
      </c>
      <c r="I114" s="168"/>
      <c r="L114" s="164"/>
      <c r="M114" s="169"/>
      <c r="N114" s="170"/>
      <c r="O114" s="170"/>
      <c r="P114" s="170"/>
      <c r="Q114" s="170"/>
      <c r="R114" s="170"/>
      <c r="S114" s="170"/>
      <c r="T114" s="171"/>
      <c r="AT114" s="165" t="s">
        <v>211</v>
      </c>
      <c r="AU114" s="165" t="s">
        <v>84</v>
      </c>
      <c r="AV114" s="13" t="s">
        <v>84</v>
      </c>
      <c r="AW114" s="13" t="s">
        <v>37</v>
      </c>
      <c r="AX114" s="13" t="s">
        <v>22</v>
      </c>
      <c r="AY114" s="165" t="s">
        <v>120</v>
      </c>
    </row>
    <row r="115" spans="1:65" s="2" customFormat="1" ht="21.75" customHeight="1">
      <c r="A115" s="32"/>
      <c r="B115" s="137"/>
      <c r="C115" s="138" t="s">
        <v>165</v>
      </c>
      <c r="D115" s="138" t="s">
        <v>123</v>
      </c>
      <c r="E115" s="139" t="s">
        <v>241</v>
      </c>
      <c r="F115" s="140" t="s">
        <v>242</v>
      </c>
      <c r="G115" s="141" t="s">
        <v>193</v>
      </c>
      <c r="H115" s="142">
        <v>1382.6479999999999</v>
      </c>
      <c r="I115" s="143"/>
      <c r="J115" s="144">
        <f>ROUND(I115*H115,2)</f>
        <v>0</v>
      </c>
      <c r="K115" s="140" t="s">
        <v>184</v>
      </c>
      <c r="L115" s="33"/>
      <c r="M115" s="145" t="s">
        <v>3</v>
      </c>
      <c r="N115" s="146" t="s">
        <v>46</v>
      </c>
      <c r="O115" s="53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148</v>
      </c>
      <c r="AT115" s="149" t="s">
        <v>123</v>
      </c>
      <c r="AU115" s="149" t="s">
        <v>84</v>
      </c>
      <c r="AY115" s="17" t="s">
        <v>120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148</v>
      </c>
      <c r="BM115" s="149" t="s">
        <v>243</v>
      </c>
    </row>
    <row r="116" spans="1:65" s="2" customFormat="1" ht="11.25">
      <c r="A116" s="32"/>
      <c r="B116" s="33"/>
      <c r="C116" s="32"/>
      <c r="D116" s="151" t="s">
        <v>130</v>
      </c>
      <c r="E116" s="32"/>
      <c r="F116" s="152" t="s">
        <v>244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130</v>
      </c>
      <c r="AU116" s="17" t="s">
        <v>84</v>
      </c>
    </row>
    <row r="117" spans="1:65" s="2" customFormat="1" ht="11.25">
      <c r="A117" s="32"/>
      <c r="B117" s="33"/>
      <c r="C117" s="32"/>
      <c r="D117" s="156" t="s">
        <v>131</v>
      </c>
      <c r="E117" s="32"/>
      <c r="F117" s="157" t="s">
        <v>245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131</v>
      </c>
      <c r="AU117" s="17" t="s">
        <v>84</v>
      </c>
    </row>
    <row r="118" spans="1:65" s="14" customFormat="1" ht="11.25">
      <c r="B118" s="172"/>
      <c r="D118" s="151" t="s">
        <v>211</v>
      </c>
      <c r="E118" s="173" t="s">
        <v>3</v>
      </c>
      <c r="F118" s="174" t="s">
        <v>246</v>
      </c>
      <c r="H118" s="173" t="s">
        <v>3</v>
      </c>
      <c r="I118" s="175"/>
      <c r="L118" s="172"/>
      <c r="M118" s="176"/>
      <c r="N118" s="177"/>
      <c r="O118" s="177"/>
      <c r="P118" s="177"/>
      <c r="Q118" s="177"/>
      <c r="R118" s="177"/>
      <c r="S118" s="177"/>
      <c r="T118" s="178"/>
      <c r="AT118" s="173" t="s">
        <v>211</v>
      </c>
      <c r="AU118" s="173" t="s">
        <v>84</v>
      </c>
      <c r="AV118" s="14" t="s">
        <v>22</v>
      </c>
      <c r="AW118" s="14" t="s">
        <v>37</v>
      </c>
      <c r="AX118" s="14" t="s">
        <v>75</v>
      </c>
      <c r="AY118" s="173" t="s">
        <v>120</v>
      </c>
    </row>
    <row r="119" spans="1:65" s="13" customFormat="1" ht="11.25">
      <c r="B119" s="164"/>
      <c r="D119" s="151" t="s">
        <v>211</v>
      </c>
      <c r="E119" s="165" t="s">
        <v>3</v>
      </c>
      <c r="F119" s="166" t="s">
        <v>247</v>
      </c>
      <c r="H119" s="167">
        <v>1297.816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211</v>
      </c>
      <c r="AU119" s="165" t="s">
        <v>84</v>
      </c>
      <c r="AV119" s="13" t="s">
        <v>84</v>
      </c>
      <c r="AW119" s="13" t="s">
        <v>37</v>
      </c>
      <c r="AX119" s="13" t="s">
        <v>75</v>
      </c>
      <c r="AY119" s="165" t="s">
        <v>120</v>
      </c>
    </row>
    <row r="120" spans="1:65" s="14" customFormat="1" ht="11.25">
      <c r="B120" s="172"/>
      <c r="D120" s="151" t="s">
        <v>211</v>
      </c>
      <c r="E120" s="173" t="s">
        <v>3</v>
      </c>
      <c r="F120" s="174" t="s">
        <v>248</v>
      </c>
      <c r="H120" s="173" t="s">
        <v>3</v>
      </c>
      <c r="I120" s="175"/>
      <c r="L120" s="172"/>
      <c r="M120" s="176"/>
      <c r="N120" s="177"/>
      <c r="O120" s="177"/>
      <c r="P120" s="177"/>
      <c r="Q120" s="177"/>
      <c r="R120" s="177"/>
      <c r="S120" s="177"/>
      <c r="T120" s="178"/>
      <c r="AT120" s="173" t="s">
        <v>211</v>
      </c>
      <c r="AU120" s="173" t="s">
        <v>84</v>
      </c>
      <c r="AV120" s="14" t="s">
        <v>22</v>
      </c>
      <c r="AW120" s="14" t="s">
        <v>37</v>
      </c>
      <c r="AX120" s="14" t="s">
        <v>75</v>
      </c>
      <c r="AY120" s="173" t="s">
        <v>120</v>
      </c>
    </row>
    <row r="121" spans="1:65" s="13" customFormat="1" ht="11.25">
      <c r="B121" s="164"/>
      <c r="D121" s="151" t="s">
        <v>211</v>
      </c>
      <c r="E121" s="165" t="s">
        <v>3</v>
      </c>
      <c r="F121" s="166" t="s">
        <v>249</v>
      </c>
      <c r="H121" s="167">
        <v>84.831999999999994</v>
      </c>
      <c r="I121" s="168"/>
      <c r="L121" s="164"/>
      <c r="M121" s="169"/>
      <c r="N121" s="170"/>
      <c r="O121" s="170"/>
      <c r="P121" s="170"/>
      <c r="Q121" s="170"/>
      <c r="R121" s="170"/>
      <c r="S121" s="170"/>
      <c r="T121" s="171"/>
      <c r="AT121" s="165" t="s">
        <v>211</v>
      </c>
      <c r="AU121" s="165" t="s">
        <v>84</v>
      </c>
      <c r="AV121" s="13" t="s">
        <v>84</v>
      </c>
      <c r="AW121" s="13" t="s">
        <v>37</v>
      </c>
      <c r="AX121" s="13" t="s">
        <v>75</v>
      </c>
      <c r="AY121" s="165" t="s">
        <v>120</v>
      </c>
    </row>
    <row r="122" spans="1:65" s="15" customFormat="1" ht="11.25">
      <c r="B122" s="179"/>
      <c r="D122" s="151" t="s">
        <v>211</v>
      </c>
      <c r="E122" s="180" t="s">
        <v>3</v>
      </c>
      <c r="F122" s="181" t="s">
        <v>250</v>
      </c>
      <c r="H122" s="182">
        <v>1382.6479999999999</v>
      </c>
      <c r="I122" s="183"/>
      <c r="L122" s="179"/>
      <c r="M122" s="184"/>
      <c r="N122" s="185"/>
      <c r="O122" s="185"/>
      <c r="P122" s="185"/>
      <c r="Q122" s="185"/>
      <c r="R122" s="185"/>
      <c r="S122" s="185"/>
      <c r="T122" s="186"/>
      <c r="AT122" s="180" t="s">
        <v>211</v>
      </c>
      <c r="AU122" s="180" t="s">
        <v>84</v>
      </c>
      <c r="AV122" s="15" t="s">
        <v>148</v>
      </c>
      <c r="AW122" s="15" t="s">
        <v>37</v>
      </c>
      <c r="AX122" s="15" t="s">
        <v>22</v>
      </c>
      <c r="AY122" s="180" t="s">
        <v>120</v>
      </c>
    </row>
    <row r="123" spans="1:65" s="2" customFormat="1" ht="21.75" customHeight="1">
      <c r="A123" s="32"/>
      <c r="B123" s="137"/>
      <c r="C123" s="138" t="s">
        <v>172</v>
      </c>
      <c r="D123" s="138" t="s">
        <v>123</v>
      </c>
      <c r="E123" s="139" t="s">
        <v>251</v>
      </c>
      <c r="F123" s="140" t="s">
        <v>252</v>
      </c>
      <c r="G123" s="141" t="s">
        <v>193</v>
      </c>
      <c r="H123" s="142">
        <v>409.286</v>
      </c>
      <c r="I123" s="143"/>
      <c r="J123" s="144">
        <f>ROUND(I123*H123,2)</f>
        <v>0</v>
      </c>
      <c r="K123" s="140" t="s">
        <v>184</v>
      </c>
      <c r="L123" s="33"/>
      <c r="M123" s="145" t="s">
        <v>3</v>
      </c>
      <c r="N123" s="146" t="s">
        <v>46</v>
      </c>
      <c r="O123" s="53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9" t="s">
        <v>148</v>
      </c>
      <c r="AT123" s="149" t="s">
        <v>123</v>
      </c>
      <c r="AU123" s="149" t="s">
        <v>84</v>
      </c>
      <c r="AY123" s="17" t="s">
        <v>120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22</v>
      </c>
      <c r="BK123" s="150">
        <f>ROUND(I123*H123,2)</f>
        <v>0</v>
      </c>
      <c r="BL123" s="17" t="s">
        <v>148</v>
      </c>
      <c r="BM123" s="149" t="s">
        <v>253</v>
      </c>
    </row>
    <row r="124" spans="1:65" s="2" customFormat="1" ht="11.25">
      <c r="A124" s="32"/>
      <c r="B124" s="33"/>
      <c r="C124" s="32"/>
      <c r="D124" s="151" t="s">
        <v>130</v>
      </c>
      <c r="E124" s="32"/>
      <c r="F124" s="152" t="s">
        <v>254</v>
      </c>
      <c r="G124" s="32"/>
      <c r="H124" s="32"/>
      <c r="I124" s="153"/>
      <c r="J124" s="32"/>
      <c r="K124" s="32"/>
      <c r="L124" s="33"/>
      <c r="M124" s="154"/>
      <c r="N124" s="155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130</v>
      </c>
      <c r="AU124" s="17" t="s">
        <v>84</v>
      </c>
    </row>
    <row r="125" spans="1:65" s="2" customFormat="1" ht="11.25">
      <c r="A125" s="32"/>
      <c r="B125" s="33"/>
      <c r="C125" s="32"/>
      <c r="D125" s="156" t="s">
        <v>131</v>
      </c>
      <c r="E125" s="32"/>
      <c r="F125" s="157" t="s">
        <v>255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131</v>
      </c>
      <c r="AU125" s="17" t="s">
        <v>84</v>
      </c>
    </row>
    <row r="126" spans="1:65" s="14" customFormat="1" ht="11.25">
      <c r="B126" s="172"/>
      <c r="D126" s="151" t="s">
        <v>211</v>
      </c>
      <c r="E126" s="173" t="s">
        <v>3</v>
      </c>
      <c r="F126" s="174" t="s">
        <v>256</v>
      </c>
      <c r="H126" s="173" t="s">
        <v>3</v>
      </c>
      <c r="I126" s="175"/>
      <c r="L126" s="172"/>
      <c r="M126" s="176"/>
      <c r="N126" s="177"/>
      <c r="O126" s="177"/>
      <c r="P126" s="177"/>
      <c r="Q126" s="177"/>
      <c r="R126" s="177"/>
      <c r="S126" s="177"/>
      <c r="T126" s="178"/>
      <c r="AT126" s="173" t="s">
        <v>211</v>
      </c>
      <c r="AU126" s="173" t="s">
        <v>84</v>
      </c>
      <c r="AV126" s="14" t="s">
        <v>22</v>
      </c>
      <c r="AW126" s="14" t="s">
        <v>37</v>
      </c>
      <c r="AX126" s="14" t="s">
        <v>75</v>
      </c>
      <c r="AY126" s="173" t="s">
        <v>120</v>
      </c>
    </row>
    <row r="127" spans="1:65" s="13" customFormat="1" ht="11.25">
      <c r="B127" s="164"/>
      <c r="D127" s="151" t="s">
        <v>211</v>
      </c>
      <c r="E127" s="165" t="s">
        <v>3</v>
      </c>
      <c r="F127" s="166" t="s">
        <v>257</v>
      </c>
      <c r="H127" s="167">
        <v>324.45400000000001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211</v>
      </c>
      <c r="AU127" s="165" t="s">
        <v>84</v>
      </c>
      <c r="AV127" s="13" t="s">
        <v>84</v>
      </c>
      <c r="AW127" s="13" t="s">
        <v>37</v>
      </c>
      <c r="AX127" s="13" t="s">
        <v>75</v>
      </c>
      <c r="AY127" s="165" t="s">
        <v>120</v>
      </c>
    </row>
    <row r="128" spans="1:65" s="14" customFormat="1" ht="11.25">
      <c r="B128" s="172"/>
      <c r="D128" s="151" t="s">
        <v>211</v>
      </c>
      <c r="E128" s="173" t="s">
        <v>3</v>
      </c>
      <c r="F128" s="174" t="s">
        <v>248</v>
      </c>
      <c r="H128" s="173" t="s">
        <v>3</v>
      </c>
      <c r="I128" s="175"/>
      <c r="L128" s="172"/>
      <c r="M128" s="176"/>
      <c r="N128" s="177"/>
      <c r="O128" s="177"/>
      <c r="P128" s="177"/>
      <c r="Q128" s="177"/>
      <c r="R128" s="177"/>
      <c r="S128" s="177"/>
      <c r="T128" s="178"/>
      <c r="AT128" s="173" t="s">
        <v>211</v>
      </c>
      <c r="AU128" s="173" t="s">
        <v>84</v>
      </c>
      <c r="AV128" s="14" t="s">
        <v>22</v>
      </c>
      <c r="AW128" s="14" t="s">
        <v>37</v>
      </c>
      <c r="AX128" s="14" t="s">
        <v>75</v>
      </c>
      <c r="AY128" s="173" t="s">
        <v>120</v>
      </c>
    </row>
    <row r="129" spans="1:65" s="13" customFormat="1" ht="11.25">
      <c r="B129" s="164"/>
      <c r="D129" s="151" t="s">
        <v>211</v>
      </c>
      <c r="E129" s="165" t="s">
        <v>3</v>
      </c>
      <c r="F129" s="166" t="s">
        <v>249</v>
      </c>
      <c r="H129" s="167">
        <v>84.831999999999994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5" t="s">
        <v>211</v>
      </c>
      <c r="AU129" s="165" t="s">
        <v>84</v>
      </c>
      <c r="AV129" s="13" t="s">
        <v>84</v>
      </c>
      <c r="AW129" s="13" t="s">
        <v>37</v>
      </c>
      <c r="AX129" s="13" t="s">
        <v>75</v>
      </c>
      <c r="AY129" s="165" t="s">
        <v>120</v>
      </c>
    </row>
    <row r="130" spans="1:65" s="15" customFormat="1" ht="11.25">
      <c r="B130" s="179"/>
      <c r="D130" s="151" t="s">
        <v>211</v>
      </c>
      <c r="E130" s="180" t="s">
        <v>3</v>
      </c>
      <c r="F130" s="181" t="s">
        <v>250</v>
      </c>
      <c r="H130" s="182">
        <v>409.286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211</v>
      </c>
      <c r="AU130" s="180" t="s">
        <v>84</v>
      </c>
      <c r="AV130" s="15" t="s">
        <v>148</v>
      </c>
      <c r="AW130" s="15" t="s">
        <v>37</v>
      </c>
      <c r="AX130" s="15" t="s">
        <v>22</v>
      </c>
      <c r="AY130" s="180" t="s">
        <v>120</v>
      </c>
    </row>
    <row r="131" spans="1:65" s="2" customFormat="1" ht="16.5" customHeight="1">
      <c r="A131" s="32"/>
      <c r="B131" s="137"/>
      <c r="C131" s="187" t="s">
        <v>180</v>
      </c>
      <c r="D131" s="187" t="s">
        <v>258</v>
      </c>
      <c r="E131" s="188" t="s">
        <v>259</v>
      </c>
      <c r="F131" s="189" t="s">
        <v>260</v>
      </c>
      <c r="G131" s="190" t="s">
        <v>261</v>
      </c>
      <c r="H131" s="191">
        <v>339.32600000000002</v>
      </c>
      <c r="I131" s="192"/>
      <c r="J131" s="193">
        <f>ROUND(I131*H131,2)</f>
        <v>0</v>
      </c>
      <c r="K131" s="189" t="s">
        <v>184</v>
      </c>
      <c r="L131" s="194"/>
      <c r="M131" s="195" t="s">
        <v>3</v>
      </c>
      <c r="N131" s="196" t="s">
        <v>46</v>
      </c>
      <c r="O131" s="53"/>
      <c r="P131" s="147">
        <f>O131*H131</f>
        <v>0</v>
      </c>
      <c r="Q131" s="147">
        <v>1</v>
      </c>
      <c r="R131" s="147">
        <f>Q131*H131</f>
        <v>339.32600000000002</v>
      </c>
      <c r="S131" s="147">
        <v>0</v>
      </c>
      <c r="T131" s="14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9" t="s">
        <v>172</v>
      </c>
      <c r="AT131" s="149" t="s">
        <v>258</v>
      </c>
      <c r="AU131" s="149" t="s">
        <v>84</v>
      </c>
      <c r="AY131" s="17" t="s">
        <v>120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22</v>
      </c>
      <c r="BK131" s="150">
        <f>ROUND(I131*H131,2)</f>
        <v>0</v>
      </c>
      <c r="BL131" s="17" t="s">
        <v>148</v>
      </c>
      <c r="BM131" s="149" t="s">
        <v>262</v>
      </c>
    </row>
    <row r="132" spans="1:65" s="2" customFormat="1" ht="11.25">
      <c r="A132" s="32"/>
      <c r="B132" s="33"/>
      <c r="C132" s="32"/>
      <c r="D132" s="151" t="s">
        <v>130</v>
      </c>
      <c r="E132" s="32"/>
      <c r="F132" s="152" t="s">
        <v>260</v>
      </c>
      <c r="G132" s="32"/>
      <c r="H132" s="32"/>
      <c r="I132" s="153"/>
      <c r="J132" s="32"/>
      <c r="K132" s="32"/>
      <c r="L132" s="33"/>
      <c r="M132" s="154"/>
      <c r="N132" s="155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130</v>
      </c>
      <c r="AU132" s="17" t="s">
        <v>84</v>
      </c>
    </row>
    <row r="133" spans="1:65" s="2" customFormat="1" ht="11.25">
      <c r="A133" s="32"/>
      <c r="B133" s="33"/>
      <c r="C133" s="32"/>
      <c r="D133" s="156" t="s">
        <v>131</v>
      </c>
      <c r="E133" s="32"/>
      <c r="F133" s="157" t="s">
        <v>263</v>
      </c>
      <c r="G133" s="32"/>
      <c r="H133" s="32"/>
      <c r="I133" s="153"/>
      <c r="J133" s="32"/>
      <c r="K133" s="32"/>
      <c r="L133" s="33"/>
      <c r="M133" s="154"/>
      <c r="N133" s="155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131</v>
      </c>
      <c r="AU133" s="17" t="s">
        <v>84</v>
      </c>
    </row>
    <row r="134" spans="1:65" s="14" customFormat="1" ht="11.25">
      <c r="B134" s="172"/>
      <c r="D134" s="151" t="s">
        <v>211</v>
      </c>
      <c r="E134" s="173" t="s">
        <v>3</v>
      </c>
      <c r="F134" s="174" t="s">
        <v>264</v>
      </c>
      <c r="H134" s="173" t="s">
        <v>3</v>
      </c>
      <c r="I134" s="175"/>
      <c r="L134" s="172"/>
      <c r="M134" s="176"/>
      <c r="N134" s="177"/>
      <c r="O134" s="177"/>
      <c r="P134" s="177"/>
      <c r="Q134" s="177"/>
      <c r="R134" s="177"/>
      <c r="S134" s="177"/>
      <c r="T134" s="178"/>
      <c r="AT134" s="173" t="s">
        <v>211</v>
      </c>
      <c r="AU134" s="173" t="s">
        <v>84</v>
      </c>
      <c r="AV134" s="14" t="s">
        <v>22</v>
      </c>
      <c r="AW134" s="14" t="s">
        <v>37</v>
      </c>
      <c r="AX134" s="14" t="s">
        <v>75</v>
      </c>
      <c r="AY134" s="173" t="s">
        <v>120</v>
      </c>
    </row>
    <row r="135" spans="1:65" s="13" customFormat="1" ht="11.25">
      <c r="B135" s="164"/>
      <c r="D135" s="151" t="s">
        <v>211</v>
      </c>
      <c r="E135" s="165" t="s">
        <v>3</v>
      </c>
      <c r="F135" s="166" t="s">
        <v>265</v>
      </c>
      <c r="H135" s="167">
        <v>339.32600000000002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211</v>
      </c>
      <c r="AU135" s="165" t="s">
        <v>84</v>
      </c>
      <c r="AV135" s="13" t="s">
        <v>84</v>
      </c>
      <c r="AW135" s="13" t="s">
        <v>37</v>
      </c>
      <c r="AX135" s="13" t="s">
        <v>22</v>
      </c>
      <c r="AY135" s="165" t="s">
        <v>120</v>
      </c>
    </row>
    <row r="136" spans="1:65" s="2" customFormat="1" ht="16.5" customHeight="1">
      <c r="A136" s="32"/>
      <c r="B136" s="137"/>
      <c r="C136" s="138" t="s">
        <v>27</v>
      </c>
      <c r="D136" s="138" t="s">
        <v>123</v>
      </c>
      <c r="E136" s="139" t="s">
        <v>266</v>
      </c>
      <c r="F136" s="140" t="s">
        <v>267</v>
      </c>
      <c r="G136" s="141" t="s">
        <v>193</v>
      </c>
      <c r="H136" s="142">
        <v>169.66300000000001</v>
      </c>
      <c r="I136" s="143"/>
      <c r="J136" s="144">
        <f>ROUND(I136*H136,2)</f>
        <v>0</v>
      </c>
      <c r="K136" s="140" t="s">
        <v>184</v>
      </c>
      <c r="L136" s="33"/>
      <c r="M136" s="145" t="s">
        <v>3</v>
      </c>
      <c r="N136" s="146" t="s">
        <v>46</v>
      </c>
      <c r="O136" s="53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49" t="s">
        <v>148</v>
      </c>
      <c r="AT136" s="149" t="s">
        <v>123</v>
      </c>
      <c r="AU136" s="149" t="s">
        <v>84</v>
      </c>
      <c r="AY136" s="17" t="s">
        <v>120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22</v>
      </c>
      <c r="BK136" s="150">
        <f>ROUND(I136*H136,2)</f>
        <v>0</v>
      </c>
      <c r="BL136" s="17" t="s">
        <v>148</v>
      </c>
      <c r="BM136" s="149" t="s">
        <v>268</v>
      </c>
    </row>
    <row r="137" spans="1:65" s="2" customFormat="1" ht="19.5">
      <c r="A137" s="32"/>
      <c r="B137" s="33"/>
      <c r="C137" s="32"/>
      <c r="D137" s="151" t="s">
        <v>130</v>
      </c>
      <c r="E137" s="32"/>
      <c r="F137" s="152" t="s">
        <v>269</v>
      </c>
      <c r="G137" s="32"/>
      <c r="H137" s="32"/>
      <c r="I137" s="153"/>
      <c r="J137" s="32"/>
      <c r="K137" s="32"/>
      <c r="L137" s="33"/>
      <c r="M137" s="154"/>
      <c r="N137" s="155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130</v>
      </c>
      <c r="AU137" s="17" t="s">
        <v>84</v>
      </c>
    </row>
    <row r="138" spans="1:65" s="2" customFormat="1" ht="11.25">
      <c r="A138" s="32"/>
      <c r="B138" s="33"/>
      <c r="C138" s="32"/>
      <c r="D138" s="156" t="s">
        <v>131</v>
      </c>
      <c r="E138" s="32"/>
      <c r="F138" s="157" t="s">
        <v>270</v>
      </c>
      <c r="G138" s="32"/>
      <c r="H138" s="32"/>
      <c r="I138" s="153"/>
      <c r="J138" s="32"/>
      <c r="K138" s="32"/>
      <c r="L138" s="33"/>
      <c r="M138" s="154"/>
      <c r="N138" s="155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131</v>
      </c>
      <c r="AU138" s="17" t="s">
        <v>84</v>
      </c>
    </row>
    <row r="139" spans="1:65" s="14" customFormat="1" ht="11.25">
      <c r="B139" s="172"/>
      <c r="D139" s="151" t="s">
        <v>211</v>
      </c>
      <c r="E139" s="173" t="s">
        <v>3</v>
      </c>
      <c r="F139" s="174" t="s">
        <v>271</v>
      </c>
      <c r="H139" s="173" t="s">
        <v>3</v>
      </c>
      <c r="I139" s="175"/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211</v>
      </c>
      <c r="AU139" s="173" t="s">
        <v>84</v>
      </c>
      <c r="AV139" s="14" t="s">
        <v>22</v>
      </c>
      <c r="AW139" s="14" t="s">
        <v>37</v>
      </c>
      <c r="AX139" s="14" t="s">
        <v>75</v>
      </c>
      <c r="AY139" s="173" t="s">
        <v>120</v>
      </c>
    </row>
    <row r="140" spans="1:65" s="13" customFormat="1" ht="11.25">
      <c r="B140" s="164"/>
      <c r="D140" s="151" t="s">
        <v>211</v>
      </c>
      <c r="E140" s="165" t="s">
        <v>3</v>
      </c>
      <c r="F140" s="166" t="s">
        <v>272</v>
      </c>
      <c r="H140" s="167">
        <v>169.66300000000001</v>
      </c>
      <c r="I140" s="168"/>
      <c r="L140" s="164"/>
      <c r="M140" s="169"/>
      <c r="N140" s="170"/>
      <c r="O140" s="170"/>
      <c r="P140" s="170"/>
      <c r="Q140" s="170"/>
      <c r="R140" s="170"/>
      <c r="S140" s="170"/>
      <c r="T140" s="171"/>
      <c r="AT140" s="165" t="s">
        <v>211</v>
      </c>
      <c r="AU140" s="165" t="s">
        <v>84</v>
      </c>
      <c r="AV140" s="13" t="s">
        <v>84</v>
      </c>
      <c r="AW140" s="13" t="s">
        <v>37</v>
      </c>
      <c r="AX140" s="13" t="s">
        <v>22</v>
      </c>
      <c r="AY140" s="165" t="s">
        <v>120</v>
      </c>
    </row>
    <row r="141" spans="1:65" s="2" customFormat="1" ht="16.5" customHeight="1">
      <c r="A141" s="32"/>
      <c r="B141" s="137"/>
      <c r="C141" s="138" t="s">
        <v>273</v>
      </c>
      <c r="D141" s="138" t="s">
        <v>123</v>
      </c>
      <c r="E141" s="139" t="s">
        <v>274</v>
      </c>
      <c r="F141" s="140" t="s">
        <v>275</v>
      </c>
      <c r="G141" s="141" t="s">
        <v>193</v>
      </c>
      <c r="H141" s="142">
        <v>205.93</v>
      </c>
      <c r="I141" s="143"/>
      <c r="J141" s="144">
        <f>ROUND(I141*H141,2)</f>
        <v>0</v>
      </c>
      <c r="K141" s="140" t="s">
        <v>184</v>
      </c>
      <c r="L141" s="33"/>
      <c r="M141" s="145" t="s">
        <v>3</v>
      </c>
      <c r="N141" s="146" t="s">
        <v>46</v>
      </c>
      <c r="O141" s="53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49" t="s">
        <v>148</v>
      </c>
      <c r="AT141" s="149" t="s">
        <v>123</v>
      </c>
      <c r="AU141" s="149" t="s">
        <v>84</v>
      </c>
      <c r="AY141" s="17" t="s">
        <v>120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22</v>
      </c>
      <c r="BK141" s="150">
        <f>ROUND(I141*H141,2)</f>
        <v>0</v>
      </c>
      <c r="BL141" s="17" t="s">
        <v>148</v>
      </c>
      <c r="BM141" s="149" t="s">
        <v>276</v>
      </c>
    </row>
    <row r="142" spans="1:65" s="2" customFormat="1" ht="19.5">
      <c r="A142" s="32"/>
      <c r="B142" s="33"/>
      <c r="C142" s="32"/>
      <c r="D142" s="151" t="s">
        <v>130</v>
      </c>
      <c r="E142" s="32"/>
      <c r="F142" s="152" t="s">
        <v>277</v>
      </c>
      <c r="G142" s="32"/>
      <c r="H142" s="32"/>
      <c r="I142" s="153"/>
      <c r="J142" s="32"/>
      <c r="K142" s="32"/>
      <c r="L142" s="33"/>
      <c r="M142" s="154"/>
      <c r="N142" s="155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130</v>
      </c>
      <c r="AU142" s="17" t="s">
        <v>84</v>
      </c>
    </row>
    <row r="143" spans="1:65" s="2" customFormat="1" ht="11.25">
      <c r="A143" s="32"/>
      <c r="B143" s="33"/>
      <c r="C143" s="32"/>
      <c r="D143" s="156" t="s">
        <v>131</v>
      </c>
      <c r="E143" s="32"/>
      <c r="F143" s="157" t="s">
        <v>278</v>
      </c>
      <c r="G143" s="32"/>
      <c r="H143" s="32"/>
      <c r="I143" s="153"/>
      <c r="J143" s="32"/>
      <c r="K143" s="32"/>
      <c r="L143" s="33"/>
      <c r="M143" s="154"/>
      <c r="N143" s="155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131</v>
      </c>
      <c r="AU143" s="17" t="s">
        <v>84</v>
      </c>
    </row>
    <row r="144" spans="1:65" s="2" customFormat="1" ht="19.5">
      <c r="A144" s="32"/>
      <c r="B144" s="33"/>
      <c r="C144" s="32"/>
      <c r="D144" s="151" t="s">
        <v>133</v>
      </c>
      <c r="E144" s="32"/>
      <c r="F144" s="158" t="s">
        <v>279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133</v>
      </c>
      <c r="AU144" s="17" t="s">
        <v>84</v>
      </c>
    </row>
    <row r="145" spans="1:65" s="13" customFormat="1" ht="11.25">
      <c r="B145" s="164"/>
      <c r="D145" s="151" t="s">
        <v>211</v>
      </c>
      <c r="E145" s="165" t="s">
        <v>3</v>
      </c>
      <c r="F145" s="166" t="s">
        <v>280</v>
      </c>
      <c r="H145" s="167">
        <v>205.93</v>
      </c>
      <c r="I145" s="168"/>
      <c r="L145" s="164"/>
      <c r="M145" s="169"/>
      <c r="N145" s="170"/>
      <c r="O145" s="170"/>
      <c r="P145" s="170"/>
      <c r="Q145" s="170"/>
      <c r="R145" s="170"/>
      <c r="S145" s="170"/>
      <c r="T145" s="171"/>
      <c r="AT145" s="165" t="s">
        <v>211</v>
      </c>
      <c r="AU145" s="165" t="s">
        <v>84</v>
      </c>
      <c r="AV145" s="13" t="s">
        <v>84</v>
      </c>
      <c r="AW145" s="13" t="s">
        <v>37</v>
      </c>
      <c r="AX145" s="13" t="s">
        <v>22</v>
      </c>
      <c r="AY145" s="165" t="s">
        <v>120</v>
      </c>
    </row>
    <row r="146" spans="1:65" s="2" customFormat="1" ht="16.5" customHeight="1">
      <c r="A146" s="32"/>
      <c r="B146" s="137"/>
      <c r="C146" s="138" t="s">
        <v>281</v>
      </c>
      <c r="D146" s="138" t="s">
        <v>123</v>
      </c>
      <c r="E146" s="139" t="s">
        <v>282</v>
      </c>
      <c r="F146" s="140" t="s">
        <v>283</v>
      </c>
      <c r="G146" s="141" t="s">
        <v>215</v>
      </c>
      <c r="H146" s="142">
        <v>1</v>
      </c>
      <c r="I146" s="143"/>
      <c r="J146" s="144">
        <f>ROUND(I146*H146,2)</f>
        <v>0</v>
      </c>
      <c r="K146" s="140" t="s">
        <v>184</v>
      </c>
      <c r="L146" s="33"/>
      <c r="M146" s="145" t="s">
        <v>3</v>
      </c>
      <c r="N146" s="146" t="s">
        <v>46</v>
      </c>
      <c r="O146" s="53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49" t="s">
        <v>148</v>
      </c>
      <c r="AT146" s="149" t="s">
        <v>123</v>
      </c>
      <c r="AU146" s="149" t="s">
        <v>84</v>
      </c>
      <c r="AY146" s="17" t="s">
        <v>120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22</v>
      </c>
      <c r="BK146" s="150">
        <f>ROUND(I146*H146,2)</f>
        <v>0</v>
      </c>
      <c r="BL146" s="17" t="s">
        <v>148</v>
      </c>
      <c r="BM146" s="149" t="s">
        <v>284</v>
      </c>
    </row>
    <row r="147" spans="1:65" s="2" customFormat="1" ht="19.5">
      <c r="A147" s="32"/>
      <c r="B147" s="33"/>
      <c r="C147" s="32"/>
      <c r="D147" s="151" t="s">
        <v>130</v>
      </c>
      <c r="E147" s="32"/>
      <c r="F147" s="152" t="s">
        <v>285</v>
      </c>
      <c r="G147" s="32"/>
      <c r="H147" s="32"/>
      <c r="I147" s="153"/>
      <c r="J147" s="32"/>
      <c r="K147" s="32"/>
      <c r="L147" s="33"/>
      <c r="M147" s="154"/>
      <c r="N147" s="155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130</v>
      </c>
      <c r="AU147" s="17" t="s">
        <v>84</v>
      </c>
    </row>
    <row r="148" spans="1:65" s="2" customFormat="1" ht="11.25">
      <c r="A148" s="32"/>
      <c r="B148" s="33"/>
      <c r="C148" s="32"/>
      <c r="D148" s="156" t="s">
        <v>131</v>
      </c>
      <c r="E148" s="32"/>
      <c r="F148" s="157" t="s">
        <v>286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131</v>
      </c>
      <c r="AU148" s="17" t="s">
        <v>84</v>
      </c>
    </row>
    <row r="149" spans="1:65" s="13" customFormat="1" ht="11.25">
      <c r="B149" s="164"/>
      <c r="D149" s="151" t="s">
        <v>211</v>
      </c>
      <c r="E149" s="165" t="s">
        <v>3</v>
      </c>
      <c r="F149" s="166" t="s">
        <v>22</v>
      </c>
      <c r="H149" s="167">
        <v>1</v>
      </c>
      <c r="I149" s="168"/>
      <c r="L149" s="164"/>
      <c r="M149" s="169"/>
      <c r="N149" s="170"/>
      <c r="O149" s="170"/>
      <c r="P149" s="170"/>
      <c r="Q149" s="170"/>
      <c r="R149" s="170"/>
      <c r="S149" s="170"/>
      <c r="T149" s="171"/>
      <c r="AT149" s="165" t="s">
        <v>211</v>
      </c>
      <c r="AU149" s="165" t="s">
        <v>84</v>
      </c>
      <c r="AV149" s="13" t="s">
        <v>84</v>
      </c>
      <c r="AW149" s="13" t="s">
        <v>37</v>
      </c>
      <c r="AX149" s="13" t="s">
        <v>22</v>
      </c>
      <c r="AY149" s="165" t="s">
        <v>120</v>
      </c>
    </row>
    <row r="150" spans="1:65" s="2" customFormat="1" ht="16.5" customHeight="1">
      <c r="A150" s="32"/>
      <c r="B150" s="137"/>
      <c r="C150" s="138" t="s">
        <v>287</v>
      </c>
      <c r="D150" s="138" t="s">
        <v>123</v>
      </c>
      <c r="E150" s="139" t="s">
        <v>288</v>
      </c>
      <c r="F150" s="140" t="s">
        <v>289</v>
      </c>
      <c r="G150" s="141" t="s">
        <v>215</v>
      </c>
      <c r="H150" s="142">
        <v>1</v>
      </c>
      <c r="I150" s="143"/>
      <c r="J150" s="144">
        <f>ROUND(I150*H150,2)</f>
        <v>0</v>
      </c>
      <c r="K150" s="140" t="s">
        <v>184</v>
      </c>
      <c r="L150" s="33"/>
      <c r="M150" s="145" t="s">
        <v>3</v>
      </c>
      <c r="N150" s="146" t="s">
        <v>46</v>
      </c>
      <c r="O150" s="53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9" t="s">
        <v>148</v>
      </c>
      <c r="AT150" s="149" t="s">
        <v>123</v>
      </c>
      <c r="AU150" s="149" t="s">
        <v>84</v>
      </c>
      <c r="AY150" s="17" t="s">
        <v>120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22</v>
      </c>
      <c r="BK150" s="150">
        <f>ROUND(I150*H150,2)</f>
        <v>0</v>
      </c>
      <c r="BL150" s="17" t="s">
        <v>148</v>
      </c>
      <c r="BM150" s="149" t="s">
        <v>290</v>
      </c>
    </row>
    <row r="151" spans="1:65" s="2" customFormat="1" ht="19.5">
      <c r="A151" s="32"/>
      <c r="B151" s="33"/>
      <c r="C151" s="32"/>
      <c r="D151" s="151" t="s">
        <v>130</v>
      </c>
      <c r="E151" s="32"/>
      <c r="F151" s="152" t="s">
        <v>291</v>
      </c>
      <c r="G151" s="32"/>
      <c r="H151" s="32"/>
      <c r="I151" s="153"/>
      <c r="J151" s="32"/>
      <c r="K151" s="32"/>
      <c r="L151" s="33"/>
      <c r="M151" s="154"/>
      <c r="N151" s="155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130</v>
      </c>
      <c r="AU151" s="17" t="s">
        <v>84</v>
      </c>
    </row>
    <row r="152" spans="1:65" s="2" customFormat="1" ht="11.25">
      <c r="A152" s="32"/>
      <c r="B152" s="33"/>
      <c r="C152" s="32"/>
      <c r="D152" s="156" t="s">
        <v>131</v>
      </c>
      <c r="E152" s="32"/>
      <c r="F152" s="157" t="s">
        <v>292</v>
      </c>
      <c r="G152" s="32"/>
      <c r="H152" s="32"/>
      <c r="I152" s="153"/>
      <c r="J152" s="32"/>
      <c r="K152" s="32"/>
      <c r="L152" s="33"/>
      <c r="M152" s="154"/>
      <c r="N152" s="155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131</v>
      </c>
      <c r="AU152" s="17" t="s">
        <v>84</v>
      </c>
    </row>
    <row r="153" spans="1:65" s="13" customFormat="1" ht="11.25">
      <c r="B153" s="164"/>
      <c r="D153" s="151" t="s">
        <v>211</v>
      </c>
      <c r="E153" s="165" t="s">
        <v>3</v>
      </c>
      <c r="F153" s="166" t="s">
        <v>22</v>
      </c>
      <c r="H153" s="167">
        <v>1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211</v>
      </c>
      <c r="AU153" s="165" t="s">
        <v>84</v>
      </c>
      <c r="AV153" s="13" t="s">
        <v>84</v>
      </c>
      <c r="AW153" s="13" t="s">
        <v>37</v>
      </c>
      <c r="AX153" s="13" t="s">
        <v>22</v>
      </c>
      <c r="AY153" s="165" t="s">
        <v>120</v>
      </c>
    </row>
    <row r="154" spans="1:65" s="2" customFormat="1" ht="16.5" customHeight="1">
      <c r="A154" s="32"/>
      <c r="B154" s="137"/>
      <c r="C154" s="138" t="s">
        <v>293</v>
      </c>
      <c r="D154" s="138" t="s">
        <v>123</v>
      </c>
      <c r="E154" s="139" t="s">
        <v>294</v>
      </c>
      <c r="F154" s="140" t="s">
        <v>295</v>
      </c>
      <c r="G154" s="141" t="s">
        <v>189</v>
      </c>
      <c r="H154" s="142">
        <v>3393.2629999999999</v>
      </c>
      <c r="I154" s="143"/>
      <c r="J154" s="144">
        <f>ROUND(I154*H154,2)</f>
        <v>0</v>
      </c>
      <c r="K154" s="140" t="s">
        <v>184</v>
      </c>
      <c r="L154" s="33"/>
      <c r="M154" s="145" t="s">
        <v>3</v>
      </c>
      <c r="N154" s="146" t="s">
        <v>46</v>
      </c>
      <c r="O154" s="53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49" t="s">
        <v>148</v>
      </c>
      <c r="AT154" s="149" t="s">
        <v>123</v>
      </c>
      <c r="AU154" s="149" t="s">
        <v>84</v>
      </c>
      <c r="AY154" s="17" t="s">
        <v>120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7" t="s">
        <v>22</v>
      </c>
      <c r="BK154" s="150">
        <f>ROUND(I154*H154,2)</f>
        <v>0</v>
      </c>
      <c r="BL154" s="17" t="s">
        <v>148</v>
      </c>
      <c r="BM154" s="149" t="s">
        <v>296</v>
      </c>
    </row>
    <row r="155" spans="1:65" s="2" customFormat="1" ht="11.25">
      <c r="A155" s="32"/>
      <c r="B155" s="33"/>
      <c r="C155" s="32"/>
      <c r="D155" s="151" t="s">
        <v>130</v>
      </c>
      <c r="E155" s="32"/>
      <c r="F155" s="152" t="s">
        <v>297</v>
      </c>
      <c r="G155" s="32"/>
      <c r="H155" s="32"/>
      <c r="I155" s="153"/>
      <c r="J155" s="32"/>
      <c r="K155" s="32"/>
      <c r="L155" s="33"/>
      <c r="M155" s="154"/>
      <c r="N155" s="155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130</v>
      </c>
      <c r="AU155" s="17" t="s">
        <v>84</v>
      </c>
    </row>
    <row r="156" spans="1:65" s="2" customFormat="1" ht="11.25">
      <c r="A156" s="32"/>
      <c r="B156" s="33"/>
      <c r="C156" s="32"/>
      <c r="D156" s="156" t="s">
        <v>131</v>
      </c>
      <c r="E156" s="32"/>
      <c r="F156" s="157" t="s">
        <v>298</v>
      </c>
      <c r="G156" s="32"/>
      <c r="H156" s="32"/>
      <c r="I156" s="153"/>
      <c r="J156" s="32"/>
      <c r="K156" s="32"/>
      <c r="L156" s="33"/>
      <c r="M156" s="154"/>
      <c r="N156" s="155"/>
      <c r="O156" s="53"/>
      <c r="P156" s="53"/>
      <c r="Q156" s="53"/>
      <c r="R156" s="53"/>
      <c r="S156" s="53"/>
      <c r="T156" s="54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131</v>
      </c>
      <c r="AU156" s="17" t="s">
        <v>84</v>
      </c>
    </row>
    <row r="157" spans="1:65" s="2" customFormat="1" ht="19.5">
      <c r="A157" s="32"/>
      <c r="B157" s="33"/>
      <c r="C157" s="32"/>
      <c r="D157" s="151" t="s">
        <v>133</v>
      </c>
      <c r="E157" s="32"/>
      <c r="F157" s="158" t="s">
        <v>299</v>
      </c>
      <c r="G157" s="32"/>
      <c r="H157" s="32"/>
      <c r="I157" s="153"/>
      <c r="J157" s="32"/>
      <c r="K157" s="32"/>
      <c r="L157" s="33"/>
      <c r="M157" s="154"/>
      <c r="N157" s="155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133</v>
      </c>
      <c r="AU157" s="17" t="s">
        <v>84</v>
      </c>
    </row>
    <row r="158" spans="1:65" s="13" customFormat="1" ht="11.25">
      <c r="B158" s="164"/>
      <c r="D158" s="151" t="s">
        <v>211</v>
      </c>
      <c r="E158" s="165" t="s">
        <v>3</v>
      </c>
      <c r="F158" s="166" t="s">
        <v>300</v>
      </c>
      <c r="H158" s="167">
        <v>3393.2629999999999</v>
      </c>
      <c r="I158" s="168"/>
      <c r="L158" s="164"/>
      <c r="M158" s="169"/>
      <c r="N158" s="170"/>
      <c r="O158" s="170"/>
      <c r="P158" s="170"/>
      <c r="Q158" s="170"/>
      <c r="R158" s="170"/>
      <c r="S158" s="170"/>
      <c r="T158" s="171"/>
      <c r="AT158" s="165" t="s">
        <v>211</v>
      </c>
      <c r="AU158" s="165" t="s">
        <v>84</v>
      </c>
      <c r="AV158" s="13" t="s">
        <v>84</v>
      </c>
      <c r="AW158" s="13" t="s">
        <v>37</v>
      </c>
      <c r="AX158" s="13" t="s">
        <v>22</v>
      </c>
      <c r="AY158" s="165" t="s">
        <v>120</v>
      </c>
    </row>
    <row r="159" spans="1:65" s="2" customFormat="1" ht="24.2" customHeight="1">
      <c r="A159" s="32"/>
      <c r="B159" s="137"/>
      <c r="C159" s="138" t="s">
        <v>9</v>
      </c>
      <c r="D159" s="138" t="s">
        <v>123</v>
      </c>
      <c r="E159" s="139" t="s">
        <v>301</v>
      </c>
      <c r="F159" s="140" t="s">
        <v>302</v>
      </c>
      <c r="G159" s="141" t="s">
        <v>189</v>
      </c>
      <c r="H159" s="142">
        <v>651.96</v>
      </c>
      <c r="I159" s="143"/>
      <c r="J159" s="144">
        <f>ROUND(I159*H159,2)</f>
        <v>0</v>
      </c>
      <c r="K159" s="140" t="s">
        <v>184</v>
      </c>
      <c r="L159" s="33"/>
      <c r="M159" s="145" t="s">
        <v>3</v>
      </c>
      <c r="N159" s="146" t="s">
        <v>46</v>
      </c>
      <c r="O159" s="53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49" t="s">
        <v>148</v>
      </c>
      <c r="AT159" s="149" t="s">
        <v>123</v>
      </c>
      <c r="AU159" s="149" t="s">
        <v>84</v>
      </c>
      <c r="AY159" s="17" t="s">
        <v>120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22</v>
      </c>
      <c r="BK159" s="150">
        <f>ROUND(I159*H159,2)</f>
        <v>0</v>
      </c>
      <c r="BL159" s="17" t="s">
        <v>148</v>
      </c>
      <c r="BM159" s="149" t="s">
        <v>303</v>
      </c>
    </row>
    <row r="160" spans="1:65" s="2" customFormat="1" ht="19.5">
      <c r="A160" s="32"/>
      <c r="B160" s="33"/>
      <c r="C160" s="32"/>
      <c r="D160" s="151" t="s">
        <v>130</v>
      </c>
      <c r="E160" s="32"/>
      <c r="F160" s="152" t="s">
        <v>304</v>
      </c>
      <c r="G160" s="32"/>
      <c r="H160" s="32"/>
      <c r="I160" s="153"/>
      <c r="J160" s="32"/>
      <c r="K160" s="32"/>
      <c r="L160" s="33"/>
      <c r="M160" s="154"/>
      <c r="N160" s="155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130</v>
      </c>
      <c r="AU160" s="17" t="s">
        <v>84</v>
      </c>
    </row>
    <row r="161" spans="1:65" s="2" customFormat="1" ht="11.25">
      <c r="A161" s="32"/>
      <c r="B161" s="33"/>
      <c r="C161" s="32"/>
      <c r="D161" s="156" t="s">
        <v>131</v>
      </c>
      <c r="E161" s="32"/>
      <c r="F161" s="157" t="s">
        <v>305</v>
      </c>
      <c r="G161" s="32"/>
      <c r="H161" s="32"/>
      <c r="I161" s="153"/>
      <c r="J161" s="32"/>
      <c r="K161" s="32"/>
      <c r="L161" s="33"/>
      <c r="M161" s="154"/>
      <c r="N161" s="155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131</v>
      </c>
      <c r="AU161" s="17" t="s">
        <v>84</v>
      </c>
    </row>
    <row r="162" spans="1:65" s="2" customFormat="1" ht="19.5">
      <c r="A162" s="32"/>
      <c r="B162" s="33"/>
      <c r="C162" s="32"/>
      <c r="D162" s="151" t="s">
        <v>133</v>
      </c>
      <c r="E162" s="32"/>
      <c r="F162" s="158" t="s">
        <v>306</v>
      </c>
      <c r="G162" s="32"/>
      <c r="H162" s="32"/>
      <c r="I162" s="153"/>
      <c r="J162" s="32"/>
      <c r="K162" s="32"/>
      <c r="L162" s="33"/>
      <c r="M162" s="154"/>
      <c r="N162" s="155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133</v>
      </c>
      <c r="AU162" s="17" t="s">
        <v>84</v>
      </c>
    </row>
    <row r="163" spans="1:65" s="13" customFormat="1" ht="11.25">
      <c r="B163" s="164"/>
      <c r="D163" s="151" t="s">
        <v>211</v>
      </c>
      <c r="E163" s="165" t="s">
        <v>3</v>
      </c>
      <c r="F163" s="166" t="s">
        <v>307</v>
      </c>
      <c r="H163" s="167">
        <v>651.96</v>
      </c>
      <c r="I163" s="168"/>
      <c r="L163" s="164"/>
      <c r="M163" s="169"/>
      <c r="N163" s="170"/>
      <c r="O163" s="170"/>
      <c r="P163" s="170"/>
      <c r="Q163" s="170"/>
      <c r="R163" s="170"/>
      <c r="S163" s="170"/>
      <c r="T163" s="171"/>
      <c r="AT163" s="165" t="s">
        <v>211</v>
      </c>
      <c r="AU163" s="165" t="s">
        <v>84</v>
      </c>
      <c r="AV163" s="13" t="s">
        <v>84</v>
      </c>
      <c r="AW163" s="13" t="s">
        <v>37</v>
      </c>
      <c r="AX163" s="13" t="s">
        <v>22</v>
      </c>
      <c r="AY163" s="165" t="s">
        <v>120</v>
      </c>
    </row>
    <row r="164" spans="1:65" s="2" customFormat="1" ht="16.5" customHeight="1">
      <c r="A164" s="32"/>
      <c r="B164" s="137"/>
      <c r="C164" s="187" t="s">
        <v>308</v>
      </c>
      <c r="D164" s="187" t="s">
        <v>258</v>
      </c>
      <c r="E164" s="188" t="s">
        <v>309</v>
      </c>
      <c r="F164" s="189" t="s">
        <v>310</v>
      </c>
      <c r="G164" s="190" t="s">
        <v>311</v>
      </c>
      <c r="H164" s="191">
        <v>16.298999999999999</v>
      </c>
      <c r="I164" s="192"/>
      <c r="J164" s="193">
        <f>ROUND(I164*H164,2)</f>
        <v>0</v>
      </c>
      <c r="K164" s="189" t="s">
        <v>184</v>
      </c>
      <c r="L164" s="194"/>
      <c r="M164" s="195" t="s">
        <v>3</v>
      </c>
      <c r="N164" s="196" t="s">
        <v>46</v>
      </c>
      <c r="O164" s="53"/>
      <c r="P164" s="147">
        <f>O164*H164</f>
        <v>0</v>
      </c>
      <c r="Q164" s="147">
        <v>1E-3</v>
      </c>
      <c r="R164" s="147">
        <f>Q164*H164</f>
        <v>1.6299000000000001E-2</v>
      </c>
      <c r="S164" s="147">
        <v>0</v>
      </c>
      <c r="T164" s="14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49" t="s">
        <v>172</v>
      </c>
      <c r="AT164" s="149" t="s">
        <v>258</v>
      </c>
      <c r="AU164" s="149" t="s">
        <v>84</v>
      </c>
      <c r="AY164" s="17" t="s">
        <v>120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7" t="s">
        <v>22</v>
      </c>
      <c r="BK164" s="150">
        <f>ROUND(I164*H164,2)</f>
        <v>0</v>
      </c>
      <c r="BL164" s="17" t="s">
        <v>148</v>
      </c>
      <c r="BM164" s="149" t="s">
        <v>312</v>
      </c>
    </row>
    <row r="165" spans="1:65" s="2" customFormat="1" ht="11.25">
      <c r="A165" s="32"/>
      <c r="B165" s="33"/>
      <c r="C165" s="32"/>
      <c r="D165" s="151" t="s">
        <v>130</v>
      </c>
      <c r="E165" s="32"/>
      <c r="F165" s="152" t="s">
        <v>310</v>
      </c>
      <c r="G165" s="32"/>
      <c r="H165" s="32"/>
      <c r="I165" s="153"/>
      <c r="J165" s="32"/>
      <c r="K165" s="32"/>
      <c r="L165" s="33"/>
      <c r="M165" s="154"/>
      <c r="N165" s="155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130</v>
      </c>
      <c r="AU165" s="17" t="s">
        <v>84</v>
      </c>
    </row>
    <row r="166" spans="1:65" s="2" customFormat="1" ht="11.25">
      <c r="A166" s="32"/>
      <c r="B166" s="33"/>
      <c r="C166" s="32"/>
      <c r="D166" s="156" t="s">
        <v>131</v>
      </c>
      <c r="E166" s="32"/>
      <c r="F166" s="157" t="s">
        <v>313</v>
      </c>
      <c r="G166" s="32"/>
      <c r="H166" s="32"/>
      <c r="I166" s="153"/>
      <c r="J166" s="32"/>
      <c r="K166" s="32"/>
      <c r="L166" s="33"/>
      <c r="M166" s="154"/>
      <c r="N166" s="155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131</v>
      </c>
      <c r="AU166" s="17" t="s">
        <v>84</v>
      </c>
    </row>
    <row r="167" spans="1:65" s="13" customFormat="1" ht="11.25">
      <c r="B167" s="164"/>
      <c r="D167" s="151" t="s">
        <v>211</v>
      </c>
      <c r="E167" s="165" t="s">
        <v>3</v>
      </c>
      <c r="F167" s="166" t="s">
        <v>307</v>
      </c>
      <c r="H167" s="167">
        <v>651.96</v>
      </c>
      <c r="I167" s="168"/>
      <c r="L167" s="164"/>
      <c r="M167" s="169"/>
      <c r="N167" s="170"/>
      <c r="O167" s="170"/>
      <c r="P167" s="170"/>
      <c r="Q167" s="170"/>
      <c r="R167" s="170"/>
      <c r="S167" s="170"/>
      <c r="T167" s="171"/>
      <c r="AT167" s="165" t="s">
        <v>211</v>
      </c>
      <c r="AU167" s="165" t="s">
        <v>84</v>
      </c>
      <c r="AV167" s="13" t="s">
        <v>84</v>
      </c>
      <c r="AW167" s="13" t="s">
        <v>37</v>
      </c>
      <c r="AX167" s="13" t="s">
        <v>22</v>
      </c>
      <c r="AY167" s="165" t="s">
        <v>120</v>
      </c>
    </row>
    <row r="168" spans="1:65" s="13" customFormat="1" ht="11.25">
      <c r="B168" s="164"/>
      <c r="D168" s="151" t="s">
        <v>211</v>
      </c>
      <c r="F168" s="166" t="s">
        <v>314</v>
      </c>
      <c r="H168" s="167">
        <v>16.298999999999999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211</v>
      </c>
      <c r="AU168" s="165" t="s">
        <v>84</v>
      </c>
      <c r="AV168" s="13" t="s">
        <v>84</v>
      </c>
      <c r="AW168" s="13" t="s">
        <v>4</v>
      </c>
      <c r="AX168" s="13" t="s">
        <v>22</v>
      </c>
      <c r="AY168" s="165" t="s">
        <v>120</v>
      </c>
    </row>
    <row r="169" spans="1:65" s="2" customFormat="1" ht="16.5" customHeight="1">
      <c r="A169" s="32"/>
      <c r="B169" s="137"/>
      <c r="C169" s="138" t="s">
        <v>315</v>
      </c>
      <c r="D169" s="138" t="s">
        <v>123</v>
      </c>
      <c r="E169" s="139" t="s">
        <v>316</v>
      </c>
      <c r="F169" s="140" t="s">
        <v>317</v>
      </c>
      <c r="G169" s="141" t="s">
        <v>126</v>
      </c>
      <c r="H169" s="142">
        <v>1</v>
      </c>
      <c r="I169" s="143"/>
      <c r="J169" s="144">
        <f>ROUND(I169*H169,2)</f>
        <v>0</v>
      </c>
      <c r="K169" s="140" t="s">
        <v>3</v>
      </c>
      <c r="L169" s="33"/>
      <c r="M169" s="145" t="s">
        <v>3</v>
      </c>
      <c r="N169" s="146" t="s">
        <v>46</v>
      </c>
      <c r="O169" s="53"/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49" t="s">
        <v>148</v>
      </c>
      <c r="AT169" s="149" t="s">
        <v>123</v>
      </c>
      <c r="AU169" s="149" t="s">
        <v>84</v>
      </c>
      <c r="AY169" s="17" t="s">
        <v>120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22</v>
      </c>
      <c r="BK169" s="150">
        <f>ROUND(I169*H169,2)</f>
        <v>0</v>
      </c>
      <c r="BL169" s="17" t="s">
        <v>148</v>
      </c>
      <c r="BM169" s="149" t="s">
        <v>318</v>
      </c>
    </row>
    <row r="170" spans="1:65" s="2" customFormat="1" ht="11.25">
      <c r="A170" s="32"/>
      <c r="B170" s="33"/>
      <c r="C170" s="32"/>
      <c r="D170" s="151" t="s">
        <v>130</v>
      </c>
      <c r="E170" s="32"/>
      <c r="F170" s="152" t="s">
        <v>319</v>
      </c>
      <c r="G170" s="32"/>
      <c r="H170" s="32"/>
      <c r="I170" s="153"/>
      <c r="J170" s="32"/>
      <c r="K170" s="32"/>
      <c r="L170" s="33"/>
      <c r="M170" s="154"/>
      <c r="N170" s="155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130</v>
      </c>
      <c r="AU170" s="17" t="s">
        <v>84</v>
      </c>
    </row>
    <row r="171" spans="1:65" s="2" customFormat="1" ht="58.5">
      <c r="A171" s="32"/>
      <c r="B171" s="33"/>
      <c r="C171" s="32"/>
      <c r="D171" s="151" t="s">
        <v>133</v>
      </c>
      <c r="E171" s="32"/>
      <c r="F171" s="158" t="s">
        <v>320</v>
      </c>
      <c r="G171" s="32"/>
      <c r="H171" s="32"/>
      <c r="I171" s="153"/>
      <c r="J171" s="32"/>
      <c r="K171" s="32"/>
      <c r="L171" s="33"/>
      <c r="M171" s="154"/>
      <c r="N171" s="155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133</v>
      </c>
      <c r="AU171" s="17" t="s">
        <v>84</v>
      </c>
    </row>
    <row r="172" spans="1:65" s="2" customFormat="1" ht="16.5" customHeight="1">
      <c r="A172" s="32"/>
      <c r="B172" s="137"/>
      <c r="C172" s="138" t="s">
        <v>321</v>
      </c>
      <c r="D172" s="138" t="s">
        <v>123</v>
      </c>
      <c r="E172" s="139" t="s">
        <v>322</v>
      </c>
      <c r="F172" s="140" t="s">
        <v>323</v>
      </c>
      <c r="G172" s="141" t="s">
        <v>193</v>
      </c>
      <c r="H172" s="142">
        <v>1586.0039999999999</v>
      </c>
      <c r="I172" s="143"/>
      <c r="J172" s="144">
        <f>ROUND(I172*H172,2)</f>
        <v>0</v>
      </c>
      <c r="K172" s="140" t="s">
        <v>3</v>
      </c>
      <c r="L172" s="33"/>
      <c r="M172" s="145" t="s">
        <v>3</v>
      </c>
      <c r="N172" s="146" t="s">
        <v>46</v>
      </c>
      <c r="O172" s="53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49" t="s">
        <v>148</v>
      </c>
      <c r="AT172" s="149" t="s">
        <v>123</v>
      </c>
      <c r="AU172" s="149" t="s">
        <v>84</v>
      </c>
      <c r="AY172" s="17" t="s">
        <v>120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22</v>
      </c>
      <c r="BK172" s="150">
        <f>ROUND(I172*H172,2)</f>
        <v>0</v>
      </c>
      <c r="BL172" s="17" t="s">
        <v>148</v>
      </c>
      <c r="BM172" s="149" t="s">
        <v>324</v>
      </c>
    </row>
    <row r="173" spans="1:65" s="2" customFormat="1" ht="19.5">
      <c r="A173" s="32"/>
      <c r="B173" s="33"/>
      <c r="C173" s="32"/>
      <c r="D173" s="151" t="s">
        <v>130</v>
      </c>
      <c r="E173" s="32"/>
      <c r="F173" s="152" t="s">
        <v>325</v>
      </c>
      <c r="G173" s="32"/>
      <c r="H173" s="32"/>
      <c r="I173" s="153"/>
      <c r="J173" s="32"/>
      <c r="K173" s="32"/>
      <c r="L173" s="33"/>
      <c r="M173" s="154"/>
      <c r="N173" s="155"/>
      <c r="O173" s="53"/>
      <c r="P173" s="53"/>
      <c r="Q173" s="53"/>
      <c r="R173" s="53"/>
      <c r="S173" s="53"/>
      <c r="T173" s="54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130</v>
      </c>
      <c r="AU173" s="17" t="s">
        <v>84</v>
      </c>
    </row>
    <row r="174" spans="1:65" s="14" customFormat="1" ht="11.25">
      <c r="B174" s="172"/>
      <c r="D174" s="151" t="s">
        <v>211</v>
      </c>
      <c r="E174" s="173" t="s">
        <v>3</v>
      </c>
      <c r="F174" s="174" t="s">
        <v>326</v>
      </c>
      <c r="H174" s="173" t="s">
        <v>3</v>
      </c>
      <c r="I174" s="175"/>
      <c r="L174" s="172"/>
      <c r="M174" s="176"/>
      <c r="N174" s="177"/>
      <c r="O174" s="177"/>
      <c r="P174" s="177"/>
      <c r="Q174" s="177"/>
      <c r="R174" s="177"/>
      <c r="S174" s="177"/>
      <c r="T174" s="178"/>
      <c r="AT174" s="173" t="s">
        <v>211</v>
      </c>
      <c r="AU174" s="173" t="s">
        <v>84</v>
      </c>
      <c r="AV174" s="14" t="s">
        <v>22</v>
      </c>
      <c r="AW174" s="14" t="s">
        <v>37</v>
      </c>
      <c r="AX174" s="14" t="s">
        <v>75</v>
      </c>
      <c r="AY174" s="173" t="s">
        <v>120</v>
      </c>
    </row>
    <row r="175" spans="1:65" s="13" customFormat="1" ht="11.25">
      <c r="B175" s="164"/>
      <c r="D175" s="151" t="s">
        <v>211</v>
      </c>
      <c r="E175" s="165" t="s">
        <v>3</v>
      </c>
      <c r="F175" s="166" t="s">
        <v>327</v>
      </c>
      <c r="H175" s="167">
        <v>1586.0039999999999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211</v>
      </c>
      <c r="AU175" s="165" t="s">
        <v>84</v>
      </c>
      <c r="AV175" s="13" t="s">
        <v>84</v>
      </c>
      <c r="AW175" s="13" t="s">
        <v>37</v>
      </c>
      <c r="AX175" s="13" t="s">
        <v>22</v>
      </c>
      <c r="AY175" s="165" t="s">
        <v>120</v>
      </c>
    </row>
    <row r="176" spans="1:65" s="12" customFormat="1" ht="22.9" customHeight="1">
      <c r="B176" s="124"/>
      <c r="D176" s="125" t="s">
        <v>74</v>
      </c>
      <c r="E176" s="135" t="s">
        <v>119</v>
      </c>
      <c r="F176" s="135" t="s">
        <v>328</v>
      </c>
      <c r="I176" s="127"/>
      <c r="J176" s="136">
        <f>BK176</f>
        <v>0</v>
      </c>
      <c r="L176" s="124"/>
      <c r="M176" s="129"/>
      <c r="N176" s="130"/>
      <c r="O176" s="130"/>
      <c r="P176" s="131">
        <f>SUM(P177:P227)</f>
        <v>0</v>
      </c>
      <c r="Q176" s="130"/>
      <c r="R176" s="131">
        <f>SUM(R177:R227)</f>
        <v>2765.22741</v>
      </c>
      <c r="S176" s="130"/>
      <c r="T176" s="132">
        <f>SUM(T177:T227)</f>
        <v>0</v>
      </c>
      <c r="AR176" s="125" t="s">
        <v>22</v>
      </c>
      <c r="AT176" s="133" t="s">
        <v>74</v>
      </c>
      <c r="AU176" s="133" t="s">
        <v>22</v>
      </c>
      <c r="AY176" s="125" t="s">
        <v>120</v>
      </c>
      <c r="BK176" s="134">
        <f>SUM(BK177:BK227)</f>
        <v>0</v>
      </c>
    </row>
    <row r="177" spans="1:65" s="2" customFormat="1" ht="24.2" customHeight="1">
      <c r="A177" s="32"/>
      <c r="B177" s="137"/>
      <c r="C177" s="138" t="s">
        <v>329</v>
      </c>
      <c r="D177" s="138" t="s">
        <v>123</v>
      </c>
      <c r="E177" s="139" t="s">
        <v>330</v>
      </c>
      <c r="F177" s="140" t="s">
        <v>331</v>
      </c>
      <c r="G177" s="141" t="s">
        <v>189</v>
      </c>
      <c r="H177" s="142">
        <v>2714.61</v>
      </c>
      <c r="I177" s="143"/>
      <c r="J177" s="144">
        <f>ROUND(I177*H177,2)</f>
        <v>0</v>
      </c>
      <c r="K177" s="140" t="s">
        <v>184</v>
      </c>
      <c r="L177" s="33"/>
      <c r="M177" s="145" t="s">
        <v>3</v>
      </c>
      <c r="N177" s="146" t="s">
        <v>46</v>
      </c>
      <c r="O177" s="53"/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49" t="s">
        <v>148</v>
      </c>
      <c r="AT177" s="149" t="s">
        <v>123</v>
      </c>
      <c r="AU177" s="149" t="s">
        <v>84</v>
      </c>
      <c r="AY177" s="17" t="s">
        <v>120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22</v>
      </c>
      <c r="BK177" s="150">
        <f>ROUND(I177*H177,2)</f>
        <v>0</v>
      </c>
      <c r="BL177" s="17" t="s">
        <v>148</v>
      </c>
      <c r="BM177" s="149" t="s">
        <v>332</v>
      </c>
    </row>
    <row r="178" spans="1:65" s="2" customFormat="1" ht="29.25">
      <c r="A178" s="32"/>
      <c r="B178" s="33"/>
      <c r="C178" s="32"/>
      <c r="D178" s="151" t="s">
        <v>130</v>
      </c>
      <c r="E178" s="32"/>
      <c r="F178" s="152" t="s">
        <v>333</v>
      </c>
      <c r="G178" s="32"/>
      <c r="H178" s="32"/>
      <c r="I178" s="153"/>
      <c r="J178" s="32"/>
      <c r="K178" s="32"/>
      <c r="L178" s="33"/>
      <c r="M178" s="154"/>
      <c r="N178" s="155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130</v>
      </c>
      <c r="AU178" s="17" t="s">
        <v>84</v>
      </c>
    </row>
    <row r="179" spans="1:65" s="2" customFormat="1" ht="11.25">
      <c r="A179" s="32"/>
      <c r="B179" s="33"/>
      <c r="C179" s="32"/>
      <c r="D179" s="156" t="s">
        <v>131</v>
      </c>
      <c r="E179" s="32"/>
      <c r="F179" s="157" t="s">
        <v>334</v>
      </c>
      <c r="G179" s="32"/>
      <c r="H179" s="32"/>
      <c r="I179" s="153"/>
      <c r="J179" s="32"/>
      <c r="K179" s="32"/>
      <c r="L179" s="33"/>
      <c r="M179" s="154"/>
      <c r="N179" s="155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131</v>
      </c>
      <c r="AU179" s="17" t="s">
        <v>84</v>
      </c>
    </row>
    <row r="180" spans="1:65" s="14" customFormat="1" ht="11.25">
      <c r="B180" s="172"/>
      <c r="D180" s="151" t="s">
        <v>211</v>
      </c>
      <c r="E180" s="173" t="s">
        <v>3</v>
      </c>
      <c r="F180" s="174" t="s">
        <v>335</v>
      </c>
      <c r="H180" s="173" t="s">
        <v>3</v>
      </c>
      <c r="I180" s="175"/>
      <c r="L180" s="172"/>
      <c r="M180" s="176"/>
      <c r="N180" s="177"/>
      <c r="O180" s="177"/>
      <c r="P180" s="177"/>
      <c r="Q180" s="177"/>
      <c r="R180" s="177"/>
      <c r="S180" s="177"/>
      <c r="T180" s="178"/>
      <c r="AT180" s="173" t="s">
        <v>211</v>
      </c>
      <c r="AU180" s="173" t="s">
        <v>84</v>
      </c>
      <c r="AV180" s="14" t="s">
        <v>22</v>
      </c>
      <c r="AW180" s="14" t="s">
        <v>37</v>
      </c>
      <c r="AX180" s="14" t="s">
        <v>75</v>
      </c>
      <c r="AY180" s="173" t="s">
        <v>120</v>
      </c>
    </row>
    <row r="181" spans="1:65" s="13" customFormat="1" ht="11.25">
      <c r="B181" s="164"/>
      <c r="D181" s="151" t="s">
        <v>211</v>
      </c>
      <c r="E181" s="165" t="s">
        <v>3</v>
      </c>
      <c r="F181" s="166" t="s">
        <v>336</v>
      </c>
      <c r="H181" s="167">
        <v>2714.61</v>
      </c>
      <c r="I181" s="168"/>
      <c r="L181" s="164"/>
      <c r="M181" s="169"/>
      <c r="N181" s="170"/>
      <c r="O181" s="170"/>
      <c r="P181" s="170"/>
      <c r="Q181" s="170"/>
      <c r="R181" s="170"/>
      <c r="S181" s="170"/>
      <c r="T181" s="171"/>
      <c r="AT181" s="165" t="s">
        <v>211</v>
      </c>
      <c r="AU181" s="165" t="s">
        <v>84</v>
      </c>
      <c r="AV181" s="13" t="s">
        <v>84</v>
      </c>
      <c r="AW181" s="13" t="s">
        <v>37</v>
      </c>
      <c r="AX181" s="13" t="s">
        <v>22</v>
      </c>
      <c r="AY181" s="165" t="s">
        <v>120</v>
      </c>
    </row>
    <row r="182" spans="1:65" s="2" customFormat="1" ht="16.5" customHeight="1">
      <c r="A182" s="32"/>
      <c r="B182" s="137"/>
      <c r="C182" s="187" t="s">
        <v>337</v>
      </c>
      <c r="D182" s="187" t="s">
        <v>258</v>
      </c>
      <c r="E182" s="188" t="s">
        <v>338</v>
      </c>
      <c r="F182" s="189" t="s">
        <v>339</v>
      </c>
      <c r="G182" s="190" t="s">
        <v>261</v>
      </c>
      <c r="H182" s="191">
        <v>46.881</v>
      </c>
      <c r="I182" s="192"/>
      <c r="J182" s="193">
        <f>ROUND(I182*H182,2)</f>
        <v>0</v>
      </c>
      <c r="K182" s="189" t="s">
        <v>184</v>
      </c>
      <c r="L182" s="194"/>
      <c r="M182" s="195" t="s">
        <v>3</v>
      </c>
      <c r="N182" s="196" t="s">
        <v>46</v>
      </c>
      <c r="O182" s="53"/>
      <c r="P182" s="147">
        <f>O182*H182</f>
        <v>0</v>
      </c>
      <c r="Q182" s="147">
        <v>1</v>
      </c>
      <c r="R182" s="147">
        <f>Q182*H182</f>
        <v>46.881</v>
      </c>
      <c r="S182" s="147">
        <v>0</v>
      </c>
      <c r="T182" s="14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9" t="s">
        <v>172</v>
      </c>
      <c r="AT182" s="149" t="s">
        <v>258</v>
      </c>
      <c r="AU182" s="149" t="s">
        <v>84</v>
      </c>
      <c r="AY182" s="17" t="s">
        <v>120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22</v>
      </c>
      <c r="BK182" s="150">
        <f>ROUND(I182*H182,2)</f>
        <v>0</v>
      </c>
      <c r="BL182" s="17" t="s">
        <v>148</v>
      </c>
      <c r="BM182" s="149" t="s">
        <v>340</v>
      </c>
    </row>
    <row r="183" spans="1:65" s="2" customFormat="1" ht="11.25">
      <c r="A183" s="32"/>
      <c r="B183" s="33"/>
      <c r="C183" s="32"/>
      <c r="D183" s="151" t="s">
        <v>130</v>
      </c>
      <c r="E183" s="32"/>
      <c r="F183" s="152" t="s">
        <v>339</v>
      </c>
      <c r="G183" s="32"/>
      <c r="H183" s="32"/>
      <c r="I183" s="153"/>
      <c r="J183" s="32"/>
      <c r="K183" s="32"/>
      <c r="L183" s="33"/>
      <c r="M183" s="154"/>
      <c r="N183" s="155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130</v>
      </c>
      <c r="AU183" s="17" t="s">
        <v>84</v>
      </c>
    </row>
    <row r="184" spans="1:65" s="2" customFormat="1" ht="11.25">
      <c r="A184" s="32"/>
      <c r="B184" s="33"/>
      <c r="C184" s="32"/>
      <c r="D184" s="156" t="s">
        <v>131</v>
      </c>
      <c r="E184" s="32"/>
      <c r="F184" s="157" t="s">
        <v>341</v>
      </c>
      <c r="G184" s="32"/>
      <c r="H184" s="32"/>
      <c r="I184" s="153"/>
      <c r="J184" s="32"/>
      <c r="K184" s="32"/>
      <c r="L184" s="33"/>
      <c r="M184" s="154"/>
      <c r="N184" s="155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131</v>
      </c>
      <c r="AU184" s="17" t="s">
        <v>84</v>
      </c>
    </row>
    <row r="185" spans="1:65" s="14" customFormat="1" ht="11.25">
      <c r="B185" s="172"/>
      <c r="D185" s="151" t="s">
        <v>211</v>
      </c>
      <c r="E185" s="173" t="s">
        <v>3</v>
      </c>
      <c r="F185" s="174" t="s">
        <v>342</v>
      </c>
      <c r="H185" s="173" t="s">
        <v>3</v>
      </c>
      <c r="I185" s="175"/>
      <c r="L185" s="172"/>
      <c r="M185" s="176"/>
      <c r="N185" s="177"/>
      <c r="O185" s="177"/>
      <c r="P185" s="177"/>
      <c r="Q185" s="177"/>
      <c r="R185" s="177"/>
      <c r="S185" s="177"/>
      <c r="T185" s="178"/>
      <c r="AT185" s="173" t="s">
        <v>211</v>
      </c>
      <c r="AU185" s="173" t="s">
        <v>84</v>
      </c>
      <c r="AV185" s="14" t="s">
        <v>22</v>
      </c>
      <c r="AW185" s="14" t="s">
        <v>37</v>
      </c>
      <c r="AX185" s="14" t="s">
        <v>75</v>
      </c>
      <c r="AY185" s="173" t="s">
        <v>120</v>
      </c>
    </row>
    <row r="186" spans="1:65" s="13" customFormat="1" ht="11.25">
      <c r="B186" s="164"/>
      <c r="D186" s="151" t="s">
        <v>211</v>
      </c>
      <c r="E186" s="165" t="s">
        <v>3</v>
      </c>
      <c r="F186" s="166" t="s">
        <v>343</v>
      </c>
      <c r="H186" s="167">
        <v>46.881</v>
      </c>
      <c r="I186" s="168"/>
      <c r="L186" s="164"/>
      <c r="M186" s="169"/>
      <c r="N186" s="170"/>
      <c r="O186" s="170"/>
      <c r="P186" s="170"/>
      <c r="Q186" s="170"/>
      <c r="R186" s="170"/>
      <c r="S186" s="170"/>
      <c r="T186" s="171"/>
      <c r="AT186" s="165" t="s">
        <v>211</v>
      </c>
      <c r="AU186" s="165" t="s">
        <v>84</v>
      </c>
      <c r="AV186" s="13" t="s">
        <v>84</v>
      </c>
      <c r="AW186" s="13" t="s">
        <v>37</v>
      </c>
      <c r="AX186" s="13" t="s">
        <v>22</v>
      </c>
      <c r="AY186" s="165" t="s">
        <v>120</v>
      </c>
    </row>
    <row r="187" spans="1:65" s="2" customFormat="1" ht="16.5" customHeight="1">
      <c r="A187" s="32"/>
      <c r="B187" s="137"/>
      <c r="C187" s="138" t="s">
        <v>8</v>
      </c>
      <c r="D187" s="138" t="s">
        <v>123</v>
      </c>
      <c r="E187" s="139" t="s">
        <v>344</v>
      </c>
      <c r="F187" s="140" t="s">
        <v>345</v>
      </c>
      <c r="G187" s="141" t="s">
        <v>189</v>
      </c>
      <c r="H187" s="142">
        <v>3139.8110000000001</v>
      </c>
      <c r="I187" s="143"/>
      <c r="J187" s="144">
        <f>ROUND(I187*H187,2)</f>
        <v>0</v>
      </c>
      <c r="K187" s="140" t="s">
        <v>184</v>
      </c>
      <c r="L187" s="33"/>
      <c r="M187" s="145" t="s">
        <v>3</v>
      </c>
      <c r="N187" s="146" t="s">
        <v>46</v>
      </c>
      <c r="O187" s="53"/>
      <c r="P187" s="147">
        <f>O187*H187</f>
        <v>0</v>
      </c>
      <c r="Q187" s="147">
        <v>0.34499999999999997</v>
      </c>
      <c r="R187" s="147">
        <f>Q187*H187</f>
        <v>1083.2347950000001</v>
      </c>
      <c r="S187" s="147">
        <v>0</v>
      </c>
      <c r="T187" s="14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49" t="s">
        <v>148</v>
      </c>
      <c r="AT187" s="149" t="s">
        <v>123</v>
      </c>
      <c r="AU187" s="149" t="s">
        <v>84</v>
      </c>
      <c r="AY187" s="17" t="s">
        <v>120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22</v>
      </c>
      <c r="BK187" s="150">
        <f>ROUND(I187*H187,2)</f>
        <v>0</v>
      </c>
      <c r="BL187" s="17" t="s">
        <v>148</v>
      </c>
      <c r="BM187" s="149" t="s">
        <v>346</v>
      </c>
    </row>
    <row r="188" spans="1:65" s="2" customFormat="1" ht="11.25">
      <c r="A188" s="32"/>
      <c r="B188" s="33"/>
      <c r="C188" s="32"/>
      <c r="D188" s="151" t="s">
        <v>130</v>
      </c>
      <c r="E188" s="32"/>
      <c r="F188" s="152" t="s">
        <v>347</v>
      </c>
      <c r="G188" s="32"/>
      <c r="H188" s="32"/>
      <c r="I188" s="153"/>
      <c r="J188" s="32"/>
      <c r="K188" s="32"/>
      <c r="L188" s="33"/>
      <c r="M188" s="154"/>
      <c r="N188" s="155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130</v>
      </c>
      <c r="AU188" s="17" t="s">
        <v>84</v>
      </c>
    </row>
    <row r="189" spans="1:65" s="2" customFormat="1" ht="11.25">
      <c r="A189" s="32"/>
      <c r="B189" s="33"/>
      <c r="C189" s="32"/>
      <c r="D189" s="156" t="s">
        <v>131</v>
      </c>
      <c r="E189" s="32"/>
      <c r="F189" s="157" t="s">
        <v>348</v>
      </c>
      <c r="G189" s="32"/>
      <c r="H189" s="32"/>
      <c r="I189" s="153"/>
      <c r="J189" s="32"/>
      <c r="K189" s="32"/>
      <c r="L189" s="33"/>
      <c r="M189" s="154"/>
      <c r="N189" s="155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131</v>
      </c>
      <c r="AU189" s="17" t="s">
        <v>84</v>
      </c>
    </row>
    <row r="190" spans="1:65" s="2" customFormat="1" ht="19.5">
      <c r="A190" s="32"/>
      <c r="B190" s="33"/>
      <c r="C190" s="32"/>
      <c r="D190" s="151" t="s">
        <v>133</v>
      </c>
      <c r="E190" s="32"/>
      <c r="F190" s="158" t="s">
        <v>349</v>
      </c>
      <c r="G190" s="32"/>
      <c r="H190" s="32"/>
      <c r="I190" s="153"/>
      <c r="J190" s="32"/>
      <c r="K190" s="32"/>
      <c r="L190" s="33"/>
      <c r="M190" s="154"/>
      <c r="N190" s="155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133</v>
      </c>
      <c r="AU190" s="17" t="s">
        <v>84</v>
      </c>
    </row>
    <row r="191" spans="1:65" s="14" customFormat="1" ht="11.25">
      <c r="B191" s="172"/>
      <c r="D191" s="151" t="s">
        <v>211</v>
      </c>
      <c r="E191" s="173" t="s">
        <v>3</v>
      </c>
      <c r="F191" s="174" t="s">
        <v>350</v>
      </c>
      <c r="H191" s="173" t="s">
        <v>3</v>
      </c>
      <c r="I191" s="175"/>
      <c r="L191" s="172"/>
      <c r="M191" s="176"/>
      <c r="N191" s="177"/>
      <c r="O191" s="177"/>
      <c r="P191" s="177"/>
      <c r="Q191" s="177"/>
      <c r="R191" s="177"/>
      <c r="S191" s="177"/>
      <c r="T191" s="178"/>
      <c r="AT191" s="173" t="s">
        <v>211</v>
      </c>
      <c r="AU191" s="173" t="s">
        <v>84</v>
      </c>
      <c r="AV191" s="14" t="s">
        <v>22</v>
      </c>
      <c r="AW191" s="14" t="s">
        <v>37</v>
      </c>
      <c r="AX191" s="14" t="s">
        <v>75</v>
      </c>
      <c r="AY191" s="173" t="s">
        <v>120</v>
      </c>
    </row>
    <row r="192" spans="1:65" s="13" customFormat="1" ht="11.25">
      <c r="B192" s="164"/>
      <c r="D192" s="151" t="s">
        <v>211</v>
      </c>
      <c r="E192" s="165" t="s">
        <v>3</v>
      </c>
      <c r="F192" s="166" t="s">
        <v>351</v>
      </c>
      <c r="H192" s="167">
        <v>3139.8110000000001</v>
      </c>
      <c r="I192" s="168"/>
      <c r="L192" s="164"/>
      <c r="M192" s="169"/>
      <c r="N192" s="170"/>
      <c r="O192" s="170"/>
      <c r="P192" s="170"/>
      <c r="Q192" s="170"/>
      <c r="R192" s="170"/>
      <c r="S192" s="170"/>
      <c r="T192" s="171"/>
      <c r="AT192" s="165" t="s">
        <v>211</v>
      </c>
      <c r="AU192" s="165" t="s">
        <v>84</v>
      </c>
      <c r="AV192" s="13" t="s">
        <v>84</v>
      </c>
      <c r="AW192" s="13" t="s">
        <v>37</v>
      </c>
      <c r="AX192" s="13" t="s">
        <v>22</v>
      </c>
      <c r="AY192" s="165" t="s">
        <v>120</v>
      </c>
    </row>
    <row r="193" spans="1:65" s="2" customFormat="1" ht="16.5" customHeight="1">
      <c r="A193" s="32"/>
      <c r="B193" s="137"/>
      <c r="C193" s="138" t="s">
        <v>352</v>
      </c>
      <c r="D193" s="138" t="s">
        <v>123</v>
      </c>
      <c r="E193" s="139" t="s">
        <v>353</v>
      </c>
      <c r="F193" s="140" t="s">
        <v>354</v>
      </c>
      <c r="G193" s="141" t="s">
        <v>189</v>
      </c>
      <c r="H193" s="142">
        <v>3393.2629999999999</v>
      </c>
      <c r="I193" s="143"/>
      <c r="J193" s="144">
        <f>ROUND(I193*H193,2)</f>
        <v>0</v>
      </c>
      <c r="K193" s="140" t="s">
        <v>184</v>
      </c>
      <c r="L193" s="33"/>
      <c r="M193" s="145" t="s">
        <v>3</v>
      </c>
      <c r="N193" s="146" t="s">
        <v>46</v>
      </c>
      <c r="O193" s="53"/>
      <c r="P193" s="147">
        <f>O193*H193</f>
        <v>0</v>
      </c>
      <c r="Q193" s="147">
        <v>0.46</v>
      </c>
      <c r="R193" s="147">
        <f>Q193*H193</f>
        <v>1560.9009800000001</v>
      </c>
      <c r="S193" s="147">
        <v>0</v>
      </c>
      <c r="T193" s="14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49" t="s">
        <v>148</v>
      </c>
      <c r="AT193" s="149" t="s">
        <v>123</v>
      </c>
      <c r="AU193" s="149" t="s">
        <v>84</v>
      </c>
      <c r="AY193" s="17" t="s">
        <v>120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22</v>
      </c>
      <c r="BK193" s="150">
        <f>ROUND(I193*H193,2)</f>
        <v>0</v>
      </c>
      <c r="BL193" s="17" t="s">
        <v>148</v>
      </c>
      <c r="BM193" s="149" t="s">
        <v>355</v>
      </c>
    </row>
    <row r="194" spans="1:65" s="2" customFormat="1" ht="11.25">
      <c r="A194" s="32"/>
      <c r="B194" s="33"/>
      <c r="C194" s="32"/>
      <c r="D194" s="151" t="s">
        <v>130</v>
      </c>
      <c r="E194" s="32"/>
      <c r="F194" s="152" t="s">
        <v>356</v>
      </c>
      <c r="G194" s="32"/>
      <c r="H194" s="32"/>
      <c r="I194" s="153"/>
      <c r="J194" s="32"/>
      <c r="K194" s="32"/>
      <c r="L194" s="33"/>
      <c r="M194" s="154"/>
      <c r="N194" s="155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130</v>
      </c>
      <c r="AU194" s="17" t="s">
        <v>84</v>
      </c>
    </row>
    <row r="195" spans="1:65" s="2" customFormat="1" ht="11.25">
      <c r="A195" s="32"/>
      <c r="B195" s="33"/>
      <c r="C195" s="32"/>
      <c r="D195" s="156" t="s">
        <v>131</v>
      </c>
      <c r="E195" s="32"/>
      <c r="F195" s="157" t="s">
        <v>357</v>
      </c>
      <c r="G195" s="32"/>
      <c r="H195" s="32"/>
      <c r="I195" s="153"/>
      <c r="J195" s="32"/>
      <c r="K195" s="32"/>
      <c r="L195" s="33"/>
      <c r="M195" s="154"/>
      <c r="N195" s="155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131</v>
      </c>
      <c r="AU195" s="17" t="s">
        <v>84</v>
      </c>
    </row>
    <row r="196" spans="1:65" s="2" customFormat="1" ht="19.5">
      <c r="A196" s="32"/>
      <c r="B196" s="33"/>
      <c r="C196" s="32"/>
      <c r="D196" s="151" t="s">
        <v>133</v>
      </c>
      <c r="E196" s="32"/>
      <c r="F196" s="158" t="s">
        <v>358</v>
      </c>
      <c r="G196" s="32"/>
      <c r="H196" s="32"/>
      <c r="I196" s="153"/>
      <c r="J196" s="32"/>
      <c r="K196" s="32"/>
      <c r="L196" s="33"/>
      <c r="M196" s="154"/>
      <c r="N196" s="155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133</v>
      </c>
      <c r="AU196" s="17" t="s">
        <v>84</v>
      </c>
    </row>
    <row r="197" spans="1:65" s="14" customFormat="1" ht="11.25">
      <c r="B197" s="172"/>
      <c r="D197" s="151" t="s">
        <v>211</v>
      </c>
      <c r="E197" s="173" t="s">
        <v>3</v>
      </c>
      <c r="F197" s="174" t="s">
        <v>359</v>
      </c>
      <c r="H197" s="173" t="s">
        <v>3</v>
      </c>
      <c r="I197" s="175"/>
      <c r="L197" s="172"/>
      <c r="M197" s="176"/>
      <c r="N197" s="177"/>
      <c r="O197" s="177"/>
      <c r="P197" s="177"/>
      <c r="Q197" s="177"/>
      <c r="R197" s="177"/>
      <c r="S197" s="177"/>
      <c r="T197" s="178"/>
      <c r="AT197" s="173" t="s">
        <v>211</v>
      </c>
      <c r="AU197" s="173" t="s">
        <v>84</v>
      </c>
      <c r="AV197" s="14" t="s">
        <v>22</v>
      </c>
      <c r="AW197" s="14" t="s">
        <v>37</v>
      </c>
      <c r="AX197" s="14" t="s">
        <v>75</v>
      </c>
      <c r="AY197" s="173" t="s">
        <v>120</v>
      </c>
    </row>
    <row r="198" spans="1:65" s="13" customFormat="1" ht="11.25">
      <c r="B198" s="164"/>
      <c r="D198" s="151" t="s">
        <v>211</v>
      </c>
      <c r="E198" s="165" t="s">
        <v>3</v>
      </c>
      <c r="F198" s="166" t="s">
        <v>360</v>
      </c>
      <c r="H198" s="167">
        <v>3393.2629999999999</v>
      </c>
      <c r="I198" s="168"/>
      <c r="L198" s="164"/>
      <c r="M198" s="169"/>
      <c r="N198" s="170"/>
      <c r="O198" s="170"/>
      <c r="P198" s="170"/>
      <c r="Q198" s="170"/>
      <c r="R198" s="170"/>
      <c r="S198" s="170"/>
      <c r="T198" s="171"/>
      <c r="AT198" s="165" t="s">
        <v>211</v>
      </c>
      <c r="AU198" s="165" t="s">
        <v>84</v>
      </c>
      <c r="AV198" s="13" t="s">
        <v>84</v>
      </c>
      <c r="AW198" s="13" t="s">
        <v>37</v>
      </c>
      <c r="AX198" s="13" t="s">
        <v>22</v>
      </c>
      <c r="AY198" s="165" t="s">
        <v>120</v>
      </c>
    </row>
    <row r="199" spans="1:65" s="2" customFormat="1" ht="16.5" customHeight="1">
      <c r="A199" s="32"/>
      <c r="B199" s="137"/>
      <c r="C199" s="138" t="s">
        <v>361</v>
      </c>
      <c r="D199" s="138" t="s">
        <v>123</v>
      </c>
      <c r="E199" s="139" t="s">
        <v>362</v>
      </c>
      <c r="F199" s="140" t="s">
        <v>363</v>
      </c>
      <c r="G199" s="141" t="s">
        <v>189</v>
      </c>
      <c r="H199" s="142">
        <v>2639.0419999999999</v>
      </c>
      <c r="I199" s="143"/>
      <c r="J199" s="144">
        <f>ROUND(I199*H199,2)</f>
        <v>0</v>
      </c>
      <c r="K199" s="140" t="s">
        <v>184</v>
      </c>
      <c r="L199" s="33"/>
      <c r="M199" s="145" t="s">
        <v>3</v>
      </c>
      <c r="N199" s="146" t="s">
        <v>46</v>
      </c>
      <c r="O199" s="53"/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49" t="s">
        <v>148</v>
      </c>
      <c r="AT199" s="149" t="s">
        <v>123</v>
      </c>
      <c r="AU199" s="149" t="s">
        <v>84</v>
      </c>
      <c r="AY199" s="17" t="s">
        <v>120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7" t="s">
        <v>22</v>
      </c>
      <c r="BK199" s="150">
        <f>ROUND(I199*H199,2)</f>
        <v>0</v>
      </c>
      <c r="BL199" s="17" t="s">
        <v>148</v>
      </c>
      <c r="BM199" s="149" t="s">
        <v>364</v>
      </c>
    </row>
    <row r="200" spans="1:65" s="2" customFormat="1" ht="19.5">
      <c r="A200" s="32"/>
      <c r="B200" s="33"/>
      <c r="C200" s="32"/>
      <c r="D200" s="151" t="s">
        <v>130</v>
      </c>
      <c r="E200" s="32"/>
      <c r="F200" s="152" t="s">
        <v>365</v>
      </c>
      <c r="G200" s="32"/>
      <c r="H200" s="32"/>
      <c r="I200" s="153"/>
      <c r="J200" s="32"/>
      <c r="K200" s="32"/>
      <c r="L200" s="33"/>
      <c r="M200" s="154"/>
      <c r="N200" s="155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130</v>
      </c>
      <c r="AU200" s="17" t="s">
        <v>84</v>
      </c>
    </row>
    <row r="201" spans="1:65" s="2" customFormat="1" ht="11.25">
      <c r="A201" s="32"/>
      <c r="B201" s="33"/>
      <c r="C201" s="32"/>
      <c r="D201" s="156" t="s">
        <v>131</v>
      </c>
      <c r="E201" s="32"/>
      <c r="F201" s="157" t="s">
        <v>366</v>
      </c>
      <c r="G201" s="32"/>
      <c r="H201" s="32"/>
      <c r="I201" s="153"/>
      <c r="J201" s="32"/>
      <c r="K201" s="32"/>
      <c r="L201" s="33"/>
      <c r="M201" s="154"/>
      <c r="N201" s="155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131</v>
      </c>
      <c r="AU201" s="17" t="s">
        <v>84</v>
      </c>
    </row>
    <row r="202" spans="1:65" s="14" customFormat="1" ht="11.25">
      <c r="B202" s="172"/>
      <c r="D202" s="151" t="s">
        <v>211</v>
      </c>
      <c r="E202" s="173" t="s">
        <v>3</v>
      </c>
      <c r="F202" s="174" t="s">
        <v>367</v>
      </c>
      <c r="H202" s="173" t="s">
        <v>3</v>
      </c>
      <c r="I202" s="175"/>
      <c r="L202" s="172"/>
      <c r="M202" s="176"/>
      <c r="N202" s="177"/>
      <c r="O202" s="177"/>
      <c r="P202" s="177"/>
      <c r="Q202" s="177"/>
      <c r="R202" s="177"/>
      <c r="S202" s="177"/>
      <c r="T202" s="178"/>
      <c r="AT202" s="173" t="s">
        <v>211</v>
      </c>
      <c r="AU202" s="173" t="s">
        <v>84</v>
      </c>
      <c r="AV202" s="14" t="s">
        <v>22</v>
      </c>
      <c r="AW202" s="14" t="s">
        <v>37</v>
      </c>
      <c r="AX202" s="14" t="s">
        <v>75</v>
      </c>
      <c r="AY202" s="173" t="s">
        <v>120</v>
      </c>
    </row>
    <row r="203" spans="1:65" s="13" customFormat="1" ht="11.25">
      <c r="B203" s="164"/>
      <c r="D203" s="151" t="s">
        <v>211</v>
      </c>
      <c r="E203" s="165" t="s">
        <v>3</v>
      </c>
      <c r="F203" s="166" t="s">
        <v>368</v>
      </c>
      <c r="H203" s="167">
        <v>2639.0419999999999</v>
      </c>
      <c r="I203" s="168"/>
      <c r="L203" s="164"/>
      <c r="M203" s="169"/>
      <c r="N203" s="170"/>
      <c r="O203" s="170"/>
      <c r="P203" s="170"/>
      <c r="Q203" s="170"/>
      <c r="R203" s="170"/>
      <c r="S203" s="170"/>
      <c r="T203" s="171"/>
      <c r="AT203" s="165" t="s">
        <v>211</v>
      </c>
      <c r="AU203" s="165" t="s">
        <v>84</v>
      </c>
      <c r="AV203" s="13" t="s">
        <v>84</v>
      </c>
      <c r="AW203" s="13" t="s">
        <v>37</v>
      </c>
      <c r="AX203" s="13" t="s">
        <v>22</v>
      </c>
      <c r="AY203" s="165" t="s">
        <v>120</v>
      </c>
    </row>
    <row r="204" spans="1:65" s="2" customFormat="1" ht="16.5" customHeight="1">
      <c r="A204" s="32"/>
      <c r="B204" s="137"/>
      <c r="C204" s="138" t="s">
        <v>369</v>
      </c>
      <c r="D204" s="138" t="s">
        <v>123</v>
      </c>
      <c r="E204" s="139" t="s">
        <v>370</v>
      </c>
      <c r="F204" s="140" t="s">
        <v>371</v>
      </c>
      <c r="G204" s="141" t="s">
        <v>189</v>
      </c>
      <c r="H204" s="142">
        <v>310.68</v>
      </c>
      <c r="I204" s="143"/>
      <c r="J204" s="144">
        <f>ROUND(I204*H204,2)</f>
        <v>0</v>
      </c>
      <c r="K204" s="140" t="s">
        <v>184</v>
      </c>
      <c r="L204" s="33"/>
      <c r="M204" s="145" t="s">
        <v>3</v>
      </c>
      <c r="N204" s="146" t="s">
        <v>46</v>
      </c>
      <c r="O204" s="53"/>
      <c r="P204" s="147">
        <f>O204*H204</f>
        <v>0</v>
      </c>
      <c r="Q204" s="147">
        <v>0.23</v>
      </c>
      <c r="R204" s="147">
        <f>Q204*H204</f>
        <v>71.456400000000002</v>
      </c>
      <c r="S204" s="147">
        <v>0</v>
      </c>
      <c r="T204" s="14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49" t="s">
        <v>148</v>
      </c>
      <c r="AT204" s="149" t="s">
        <v>123</v>
      </c>
      <c r="AU204" s="149" t="s">
        <v>84</v>
      </c>
      <c r="AY204" s="17" t="s">
        <v>120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7" t="s">
        <v>22</v>
      </c>
      <c r="BK204" s="150">
        <f>ROUND(I204*H204,2)</f>
        <v>0</v>
      </c>
      <c r="BL204" s="17" t="s">
        <v>148</v>
      </c>
      <c r="BM204" s="149" t="s">
        <v>372</v>
      </c>
    </row>
    <row r="205" spans="1:65" s="2" customFormat="1" ht="11.25">
      <c r="A205" s="32"/>
      <c r="B205" s="33"/>
      <c r="C205" s="32"/>
      <c r="D205" s="151" t="s">
        <v>130</v>
      </c>
      <c r="E205" s="32"/>
      <c r="F205" s="152" t="s">
        <v>373</v>
      </c>
      <c r="G205" s="32"/>
      <c r="H205" s="32"/>
      <c r="I205" s="153"/>
      <c r="J205" s="32"/>
      <c r="K205" s="32"/>
      <c r="L205" s="33"/>
      <c r="M205" s="154"/>
      <c r="N205" s="155"/>
      <c r="O205" s="53"/>
      <c r="P205" s="53"/>
      <c r="Q205" s="53"/>
      <c r="R205" s="53"/>
      <c r="S205" s="53"/>
      <c r="T205" s="54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130</v>
      </c>
      <c r="AU205" s="17" t="s">
        <v>84</v>
      </c>
    </row>
    <row r="206" spans="1:65" s="2" customFormat="1" ht="11.25">
      <c r="A206" s="32"/>
      <c r="B206" s="33"/>
      <c r="C206" s="32"/>
      <c r="D206" s="156" t="s">
        <v>131</v>
      </c>
      <c r="E206" s="32"/>
      <c r="F206" s="157" t="s">
        <v>374</v>
      </c>
      <c r="G206" s="32"/>
      <c r="H206" s="32"/>
      <c r="I206" s="153"/>
      <c r="J206" s="32"/>
      <c r="K206" s="32"/>
      <c r="L206" s="33"/>
      <c r="M206" s="154"/>
      <c r="N206" s="155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131</v>
      </c>
      <c r="AU206" s="17" t="s">
        <v>84</v>
      </c>
    </row>
    <row r="207" spans="1:65" s="13" customFormat="1" ht="11.25">
      <c r="B207" s="164"/>
      <c r="D207" s="151" t="s">
        <v>211</v>
      </c>
      <c r="E207" s="165" t="s">
        <v>3</v>
      </c>
      <c r="F207" s="166" t="s">
        <v>375</v>
      </c>
      <c r="H207" s="167">
        <v>310.68</v>
      </c>
      <c r="I207" s="168"/>
      <c r="L207" s="164"/>
      <c r="M207" s="169"/>
      <c r="N207" s="170"/>
      <c r="O207" s="170"/>
      <c r="P207" s="170"/>
      <c r="Q207" s="170"/>
      <c r="R207" s="170"/>
      <c r="S207" s="170"/>
      <c r="T207" s="171"/>
      <c r="AT207" s="165" t="s">
        <v>211</v>
      </c>
      <c r="AU207" s="165" t="s">
        <v>84</v>
      </c>
      <c r="AV207" s="13" t="s">
        <v>84</v>
      </c>
      <c r="AW207" s="13" t="s">
        <v>37</v>
      </c>
      <c r="AX207" s="13" t="s">
        <v>22</v>
      </c>
      <c r="AY207" s="165" t="s">
        <v>120</v>
      </c>
    </row>
    <row r="208" spans="1:65" s="2" customFormat="1" ht="16.5" customHeight="1">
      <c r="A208" s="32"/>
      <c r="B208" s="137"/>
      <c r="C208" s="138" t="s">
        <v>376</v>
      </c>
      <c r="D208" s="138" t="s">
        <v>123</v>
      </c>
      <c r="E208" s="139" t="s">
        <v>377</v>
      </c>
      <c r="F208" s="140" t="s">
        <v>378</v>
      </c>
      <c r="G208" s="141" t="s">
        <v>189</v>
      </c>
      <c r="H208" s="142">
        <v>2537.54</v>
      </c>
      <c r="I208" s="143"/>
      <c r="J208" s="144">
        <f>ROUND(I208*H208,2)</f>
        <v>0</v>
      </c>
      <c r="K208" s="140" t="s">
        <v>184</v>
      </c>
      <c r="L208" s="33"/>
      <c r="M208" s="145" t="s">
        <v>3</v>
      </c>
      <c r="N208" s="146" t="s">
        <v>46</v>
      </c>
      <c r="O208" s="53"/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49" t="s">
        <v>148</v>
      </c>
      <c r="AT208" s="149" t="s">
        <v>123</v>
      </c>
      <c r="AU208" s="149" t="s">
        <v>84</v>
      </c>
      <c r="AY208" s="17" t="s">
        <v>120</v>
      </c>
      <c r="BE208" s="150">
        <f>IF(N208="základní",J208,0)</f>
        <v>0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7" t="s">
        <v>22</v>
      </c>
      <c r="BK208" s="150">
        <f>ROUND(I208*H208,2)</f>
        <v>0</v>
      </c>
      <c r="BL208" s="17" t="s">
        <v>148</v>
      </c>
      <c r="BM208" s="149" t="s">
        <v>379</v>
      </c>
    </row>
    <row r="209" spans="1:65" s="2" customFormat="1" ht="11.25">
      <c r="A209" s="32"/>
      <c r="B209" s="33"/>
      <c r="C209" s="32"/>
      <c r="D209" s="151" t="s">
        <v>130</v>
      </c>
      <c r="E209" s="32"/>
      <c r="F209" s="152" t="s">
        <v>380</v>
      </c>
      <c r="G209" s="32"/>
      <c r="H209" s="32"/>
      <c r="I209" s="153"/>
      <c r="J209" s="32"/>
      <c r="K209" s="32"/>
      <c r="L209" s="33"/>
      <c r="M209" s="154"/>
      <c r="N209" s="155"/>
      <c r="O209" s="53"/>
      <c r="P209" s="53"/>
      <c r="Q209" s="53"/>
      <c r="R209" s="53"/>
      <c r="S209" s="53"/>
      <c r="T209" s="54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130</v>
      </c>
      <c r="AU209" s="17" t="s">
        <v>84</v>
      </c>
    </row>
    <row r="210" spans="1:65" s="2" customFormat="1" ht="11.25">
      <c r="A210" s="32"/>
      <c r="B210" s="33"/>
      <c r="C210" s="32"/>
      <c r="D210" s="156" t="s">
        <v>131</v>
      </c>
      <c r="E210" s="32"/>
      <c r="F210" s="157" t="s">
        <v>381</v>
      </c>
      <c r="G210" s="32"/>
      <c r="H210" s="32"/>
      <c r="I210" s="153"/>
      <c r="J210" s="32"/>
      <c r="K210" s="32"/>
      <c r="L210" s="33"/>
      <c r="M210" s="154"/>
      <c r="N210" s="155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131</v>
      </c>
      <c r="AU210" s="17" t="s">
        <v>84</v>
      </c>
    </row>
    <row r="211" spans="1:65" s="14" customFormat="1" ht="11.25">
      <c r="B211" s="172"/>
      <c r="D211" s="151" t="s">
        <v>211</v>
      </c>
      <c r="E211" s="173" t="s">
        <v>3</v>
      </c>
      <c r="F211" s="174" t="s">
        <v>382</v>
      </c>
      <c r="H211" s="173" t="s">
        <v>3</v>
      </c>
      <c r="I211" s="175"/>
      <c r="L211" s="172"/>
      <c r="M211" s="176"/>
      <c r="N211" s="177"/>
      <c r="O211" s="177"/>
      <c r="P211" s="177"/>
      <c r="Q211" s="177"/>
      <c r="R211" s="177"/>
      <c r="S211" s="177"/>
      <c r="T211" s="178"/>
      <c r="AT211" s="173" t="s">
        <v>211</v>
      </c>
      <c r="AU211" s="173" t="s">
        <v>84</v>
      </c>
      <c r="AV211" s="14" t="s">
        <v>22</v>
      </c>
      <c r="AW211" s="14" t="s">
        <v>37</v>
      </c>
      <c r="AX211" s="14" t="s">
        <v>75</v>
      </c>
      <c r="AY211" s="173" t="s">
        <v>120</v>
      </c>
    </row>
    <row r="212" spans="1:65" s="13" customFormat="1" ht="11.25">
      <c r="B212" s="164"/>
      <c r="D212" s="151" t="s">
        <v>211</v>
      </c>
      <c r="E212" s="165" t="s">
        <v>3</v>
      </c>
      <c r="F212" s="166" t="s">
        <v>383</v>
      </c>
      <c r="H212" s="167">
        <v>2537.54</v>
      </c>
      <c r="I212" s="168"/>
      <c r="L212" s="164"/>
      <c r="M212" s="169"/>
      <c r="N212" s="170"/>
      <c r="O212" s="170"/>
      <c r="P212" s="170"/>
      <c r="Q212" s="170"/>
      <c r="R212" s="170"/>
      <c r="S212" s="170"/>
      <c r="T212" s="171"/>
      <c r="AT212" s="165" t="s">
        <v>211</v>
      </c>
      <c r="AU212" s="165" t="s">
        <v>84</v>
      </c>
      <c r="AV212" s="13" t="s">
        <v>84</v>
      </c>
      <c r="AW212" s="13" t="s">
        <v>37</v>
      </c>
      <c r="AX212" s="13" t="s">
        <v>22</v>
      </c>
      <c r="AY212" s="165" t="s">
        <v>120</v>
      </c>
    </row>
    <row r="213" spans="1:65" s="2" customFormat="1" ht="16.5" customHeight="1">
      <c r="A213" s="32"/>
      <c r="B213" s="137"/>
      <c r="C213" s="138" t="s">
        <v>384</v>
      </c>
      <c r="D213" s="138" t="s">
        <v>123</v>
      </c>
      <c r="E213" s="139" t="s">
        <v>385</v>
      </c>
      <c r="F213" s="140" t="s">
        <v>386</v>
      </c>
      <c r="G213" s="141" t="s">
        <v>189</v>
      </c>
      <c r="H213" s="142">
        <v>2639.0419999999999</v>
      </c>
      <c r="I213" s="143"/>
      <c r="J213" s="144">
        <f>ROUND(I213*H213,2)</f>
        <v>0</v>
      </c>
      <c r="K213" s="140" t="s">
        <v>3</v>
      </c>
      <c r="L213" s="33"/>
      <c r="M213" s="145" t="s">
        <v>3</v>
      </c>
      <c r="N213" s="146" t="s">
        <v>46</v>
      </c>
      <c r="O213" s="53"/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49" t="s">
        <v>148</v>
      </c>
      <c r="AT213" s="149" t="s">
        <v>123</v>
      </c>
      <c r="AU213" s="149" t="s">
        <v>84</v>
      </c>
      <c r="AY213" s="17" t="s">
        <v>120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22</v>
      </c>
      <c r="BK213" s="150">
        <f>ROUND(I213*H213,2)</f>
        <v>0</v>
      </c>
      <c r="BL213" s="17" t="s">
        <v>148</v>
      </c>
      <c r="BM213" s="149" t="s">
        <v>387</v>
      </c>
    </row>
    <row r="214" spans="1:65" s="2" customFormat="1" ht="11.25">
      <c r="A214" s="32"/>
      <c r="B214" s="33"/>
      <c r="C214" s="32"/>
      <c r="D214" s="151" t="s">
        <v>130</v>
      </c>
      <c r="E214" s="32"/>
      <c r="F214" s="152" t="s">
        <v>388</v>
      </c>
      <c r="G214" s="32"/>
      <c r="H214" s="32"/>
      <c r="I214" s="153"/>
      <c r="J214" s="32"/>
      <c r="K214" s="32"/>
      <c r="L214" s="33"/>
      <c r="M214" s="154"/>
      <c r="N214" s="155"/>
      <c r="O214" s="53"/>
      <c r="P214" s="53"/>
      <c r="Q214" s="53"/>
      <c r="R214" s="53"/>
      <c r="S214" s="53"/>
      <c r="T214" s="54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130</v>
      </c>
      <c r="AU214" s="17" t="s">
        <v>84</v>
      </c>
    </row>
    <row r="215" spans="1:65" s="2" customFormat="1" ht="19.5">
      <c r="A215" s="32"/>
      <c r="B215" s="33"/>
      <c r="C215" s="32"/>
      <c r="D215" s="151" t="s">
        <v>133</v>
      </c>
      <c r="E215" s="32"/>
      <c r="F215" s="158" t="s">
        <v>389</v>
      </c>
      <c r="G215" s="32"/>
      <c r="H215" s="32"/>
      <c r="I215" s="153"/>
      <c r="J215" s="32"/>
      <c r="K215" s="32"/>
      <c r="L215" s="33"/>
      <c r="M215" s="154"/>
      <c r="N215" s="155"/>
      <c r="O215" s="53"/>
      <c r="P215" s="53"/>
      <c r="Q215" s="53"/>
      <c r="R215" s="53"/>
      <c r="S215" s="53"/>
      <c r="T215" s="54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133</v>
      </c>
      <c r="AU215" s="17" t="s">
        <v>84</v>
      </c>
    </row>
    <row r="216" spans="1:65" s="14" customFormat="1" ht="11.25">
      <c r="B216" s="172"/>
      <c r="D216" s="151" t="s">
        <v>211</v>
      </c>
      <c r="E216" s="173" t="s">
        <v>3</v>
      </c>
      <c r="F216" s="174" t="s">
        <v>390</v>
      </c>
      <c r="H216" s="173" t="s">
        <v>3</v>
      </c>
      <c r="I216" s="175"/>
      <c r="L216" s="172"/>
      <c r="M216" s="176"/>
      <c r="N216" s="177"/>
      <c r="O216" s="177"/>
      <c r="P216" s="177"/>
      <c r="Q216" s="177"/>
      <c r="R216" s="177"/>
      <c r="S216" s="177"/>
      <c r="T216" s="178"/>
      <c r="AT216" s="173" t="s">
        <v>211</v>
      </c>
      <c r="AU216" s="173" t="s">
        <v>84</v>
      </c>
      <c r="AV216" s="14" t="s">
        <v>22</v>
      </c>
      <c r="AW216" s="14" t="s">
        <v>37</v>
      </c>
      <c r="AX216" s="14" t="s">
        <v>75</v>
      </c>
      <c r="AY216" s="173" t="s">
        <v>120</v>
      </c>
    </row>
    <row r="217" spans="1:65" s="13" customFormat="1" ht="11.25">
      <c r="B217" s="164"/>
      <c r="D217" s="151" t="s">
        <v>211</v>
      </c>
      <c r="E217" s="165" t="s">
        <v>3</v>
      </c>
      <c r="F217" s="166" t="s">
        <v>391</v>
      </c>
      <c r="H217" s="167">
        <v>2639.0419999999999</v>
      </c>
      <c r="I217" s="168"/>
      <c r="L217" s="164"/>
      <c r="M217" s="169"/>
      <c r="N217" s="170"/>
      <c r="O217" s="170"/>
      <c r="P217" s="170"/>
      <c r="Q217" s="170"/>
      <c r="R217" s="170"/>
      <c r="S217" s="170"/>
      <c r="T217" s="171"/>
      <c r="AT217" s="165" t="s">
        <v>211</v>
      </c>
      <c r="AU217" s="165" t="s">
        <v>84</v>
      </c>
      <c r="AV217" s="13" t="s">
        <v>84</v>
      </c>
      <c r="AW217" s="13" t="s">
        <v>37</v>
      </c>
      <c r="AX217" s="13" t="s">
        <v>22</v>
      </c>
      <c r="AY217" s="165" t="s">
        <v>120</v>
      </c>
    </row>
    <row r="218" spans="1:65" s="2" customFormat="1" ht="21.75" customHeight="1">
      <c r="A218" s="32"/>
      <c r="B218" s="137"/>
      <c r="C218" s="138" t="s">
        <v>392</v>
      </c>
      <c r="D218" s="138" t="s">
        <v>123</v>
      </c>
      <c r="E218" s="139" t="s">
        <v>393</v>
      </c>
      <c r="F218" s="140" t="s">
        <v>394</v>
      </c>
      <c r="G218" s="141" t="s">
        <v>189</v>
      </c>
      <c r="H218" s="142">
        <v>2537.54</v>
      </c>
      <c r="I218" s="143"/>
      <c r="J218" s="144">
        <f>ROUND(I218*H218,2)</f>
        <v>0</v>
      </c>
      <c r="K218" s="140" t="s">
        <v>184</v>
      </c>
      <c r="L218" s="33"/>
      <c r="M218" s="145" t="s">
        <v>3</v>
      </c>
      <c r="N218" s="146" t="s">
        <v>46</v>
      </c>
      <c r="O218" s="53"/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49" t="s">
        <v>148</v>
      </c>
      <c r="AT218" s="149" t="s">
        <v>123</v>
      </c>
      <c r="AU218" s="149" t="s">
        <v>84</v>
      </c>
      <c r="AY218" s="17" t="s">
        <v>120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22</v>
      </c>
      <c r="BK218" s="150">
        <f>ROUND(I218*H218,2)</f>
        <v>0</v>
      </c>
      <c r="BL218" s="17" t="s">
        <v>148</v>
      </c>
      <c r="BM218" s="149" t="s">
        <v>395</v>
      </c>
    </row>
    <row r="219" spans="1:65" s="2" customFormat="1" ht="19.5">
      <c r="A219" s="32"/>
      <c r="B219" s="33"/>
      <c r="C219" s="32"/>
      <c r="D219" s="151" t="s">
        <v>130</v>
      </c>
      <c r="E219" s="32"/>
      <c r="F219" s="152" t="s">
        <v>396</v>
      </c>
      <c r="G219" s="32"/>
      <c r="H219" s="32"/>
      <c r="I219" s="153"/>
      <c r="J219" s="32"/>
      <c r="K219" s="32"/>
      <c r="L219" s="33"/>
      <c r="M219" s="154"/>
      <c r="N219" s="155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130</v>
      </c>
      <c r="AU219" s="17" t="s">
        <v>84</v>
      </c>
    </row>
    <row r="220" spans="1:65" s="2" customFormat="1" ht="11.25">
      <c r="A220" s="32"/>
      <c r="B220" s="33"/>
      <c r="C220" s="32"/>
      <c r="D220" s="156" t="s">
        <v>131</v>
      </c>
      <c r="E220" s="32"/>
      <c r="F220" s="157" t="s">
        <v>397</v>
      </c>
      <c r="G220" s="32"/>
      <c r="H220" s="32"/>
      <c r="I220" s="153"/>
      <c r="J220" s="32"/>
      <c r="K220" s="32"/>
      <c r="L220" s="33"/>
      <c r="M220" s="154"/>
      <c r="N220" s="155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131</v>
      </c>
      <c r="AU220" s="17" t="s">
        <v>84</v>
      </c>
    </row>
    <row r="221" spans="1:65" s="14" customFormat="1" ht="11.25">
      <c r="B221" s="172"/>
      <c r="D221" s="151" t="s">
        <v>211</v>
      </c>
      <c r="E221" s="173" t="s">
        <v>3</v>
      </c>
      <c r="F221" s="174" t="s">
        <v>398</v>
      </c>
      <c r="H221" s="173" t="s">
        <v>3</v>
      </c>
      <c r="I221" s="175"/>
      <c r="L221" s="172"/>
      <c r="M221" s="176"/>
      <c r="N221" s="177"/>
      <c r="O221" s="177"/>
      <c r="P221" s="177"/>
      <c r="Q221" s="177"/>
      <c r="R221" s="177"/>
      <c r="S221" s="177"/>
      <c r="T221" s="178"/>
      <c r="AT221" s="173" t="s">
        <v>211</v>
      </c>
      <c r="AU221" s="173" t="s">
        <v>84</v>
      </c>
      <c r="AV221" s="14" t="s">
        <v>22</v>
      </c>
      <c r="AW221" s="14" t="s">
        <v>37</v>
      </c>
      <c r="AX221" s="14" t="s">
        <v>75</v>
      </c>
      <c r="AY221" s="173" t="s">
        <v>120</v>
      </c>
    </row>
    <row r="222" spans="1:65" s="13" customFormat="1" ht="11.25">
      <c r="B222" s="164"/>
      <c r="D222" s="151" t="s">
        <v>211</v>
      </c>
      <c r="E222" s="165" t="s">
        <v>3</v>
      </c>
      <c r="F222" s="166" t="s">
        <v>399</v>
      </c>
      <c r="H222" s="167">
        <v>2537.54</v>
      </c>
      <c r="I222" s="168"/>
      <c r="L222" s="164"/>
      <c r="M222" s="169"/>
      <c r="N222" s="170"/>
      <c r="O222" s="170"/>
      <c r="P222" s="170"/>
      <c r="Q222" s="170"/>
      <c r="R222" s="170"/>
      <c r="S222" s="170"/>
      <c r="T222" s="171"/>
      <c r="AT222" s="165" t="s">
        <v>211</v>
      </c>
      <c r="AU222" s="165" t="s">
        <v>84</v>
      </c>
      <c r="AV222" s="13" t="s">
        <v>84</v>
      </c>
      <c r="AW222" s="13" t="s">
        <v>37</v>
      </c>
      <c r="AX222" s="13" t="s">
        <v>22</v>
      </c>
      <c r="AY222" s="165" t="s">
        <v>120</v>
      </c>
    </row>
    <row r="223" spans="1:65" s="2" customFormat="1" ht="16.5" customHeight="1">
      <c r="A223" s="32"/>
      <c r="B223" s="137"/>
      <c r="C223" s="138" t="s">
        <v>400</v>
      </c>
      <c r="D223" s="138" t="s">
        <v>123</v>
      </c>
      <c r="E223" s="139" t="s">
        <v>401</v>
      </c>
      <c r="F223" s="140" t="s">
        <v>402</v>
      </c>
      <c r="G223" s="141" t="s">
        <v>189</v>
      </c>
      <c r="H223" s="142">
        <v>5.5</v>
      </c>
      <c r="I223" s="143"/>
      <c r="J223" s="144">
        <f>ROUND(I223*H223,2)</f>
        <v>0</v>
      </c>
      <c r="K223" s="140" t="s">
        <v>184</v>
      </c>
      <c r="L223" s="33"/>
      <c r="M223" s="145" t="s">
        <v>3</v>
      </c>
      <c r="N223" s="146" t="s">
        <v>46</v>
      </c>
      <c r="O223" s="53"/>
      <c r="P223" s="147">
        <f>O223*H223</f>
        <v>0</v>
      </c>
      <c r="Q223" s="147">
        <v>0.50077000000000005</v>
      </c>
      <c r="R223" s="147">
        <f>Q223*H223</f>
        <v>2.7542350000000004</v>
      </c>
      <c r="S223" s="147">
        <v>0</v>
      </c>
      <c r="T223" s="148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49" t="s">
        <v>148</v>
      </c>
      <c r="AT223" s="149" t="s">
        <v>123</v>
      </c>
      <c r="AU223" s="149" t="s">
        <v>84</v>
      </c>
      <c r="AY223" s="17" t="s">
        <v>120</v>
      </c>
      <c r="BE223" s="150">
        <f>IF(N223="základní",J223,0)</f>
        <v>0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7" t="s">
        <v>22</v>
      </c>
      <c r="BK223" s="150">
        <f>ROUND(I223*H223,2)</f>
        <v>0</v>
      </c>
      <c r="BL223" s="17" t="s">
        <v>148</v>
      </c>
      <c r="BM223" s="149" t="s">
        <v>403</v>
      </c>
    </row>
    <row r="224" spans="1:65" s="2" customFormat="1" ht="11.25">
      <c r="A224" s="32"/>
      <c r="B224" s="33"/>
      <c r="C224" s="32"/>
      <c r="D224" s="151" t="s">
        <v>130</v>
      </c>
      <c r="E224" s="32"/>
      <c r="F224" s="152" t="s">
        <v>404</v>
      </c>
      <c r="G224" s="32"/>
      <c r="H224" s="32"/>
      <c r="I224" s="153"/>
      <c r="J224" s="32"/>
      <c r="K224" s="32"/>
      <c r="L224" s="33"/>
      <c r="M224" s="154"/>
      <c r="N224" s="155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130</v>
      </c>
      <c r="AU224" s="17" t="s">
        <v>84</v>
      </c>
    </row>
    <row r="225" spans="1:65" s="2" customFormat="1" ht="11.25">
      <c r="A225" s="32"/>
      <c r="B225" s="33"/>
      <c r="C225" s="32"/>
      <c r="D225" s="156" t="s">
        <v>131</v>
      </c>
      <c r="E225" s="32"/>
      <c r="F225" s="157" t="s">
        <v>405</v>
      </c>
      <c r="G225" s="32"/>
      <c r="H225" s="32"/>
      <c r="I225" s="153"/>
      <c r="J225" s="32"/>
      <c r="K225" s="32"/>
      <c r="L225" s="33"/>
      <c r="M225" s="154"/>
      <c r="N225" s="155"/>
      <c r="O225" s="53"/>
      <c r="P225" s="53"/>
      <c r="Q225" s="53"/>
      <c r="R225" s="53"/>
      <c r="S225" s="53"/>
      <c r="T225" s="54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131</v>
      </c>
      <c r="AU225" s="17" t="s">
        <v>84</v>
      </c>
    </row>
    <row r="226" spans="1:65" s="14" customFormat="1" ht="11.25">
      <c r="B226" s="172"/>
      <c r="D226" s="151" t="s">
        <v>211</v>
      </c>
      <c r="E226" s="173" t="s">
        <v>3</v>
      </c>
      <c r="F226" s="174" t="s">
        <v>406</v>
      </c>
      <c r="H226" s="173" t="s">
        <v>3</v>
      </c>
      <c r="I226" s="175"/>
      <c r="L226" s="172"/>
      <c r="M226" s="176"/>
      <c r="N226" s="177"/>
      <c r="O226" s="177"/>
      <c r="P226" s="177"/>
      <c r="Q226" s="177"/>
      <c r="R226" s="177"/>
      <c r="S226" s="177"/>
      <c r="T226" s="178"/>
      <c r="AT226" s="173" t="s">
        <v>211</v>
      </c>
      <c r="AU226" s="173" t="s">
        <v>84</v>
      </c>
      <c r="AV226" s="14" t="s">
        <v>22</v>
      </c>
      <c r="AW226" s="14" t="s">
        <v>37</v>
      </c>
      <c r="AX226" s="14" t="s">
        <v>75</v>
      </c>
      <c r="AY226" s="173" t="s">
        <v>120</v>
      </c>
    </row>
    <row r="227" spans="1:65" s="13" customFormat="1" ht="11.25">
      <c r="B227" s="164"/>
      <c r="D227" s="151" t="s">
        <v>211</v>
      </c>
      <c r="E227" s="165" t="s">
        <v>3</v>
      </c>
      <c r="F227" s="166" t="s">
        <v>407</v>
      </c>
      <c r="H227" s="167">
        <v>5.5</v>
      </c>
      <c r="I227" s="168"/>
      <c r="L227" s="164"/>
      <c r="M227" s="169"/>
      <c r="N227" s="170"/>
      <c r="O227" s="170"/>
      <c r="P227" s="170"/>
      <c r="Q227" s="170"/>
      <c r="R227" s="170"/>
      <c r="S227" s="170"/>
      <c r="T227" s="171"/>
      <c r="AT227" s="165" t="s">
        <v>211</v>
      </c>
      <c r="AU227" s="165" t="s">
        <v>84</v>
      </c>
      <c r="AV227" s="13" t="s">
        <v>84</v>
      </c>
      <c r="AW227" s="13" t="s">
        <v>37</v>
      </c>
      <c r="AX227" s="13" t="s">
        <v>22</v>
      </c>
      <c r="AY227" s="165" t="s">
        <v>120</v>
      </c>
    </row>
    <row r="228" spans="1:65" s="12" customFormat="1" ht="22.9" customHeight="1">
      <c r="B228" s="124"/>
      <c r="D228" s="125" t="s">
        <v>74</v>
      </c>
      <c r="E228" s="135" t="s">
        <v>180</v>
      </c>
      <c r="F228" s="135" t="s">
        <v>408</v>
      </c>
      <c r="I228" s="127"/>
      <c r="J228" s="136">
        <f>BK228</f>
        <v>0</v>
      </c>
      <c r="L228" s="124"/>
      <c r="M228" s="129"/>
      <c r="N228" s="130"/>
      <c r="O228" s="130"/>
      <c r="P228" s="131">
        <f>SUM(P229:P282)</f>
        <v>0</v>
      </c>
      <c r="Q228" s="130"/>
      <c r="R228" s="131">
        <f>SUM(R229:R282)</f>
        <v>3.4324235999999999</v>
      </c>
      <c r="S228" s="130"/>
      <c r="T228" s="132">
        <f>SUM(T229:T282)</f>
        <v>0</v>
      </c>
      <c r="AR228" s="125" t="s">
        <v>22</v>
      </c>
      <c r="AT228" s="133" t="s">
        <v>74</v>
      </c>
      <c r="AU228" s="133" t="s">
        <v>22</v>
      </c>
      <c r="AY228" s="125" t="s">
        <v>120</v>
      </c>
      <c r="BK228" s="134">
        <f>SUM(BK229:BK282)</f>
        <v>0</v>
      </c>
    </row>
    <row r="229" spans="1:65" s="2" customFormat="1" ht="16.5" customHeight="1">
      <c r="A229" s="32"/>
      <c r="B229" s="137"/>
      <c r="C229" s="138" t="s">
        <v>409</v>
      </c>
      <c r="D229" s="138" t="s">
        <v>123</v>
      </c>
      <c r="E229" s="139" t="s">
        <v>410</v>
      </c>
      <c r="F229" s="140" t="s">
        <v>411</v>
      </c>
      <c r="G229" s="141" t="s">
        <v>215</v>
      </c>
      <c r="H229" s="142">
        <v>4</v>
      </c>
      <c r="I229" s="143"/>
      <c r="J229" s="144">
        <f>ROUND(I229*H229,2)</f>
        <v>0</v>
      </c>
      <c r="K229" s="140" t="s">
        <v>184</v>
      </c>
      <c r="L229" s="33"/>
      <c r="M229" s="145" t="s">
        <v>3</v>
      </c>
      <c r="N229" s="146" t="s">
        <v>46</v>
      </c>
      <c r="O229" s="53"/>
      <c r="P229" s="147">
        <f>O229*H229</f>
        <v>0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49" t="s">
        <v>148</v>
      </c>
      <c r="AT229" s="149" t="s">
        <v>123</v>
      </c>
      <c r="AU229" s="149" t="s">
        <v>84</v>
      </c>
      <c r="AY229" s="17" t="s">
        <v>120</v>
      </c>
      <c r="BE229" s="150">
        <f>IF(N229="základní",J229,0)</f>
        <v>0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7" t="s">
        <v>22</v>
      </c>
      <c r="BK229" s="150">
        <f>ROUND(I229*H229,2)</f>
        <v>0</v>
      </c>
      <c r="BL229" s="17" t="s">
        <v>148</v>
      </c>
      <c r="BM229" s="149" t="s">
        <v>412</v>
      </c>
    </row>
    <row r="230" spans="1:65" s="2" customFormat="1" ht="11.25">
      <c r="A230" s="32"/>
      <c r="B230" s="33"/>
      <c r="C230" s="32"/>
      <c r="D230" s="151" t="s">
        <v>130</v>
      </c>
      <c r="E230" s="32"/>
      <c r="F230" s="152" t="s">
        <v>413</v>
      </c>
      <c r="G230" s="32"/>
      <c r="H230" s="32"/>
      <c r="I230" s="153"/>
      <c r="J230" s="32"/>
      <c r="K230" s="32"/>
      <c r="L230" s="33"/>
      <c r="M230" s="154"/>
      <c r="N230" s="155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130</v>
      </c>
      <c r="AU230" s="17" t="s">
        <v>84</v>
      </c>
    </row>
    <row r="231" spans="1:65" s="2" customFormat="1" ht="11.25">
      <c r="A231" s="32"/>
      <c r="B231" s="33"/>
      <c r="C231" s="32"/>
      <c r="D231" s="156" t="s">
        <v>131</v>
      </c>
      <c r="E231" s="32"/>
      <c r="F231" s="157" t="s">
        <v>414</v>
      </c>
      <c r="G231" s="32"/>
      <c r="H231" s="32"/>
      <c r="I231" s="153"/>
      <c r="J231" s="32"/>
      <c r="K231" s="32"/>
      <c r="L231" s="33"/>
      <c r="M231" s="154"/>
      <c r="N231" s="155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131</v>
      </c>
      <c r="AU231" s="17" t="s">
        <v>84</v>
      </c>
    </row>
    <row r="232" spans="1:65" s="13" customFormat="1" ht="11.25">
      <c r="B232" s="164"/>
      <c r="D232" s="151" t="s">
        <v>211</v>
      </c>
      <c r="E232" s="165" t="s">
        <v>3</v>
      </c>
      <c r="F232" s="166" t="s">
        <v>148</v>
      </c>
      <c r="H232" s="167">
        <v>4</v>
      </c>
      <c r="I232" s="168"/>
      <c r="L232" s="164"/>
      <c r="M232" s="169"/>
      <c r="N232" s="170"/>
      <c r="O232" s="170"/>
      <c r="P232" s="170"/>
      <c r="Q232" s="170"/>
      <c r="R232" s="170"/>
      <c r="S232" s="170"/>
      <c r="T232" s="171"/>
      <c r="AT232" s="165" t="s">
        <v>211</v>
      </c>
      <c r="AU232" s="165" t="s">
        <v>84</v>
      </c>
      <c r="AV232" s="13" t="s">
        <v>84</v>
      </c>
      <c r="AW232" s="13" t="s">
        <v>37</v>
      </c>
      <c r="AX232" s="13" t="s">
        <v>22</v>
      </c>
      <c r="AY232" s="165" t="s">
        <v>120</v>
      </c>
    </row>
    <row r="233" spans="1:65" s="2" customFormat="1" ht="16.5" customHeight="1">
      <c r="A233" s="32"/>
      <c r="B233" s="137"/>
      <c r="C233" s="187" t="s">
        <v>415</v>
      </c>
      <c r="D233" s="187" t="s">
        <v>258</v>
      </c>
      <c r="E233" s="188" t="s">
        <v>416</v>
      </c>
      <c r="F233" s="189" t="s">
        <v>417</v>
      </c>
      <c r="G233" s="190" t="s">
        <v>215</v>
      </c>
      <c r="H233" s="191">
        <v>4</v>
      </c>
      <c r="I233" s="192"/>
      <c r="J233" s="193">
        <f>ROUND(I233*H233,2)</f>
        <v>0</v>
      </c>
      <c r="K233" s="189" t="s">
        <v>184</v>
      </c>
      <c r="L233" s="194"/>
      <c r="M233" s="195" t="s">
        <v>3</v>
      </c>
      <c r="N233" s="196" t="s">
        <v>46</v>
      </c>
      <c r="O233" s="53"/>
      <c r="P233" s="147">
        <f>O233*H233</f>
        <v>0</v>
      </c>
      <c r="Q233" s="147">
        <v>2.0999999999999999E-3</v>
      </c>
      <c r="R233" s="147">
        <f>Q233*H233</f>
        <v>8.3999999999999995E-3</v>
      </c>
      <c r="S233" s="147">
        <v>0</v>
      </c>
      <c r="T233" s="148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49" t="s">
        <v>172</v>
      </c>
      <c r="AT233" s="149" t="s">
        <v>258</v>
      </c>
      <c r="AU233" s="149" t="s">
        <v>84</v>
      </c>
      <c r="AY233" s="17" t="s">
        <v>120</v>
      </c>
      <c r="BE233" s="150">
        <f>IF(N233="základní",J233,0)</f>
        <v>0</v>
      </c>
      <c r="BF233" s="150">
        <f>IF(N233="snížená",J233,0)</f>
        <v>0</v>
      </c>
      <c r="BG233" s="150">
        <f>IF(N233="zákl. přenesená",J233,0)</f>
        <v>0</v>
      </c>
      <c r="BH233" s="150">
        <f>IF(N233="sníž. přenesená",J233,0)</f>
        <v>0</v>
      </c>
      <c r="BI233" s="150">
        <f>IF(N233="nulová",J233,0)</f>
        <v>0</v>
      </c>
      <c r="BJ233" s="17" t="s">
        <v>22</v>
      </c>
      <c r="BK233" s="150">
        <f>ROUND(I233*H233,2)</f>
        <v>0</v>
      </c>
      <c r="BL233" s="17" t="s">
        <v>148</v>
      </c>
      <c r="BM233" s="149" t="s">
        <v>418</v>
      </c>
    </row>
    <row r="234" spans="1:65" s="2" customFormat="1" ht="11.25">
      <c r="A234" s="32"/>
      <c r="B234" s="33"/>
      <c r="C234" s="32"/>
      <c r="D234" s="151" t="s">
        <v>130</v>
      </c>
      <c r="E234" s="32"/>
      <c r="F234" s="152" t="s">
        <v>417</v>
      </c>
      <c r="G234" s="32"/>
      <c r="H234" s="32"/>
      <c r="I234" s="153"/>
      <c r="J234" s="32"/>
      <c r="K234" s="32"/>
      <c r="L234" s="33"/>
      <c r="M234" s="154"/>
      <c r="N234" s="155"/>
      <c r="O234" s="53"/>
      <c r="P234" s="53"/>
      <c r="Q234" s="53"/>
      <c r="R234" s="53"/>
      <c r="S234" s="53"/>
      <c r="T234" s="54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130</v>
      </c>
      <c r="AU234" s="17" t="s">
        <v>84</v>
      </c>
    </row>
    <row r="235" spans="1:65" s="2" customFormat="1" ht="11.25">
      <c r="A235" s="32"/>
      <c r="B235" s="33"/>
      <c r="C235" s="32"/>
      <c r="D235" s="156" t="s">
        <v>131</v>
      </c>
      <c r="E235" s="32"/>
      <c r="F235" s="157" t="s">
        <v>419</v>
      </c>
      <c r="G235" s="32"/>
      <c r="H235" s="32"/>
      <c r="I235" s="153"/>
      <c r="J235" s="32"/>
      <c r="K235" s="32"/>
      <c r="L235" s="33"/>
      <c r="M235" s="154"/>
      <c r="N235" s="155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131</v>
      </c>
      <c r="AU235" s="17" t="s">
        <v>84</v>
      </c>
    </row>
    <row r="236" spans="1:65" s="14" customFormat="1" ht="11.25">
      <c r="B236" s="172"/>
      <c r="D236" s="151" t="s">
        <v>211</v>
      </c>
      <c r="E236" s="173" t="s">
        <v>3</v>
      </c>
      <c r="F236" s="174" t="s">
        <v>420</v>
      </c>
      <c r="H236" s="173" t="s">
        <v>3</v>
      </c>
      <c r="I236" s="175"/>
      <c r="L236" s="172"/>
      <c r="M236" s="176"/>
      <c r="N236" s="177"/>
      <c r="O236" s="177"/>
      <c r="P236" s="177"/>
      <c r="Q236" s="177"/>
      <c r="R236" s="177"/>
      <c r="S236" s="177"/>
      <c r="T236" s="178"/>
      <c r="AT236" s="173" t="s">
        <v>211</v>
      </c>
      <c r="AU236" s="173" t="s">
        <v>84</v>
      </c>
      <c r="AV236" s="14" t="s">
        <v>22</v>
      </c>
      <c r="AW236" s="14" t="s">
        <v>37</v>
      </c>
      <c r="AX236" s="14" t="s">
        <v>75</v>
      </c>
      <c r="AY236" s="173" t="s">
        <v>120</v>
      </c>
    </row>
    <row r="237" spans="1:65" s="13" customFormat="1" ht="11.25">
      <c r="B237" s="164"/>
      <c r="D237" s="151" t="s">
        <v>211</v>
      </c>
      <c r="E237" s="165" t="s">
        <v>3</v>
      </c>
      <c r="F237" s="166" t="s">
        <v>148</v>
      </c>
      <c r="H237" s="167">
        <v>4</v>
      </c>
      <c r="I237" s="168"/>
      <c r="L237" s="164"/>
      <c r="M237" s="169"/>
      <c r="N237" s="170"/>
      <c r="O237" s="170"/>
      <c r="P237" s="170"/>
      <c r="Q237" s="170"/>
      <c r="R237" s="170"/>
      <c r="S237" s="170"/>
      <c r="T237" s="171"/>
      <c r="AT237" s="165" t="s">
        <v>211</v>
      </c>
      <c r="AU237" s="165" t="s">
        <v>84</v>
      </c>
      <c r="AV237" s="13" t="s">
        <v>84</v>
      </c>
      <c r="AW237" s="13" t="s">
        <v>37</v>
      </c>
      <c r="AX237" s="13" t="s">
        <v>22</v>
      </c>
      <c r="AY237" s="165" t="s">
        <v>120</v>
      </c>
    </row>
    <row r="238" spans="1:65" s="2" customFormat="1" ht="16.5" customHeight="1">
      <c r="A238" s="32"/>
      <c r="B238" s="137"/>
      <c r="C238" s="138" t="s">
        <v>421</v>
      </c>
      <c r="D238" s="138" t="s">
        <v>123</v>
      </c>
      <c r="E238" s="139" t="s">
        <v>422</v>
      </c>
      <c r="F238" s="140" t="s">
        <v>423</v>
      </c>
      <c r="G238" s="141" t="s">
        <v>215</v>
      </c>
      <c r="H238" s="142">
        <v>2</v>
      </c>
      <c r="I238" s="143"/>
      <c r="J238" s="144">
        <f>ROUND(I238*H238,2)</f>
        <v>0</v>
      </c>
      <c r="K238" s="140" t="s">
        <v>184</v>
      </c>
      <c r="L238" s="33"/>
      <c r="M238" s="145" t="s">
        <v>3</v>
      </c>
      <c r="N238" s="146" t="s">
        <v>46</v>
      </c>
      <c r="O238" s="53"/>
      <c r="P238" s="147">
        <f>O238*H238</f>
        <v>0</v>
      </c>
      <c r="Q238" s="147">
        <v>6.9999999999999999E-4</v>
      </c>
      <c r="R238" s="147">
        <f>Q238*H238</f>
        <v>1.4E-3</v>
      </c>
      <c r="S238" s="147">
        <v>0</v>
      </c>
      <c r="T238" s="148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49" t="s">
        <v>148</v>
      </c>
      <c r="AT238" s="149" t="s">
        <v>123</v>
      </c>
      <c r="AU238" s="149" t="s">
        <v>84</v>
      </c>
      <c r="AY238" s="17" t="s">
        <v>120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22</v>
      </c>
      <c r="BK238" s="150">
        <f>ROUND(I238*H238,2)</f>
        <v>0</v>
      </c>
      <c r="BL238" s="17" t="s">
        <v>148</v>
      </c>
      <c r="BM238" s="149" t="s">
        <v>424</v>
      </c>
    </row>
    <row r="239" spans="1:65" s="2" customFormat="1" ht="11.25">
      <c r="A239" s="32"/>
      <c r="B239" s="33"/>
      <c r="C239" s="32"/>
      <c r="D239" s="151" t="s">
        <v>130</v>
      </c>
      <c r="E239" s="32"/>
      <c r="F239" s="152" t="s">
        <v>425</v>
      </c>
      <c r="G239" s="32"/>
      <c r="H239" s="32"/>
      <c r="I239" s="153"/>
      <c r="J239" s="32"/>
      <c r="K239" s="32"/>
      <c r="L239" s="33"/>
      <c r="M239" s="154"/>
      <c r="N239" s="155"/>
      <c r="O239" s="53"/>
      <c r="P239" s="53"/>
      <c r="Q239" s="53"/>
      <c r="R239" s="53"/>
      <c r="S239" s="53"/>
      <c r="T239" s="54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130</v>
      </c>
      <c r="AU239" s="17" t="s">
        <v>84</v>
      </c>
    </row>
    <row r="240" spans="1:65" s="2" customFormat="1" ht="11.25">
      <c r="A240" s="32"/>
      <c r="B240" s="33"/>
      <c r="C240" s="32"/>
      <c r="D240" s="156" t="s">
        <v>131</v>
      </c>
      <c r="E240" s="32"/>
      <c r="F240" s="157" t="s">
        <v>426</v>
      </c>
      <c r="G240" s="32"/>
      <c r="H240" s="32"/>
      <c r="I240" s="153"/>
      <c r="J240" s="32"/>
      <c r="K240" s="32"/>
      <c r="L240" s="33"/>
      <c r="M240" s="154"/>
      <c r="N240" s="155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131</v>
      </c>
      <c r="AU240" s="17" t="s">
        <v>84</v>
      </c>
    </row>
    <row r="241" spans="1:65" s="13" customFormat="1" ht="11.25">
      <c r="B241" s="164"/>
      <c r="D241" s="151" t="s">
        <v>211</v>
      </c>
      <c r="E241" s="165" t="s">
        <v>3</v>
      </c>
      <c r="F241" s="166" t="s">
        <v>84</v>
      </c>
      <c r="H241" s="167">
        <v>2</v>
      </c>
      <c r="I241" s="168"/>
      <c r="L241" s="164"/>
      <c r="M241" s="169"/>
      <c r="N241" s="170"/>
      <c r="O241" s="170"/>
      <c r="P241" s="170"/>
      <c r="Q241" s="170"/>
      <c r="R241" s="170"/>
      <c r="S241" s="170"/>
      <c r="T241" s="171"/>
      <c r="AT241" s="165" t="s">
        <v>211</v>
      </c>
      <c r="AU241" s="165" t="s">
        <v>84</v>
      </c>
      <c r="AV241" s="13" t="s">
        <v>84</v>
      </c>
      <c r="AW241" s="13" t="s">
        <v>37</v>
      </c>
      <c r="AX241" s="13" t="s">
        <v>22</v>
      </c>
      <c r="AY241" s="165" t="s">
        <v>120</v>
      </c>
    </row>
    <row r="242" spans="1:65" s="2" customFormat="1" ht="16.5" customHeight="1">
      <c r="A242" s="32"/>
      <c r="B242" s="137"/>
      <c r="C242" s="138" t="s">
        <v>427</v>
      </c>
      <c r="D242" s="138" t="s">
        <v>123</v>
      </c>
      <c r="E242" s="139" t="s">
        <v>428</v>
      </c>
      <c r="F242" s="140" t="s">
        <v>429</v>
      </c>
      <c r="G242" s="141" t="s">
        <v>215</v>
      </c>
      <c r="H242" s="142">
        <v>2</v>
      </c>
      <c r="I242" s="143"/>
      <c r="J242" s="144">
        <f>ROUND(I242*H242,2)</f>
        <v>0</v>
      </c>
      <c r="K242" s="140" t="s">
        <v>184</v>
      </c>
      <c r="L242" s="33"/>
      <c r="M242" s="145" t="s">
        <v>3</v>
      </c>
      <c r="N242" s="146" t="s">
        <v>46</v>
      </c>
      <c r="O242" s="53"/>
      <c r="P242" s="147">
        <f>O242*H242</f>
        <v>0</v>
      </c>
      <c r="Q242" s="147">
        <v>0.10940999999999999</v>
      </c>
      <c r="R242" s="147">
        <f>Q242*H242</f>
        <v>0.21881999999999999</v>
      </c>
      <c r="S242" s="147">
        <v>0</v>
      </c>
      <c r="T242" s="148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49" t="s">
        <v>148</v>
      </c>
      <c r="AT242" s="149" t="s">
        <v>123</v>
      </c>
      <c r="AU242" s="149" t="s">
        <v>84</v>
      </c>
      <c r="AY242" s="17" t="s">
        <v>120</v>
      </c>
      <c r="BE242" s="150">
        <f>IF(N242="základní",J242,0)</f>
        <v>0</v>
      </c>
      <c r="BF242" s="150">
        <f>IF(N242="snížená",J242,0)</f>
        <v>0</v>
      </c>
      <c r="BG242" s="150">
        <f>IF(N242="zákl. přenesená",J242,0)</f>
        <v>0</v>
      </c>
      <c r="BH242" s="150">
        <f>IF(N242="sníž. přenesená",J242,0)</f>
        <v>0</v>
      </c>
      <c r="BI242" s="150">
        <f>IF(N242="nulová",J242,0)</f>
        <v>0</v>
      </c>
      <c r="BJ242" s="17" t="s">
        <v>22</v>
      </c>
      <c r="BK242" s="150">
        <f>ROUND(I242*H242,2)</f>
        <v>0</v>
      </c>
      <c r="BL242" s="17" t="s">
        <v>148</v>
      </c>
      <c r="BM242" s="149" t="s">
        <v>430</v>
      </c>
    </row>
    <row r="243" spans="1:65" s="2" customFormat="1" ht="11.25">
      <c r="A243" s="32"/>
      <c r="B243" s="33"/>
      <c r="C243" s="32"/>
      <c r="D243" s="151" t="s">
        <v>130</v>
      </c>
      <c r="E243" s="32"/>
      <c r="F243" s="152" t="s">
        <v>431</v>
      </c>
      <c r="G243" s="32"/>
      <c r="H243" s="32"/>
      <c r="I243" s="153"/>
      <c r="J243" s="32"/>
      <c r="K243" s="32"/>
      <c r="L243" s="33"/>
      <c r="M243" s="154"/>
      <c r="N243" s="155"/>
      <c r="O243" s="53"/>
      <c r="P243" s="53"/>
      <c r="Q243" s="53"/>
      <c r="R243" s="53"/>
      <c r="S243" s="53"/>
      <c r="T243" s="54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130</v>
      </c>
      <c r="AU243" s="17" t="s">
        <v>84</v>
      </c>
    </row>
    <row r="244" spans="1:65" s="2" customFormat="1" ht="11.25">
      <c r="A244" s="32"/>
      <c r="B244" s="33"/>
      <c r="C244" s="32"/>
      <c r="D244" s="156" t="s">
        <v>131</v>
      </c>
      <c r="E244" s="32"/>
      <c r="F244" s="157" t="s">
        <v>432</v>
      </c>
      <c r="G244" s="32"/>
      <c r="H244" s="32"/>
      <c r="I244" s="153"/>
      <c r="J244" s="32"/>
      <c r="K244" s="32"/>
      <c r="L244" s="33"/>
      <c r="M244" s="154"/>
      <c r="N244" s="155"/>
      <c r="O244" s="53"/>
      <c r="P244" s="53"/>
      <c r="Q244" s="53"/>
      <c r="R244" s="53"/>
      <c r="S244" s="53"/>
      <c r="T244" s="54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131</v>
      </c>
      <c r="AU244" s="17" t="s">
        <v>84</v>
      </c>
    </row>
    <row r="245" spans="1:65" s="13" customFormat="1" ht="11.25">
      <c r="B245" s="164"/>
      <c r="D245" s="151" t="s">
        <v>211</v>
      </c>
      <c r="E245" s="165" t="s">
        <v>3</v>
      </c>
      <c r="F245" s="166" t="s">
        <v>84</v>
      </c>
      <c r="H245" s="167">
        <v>2</v>
      </c>
      <c r="I245" s="168"/>
      <c r="L245" s="164"/>
      <c r="M245" s="169"/>
      <c r="N245" s="170"/>
      <c r="O245" s="170"/>
      <c r="P245" s="170"/>
      <c r="Q245" s="170"/>
      <c r="R245" s="170"/>
      <c r="S245" s="170"/>
      <c r="T245" s="171"/>
      <c r="AT245" s="165" t="s">
        <v>211</v>
      </c>
      <c r="AU245" s="165" t="s">
        <v>84</v>
      </c>
      <c r="AV245" s="13" t="s">
        <v>84</v>
      </c>
      <c r="AW245" s="13" t="s">
        <v>37</v>
      </c>
      <c r="AX245" s="13" t="s">
        <v>22</v>
      </c>
      <c r="AY245" s="165" t="s">
        <v>120</v>
      </c>
    </row>
    <row r="246" spans="1:65" s="2" customFormat="1" ht="16.5" customHeight="1">
      <c r="A246" s="32"/>
      <c r="B246" s="137"/>
      <c r="C246" s="187" t="s">
        <v>433</v>
      </c>
      <c r="D246" s="187" t="s">
        <v>258</v>
      </c>
      <c r="E246" s="188" t="s">
        <v>434</v>
      </c>
      <c r="F246" s="189" t="s">
        <v>435</v>
      </c>
      <c r="G246" s="190" t="s">
        <v>215</v>
      </c>
      <c r="H246" s="191">
        <v>2</v>
      </c>
      <c r="I246" s="192"/>
      <c r="J246" s="193">
        <f>ROUND(I246*H246,2)</f>
        <v>0</v>
      </c>
      <c r="K246" s="189" t="s">
        <v>184</v>
      </c>
      <c r="L246" s="194"/>
      <c r="M246" s="195" t="s">
        <v>3</v>
      </c>
      <c r="N246" s="196" t="s">
        <v>46</v>
      </c>
      <c r="O246" s="53"/>
      <c r="P246" s="147">
        <f>O246*H246</f>
        <v>0</v>
      </c>
      <c r="Q246" s="147">
        <v>1.2999999999999999E-3</v>
      </c>
      <c r="R246" s="147">
        <f>Q246*H246</f>
        <v>2.5999999999999999E-3</v>
      </c>
      <c r="S246" s="147">
        <v>0</v>
      </c>
      <c r="T246" s="148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49" t="s">
        <v>172</v>
      </c>
      <c r="AT246" s="149" t="s">
        <v>258</v>
      </c>
      <c r="AU246" s="149" t="s">
        <v>84</v>
      </c>
      <c r="AY246" s="17" t="s">
        <v>120</v>
      </c>
      <c r="BE246" s="150">
        <f>IF(N246="základní",J246,0)</f>
        <v>0</v>
      </c>
      <c r="BF246" s="150">
        <f>IF(N246="snížená",J246,0)</f>
        <v>0</v>
      </c>
      <c r="BG246" s="150">
        <f>IF(N246="zákl. přenesená",J246,0)</f>
        <v>0</v>
      </c>
      <c r="BH246" s="150">
        <f>IF(N246="sníž. přenesená",J246,0)</f>
        <v>0</v>
      </c>
      <c r="BI246" s="150">
        <f>IF(N246="nulová",J246,0)</f>
        <v>0</v>
      </c>
      <c r="BJ246" s="17" t="s">
        <v>22</v>
      </c>
      <c r="BK246" s="150">
        <f>ROUND(I246*H246,2)</f>
        <v>0</v>
      </c>
      <c r="BL246" s="17" t="s">
        <v>148</v>
      </c>
      <c r="BM246" s="149" t="s">
        <v>436</v>
      </c>
    </row>
    <row r="247" spans="1:65" s="2" customFormat="1" ht="11.25">
      <c r="A247" s="32"/>
      <c r="B247" s="33"/>
      <c r="C247" s="32"/>
      <c r="D247" s="151" t="s">
        <v>130</v>
      </c>
      <c r="E247" s="32"/>
      <c r="F247" s="152" t="s">
        <v>435</v>
      </c>
      <c r="G247" s="32"/>
      <c r="H247" s="32"/>
      <c r="I247" s="153"/>
      <c r="J247" s="32"/>
      <c r="K247" s="32"/>
      <c r="L247" s="33"/>
      <c r="M247" s="154"/>
      <c r="N247" s="155"/>
      <c r="O247" s="53"/>
      <c r="P247" s="53"/>
      <c r="Q247" s="53"/>
      <c r="R247" s="53"/>
      <c r="S247" s="53"/>
      <c r="T247" s="54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130</v>
      </c>
      <c r="AU247" s="17" t="s">
        <v>84</v>
      </c>
    </row>
    <row r="248" spans="1:65" s="2" customFormat="1" ht="11.25">
      <c r="A248" s="32"/>
      <c r="B248" s="33"/>
      <c r="C248" s="32"/>
      <c r="D248" s="156" t="s">
        <v>131</v>
      </c>
      <c r="E248" s="32"/>
      <c r="F248" s="157" t="s">
        <v>437</v>
      </c>
      <c r="G248" s="32"/>
      <c r="H248" s="32"/>
      <c r="I248" s="153"/>
      <c r="J248" s="32"/>
      <c r="K248" s="32"/>
      <c r="L248" s="33"/>
      <c r="M248" s="154"/>
      <c r="N248" s="155"/>
      <c r="O248" s="53"/>
      <c r="P248" s="53"/>
      <c r="Q248" s="53"/>
      <c r="R248" s="53"/>
      <c r="S248" s="53"/>
      <c r="T248" s="54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131</v>
      </c>
      <c r="AU248" s="17" t="s">
        <v>84</v>
      </c>
    </row>
    <row r="249" spans="1:65" s="14" customFormat="1" ht="11.25">
      <c r="B249" s="172"/>
      <c r="D249" s="151" t="s">
        <v>211</v>
      </c>
      <c r="E249" s="173" t="s">
        <v>3</v>
      </c>
      <c r="F249" s="174" t="s">
        <v>438</v>
      </c>
      <c r="H249" s="173" t="s">
        <v>3</v>
      </c>
      <c r="I249" s="175"/>
      <c r="L249" s="172"/>
      <c r="M249" s="176"/>
      <c r="N249" s="177"/>
      <c r="O249" s="177"/>
      <c r="P249" s="177"/>
      <c r="Q249" s="177"/>
      <c r="R249" s="177"/>
      <c r="S249" s="177"/>
      <c r="T249" s="178"/>
      <c r="AT249" s="173" t="s">
        <v>211</v>
      </c>
      <c r="AU249" s="173" t="s">
        <v>84</v>
      </c>
      <c r="AV249" s="14" t="s">
        <v>22</v>
      </c>
      <c r="AW249" s="14" t="s">
        <v>37</v>
      </c>
      <c r="AX249" s="14" t="s">
        <v>75</v>
      </c>
      <c r="AY249" s="173" t="s">
        <v>120</v>
      </c>
    </row>
    <row r="250" spans="1:65" s="13" customFormat="1" ht="11.25">
      <c r="B250" s="164"/>
      <c r="D250" s="151" t="s">
        <v>211</v>
      </c>
      <c r="E250" s="165" t="s">
        <v>3</v>
      </c>
      <c r="F250" s="166" t="s">
        <v>84</v>
      </c>
      <c r="H250" s="167">
        <v>2</v>
      </c>
      <c r="I250" s="168"/>
      <c r="L250" s="164"/>
      <c r="M250" s="169"/>
      <c r="N250" s="170"/>
      <c r="O250" s="170"/>
      <c r="P250" s="170"/>
      <c r="Q250" s="170"/>
      <c r="R250" s="170"/>
      <c r="S250" s="170"/>
      <c r="T250" s="171"/>
      <c r="AT250" s="165" t="s">
        <v>211</v>
      </c>
      <c r="AU250" s="165" t="s">
        <v>84</v>
      </c>
      <c r="AV250" s="13" t="s">
        <v>84</v>
      </c>
      <c r="AW250" s="13" t="s">
        <v>37</v>
      </c>
      <c r="AX250" s="13" t="s">
        <v>22</v>
      </c>
      <c r="AY250" s="165" t="s">
        <v>120</v>
      </c>
    </row>
    <row r="251" spans="1:65" s="2" customFormat="1" ht="16.5" customHeight="1">
      <c r="A251" s="32"/>
      <c r="B251" s="137"/>
      <c r="C251" s="187" t="s">
        <v>439</v>
      </c>
      <c r="D251" s="187" t="s">
        <v>258</v>
      </c>
      <c r="E251" s="188" t="s">
        <v>440</v>
      </c>
      <c r="F251" s="189" t="s">
        <v>441</v>
      </c>
      <c r="G251" s="190" t="s">
        <v>215</v>
      </c>
      <c r="H251" s="191">
        <v>2</v>
      </c>
      <c r="I251" s="192"/>
      <c r="J251" s="193">
        <f>ROUND(I251*H251,2)</f>
        <v>0</v>
      </c>
      <c r="K251" s="189" t="s">
        <v>184</v>
      </c>
      <c r="L251" s="194"/>
      <c r="M251" s="195" t="s">
        <v>3</v>
      </c>
      <c r="N251" s="196" t="s">
        <v>46</v>
      </c>
      <c r="O251" s="53"/>
      <c r="P251" s="147">
        <f>O251*H251</f>
        <v>0</v>
      </c>
      <c r="Q251" s="147">
        <v>6.1000000000000004E-3</v>
      </c>
      <c r="R251" s="147">
        <f>Q251*H251</f>
        <v>1.2200000000000001E-2</v>
      </c>
      <c r="S251" s="147">
        <v>0</v>
      </c>
      <c r="T251" s="148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49" t="s">
        <v>172</v>
      </c>
      <c r="AT251" s="149" t="s">
        <v>258</v>
      </c>
      <c r="AU251" s="149" t="s">
        <v>84</v>
      </c>
      <c r="AY251" s="17" t="s">
        <v>120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22</v>
      </c>
      <c r="BK251" s="150">
        <f>ROUND(I251*H251,2)</f>
        <v>0</v>
      </c>
      <c r="BL251" s="17" t="s">
        <v>148</v>
      </c>
      <c r="BM251" s="149" t="s">
        <v>442</v>
      </c>
    </row>
    <row r="252" spans="1:65" s="2" customFormat="1" ht="11.25">
      <c r="A252" s="32"/>
      <c r="B252" s="33"/>
      <c r="C252" s="32"/>
      <c r="D252" s="151" t="s">
        <v>130</v>
      </c>
      <c r="E252" s="32"/>
      <c r="F252" s="152" t="s">
        <v>441</v>
      </c>
      <c r="G252" s="32"/>
      <c r="H252" s="32"/>
      <c r="I252" s="153"/>
      <c r="J252" s="32"/>
      <c r="K252" s="32"/>
      <c r="L252" s="33"/>
      <c r="M252" s="154"/>
      <c r="N252" s="155"/>
      <c r="O252" s="53"/>
      <c r="P252" s="53"/>
      <c r="Q252" s="53"/>
      <c r="R252" s="53"/>
      <c r="S252" s="53"/>
      <c r="T252" s="54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130</v>
      </c>
      <c r="AU252" s="17" t="s">
        <v>84</v>
      </c>
    </row>
    <row r="253" spans="1:65" s="2" customFormat="1" ht="11.25">
      <c r="A253" s="32"/>
      <c r="B253" s="33"/>
      <c r="C253" s="32"/>
      <c r="D253" s="156" t="s">
        <v>131</v>
      </c>
      <c r="E253" s="32"/>
      <c r="F253" s="157" t="s">
        <v>443</v>
      </c>
      <c r="G253" s="32"/>
      <c r="H253" s="32"/>
      <c r="I253" s="153"/>
      <c r="J253" s="32"/>
      <c r="K253" s="32"/>
      <c r="L253" s="33"/>
      <c r="M253" s="154"/>
      <c r="N253" s="155"/>
      <c r="O253" s="53"/>
      <c r="P253" s="53"/>
      <c r="Q253" s="53"/>
      <c r="R253" s="53"/>
      <c r="S253" s="53"/>
      <c r="T253" s="54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131</v>
      </c>
      <c r="AU253" s="17" t="s">
        <v>84</v>
      </c>
    </row>
    <row r="254" spans="1:65" s="13" customFormat="1" ht="11.25">
      <c r="B254" s="164"/>
      <c r="D254" s="151" t="s">
        <v>211</v>
      </c>
      <c r="E254" s="165" t="s">
        <v>3</v>
      </c>
      <c r="F254" s="166" t="s">
        <v>84</v>
      </c>
      <c r="H254" s="167">
        <v>2</v>
      </c>
      <c r="I254" s="168"/>
      <c r="L254" s="164"/>
      <c r="M254" s="169"/>
      <c r="N254" s="170"/>
      <c r="O254" s="170"/>
      <c r="P254" s="170"/>
      <c r="Q254" s="170"/>
      <c r="R254" s="170"/>
      <c r="S254" s="170"/>
      <c r="T254" s="171"/>
      <c r="AT254" s="165" t="s">
        <v>211</v>
      </c>
      <c r="AU254" s="165" t="s">
        <v>84</v>
      </c>
      <c r="AV254" s="13" t="s">
        <v>84</v>
      </c>
      <c r="AW254" s="13" t="s">
        <v>37</v>
      </c>
      <c r="AX254" s="13" t="s">
        <v>22</v>
      </c>
      <c r="AY254" s="165" t="s">
        <v>120</v>
      </c>
    </row>
    <row r="255" spans="1:65" s="2" customFormat="1" ht="16.5" customHeight="1">
      <c r="A255" s="32"/>
      <c r="B255" s="137"/>
      <c r="C255" s="187" t="s">
        <v>444</v>
      </c>
      <c r="D255" s="187" t="s">
        <v>258</v>
      </c>
      <c r="E255" s="188" t="s">
        <v>445</v>
      </c>
      <c r="F255" s="189" t="s">
        <v>446</v>
      </c>
      <c r="G255" s="190" t="s">
        <v>215</v>
      </c>
      <c r="H255" s="191">
        <v>2</v>
      </c>
      <c r="I255" s="192"/>
      <c r="J255" s="193">
        <f>ROUND(I255*H255,2)</f>
        <v>0</v>
      </c>
      <c r="K255" s="189" t="s">
        <v>184</v>
      </c>
      <c r="L255" s="194"/>
      <c r="M255" s="195" t="s">
        <v>3</v>
      </c>
      <c r="N255" s="196" t="s">
        <v>46</v>
      </c>
      <c r="O255" s="53"/>
      <c r="P255" s="147">
        <f>O255*H255</f>
        <v>0</v>
      </c>
      <c r="Q255" s="147">
        <v>1E-4</v>
      </c>
      <c r="R255" s="147">
        <f>Q255*H255</f>
        <v>2.0000000000000001E-4</v>
      </c>
      <c r="S255" s="147">
        <v>0</v>
      </c>
      <c r="T255" s="148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49" t="s">
        <v>172</v>
      </c>
      <c r="AT255" s="149" t="s">
        <v>258</v>
      </c>
      <c r="AU255" s="149" t="s">
        <v>84</v>
      </c>
      <c r="AY255" s="17" t="s">
        <v>120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7" t="s">
        <v>22</v>
      </c>
      <c r="BK255" s="150">
        <f>ROUND(I255*H255,2)</f>
        <v>0</v>
      </c>
      <c r="BL255" s="17" t="s">
        <v>148</v>
      </c>
      <c r="BM255" s="149" t="s">
        <v>447</v>
      </c>
    </row>
    <row r="256" spans="1:65" s="2" customFormat="1" ht="11.25">
      <c r="A256" s="32"/>
      <c r="B256" s="33"/>
      <c r="C256" s="32"/>
      <c r="D256" s="151" t="s">
        <v>130</v>
      </c>
      <c r="E256" s="32"/>
      <c r="F256" s="152" t="s">
        <v>446</v>
      </c>
      <c r="G256" s="32"/>
      <c r="H256" s="32"/>
      <c r="I256" s="153"/>
      <c r="J256" s="32"/>
      <c r="K256" s="32"/>
      <c r="L256" s="33"/>
      <c r="M256" s="154"/>
      <c r="N256" s="155"/>
      <c r="O256" s="53"/>
      <c r="P256" s="53"/>
      <c r="Q256" s="53"/>
      <c r="R256" s="53"/>
      <c r="S256" s="53"/>
      <c r="T256" s="54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130</v>
      </c>
      <c r="AU256" s="17" t="s">
        <v>84</v>
      </c>
    </row>
    <row r="257" spans="1:65" s="2" customFormat="1" ht="11.25">
      <c r="A257" s="32"/>
      <c r="B257" s="33"/>
      <c r="C257" s="32"/>
      <c r="D257" s="156" t="s">
        <v>131</v>
      </c>
      <c r="E257" s="32"/>
      <c r="F257" s="157" t="s">
        <v>448</v>
      </c>
      <c r="G257" s="32"/>
      <c r="H257" s="32"/>
      <c r="I257" s="153"/>
      <c r="J257" s="32"/>
      <c r="K257" s="32"/>
      <c r="L257" s="33"/>
      <c r="M257" s="154"/>
      <c r="N257" s="155"/>
      <c r="O257" s="53"/>
      <c r="P257" s="53"/>
      <c r="Q257" s="53"/>
      <c r="R257" s="53"/>
      <c r="S257" s="53"/>
      <c r="T257" s="54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131</v>
      </c>
      <c r="AU257" s="17" t="s">
        <v>84</v>
      </c>
    </row>
    <row r="258" spans="1:65" s="13" customFormat="1" ht="11.25">
      <c r="B258" s="164"/>
      <c r="D258" s="151" t="s">
        <v>211</v>
      </c>
      <c r="E258" s="165" t="s">
        <v>3</v>
      </c>
      <c r="F258" s="166" t="s">
        <v>84</v>
      </c>
      <c r="H258" s="167">
        <v>2</v>
      </c>
      <c r="I258" s="168"/>
      <c r="L258" s="164"/>
      <c r="M258" s="169"/>
      <c r="N258" s="170"/>
      <c r="O258" s="170"/>
      <c r="P258" s="170"/>
      <c r="Q258" s="170"/>
      <c r="R258" s="170"/>
      <c r="S258" s="170"/>
      <c r="T258" s="171"/>
      <c r="AT258" s="165" t="s">
        <v>211</v>
      </c>
      <c r="AU258" s="165" t="s">
        <v>84</v>
      </c>
      <c r="AV258" s="13" t="s">
        <v>84</v>
      </c>
      <c r="AW258" s="13" t="s">
        <v>37</v>
      </c>
      <c r="AX258" s="13" t="s">
        <v>22</v>
      </c>
      <c r="AY258" s="165" t="s">
        <v>120</v>
      </c>
    </row>
    <row r="259" spans="1:65" s="2" customFormat="1" ht="16.5" customHeight="1">
      <c r="A259" s="32"/>
      <c r="B259" s="137"/>
      <c r="C259" s="138" t="s">
        <v>449</v>
      </c>
      <c r="D259" s="138" t="s">
        <v>123</v>
      </c>
      <c r="E259" s="139" t="s">
        <v>450</v>
      </c>
      <c r="F259" s="140" t="s">
        <v>451</v>
      </c>
      <c r="G259" s="141" t="s">
        <v>452</v>
      </c>
      <c r="H259" s="142">
        <v>35</v>
      </c>
      <c r="I259" s="143"/>
      <c r="J259" s="144">
        <f>ROUND(I259*H259,2)</f>
        <v>0</v>
      </c>
      <c r="K259" s="140" t="s">
        <v>184</v>
      </c>
      <c r="L259" s="33"/>
      <c r="M259" s="145" t="s">
        <v>3</v>
      </c>
      <c r="N259" s="146" t="s">
        <v>46</v>
      </c>
      <c r="O259" s="53"/>
      <c r="P259" s="147">
        <f>O259*H259</f>
        <v>0</v>
      </c>
      <c r="Q259" s="147">
        <v>0</v>
      </c>
      <c r="R259" s="147">
        <f>Q259*H259</f>
        <v>0</v>
      </c>
      <c r="S259" s="147">
        <v>0</v>
      </c>
      <c r="T259" s="148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49" t="s">
        <v>148</v>
      </c>
      <c r="AT259" s="149" t="s">
        <v>123</v>
      </c>
      <c r="AU259" s="149" t="s">
        <v>84</v>
      </c>
      <c r="AY259" s="17" t="s">
        <v>120</v>
      </c>
      <c r="BE259" s="150">
        <f>IF(N259="základní",J259,0)</f>
        <v>0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7" t="s">
        <v>22</v>
      </c>
      <c r="BK259" s="150">
        <f>ROUND(I259*H259,2)</f>
        <v>0</v>
      </c>
      <c r="BL259" s="17" t="s">
        <v>148</v>
      </c>
      <c r="BM259" s="149" t="s">
        <v>453</v>
      </c>
    </row>
    <row r="260" spans="1:65" s="2" customFormat="1" ht="11.25">
      <c r="A260" s="32"/>
      <c r="B260" s="33"/>
      <c r="C260" s="32"/>
      <c r="D260" s="151" t="s">
        <v>130</v>
      </c>
      <c r="E260" s="32"/>
      <c r="F260" s="152" t="s">
        <v>454</v>
      </c>
      <c r="G260" s="32"/>
      <c r="H260" s="32"/>
      <c r="I260" s="153"/>
      <c r="J260" s="32"/>
      <c r="K260" s="32"/>
      <c r="L260" s="33"/>
      <c r="M260" s="154"/>
      <c r="N260" s="155"/>
      <c r="O260" s="53"/>
      <c r="P260" s="53"/>
      <c r="Q260" s="53"/>
      <c r="R260" s="53"/>
      <c r="S260" s="53"/>
      <c r="T260" s="54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130</v>
      </c>
      <c r="AU260" s="17" t="s">
        <v>84</v>
      </c>
    </row>
    <row r="261" spans="1:65" s="2" customFormat="1" ht="11.25">
      <c r="A261" s="32"/>
      <c r="B261" s="33"/>
      <c r="C261" s="32"/>
      <c r="D261" s="156" t="s">
        <v>131</v>
      </c>
      <c r="E261" s="32"/>
      <c r="F261" s="157" t="s">
        <v>455</v>
      </c>
      <c r="G261" s="32"/>
      <c r="H261" s="32"/>
      <c r="I261" s="153"/>
      <c r="J261" s="32"/>
      <c r="K261" s="32"/>
      <c r="L261" s="33"/>
      <c r="M261" s="154"/>
      <c r="N261" s="155"/>
      <c r="O261" s="53"/>
      <c r="P261" s="53"/>
      <c r="Q261" s="53"/>
      <c r="R261" s="53"/>
      <c r="S261" s="53"/>
      <c r="T261" s="54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131</v>
      </c>
      <c r="AU261" s="17" t="s">
        <v>84</v>
      </c>
    </row>
    <row r="262" spans="1:65" s="13" customFormat="1" ht="11.25">
      <c r="B262" s="164"/>
      <c r="D262" s="151" t="s">
        <v>211</v>
      </c>
      <c r="E262" s="165" t="s">
        <v>3</v>
      </c>
      <c r="F262" s="166" t="s">
        <v>444</v>
      </c>
      <c r="H262" s="167">
        <v>35</v>
      </c>
      <c r="I262" s="168"/>
      <c r="L262" s="164"/>
      <c r="M262" s="169"/>
      <c r="N262" s="170"/>
      <c r="O262" s="170"/>
      <c r="P262" s="170"/>
      <c r="Q262" s="170"/>
      <c r="R262" s="170"/>
      <c r="S262" s="170"/>
      <c r="T262" s="171"/>
      <c r="AT262" s="165" t="s">
        <v>211</v>
      </c>
      <c r="AU262" s="165" t="s">
        <v>84</v>
      </c>
      <c r="AV262" s="13" t="s">
        <v>84</v>
      </c>
      <c r="AW262" s="13" t="s">
        <v>37</v>
      </c>
      <c r="AX262" s="13" t="s">
        <v>22</v>
      </c>
      <c r="AY262" s="165" t="s">
        <v>120</v>
      </c>
    </row>
    <row r="263" spans="1:65" s="2" customFormat="1" ht="16.5" customHeight="1">
      <c r="A263" s="32"/>
      <c r="B263" s="137"/>
      <c r="C263" s="138" t="s">
        <v>456</v>
      </c>
      <c r="D263" s="138" t="s">
        <v>123</v>
      </c>
      <c r="E263" s="139" t="s">
        <v>457</v>
      </c>
      <c r="F263" s="140" t="s">
        <v>458</v>
      </c>
      <c r="G263" s="141" t="s">
        <v>452</v>
      </c>
      <c r="H263" s="142">
        <v>35</v>
      </c>
      <c r="I263" s="143"/>
      <c r="J263" s="144">
        <f>ROUND(I263*H263,2)</f>
        <v>0</v>
      </c>
      <c r="K263" s="140" t="s">
        <v>184</v>
      </c>
      <c r="L263" s="33"/>
      <c r="M263" s="145" t="s">
        <v>3</v>
      </c>
      <c r="N263" s="146" t="s">
        <v>46</v>
      </c>
      <c r="O263" s="53"/>
      <c r="P263" s="147">
        <f>O263*H263</f>
        <v>0</v>
      </c>
      <c r="Q263" s="147">
        <v>1.1E-4</v>
      </c>
      <c r="R263" s="147">
        <f>Q263*H263</f>
        <v>3.8500000000000001E-3</v>
      </c>
      <c r="S263" s="147">
        <v>0</v>
      </c>
      <c r="T263" s="148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49" t="s">
        <v>148</v>
      </c>
      <c r="AT263" s="149" t="s">
        <v>123</v>
      </c>
      <c r="AU263" s="149" t="s">
        <v>84</v>
      </c>
      <c r="AY263" s="17" t="s">
        <v>120</v>
      </c>
      <c r="BE263" s="150">
        <f>IF(N263="základní",J263,0)</f>
        <v>0</v>
      </c>
      <c r="BF263" s="150">
        <f>IF(N263="snížená",J263,0)</f>
        <v>0</v>
      </c>
      <c r="BG263" s="150">
        <f>IF(N263="zákl. přenesená",J263,0)</f>
        <v>0</v>
      </c>
      <c r="BH263" s="150">
        <f>IF(N263="sníž. přenesená",J263,0)</f>
        <v>0</v>
      </c>
      <c r="BI263" s="150">
        <f>IF(N263="nulová",J263,0)</f>
        <v>0</v>
      </c>
      <c r="BJ263" s="17" t="s">
        <v>22</v>
      </c>
      <c r="BK263" s="150">
        <f>ROUND(I263*H263,2)</f>
        <v>0</v>
      </c>
      <c r="BL263" s="17" t="s">
        <v>148</v>
      </c>
      <c r="BM263" s="149" t="s">
        <v>459</v>
      </c>
    </row>
    <row r="264" spans="1:65" s="2" customFormat="1" ht="19.5">
      <c r="A264" s="32"/>
      <c r="B264" s="33"/>
      <c r="C264" s="32"/>
      <c r="D264" s="151" t="s">
        <v>130</v>
      </c>
      <c r="E264" s="32"/>
      <c r="F264" s="152" t="s">
        <v>460</v>
      </c>
      <c r="G264" s="32"/>
      <c r="H264" s="32"/>
      <c r="I264" s="153"/>
      <c r="J264" s="32"/>
      <c r="K264" s="32"/>
      <c r="L264" s="33"/>
      <c r="M264" s="154"/>
      <c r="N264" s="155"/>
      <c r="O264" s="53"/>
      <c r="P264" s="53"/>
      <c r="Q264" s="53"/>
      <c r="R264" s="53"/>
      <c r="S264" s="53"/>
      <c r="T264" s="54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130</v>
      </c>
      <c r="AU264" s="17" t="s">
        <v>84</v>
      </c>
    </row>
    <row r="265" spans="1:65" s="2" customFormat="1" ht="11.25">
      <c r="A265" s="32"/>
      <c r="B265" s="33"/>
      <c r="C265" s="32"/>
      <c r="D265" s="156" t="s">
        <v>131</v>
      </c>
      <c r="E265" s="32"/>
      <c r="F265" s="157" t="s">
        <v>461</v>
      </c>
      <c r="G265" s="32"/>
      <c r="H265" s="32"/>
      <c r="I265" s="153"/>
      <c r="J265" s="32"/>
      <c r="K265" s="32"/>
      <c r="L265" s="33"/>
      <c r="M265" s="154"/>
      <c r="N265" s="155"/>
      <c r="O265" s="53"/>
      <c r="P265" s="53"/>
      <c r="Q265" s="53"/>
      <c r="R265" s="53"/>
      <c r="S265" s="53"/>
      <c r="T265" s="54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131</v>
      </c>
      <c r="AU265" s="17" t="s">
        <v>84</v>
      </c>
    </row>
    <row r="266" spans="1:65" s="13" customFormat="1" ht="11.25">
      <c r="B266" s="164"/>
      <c r="D266" s="151" t="s">
        <v>211</v>
      </c>
      <c r="E266" s="165" t="s">
        <v>3</v>
      </c>
      <c r="F266" s="166" t="s">
        <v>444</v>
      </c>
      <c r="H266" s="167">
        <v>35</v>
      </c>
      <c r="I266" s="168"/>
      <c r="L266" s="164"/>
      <c r="M266" s="169"/>
      <c r="N266" s="170"/>
      <c r="O266" s="170"/>
      <c r="P266" s="170"/>
      <c r="Q266" s="170"/>
      <c r="R266" s="170"/>
      <c r="S266" s="170"/>
      <c r="T266" s="171"/>
      <c r="AT266" s="165" t="s">
        <v>211</v>
      </c>
      <c r="AU266" s="165" t="s">
        <v>84</v>
      </c>
      <c r="AV266" s="13" t="s">
        <v>84</v>
      </c>
      <c r="AW266" s="13" t="s">
        <v>37</v>
      </c>
      <c r="AX266" s="13" t="s">
        <v>22</v>
      </c>
      <c r="AY266" s="165" t="s">
        <v>120</v>
      </c>
    </row>
    <row r="267" spans="1:65" s="2" customFormat="1" ht="16.5" customHeight="1">
      <c r="A267" s="32"/>
      <c r="B267" s="137"/>
      <c r="C267" s="138" t="s">
        <v>462</v>
      </c>
      <c r="D267" s="138" t="s">
        <v>123</v>
      </c>
      <c r="E267" s="139" t="s">
        <v>463</v>
      </c>
      <c r="F267" s="140" t="s">
        <v>464</v>
      </c>
      <c r="G267" s="141" t="s">
        <v>189</v>
      </c>
      <c r="H267" s="142">
        <v>1267.26</v>
      </c>
      <c r="I267" s="143"/>
      <c r="J267" s="144">
        <f>ROUND(I267*H267,2)</f>
        <v>0</v>
      </c>
      <c r="K267" s="140" t="s">
        <v>184</v>
      </c>
      <c r="L267" s="33"/>
      <c r="M267" s="145" t="s">
        <v>3</v>
      </c>
      <c r="N267" s="146" t="s">
        <v>46</v>
      </c>
      <c r="O267" s="53"/>
      <c r="P267" s="147">
        <f>O267*H267</f>
        <v>0</v>
      </c>
      <c r="Q267" s="147">
        <v>3.6000000000000002E-4</v>
      </c>
      <c r="R267" s="147">
        <f>Q267*H267</f>
        <v>0.45621360000000005</v>
      </c>
      <c r="S267" s="147">
        <v>0</v>
      </c>
      <c r="T267" s="148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49" t="s">
        <v>148</v>
      </c>
      <c r="AT267" s="149" t="s">
        <v>123</v>
      </c>
      <c r="AU267" s="149" t="s">
        <v>84</v>
      </c>
      <c r="AY267" s="17" t="s">
        <v>120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7" t="s">
        <v>22</v>
      </c>
      <c r="BK267" s="150">
        <f>ROUND(I267*H267,2)</f>
        <v>0</v>
      </c>
      <c r="BL267" s="17" t="s">
        <v>148</v>
      </c>
      <c r="BM267" s="149" t="s">
        <v>465</v>
      </c>
    </row>
    <row r="268" spans="1:65" s="2" customFormat="1" ht="11.25">
      <c r="A268" s="32"/>
      <c r="B268" s="33"/>
      <c r="C268" s="32"/>
      <c r="D268" s="151" t="s">
        <v>130</v>
      </c>
      <c r="E268" s="32"/>
      <c r="F268" s="152" t="s">
        <v>466</v>
      </c>
      <c r="G268" s="32"/>
      <c r="H268" s="32"/>
      <c r="I268" s="153"/>
      <c r="J268" s="32"/>
      <c r="K268" s="32"/>
      <c r="L268" s="33"/>
      <c r="M268" s="154"/>
      <c r="N268" s="155"/>
      <c r="O268" s="53"/>
      <c r="P268" s="53"/>
      <c r="Q268" s="53"/>
      <c r="R268" s="53"/>
      <c r="S268" s="53"/>
      <c r="T268" s="54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130</v>
      </c>
      <c r="AU268" s="17" t="s">
        <v>84</v>
      </c>
    </row>
    <row r="269" spans="1:65" s="2" customFormat="1" ht="11.25">
      <c r="A269" s="32"/>
      <c r="B269" s="33"/>
      <c r="C269" s="32"/>
      <c r="D269" s="156" t="s">
        <v>131</v>
      </c>
      <c r="E269" s="32"/>
      <c r="F269" s="157" t="s">
        <v>467</v>
      </c>
      <c r="G269" s="32"/>
      <c r="H269" s="32"/>
      <c r="I269" s="153"/>
      <c r="J269" s="32"/>
      <c r="K269" s="32"/>
      <c r="L269" s="33"/>
      <c r="M269" s="154"/>
      <c r="N269" s="155"/>
      <c r="O269" s="53"/>
      <c r="P269" s="53"/>
      <c r="Q269" s="53"/>
      <c r="R269" s="53"/>
      <c r="S269" s="53"/>
      <c r="T269" s="54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131</v>
      </c>
      <c r="AU269" s="17" t="s">
        <v>84</v>
      </c>
    </row>
    <row r="270" spans="1:65" s="2" customFormat="1" ht="19.5">
      <c r="A270" s="32"/>
      <c r="B270" s="33"/>
      <c r="C270" s="32"/>
      <c r="D270" s="151" t="s">
        <v>133</v>
      </c>
      <c r="E270" s="32"/>
      <c r="F270" s="158" t="s">
        <v>468</v>
      </c>
      <c r="G270" s="32"/>
      <c r="H270" s="32"/>
      <c r="I270" s="153"/>
      <c r="J270" s="32"/>
      <c r="K270" s="32"/>
      <c r="L270" s="33"/>
      <c r="M270" s="154"/>
      <c r="N270" s="155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133</v>
      </c>
      <c r="AU270" s="17" t="s">
        <v>84</v>
      </c>
    </row>
    <row r="271" spans="1:65" s="13" customFormat="1" ht="11.25">
      <c r="B271" s="164"/>
      <c r="D271" s="151" t="s">
        <v>211</v>
      </c>
      <c r="E271" s="165" t="s">
        <v>3</v>
      </c>
      <c r="F271" s="166" t="s">
        <v>469</v>
      </c>
      <c r="H271" s="167">
        <v>1267.26</v>
      </c>
      <c r="I271" s="168"/>
      <c r="L271" s="164"/>
      <c r="M271" s="169"/>
      <c r="N271" s="170"/>
      <c r="O271" s="170"/>
      <c r="P271" s="170"/>
      <c r="Q271" s="170"/>
      <c r="R271" s="170"/>
      <c r="S271" s="170"/>
      <c r="T271" s="171"/>
      <c r="AT271" s="165" t="s">
        <v>211</v>
      </c>
      <c r="AU271" s="165" t="s">
        <v>84</v>
      </c>
      <c r="AV271" s="13" t="s">
        <v>84</v>
      </c>
      <c r="AW271" s="13" t="s">
        <v>37</v>
      </c>
      <c r="AX271" s="13" t="s">
        <v>22</v>
      </c>
      <c r="AY271" s="165" t="s">
        <v>120</v>
      </c>
    </row>
    <row r="272" spans="1:65" s="2" customFormat="1" ht="16.5" customHeight="1">
      <c r="A272" s="32"/>
      <c r="B272" s="137"/>
      <c r="C272" s="138" t="s">
        <v>470</v>
      </c>
      <c r="D272" s="138" t="s">
        <v>123</v>
      </c>
      <c r="E272" s="139" t="s">
        <v>471</v>
      </c>
      <c r="F272" s="140" t="s">
        <v>472</v>
      </c>
      <c r="G272" s="141" t="s">
        <v>452</v>
      </c>
      <c r="H272" s="142">
        <v>35</v>
      </c>
      <c r="I272" s="143"/>
      <c r="J272" s="144">
        <f>ROUND(I272*H272,2)</f>
        <v>0</v>
      </c>
      <c r="K272" s="140" t="s">
        <v>184</v>
      </c>
      <c r="L272" s="33"/>
      <c r="M272" s="145" t="s">
        <v>3</v>
      </c>
      <c r="N272" s="146" t="s">
        <v>46</v>
      </c>
      <c r="O272" s="53"/>
      <c r="P272" s="147">
        <f>O272*H272</f>
        <v>0</v>
      </c>
      <c r="Q272" s="147">
        <v>0</v>
      </c>
      <c r="R272" s="147">
        <f>Q272*H272</f>
        <v>0</v>
      </c>
      <c r="S272" s="147">
        <v>0</v>
      </c>
      <c r="T272" s="148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49" t="s">
        <v>148</v>
      </c>
      <c r="AT272" s="149" t="s">
        <v>123</v>
      </c>
      <c r="AU272" s="149" t="s">
        <v>84</v>
      </c>
      <c r="AY272" s="17" t="s">
        <v>120</v>
      </c>
      <c r="BE272" s="150">
        <f>IF(N272="základní",J272,0)</f>
        <v>0</v>
      </c>
      <c r="BF272" s="150">
        <f>IF(N272="snížená",J272,0)</f>
        <v>0</v>
      </c>
      <c r="BG272" s="150">
        <f>IF(N272="zákl. přenesená",J272,0)</f>
        <v>0</v>
      </c>
      <c r="BH272" s="150">
        <f>IF(N272="sníž. přenesená",J272,0)</f>
        <v>0</v>
      </c>
      <c r="BI272" s="150">
        <f>IF(N272="nulová",J272,0)</f>
        <v>0</v>
      </c>
      <c r="BJ272" s="17" t="s">
        <v>22</v>
      </c>
      <c r="BK272" s="150">
        <f>ROUND(I272*H272,2)</f>
        <v>0</v>
      </c>
      <c r="BL272" s="17" t="s">
        <v>148</v>
      </c>
      <c r="BM272" s="149" t="s">
        <v>473</v>
      </c>
    </row>
    <row r="273" spans="1:65" s="2" customFormat="1" ht="11.25">
      <c r="A273" s="32"/>
      <c r="B273" s="33"/>
      <c r="C273" s="32"/>
      <c r="D273" s="151" t="s">
        <v>130</v>
      </c>
      <c r="E273" s="32"/>
      <c r="F273" s="152" t="s">
        <v>474</v>
      </c>
      <c r="G273" s="32"/>
      <c r="H273" s="32"/>
      <c r="I273" s="153"/>
      <c r="J273" s="32"/>
      <c r="K273" s="32"/>
      <c r="L273" s="33"/>
      <c r="M273" s="154"/>
      <c r="N273" s="155"/>
      <c r="O273" s="53"/>
      <c r="P273" s="53"/>
      <c r="Q273" s="53"/>
      <c r="R273" s="53"/>
      <c r="S273" s="53"/>
      <c r="T273" s="54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130</v>
      </c>
      <c r="AU273" s="17" t="s">
        <v>84</v>
      </c>
    </row>
    <row r="274" spans="1:65" s="2" customFormat="1" ht="11.25">
      <c r="A274" s="32"/>
      <c r="B274" s="33"/>
      <c r="C274" s="32"/>
      <c r="D274" s="156" t="s">
        <v>131</v>
      </c>
      <c r="E274" s="32"/>
      <c r="F274" s="157" t="s">
        <v>475</v>
      </c>
      <c r="G274" s="32"/>
      <c r="H274" s="32"/>
      <c r="I274" s="153"/>
      <c r="J274" s="32"/>
      <c r="K274" s="32"/>
      <c r="L274" s="33"/>
      <c r="M274" s="154"/>
      <c r="N274" s="155"/>
      <c r="O274" s="53"/>
      <c r="P274" s="53"/>
      <c r="Q274" s="53"/>
      <c r="R274" s="53"/>
      <c r="S274" s="53"/>
      <c r="T274" s="54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131</v>
      </c>
      <c r="AU274" s="17" t="s">
        <v>84</v>
      </c>
    </row>
    <row r="275" spans="1:65" s="2" customFormat="1" ht="19.5">
      <c r="A275" s="32"/>
      <c r="B275" s="33"/>
      <c r="C275" s="32"/>
      <c r="D275" s="151" t="s">
        <v>133</v>
      </c>
      <c r="E275" s="32"/>
      <c r="F275" s="158" t="s">
        <v>476</v>
      </c>
      <c r="G275" s="32"/>
      <c r="H275" s="32"/>
      <c r="I275" s="153"/>
      <c r="J275" s="32"/>
      <c r="K275" s="32"/>
      <c r="L275" s="33"/>
      <c r="M275" s="154"/>
      <c r="N275" s="155"/>
      <c r="O275" s="53"/>
      <c r="P275" s="53"/>
      <c r="Q275" s="53"/>
      <c r="R275" s="53"/>
      <c r="S275" s="53"/>
      <c r="T275" s="54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133</v>
      </c>
      <c r="AU275" s="17" t="s">
        <v>84</v>
      </c>
    </row>
    <row r="276" spans="1:65" s="13" customFormat="1" ht="11.25">
      <c r="B276" s="164"/>
      <c r="D276" s="151" t="s">
        <v>211</v>
      </c>
      <c r="E276" s="165" t="s">
        <v>3</v>
      </c>
      <c r="F276" s="166" t="s">
        <v>444</v>
      </c>
      <c r="H276" s="167">
        <v>35</v>
      </c>
      <c r="I276" s="168"/>
      <c r="L276" s="164"/>
      <c r="M276" s="169"/>
      <c r="N276" s="170"/>
      <c r="O276" s="170"/>
      <c r="P276" s="170"/>
      <c r="Q276" s="170"/>
      <c r="R276" s="170"/>
      <c r="S276" s="170"/>
      <c r="T276" s="171"/>
      <c r="AT276" s="165" t="s">
        <v>211</v>
      </c>
      <c r="AU276" s="165" t="s">
        <v>84</v>
      </c>
      <c r="AV276" s="13" t="s">
        <v>84</v>
      </c>
      <c r="AW276" s="13" t="s">
        <v>37</v>
      </c>
      <c r="AX276" s="13" t="s">
        <v>22</v>
      </c>
      <c r="AY276" s="165" t="s">
        <v>120</v>
      </c>
    </row>
    <row r="277" spans="1:65" s="2" customFormat="1" ht="16.5" customHeight="1">
      <c r="A277" s="32"/>
      <c r="B277" s="137"/>
      <c r="C277" s="187" t="s">
        <v>477</v>
      </c>
      <c r="D277" s="187" t="s">
        <v>258</v>
      </c>
      <c r="E277" s="188" t="s">
        <v>478</v>
      </c>
      <c r="F277" s="189" t="s">
        <v>479</v>
      </c>
      <c r="G277" s="190" t="s">
        <v>452</v>
      </c>
      <c r="H277" s="191">
        <v>6</v>
      </c>
      <c r="I277" s="192"/>
      <c r="J277" s="193">
        <f>ROUND(I277*H277,2)</f>
        <v>0</v>
      </c>
      <c r="K277" s="189" t="s">
        <v>3</v>
      </c>
      <c r="L277" s="194"/>
      <c r="M277" s="195" t="s">
        <v>3</v>
      </c>
      <c r="N277" s="196" t="s">
        <v>46</v>
      </c>
      <c r="O277" s="53"/>
      <c r="P277" s="147">
        <f>O277*H277</f>
        <v>0</v>
      </c>
      <c r="Q277" s="147">
        <v>1.66E-2</v>
      </c>
      <c r="R277" s="147">
        <f>Q277*H277</f>
        <v>9.9599999999999994E-2</v>
      </c>
      <c r="S277" s="147">
        <v>0</v>
      </c>
      <c r="T277" s="148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49" t="s">
        <v>172</v>
      </c>
      <c r="AT277" s="149" t="s">
        <v>258</v>
      </c>
      <c r="AU277" s="149" t="s">
        <v>84</v>
      </c>
      <c r="AY277" s="17" t="s">
        <v>120</v>
      </c>
      <c r="BE277" s="150">
        <f>IF(N277="základní",J277,0)</f>
        <v>0</v>
      </c>
      <c r="BF277" s="150">
        <f>IF(N277="snížená",J277,0)</f>
        <v>0</v>
      </c>
      <c r="BG277" s="150">
        <f>IF(N277="zákl. přenesená",J277,0)</f>
        <v>0</v>
      </c>
      <c r="BH277" s="150">
        <f>IF(N277="sníž. přenesená",J277,0)</f>
        <v>0</v>
      </c>
      <c r="BI277" s="150">
        <f>IF(N277="nulová",J277,0)</f>
        <v>0</v>
      </c>
      <c r="BJ277" s="17" t="s">
        <v>22</v>
      </c>
      <c r="BK277" s="150">
        <f>ROUND(I277*H277,2)</f>
        <v>0</v>
      </c>
      <c r="BL277" s="17" t="s">
        <v>148</v>
      </c>
      <c r="BM277" s="149" t="s">
        <v>480</v>
      </c>
    </row>
    <row r="278" spans="1:65" s="2" customFormat="1" ht="11.25">
      <c r="A278" s="32"/>
      <c r="B278" s="33"/>
      <c r="C278" s="32"/>
      <c r="D278" s="151" t="s">
        <v>130</v>
      </c>
      <c r="E278" s="32"/>
      <c r="F278" s="152" t="s">
        <v>481</v>
      </c>
      <c r="G278" s="32"/>
      <c r="H278" s="32"/>
      <c r="I278" s="153"/>
      <c r="J278" s="32"/>
      <c r="K278" s="32"/>
      <c r="L278" s="33"/>
      <c r="M278" s="154"/>
      <c r="N278" s="155"/>
      <c r="O278" s="53"/>
      <c r="P278" s="53"/>
      <c r="Q278" s="53"/>
      <c r="R278" s="53"/>
      <c r="S278" s="53"/>
      <c r="T278" s="54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130</v>
      </c>
      <c r="AU278" s="17" t="s">
        <v>84</v>
      </c>
    </row>
    <row r="279" spans="1:65" s="13" customFormat="1" ht="11.25">
      <c r="B279" s="164"/>
      <c r="D279" s="151" t="s">
        <v>211</v>
      </c>
      <c r="E279" s="165" t="s">
        <v>3</v>
      </c>
      <c r="F279" s="166" t="s">
        <v>159</v>
      </c>
      <c r="H279" s="167">
        <v>6</v>
      </c>
      <c r="I279" s="168"/>
      <c r="L279" s="164"/>
      <c r="M279" s="169"/>
      <c r="N279" s="170"/>
      <c r="O279" s="170"/>
      <c r="P279" s="170"/>
      <c r="Q279" s="170"/>
      <c r="R279" s="170"/>
      <c r="S279" s="170"/>
      <c r="T279" s="171"/>
      <c r="AT279" s="165" t="s">
        <v>211</v>
      </c>
      <c r="AU279" s="165" t="s">
        <v>84</v>
      </c>
      <c r="AV279" s="13" t="s">
        <v>84</v>
      </c>
      <c r="AW279" s="13" t="s">
        <v>37</v>
      </c>
      <c r="AX279" s="13" t="s">
        <v>22</v>
      </c>
      <c r="AY279" s="165" t="s">
        <v>120</v>
      </c>
    </row>
    <row r="280" spans="1:65" s="2" customFormat="1" ht="16.5" customHeight="1">
      <c r="A280" s="32"/>
      <c r="B280" s="137"/>
      <c r="C280" s="138" t="s">
        <v>482</v>
      </c>
      <c r="D280" s="138" t="s">
        <v>123</v>
      </c>
      <c r="E280" s="139" t="s">
        <v>483</v>
      </c>
      <c r="F280" s="140" t="s">
        <v>484</v>
      </c>
      <c r="G280" s="141" t="s">
        <v>452</v>
      </c>
      <c r="H280" s="142">
        <v>6</v>
      </c>
      <c r="I280" s="143"/>
      <c r="J280" s="144">
        <f>ROUND(I280*H280,2)</f>
        <v>0</v>
      </c>
      <c r="K280" s="140" t="s">
        <v>3</v>
      </c>
      <c r="L280" s="33"/>
      <c r="M280" s="145" t="s">
        <v>3</v>
      </c>
      <c r="N280" s="146" t="s">
        <v>46</v>
      </c>
      <c r="O280" s="53"/>
      <c r="P280" s="147">
        <f>O280*H280</f>
        <v>0</v>
      </c>
      <c r="Q280" s="147">
        <v>0.43819000000000002</v>
      </c>
      <c r="R280" s="147">
        <f>Q280*H280</f>
        <v>2.62914</v>
      </c>
      <c r="S280" s="147">
        <v>0</v>
      </c>
      <c r="T280" s="148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49" t="s">
        <v>148</v>
      </c>
      <c r="AT280" s="149" t="s">
        <v>123</v>
      </c>
      <c r="AU280" s="149" t="s">
        <v>84</v>
      </c>
      <c r="AY280" s="17" t="s">
        <v>120</v>
      </c>
      <c r="BE280" s="150">
        <f>IF(N280="základní",J280,0)</f>
        <v>0</v>
      </c>
      <c r="BF280" s="150">
        <f>IF(N280="snížená",J280,0)</f>
        <v>0</v>
      </c>
      <c r="BG280" s="150">
        <f>IF(N280="zákl. přenesená",J280,0)</f>
        <v>0</v>
      </c>
      <c r="BH280" s="150">
        <f>IF(N280="sníž. přenesená",J280,0)</f>
        <v>0</v>
      </c>
      <c r="BI280" s="150">
        <f>IF(N280="nulová",J280,0)</f>
        <v>0</v>
      </c>
      <c r="BJ280" s="17" t="s">
        <v>22</v>
      </c>
      <c r="BK280" s="150">
        <f>ROUND(I280*H280,2)</f>
        <v>0</v>
      </c>
      <c r="BL280" s="17" t="s">
        <v>148</v>
      </c>
      <c r="BM280" s="149" t="s">
        <v>485</v>
      </c>
    </row>
    <row r="281" spans="1:65" s="2" customFormat="1" ht="11.25">
      <c r="A281" s="32"/>
      <c r="B281" s="33"/>
      <c r="C281" s="32"/>
      <c r="D281" s="151" t="s">
        <v>130</v>
      </c>
      <c r="E281" s="32"/>
      <c r="F281" s="152" t="s">
        <v>486</v>
      </c>
      <c r="G281" s="32"/>
      <c r="H281" s="32"/>
      <c r="I281" s="153"/>
      <c r="J281" s="32"/>
      <c r="K281" s="32"/>
      <c r="L281" s="33"/>
      <c r="M281" s="154"/>
      <c r="N281" s="155"/>
      <c r="O281" s="53"/>
      <c r="P281" s="53"/>
      <c r="Q281" s="53"/>
      <c r="R281" s="53"/>
      <c r="S281" s="53"/>
      <c r="T281" s="54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130</v>
      </c>
      <c r="AU281" s="17" t="s">
        <v>84</v>
      </c>
    </row>
    <row r="282" spans="1:65" s="13" customFormat="1" ht="11.25">
      <c r="B282" s="164"/>
      <c r="D282" s="151" t="s">
        <v>211</v>
      </c>
      <c r="E282" s="165" t="s">
        <v>3</v>
      </c>
      <c r="F282" s="166" t="s">
        <v>159</v>
      </c>
      <c r="H282" s="167">
        <v>6</v>
      </c>
      <c r="I282" s="168"/>
      <c r="L282" s="164"/>
      <c r="M282" s="169"/>
      <c r="N282" s="170"/>
      <c r="O282" s="170"/>
      <c r="P282" s="170"/>
      <c r="Q282" s="170"/>
      <c r="R282" s="170"/>
      <c r="S282" s="170"/>
      <c r="T282" s="171"/>
      <c r="AT282" s="165" t="s">
        <v>211</v>
      </c>
      <c r="AU282" s="165" t="s">
        <v>84</v>
      </c>
      <c r="AV282" s="13" t="s">
        <v>84</v>
      </c>
      <c r="AW282" s="13" t="s">
        <v>37</v>
      </c>
      <c r="AX282" s="13" t="s">
        <v>22</v>
      </c>
      <c r="AY282" s="165" t="s">
        <v>120</v>
      </c>
    </row>
    <row r="283" spans="1:65" s="12" customFormat="1" ht="22.9" customHeight="1">
      <c r="B283" s="124"/>
      <c r="D283" s="125" t="s">
        <v>74</v>
      </c>
      <c r="E283" s="135" t="s">
        <v>487</v>
      </c>
      <c r="F283" s="135" t="s">
        <v>488</v>
      </c>
      <c r="I283" s="127"/>
      <c r="J283" s="136">
        <f>BK283</f>
        <v>0</v>
      </c>
      <c r="L283" s="124"/>
      <c r="M283" s="129"/>
      <c r="N283" s="130"/>
      <c r="O283" s="130"/>
      <c r="P283" s="131">
        <f>SUM(P284:P288)</f>
        <v>0</v>
      </c>
      <c r="Q283" s="130"/>
      <c r="R283" s="131">
        <f>SUM(R284:R288)</f>
        <v>0</v>
      </c>
      <c r="S283" s="130"/>
      <c r="T283" s="132">
        <f>SUM(T284:T288)</f>
        <v>400</v>
      </c>
      <c r="AR283" s="125" t="s">
        <v>22</v>
      </c>
      <c r="AT283" s="133" t="s">
        <v>74</v>
      </c>
      <c r="AU283" s="133" t="s">
        <v>22</v>
      </c>
      <c r="AY283" s="125" t="s">
        <v>120</v>
      </c>
      <c r="BK283" s="134">
        <f>SUM(BK284:BK288)</f>
        <v>0</v>
      </c>
    </row>
    <row r="284" spans="1:65" s="2" customFormat="1" ht="16.5" customHeight="1">
      <c r="A284" s="32"/>
      <c r="B284" s="137"/>
      <c r="C284" s="138" t="s">
        <v>489</v>
      </c>
      <c r="D284" s="138" t="s">
        <v>123</v>
      </c>
      <c r="E284" s="139" t="s">
        <v>490</v>
      </c>
      <c r="F284" s="140" t="s">
        <v>491</v>
      </c>
      <c r="G284" s="141" t="s">
        <v>189</v>
      </c>
      <c r="H284" s="142">
        <v>20000</v>
      </c>
      <c r="I284" s="143"/>
      <c r="J284" s="144">
        <f>ROUND(I284*H284,2)</f>
        <v>0</v>
      </c>
      <c r="K284" s="140" t="s">
        <v>184</v>
      </c>
      <c r="L284" s="33"/>
      <c r="M284" s="145" t="s">
        <v>3</v>
      </c>
      <c r="N284" s="146" t="s">
        <v>46</v>
      </c>
      <c r="O284" s="53"/>
      <c r="P284" s="147">
        <f>O284*H284</f>
        <v>0</v>
      </c>
      <c r="Q284" s="147">
        <v>0</v>
      </c>
      <c r="R284" s="147">
        <f>Q284*H284</f>
        <v>0</v>
      </c>
      <c r="S284" s="147">
        <v>0.02</v>
      </c>
      <c r="T284" s="148">
        <f>S284*H284</f>
        <v>400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49" t="s">
        <v>148</v>
      </c>
      <c r="AT284" s="149" t="s">
        <v>123</v>
      </c>
      <c r="AU284" s="149" t="s">
        <v>84</v>
      </c>
      <c r="AY284" s="17" t="s">
        <v>120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22</v>
      </c>
      <c r="BK284" s="150">
        <f>ROUND(I284*H284,2)</f>
        <v>0</v>
      </c>
      <c r="BL284" s="17" t="s">
        <v>148</v>
      </c>
      <c r="BM284" s="149" t="s">
        <v>492</v>
      </c>
    </row>
    <row r="285" spans="1:65" s="2" customFormat="1" ht="19.5">
      <c r="A285" s="32"/>
      <c r="B285" s="33"/>
      <c r="C285" s="32"/>
      <c r="D285" s="151" t="s">
        <v>130</v>
      </c>
      <c r="E285" s="32"/>
      <c r="F285" s="152" t="s">
        <v>493</v>
      </c>
      <c r="G285" s="32"/>
      <c r="H285" s="32"/>
      <c r="I285" s="153"/>
      <c r="J285" s="32"/>
      <c r="K285" s="32"/>
      <c r="L285" s="33"/>
      <c r="M285" s="154"/>
      <c r="N285" s="155"/>
      <c r="O285" s="53"/>
      <c r="P285" s="53"/>
      <c r="Q285" s="53"/>
      <c r="R285" s="53"/>
      <c r="S285" s="53"/>
      <c r="T285" s="54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130</v>
      </c>
      <c r="AU285" s="17" t="s">
        <v>84</v>
      </c>
    </row>
    <row r="286" spans="1:65" s="2" customFormat="1" ht="11.25">
      <c r="A286" s="32"/>
      <c r="B286" s="33"/>
      <c r="C286" s="32"/>
      <c r="D286" s="156" t="s">
        <v>131</v>
      </c>
      <c r="E286" s="32"/>
      <c r="F286" s="157" t="s">
        <v>494</v>
      </c>
      <c r="G286" s="32"/>
      <c r="H286" s="32"/>
      <c r="I286" s="153"/>
      <c r="J286" s="32"/>
      <c r="K286" s="32"/>
      <c r="L286" s="33"/>
      <c r="M286" s="154"/>
      <c r="N286" s="155"/>
      <c r="O286" s="53"/>
      <c r="P286" s="53"/>
      <c r="Q286" s="53"/>
      <c r="R286" s="53"/>
      <c r="S286" s="53"/>
      <c r="T286" s="54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131</v>
      </c>
      <c r="AU286" s="17" t="s">
        <v>84</v>
      </c>
    </row>
    <row r="287" spans="1:65" s="2" customFormat="1" ht="19.5">
      <c r="A287" s="32"/>
      <c r="B287" s="33"/>
      <c r="C287" s="32"/>
      <c r="D287" s="151" t="s">
        <v>133</v>
      </c>
      <c r="E287" s="32"/>
      <c r="F287" s="158" t="s">
        <v>495</v>
      </c>
      <c r="G287" s="32"/>
      <c r="H287" s="32"/>
      <c r="I287" s="153"/>
      <c r="J287" s="32"/>
      <c r="K287" s="32"/>
      <c r="L287" s="33"/>
      <c r="M287" s="154"/>
      <c r="N287" s="155"/>
      <c r="O287" s="53"/>
      <c r="P287" s="53"/>
      <c r="Q287" s="53"/>
      <c r="R287" s="53"/>
      <c r="S287" s="53"/>
      <c r="T287" s="54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133</v>
      </c>
      <c r="AU287" s="17" t="s">
        <v>84</v>
      </c>
    </row>
    <row r="288" spans="1:65" s="13" customFormat="1" ht="11.25">
      <c r="B288" s="164"/>
      <c r="D288" s="151" t="s">
        <v>211</v>
      </c>
      <c r="E288" s="165" t="s">
        <v>3</v>
      </c>
      <c r="F288" s="166" t="s">
        <v>496</v>
      </c>
      <c r="H288" s="167">
        <v>20000</v>
      </c>
      <c r="I288" s="168"/>
      <c r="L288" s="164"/>
      <c r="M288" s="169"/>
      <c r="N288" s="170"/>
      <c r="O288" s="170"/>
      <c r="P288" s="170"/>
      <c r="Q288" s="170"/>
      <c r="R288" s="170"/>
      <c r="S288" s="170"/>
      <c r="T288" s="171"/>
      <c r="AT288" s="165" t="s">
        <v>211</v>
      </c>
      <c r="AU288" s="165" t="s">
        <v>84</v>
      </c>
      <c r="AV288" s="13" t="s">
        <v>84</v>
      </c>
      <c r="AW288" s="13" t="s">
        <v>37</v>
      </c>
      <c r="AX288" s="13" t="s">
        <v>22</v>
      </c>
      <c r="AY288" s="165" t="s">
        <v>120</v>
      </c>
    </row>
    <row r="289" spans="1:65" s="12" customFormat="1" ht="22.9" customHeight="1">
      <c r="B289" s="124"/>
      <c r="D289" s="125" t="s">
        <v>74</v>
      </c>
      <c r="E289" s="135" t="s">
        <v>497</v>
      </c>
      <c r="F289" s="135" t="s">
        <v>498</v>
      </c>
      <c r="I289" s="127"/>
      <c r="J289" s="136">
        <f>BK289</f>
        <v>0</v>
      </c>
      <c r="L289" s="124"/>
      <c r="M289" s="129"/>
      <c r="N289" s="130"/>
      <c r="O289" s="130"/>
      <c r="P289" s="131">
        <f>SUM(P290:P292)</f>
        <v>0</v>
      </c>
      <c r="Q289" s="130"/>
      <c r="R289" s="131">
        <f>SUM(R290:R292)</f>
        <v>0</v>
      </c>
      <c r="S289" s="130"/>
      <c r="T289" s="132">
        <f>SUM(T290:T292)</f>
        <v>0</v>
      </c>
      <c r="AR289" s="125" t="s">
        <v>22</v>
      </c>
      <c r="AT289" s="133" t="s">
        <v>74</v>
      </c>
      <c r="AU289" s="133" t="s">
        <v>22</v>
      </c>
      <c r="AY289" s="125" t="s">
        <v>120</v>
      </c>
      <c r="BK289" s="134">
        <f>SUM(BK290:BK292)</f>
        <v>0</v>
      </c>
    </row>
    <row r="290" spans="1:65" s="2" customFormat="1" ht="21.75" customHeight="1">
      <c r="A290" s="32"/>
      <c r="B290" s="137"/>
      <c r="C290" s="138" t="s">
        <v>499</v>
      </c>
      <c r="D290" s="138" t="s">
        <v>123</v>
      </c>
      <c r="E290" s="139" t="s">
        <v>500</v>
      </c>
      <c r="F290" s="140" t="s">
        <v>501</v>
      </c>
      <c r="G290" s="141" t="s">
        <v>261</v>
      </c>
      <c r="H290" s="142">
        <v>3108.002</v>
      </c>
      <c r="I290" s="143"/>
      <c r="J290" s="144">
        <f>ROUND(I290*H290,2)</f>
        <v>0</v>
      </c>
      <c r="K290" s="140" t="s">
        <v>184</v>
      </c>
      <c r="L290" s="33"/>
      <c r="M290" s="145" t="s">
        <v>3</v>
      </c>
      <c r="N290" s="146" t="s">
        <v>46</v>
      </c>
      <c r="O290" s="53"/>
      <c r="P290" s="147">
        <f>O290*H290</f>
        <v>0</v>
      </c>
      <c r="Q290" s="147">
        <v>0</v>
      </c>
      <c r="R290" s="147">
        <f>Q290*H290</f>
        <v>0</v>
      </c>
      <c r="S290" s="147">
        <v>0</v>
      </c>
      <c r="T290" s="148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49" t="s">
        <v>148</v>
      </c>
      <c r="AT290" s="149" t="s">
        <v>123</v>
      </c>
      <c r="AU290" s="149" t="s">
        <v>84</v>
      </c>
      <c r="AY290" s="17" t="s">
        <v>120</v>
      </c>
      <c r="BE290" s="150">
        <f>IF(N290="základní",J290,0)</f>
        <v>0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7" t="s">
        <v>22</v>
      </c>
      <c r="BK290" s="150">
        <f>ROUND(I290*H290,2)</f>
        <v>0</v>
      </c>
      <c r="BL290" s="17" t="s">
        <v>148</v>
      </c>
      <c r="BM290" s="149" t="s">
        <v>502</v>
      </c>
    </row>
    <row r="291" spans="1:65" s="2" customFormat="1" ht="19.5">
      <c r="A291" s="32"/>
      <c r="B291" s="33"/>
      <c r="C291" s="32"/>
      <c r="D291" s="151" t="s">
        <v>130</v>
      </c>
      <c r="E291" s="32"/>
      <c r="F291" s="152" t="s">
        <v>503</v>
      </c>
      <c r="G291" s="32"/>
      <c r="H291" s="32"/>
      <c r="I291" s="153"/>
      <c r="J291" s="32"/>
      <c r="K291" s="32"/>
      <c r="L291" s="33"/>
      <c r="M291" s="154"/>
      <c r="N291" s="155"/>
      <c r="O291" s="53"/>
      <c r="P291" s="53"/>
      <c r="Q291" s="53"/>
      <c r="R291" s="53"/>
      <c r="S291" s="53"/>
      <c r="T291" s="54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130</v>
      </c>
      <c r="AU291" s="17" t="s">
        <v>84</v>
      </c>
    </row>
    <row r="292" spans="1:65" s="2" customFormat="1" ht="11.25">
      <c r="A292" s="32"/>
      <c r="B292" s="33"/>
      <c r="C292" s="32"/>
      <c r="D292" s="156" t="s">
        <v>131</v>
      </c>
      <c r="E292" s="32"/>
      <c r="F292" s="157" t="s">
        <v>504</v>
      </c>
      <c r="G292" s="32"/>
      <c r="H292" s="32"/>
      <c r="I292" s="153"/>
      <c r="J292" s="32"/>
      <c r="K292" s="32"/>
      <c r="L292" s="33"/>
      <c r="M292" s="159"/>
      <c r="N292" s="160"/>
      <c r="O292" s="161"/>
      <c r="P292" s="161"/>
      <c r="Q292" s="161"/>
      <c r="R292" s="161"/>
      <c r="S292" s="161"/>
      <c r="T292" s="16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131</v>
      </c>
      <c r="AU292" s="17" t="s">
        <v>84</v>
      </c>
    </row>
    <row r="293" spans="1:65" s="2" customFormat="1" ht="6.95" customHeight="1">
      <c r="A293" s="32"/>
      <c r="B293" s="42"/>
      <c r="C293" s="43"/>
      <c r="D293" s="43"/>
      <c r="E293" s="43"/>
      <c r="F293" s="43"/>
      <c r="G293" s="43"/>
      <c r="H293" s="43"/>
      <c r="I293" s="43"/>
      <c r="J293" s="43"/>
      <c r="K293" s="43"/>
      <c r="L293" s="33"/>
      <c r="M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</row>
  </sheetData>
  <autoFilter ref="C84:K29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5" r:id="rId2"/>
    <hyperlink ref="F100" r:id="rId3"/>
    <hyperlink ref="F105" r:id="rId4"/>
    <hyperlink ref="F109" r:id="rId5"/>
    <hyperlink ref="F113" r:id="rId6"/>
    <hyperlink ref="F117" r:id="rId7"/>
    <hyperlink ref="F125" r:id="rId8"/>
    <hyperlink ref="F133" r:id="rId9"/>
    <hyperlink ref="F138" r:id="rId10"/>
    <hyperlink ref="F143" r:id="rId11"/>
    <hyperlink ref="F148" r:id="rId12"/>
    <hyperlink ref="F152" r:id="rId13"/>
    <hyperlink ref="F156" r:id="rId14"/>
    <hyperlink ref="F161" r:id="rId15"/>
    <hyperlink ref="F166" r:id="rId16"/>
    <hyperlink ref="F179" r:id="rId17"/>
    <hyperlink ref="F184" r:id="rId18"/>
    <hyperlink ref="F189" r:id="rId19"/>
    <hyperlink ref="F195" r:id="rId20"/>
    <hyperlink ref="F201" r:id="rId21"/>
    <hyperlink ref="F206" r:id="rId22"/>
    <hyperlink ref="F210" r:id="rId23"/>
    <hyperlink ref="F220" r:id="rId24"/>
    <hyperlink ref="F225" r:id="rId25"/>
    <hyperlink ref="F231" r:id="rId26"/>
    <hyperlink ref="F235" r:id="rId27"/>
    <hyperlink ref="F240" r:id="rId28"/>
    <hyperlink ref="F244" r:id="rId29"/>
    <hyperlink ref="F248" r:id="rId30"/>
    <hyperlink ref="F253" r:id="rId31"/>
    <hyperlink ref="F257" r:id="rId32"/>
    <hyperlink ref="F261" r:id="rId33"/>
    <hyperlink ref="F265" r:id="rId34"/>
    <hyperlink ref="F269" r:id="rId35"/>
    <hyperlink ref="F274" r:id="rId36"/>
    <hyperlink ref="F286" r:id="rId37"/>
    <hyperlink ref="F292" r:id="rId3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4" t="s">
        <v>6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91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5" t="str">
        <f>'Rekapitulace stavby'!K6</f>
        <v>stavba polní cesty VPC12 v k.ú. Radíč</v>
      </c>
      <c r="F7" s="236"/>
      <c r="G7" s="236"/>
      <c r="H7" s="236"/>
      <c r="L7" s="20"/>
    </row>
    <row r="8" spans="1:46" s="2" customFormat="1" ht="12" customHeight="1">
      <c r="A8" s="32"/>
      <c r="B8" s="33"/>
      <c r="C8" s="32"/>
      <c r="D8" s="27" t="s">
        <v>92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6" t="s">
        <v>505</v>
      </c>
      <c r="F9" s="237"/>
      <c r="G9" s="237"/>
      <c r="H9" s="237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4. 8. 2021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">
        <v>3</v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506</v>
      </c>
      <c r="F15" s="32"/>
      <c r="G15" s="32"/>
      <c r="H15" s="32"/>
      <c r="I15" s="27" t="s">
        <v>32</v>
      </c>
      <c r="J15" s="25" t="s">
        <v>3</v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33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38" t="str">
        <f>'Rekapitulace stavby'!E14</f>
        <v>Vyplň údaj</v>
      </c>
      <c r="F18" s="200"/>
      <c r="G18" s="200"/>
      <c r="H18" s="200"/>
      <c r="I18" s="27" t="s">
        <v>32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35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36</v>
      </c>
      <c r="F21" s="32"/>
      <c r="G21" s="32"/>
      <c r="H21" s="32"/>
      <c r="I21" s="27" t="s">
        <v>32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38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36</v>
      </c>
      <c r="F24" s="32"/>
      <c r="G24" s="32"/>
      <c r="H24" s="32"/>
      <c r="I24" s="27" t="s">
        <v>32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05" t="s">
        <v>3</v>
      </c>
      <c r="F27" s="205"/>
      <c r="G27" s="205"/>
      <c r="H27" s="20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41</v>
      </c>
      <c r="E30" s="32"/>
      <c r="F30" s="32"/>
      <c r="G30" s="32"/>
      <c r="H30" s="32"/>
      <c r="I30" s="32"/>
      <c r="J30" s="66">
        <f>ROUND(J82,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36" t="s">
        <v>42</v>
      </c>
      <c r="J32" s="36" t="s">
        <v>44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45</v>
      </c>
      <c r="E33" s="27" t="s">
        <v>46</v>
      </c>
      <c r="F33" s="95">
        <f>ROUND((SUM(BE82:BE156)),  2)</f>
        <v>0</v>
      </c>
      <c r="G33" s="32"/>
      <c r="H33" s="32"/>
      <c r="I33" s="96">
        <v>0.21</v>
      </c>
      <c r="J33" s="95">
        <f>ROUND(((SUM(BE82:BE156))*I33),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47</v>
      </c>
      <c r="F34" s="95">
        <f>ROUND((SUM(BF82:BF156)),  2)</f>
        <v>0</v>
      </c>
      <c r="G34" s="32"/>
      <c r="H34" s="32"/>
      <c r="I34" s="96">
        <v>0.15</v>
      </c>
      <c r="J34" s="95">
        <f>ROUND(((SUM(BF82:BF156))*I34),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48</v>
      </c>
      <c r="F35" s="95">
        <f>ROUND((SUM(BG82:BG156)),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49</v>
      </c>
      <c r="F36" s="95">
        <f>ROUND((SUM(BH82:BH156)),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50</v>
      </c>
      <c r="F37" s="95">
        <f>ROUND((SUM(BI82:BI156)),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51</v>
      </c>
      <c r="E39" s="55"/>
      <c r="F39" s="55"/>
      <c r="G39" s="99" t="s">
        <v>52</v>
      </c>
      <c r="H39" s="100" t="s">
        <v>53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5" t="str">
        <f>E7</f>
        <v>stavba polní cesty VPC12 v k.ú. Radíč</v>
      </c>
      <c r="F48" s="236"/>
      <c r="G48" s="236"/>
      <c r="H48" s="236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16" t="str">
        <f>E9</f>
        <v>803/21-2-2 - SO 101 Doprovodná zeleň</v>
      </c>
      <c r="F50" s="237"/>
      <c r="G50" s="237"/>
      <c r="H50" s="237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4. 8. 2021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>SPÚ Pobočka Příbram</v>
      </c>
      <c r="G54" s="32"/>
      <c r="H54" s="32"/>
      <c r="I54" s="27" t="s">
        <v>35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33</v>
      </c>
      <c r="D55" s="32"/>
      <c r="E55" s="32"/>
      <c r="F55" s="25" t="str">
        <f>IF(E18="","",E18)</f>
        <v>Vyplň údaj</v>
      </c>
      <c r="G55" s="32"/>
      <c r="H55" s="32"/>
      <c r="I55" s="27" t="s">
        <v>38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96</v>
      </c>
      <c r="D57" s="97"/>
      <c r="E57" s="97"/>
      <c r="F57" s="97"/>
      <c r="G57" s="97"/>
      <c r="H57" s="97"/>
      <c r="I57" s="97"/>
      <c r="J57" s="104" t="s">
        <v>97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73</v>
      </c>
      <c r="D59" s="32"/>
      <c r="E59" s="32"/>
      <c r="F59" s="32"/>
      <c r="G59" s="32"/>
      <c r="H59" s="32"/>
      <c r="I59" s="32"/>
      <c r="J59" s="66">
        <f>J82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98</v>
      </c>
    </row>
    <row r="60" spans="1:47" s="9" customFormat="1" ht="24.95" customHeight="1">
      <c r="B60" s="106"/>
      <c r="D60" s="107" t="s">
        <v>196</v>
      </c>
      <c r="E60" s="108"/>
      <c r="F60" s="108"/>
      <c r="G60" s="108"/>
      <c r="H60" s="108"/>
      <c r="I60" s="108"/>
      <c r="J60" s="109">
        <f>J83</f>
        <v>0</v>
      </c>
      <c r="L60" s="106"/>
    </row>
    <row r="61" spans="1:47" s="10" customFormat="1" ht="19.899999999999999" customHeight="1">
      <c r="B61" s="110"/>
      <c r="D61" s="111" t="s">
        <v>197</v>
      </c>
      <c r="E61" s="112"/>
      <c r="F61" s="112"/>
      <c r="G61" s="112"/>
      <c r="H61" s="112"/>
      <c r="I61" s="112"/>
      <c r="J61" s="113">
        <f>J84</f>
        <v>0</v>
      </c>
      <c r="L61" s="110"/>
    </row>
    <row r="62" spans="1:47" s="10" customFormat="1" ht="19.899999999999999" customHeight="1">
      <c r="B62" s="110"/>
      <c r="D62" s="111" t="s">
        <v>507</v>
      </c>
      <c r="E62" s="112"/>
      <c r="F62" s="112"/>
      <c r="G62" s="112"/>
      <c r="H62" s="112"/>
      <c r="I62" s="112"/>
      <c r="J62" s="113">
        <f>J153</f>
        <v>0</v>
      </c>
      <c r="L62" s="110"/>
    </row>
    <row r="63" spans="1:47" s="2" customFormat="1" ht="21.75" customHeight="1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8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104</v>
      </c>
      <c r="D69" s="32"/>
      <c r="E69" s="32"/>
      <c r="F69" s="32"/>
      <c r="G69" s="32"/>
      <c r="H69" s="32"/>
      <c r="I69" s="32"/>
      <c r="J69" s="32"/>
      <c r="K69" s="32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17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2"/>
      <c r="D72" s="32"/>
      <c r="E72" s="235" t="str">
        <f>E7</f>
        <v>stavba polní cesty VPC12 v k.ú. Radíč</v>
      </c>
      <c r="F72" s="236"/>
      <c r="G72" s="236"/>
      <c r="H72" s="236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92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2"/>
      <c r="D74" s="32"/>
      <c r="E74" s="216" t="str">
        <f>E9</f>
        <v>803/21-2-2 - SO 101 Doprovodná zeleň</v>
      </c>
      <c r="F74" s="237"/>
      <c r="G74" s="237"/>
      <c r="H74" s="237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23</v>
      </c>
      <c r="D76" s="32"/>
      <c r="E76" s="32"/>
      <c r="F76" s="25" t="str">
        <f>F12</f>
        <v xml:space="preserve"> </v>
      </c>
      <c r="G76" s="32"/>
      <c r="H76" s="32"/>
      <c r="I76" s="27" t="s">
        <v>25</v>
      </c>
      <c r="J76" s="50" t="str">
        <f>IF(J12="","",J12)</f>
        <v>4. 8. 2021</v>
      </c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2"/>
      <c r="E78" s="32"/>
      <c r="F78" s="25" t="str">
        <f>E15</f>
        <v>SPÚ Pobočka Příbram</v>
      </c>
      <c r="G78" s="32"/>
      <c r="H78" s="32"/>
      <c r="I78" s="27" t="s">
        <v>35</v>
      </c>
      <c r="J78" s="30" t="str">
        <f>E21</f>
        <v>NDCon s.r.o.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33</v>
      </c>
      <c r="D79" s="32"/>
      <c r="E79" s="32"/>
      <c r="F79" s="25" t="str">
        <f>IF(E18="","",E18)</f>
        <v>Vyplň údaj</v>
      </c>
      <c r="G79" s="32"/>
      <c r="H79" s="32"/>
      <c r="I79" s="27" t="s">
        <v>38</v>
      </c>
      <c r="J79" s="30" t="str">
        <f>E24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14"/>
      <c r="B81" s="115"/>
      <c r="C81" s="116" t="s">
        <v>105</v>
      </c>
      <c r="D81" s="117" t="s">
        <v>60</v>
      </c>
      <c r="E81" s="117" t="s">
        <v>56</v>
      </c>
      <c r="F81" s="117" t="s">
        <v>57</v>
      </c>
      <c r="G81" s="117" t="s">
        <v>106</v>
      </c>
      <c r="H81" s="117" t="s">
        <v>107</v>
      </c>
      <c r="I81" s="117" t="s">
        <v>108</v>
      </c>
      <c r="J81" s="117" t="s">
        <v>97</v>
      </c>
      <c r="K81" s="118" t="s">
        <v>109</v>
      </c>
      <c r="L81" s="119"/>
      <c r="M81" s="57" t="s">
        <v>3</v>
      </c>
      <c r="N81" s="58" t="s">
        <v>45</v>
      </c>
      <c r="O81" s="58" t="s">
        <v>110</v>
      </c>
      <c r="P81" s="58" t="s">
        <v>111</v>
      </c>
      <c r="Q81" s="58" t="s">
        <v>112</v>
      </c>
      <c r="R81" s="58" t="s">
        <v>113</v>
      </c>
      <c r="S81" s="58" t="s">
        <v>114</v>
      </c>
      <c r="T81" s="59" t="s">
        <v>115</v>
      </c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</row>
    <row r="82" spans="1:65" s="2" customFormat="1" ht="22.9" customHeight="1">
      <c r="A82" s="32"/>
      <c r="B82" s="33"/>
      <c r="C82" s="64" t="s">
        <v>116</v>
      </c>
      <c r="D82" s="32"/>
      <c r="E82" s="32"/>
      <c r="F82" s="32"/>
      <c r="G82" s="32"/>
      <c r="H82" s="32"/>
      <c r="I82" s="32"/>
      <c r="J82" s="120">
        <f>BK82</f>
        <v>0</v>
      </c>
      <c r="K82" s="32"/>
      <c r="L82" s="33"/>
      <c r="M82" s="60"/>
      <c r="N82" s="51"/>
      <c r="O82" s="61"/>
      <c r="P82" s="121">
        <f>P83</f>
        <v>0</v>
      </c>
      <c r="Q82" s="61"/>
      <c r="R82" s="121">
        <f>R83</f>
        <v>0.37707999999999997</v>
      </c>
      <c r="S82" s="61"/>
      <c r="T82" s="122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74</v>
      </c>
      <c r="AU82" s="17" t="s">
        <v>98</v>
      </c>
      <c r="BK82" s="123">
        <f>BK83</f>
        <v>0</v>
      </c>
    </row>
    <row r="83" spans="1:65" s="12" customFormat="1" ht="25.9" customHeight="1">
      <c r="B83" s="124"/>
      <c r="D83" s="125" t="s">
        <v>74</v>
      </c>
      <c r="E83" s="126" t="s">
        <v>202</v>
      </c>
      <c r="F83" s="126" t="s">
        <v>203</v>
      </c>
      <c r="I83" s="127"/>
      <c r="J83" s="128">
        <f>BK83</f>
        <v>0</v>
      </c>
      <c r="L83" s="124"/>
      <c r="M83" s="129"/>
      <c r="N83" s="130"/>
      <c r="O83" s="130"/>
      <c r="P83" s="131">
        <f>P84+P153</f>
        <v>0</v>
      </c>
      <c r="Q83" s="130"/>
      <c r="R83" s="131">
        <f>R84+R153</f>
        <v>0.37707999999999997</v>
      </c>
      <c r="S83" s="130"/>
      <c r="T83" s="132">
        <f>T84+T153</f>
        <v>0</v>
      </c>
      <c r="AR83" s="125" t="s">
        <v>22</v>
      </c>
      <c r="AT83" s="133" t="s">
        <v>74</v>
      </c>
      <c r="AU83" s="133" t="s">
        <v>75</v>
      </c>
      <c r="AY83" s="125" t="s">
        <v>120</v>
      </c>
      <c r="BK83" s="134">
        <f>BK84+BK153</f>
        <v>0</v>
      </c>
    </row>
    <row r="84" spans="1:65" s="12" customFormat="1" ht="22.9" customHeight="1">
      <c r="B84" s="124"/>
      <c r="D84" s="125" t="s">
        <v>74</v>
      </c>
      <c r="E84" s="135" t="s">
        <v>22</v>
      </c>
      <c r="F84" s="135" t="s">
        <v>204</v>
      </c>
      <c r="I84" s="127"/>
      <c r="J84" s="136">
        <f>BK84</f>
        <v>0</v>
      </c>
      <c r="L84" s="124"/>
      <c r="M84" s="129"/>
      <c r="N84" s="130"/>
      <c r="O84" s="130"/>
      <c r="P84" s="131">
        <f>SUM(P85:P152)</f>
        <v>0</v>
      </c>
      <c r="Q84" s="130"/>
      <c r="R84" s="131">
        <f>SUM(R85:R152)</f>
        <v>0.37707999999999997</v>
      </c>
      <c r="S84" s="130"/>
      <c r="T84" s="132">
        <f>SUM(T85:T152)</f>
        <v>0</v>
      </c>
      <c r="AR84" s="125" t="s">
        <v>22</v>
      </c>
      <c r="AT84" s="133" t="s">
        <v>74</v>
      </c>
      <c r="AU84" s="133" t="s">
        <v>22</v>
      </c>
      <c r="AY84" s="125" t="s">
        <v>120</v>
      </c>
      <c r="BK84" s="134">
        <f>SUM(BK85:BK152)</f>
        <v>0</v>
      </c>
    </row>
    <row r="85" spans="1:65" s="2" customFormat="1" ht="21.75" customHeight="1">
      <c r="A85" s="32"/>
      <c r="B85" s="137"/>
      <c r="C85" s="138" t="s">
        <v>22</v>
      </c>
      <c r="D85" s="138" t="s">
        <v>123</v>
      </c>
      <c r="E85" s="139" t="s">
        <v>508</v>
      </c>
      <c r="F85" s="140" t="s">
        <v>509</v>
      </c>
      <c r="G85" s="141" t="s">
        <v>215</v>
      </c>
      <c r="H85" s="142">
        <v>2</v>
      </c>
      <c r="I85" s="143"/>
      <c r="J85" s="144">
        <f>ROUND(I85*H85,2)</f>
        <v>0</v>
      </c>
      <c r="K85" s="140" t="s">
        <v>184</v>
      </c>
      <c r="L85" s="33"/>
      <c r="M85" s="145" t="s">
        <v>3</v>
      </c>
      <c r="N85" s="146" t="s">
        <v>46</v>
      </c>
      <c r="O85" s="53"/>
      <c r="P85" s="147">
        <f>O85*H85</f>
        <v>0</v>
      </c>
      <c r="Q85" s="147">
        <v>0</v>
      </c>
      <c r="R85" s="147">
        <f>Q85*H85</f>
        <v>0</v>
      </c>
      <c r="S85" s="147">
        <v>0</v>
      </c>
      <c r="T85" s="148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49" t="s">
        <v>148</v>
      </c>
      <c r="AT85" s="149" t="s">
        <v>123</v>
      </c>
      <c r="AU85" s="149" t="s">
        <v>84</v>
      </c>
      <c r="AY85" s="17" t="s">
        <v>120</v>
      </c>
      <c r="BE85" s="150">
        <f>IF(N85="základní",J85,0)</f>
        <v>0</v>
      </c>
      <c r="BF85" s="150">
        <f>IF(N85="snížená",J85,0)</f>
        <v>0</v>
      </c>
      <c r="BG85" s="150">
        <f>IF(N85="zákl. přenesená",J85,0)</f>
        <v>0</v>
      </c>
      <c r="BH85" s="150">
        <f>IF(N85="sníž. přenesená",J85,0)</f>
        <v>0</v>
      </c>
      <c r="BI85" s="150">
        <f>IF(N85="nulová",J85,0)</f>
        <v>0</v>
      </c>
      <c r="BJ85" s="17" t="s">
        <v>22</v>
      </c>
      <c r="BK85" s="150">
        <f>ROUND(I85*H85,2)</f>
        <v>0</v>
      </c>
      <c r="BL85" s="17" t="s">
        <v>148</v>
      </c>
      <c r="BM85" s="149" t="s">
        <v>510</v>
      </c>
    </row>
    <row r="86" spans="1:65" s="2" customFormat="1" ht="19.5">
      <c r="A86" s="32"/>
      <c r="B86" s="33"/>
      <c r="C86" s="32"/>
      <c r="D86" s="151" t="s">
        <v>130</v>
      </c>
      <c r="E86" s="32"/>
      <c r="F86" s="152" t="s">
        <v>511</v>
      </c>
      <c r="G86" s="32"/>
      <c r="H86" s="32"/>
      <c r="I86" s="153"/>
      <c r="J86" s="32"/>
      <c r="K86" s="32"/>
      <c r="L86" s="33"/>
      <c r="M86" s="154"/>
      <c r="N86" s="155"/>
      <c r="O86" s="53"/>
      <c r="P86" s="53"/>
      <c r="Q86" s="53"/>
      <c r="R86" s="53"/>
      <c r="S86" s="53"/>
      <c r="T86" s="54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130</v>
      </c>
      <c r="AU86" s="17" t="s">
        <v>84</v>
      </c>
    </row>
    <row r="87" spans="1:65" s="2" customFormat="1" ht="11.25">
      <c r="A87" s="32"/>
      <c r="B87" s="33"/>
      <c r="C87" s="32"/>
      <c r="D87" s="156" t="s">
        <v>131</v>
      </c>
      <c r="E87" s="32"/>
      <c r="F87" s="157" t="s">
        <v>512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131</v>
      </c>
      <c r="AU87" s="17" t="s">
        <v>84</v>
      </c>
    </row>
    <row r="88" spans="1:65" s="14" customFormat="1" ht="11.25">
      <c r="B88" s="172"/>
      <c r="D88" s="151" t="s">
        <v>211</v>
      </c>
      <c r="E88" s="173" t="s">
        <v>3</v>
      </c>
      <c r="F88" s="174" t="s">
        <v>513</v>
      </c>
      <c r="H88" s="173" t="s">
        <v>3</v>
      </c>
      <c r="I88" s="175"/>
      <c r="L88" s="172"/>
      <c r="M88" s="176"/>
      <c r="N88" s="177"/>
      <c r="O88" s="177"/>
      <c r="P88" s="177"/>
      <c r="Q88" s="177"/>
      <c r="R88" s="177"/>
      <c r="S88" s="177"/>
      <c r="T88" s="178"/>
      <c r="AT88" s="173" t="s">
        <v>211</v>
      </c>
      <c r="AU88" s="173" t="s">
        <v>84</v>
      </c>
      <c r="AV88" s="14" t="s">
        <v>22</v>
      </c>
      <c r="AW88" s="14" t="s">
        <v>37</v>
      </c>
      <c r="AX88" s="14" t="s">
        <v>75</v>
      </c>
      <c r="AY88" s="173" t="s">
        <v>120</v>
      </c>
    </row>
    <row r="89" spans="1:65" s="13" customFormat="1" ht="11.25">
      <c r="B89" s="164"/>
      <c r="D89" s="151" t="s">
        <v>211</v>
      </c>
      <c r="E89" s="165" t="s">
        <v>3</v>
      </c>
      <c r="F89" s="166" t="s">
        <v>84</v>
      </c>
      <c r="H89" s="167">
        <v>2</v>
      </c>
      <c r="I89" s="168"/>
      <c r="L89" s="164"/>
      <c r="M89" s="169"/>
      <c r="N89" s="170"/>
      <c r="O89" s="170"/>
      <c r="P89" s="170"/>
      <c r="Q89" s="170"/>
      <c r="R89" s="170"/>
      <c r="S89" s="170"/>
      <c r="T89" s="171"/>
      <c r="AT89" s="165" t="s">
        <v>211</v>
      </c>
      <c r="AU89" s="165" t="s">
        <v>84</v>
      </c>
      <c r="AV89" s="13" t="s">
        <v>84</v>
      </c>
      <c r="AW89" s="13" t="s">
        <v>37</v>
      </c>
      <c r="AX89" s="13" t="s">
        <v>22</v>
      </c>
      <c r="AY89" s="165" t="s">
        <v>120</v>
      </c>
    </row>
    <row r="90" spans="1:65" s="2" customFormat="1" ht="16.5" customHeight="1">
      <c r="A90" s="32"/>
      <c r="B90" s="137"/>
      <c r="C90" s="138" t="s">
        <v>84</v>
      </c>
      <c r="D90" s="138" t="s">
        <v>123</v>
      </c>
      <c r="E90" s="139" t="s">
        <v>514</v>
      </c>
      <c r="F90" s="140" t="s">
        <v>515</v>
      </c>
      <c r="G90" s="141" t="s">
        <v>193</v>
      </c>
      <c r="H90" s="142">
        <v>1.8</v>
      </c>
      <c r="I90" s="143"/>
      <c r="J90" s="144">
        <f>ROUND(I90*H90,2)</f>
        <v>0</v>
      </c>
      <c r="K90" s="140" t="s">
        <v>184</v>
      </c>
      <c r="L90" s="33"/>
      <c r="M90" s="145" t="s">
        <v>3</v>
      </c>
      <c r="N90" s="146" t="s">
        <v>46</v>
      </c>
      <c r="O90" s="53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9" t="s">
        <v>148</v>
      </c>
      <c r="AT90" s="149" t="s">
        <v>123</v>
      </c>
      <c r="AU90" s="149" t="s">
        <v>84</v>
      </c>
      <c r="AY90" s="17" t="s">
        <v>120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7" t="s">
        <v>22</v>
      </c>
      <c r="BK90" s="150">
        <f>ROUND(I90*H90,2)</f>
        <v>0</v>
      </c>
      <c r="BL90" s="17" t="s">
        <v>148</v>
      </c>
      <c r="BM90" s="149" t="s">
        <v>516</v>
      </c>
    </row>
    <row r="91" spans="1:65" s="2" customFormat="1" ht="19.5">
      <c r="A91" s="32"/>
      <c r="B91" s="33"/>
      <c r="C91" s="32"/>
      <c r="D91" s="151" t="s">
        <v>130</v>
      </c>
      <c r="E91" s="32"/>
      <c r="F91" s="152" t="s">
        <v>517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130</v>
      </c>
      <c r="AU91" s="17" t="s">
        <v>84</v>
      </c>
    </row>
    <row r="92" spans="1:65" s="2" customFormat="1" ht="11.25">
      <c r="A92" s="32"/>
      <c r="B92" s="33"/>
      <c r="C92" s="32"/>
      <c r="D92" s="156" t="s">
        <v>131</v>
      </c>
      <c r="E92" s="32"/>
      <c r="F92" s="157" t="s">
        <v>518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131</v>
      </c>
      <c r="AU92" s="17" t="s">
        <v>84</v>
      </c>
    </row>
    <row r="93" spans="1:65" s="13" customFormat="1" ht="11.25">
      <c r="B93" s="164"/>
      <c r="D93" s="151" t="s">
        <v>211</v>
      </c>
      <c r="E93" s="165" t="s">
        <v>3</v>
      </c>
      <c r="F93" s="166" t="s">
        <v>519</v>
      </c>
      <c r="H93" s="167">
        <v>1.8</v>
      </c>
      <c r="I93" s="168"/>
      <c r="L93" s="164"/>
      <c r="M93" s="169"/>
      <c r="N93" s="170"/>
      <c r="O93" s="170"/>
      <c r="P93" s="170"/>
      <c r="Q93" s="170"/>
      <c r="R93" s="170"/>
      <c r="S93" s="170"/>
      <c r="T93" s="171"/>
      <c r="AT93" s="165" t="s">
        <v>211</v>
      </c>
      <c r="AU93" s="165" t="s">
        <v>84</v>
      </c>
      <c r="AV93" s="13" t="s">
        <v>84</v>
      </c>
      <c r="AW93" s="13" t="s">
        <v>37</v>
      </c>
      <c r="AX93" s="13" t="s">
        <v>22</v>
      </c>
      <c r="AY93" s="165" t="s">
        <v>120</v>
      </c>
    </row>
    <row r="94" spans="1:65" s="2" customFormat="1" ht="16.5" customHeight="1">
      <c r="A94" s="32"/>
      <c r="B94" s="137"/>
      <c r="C94" s="187" t="s">
        <v>140</v>
      </c>
      <c r="D94" s="187" t="s">
        <v>258</v>
      </c>
      <c r="E94" s="188" t="s">
        <v>520</v>
      </c>
      <c r="F94" s="189" t="s">
        <v>521</v>
      </c>
      <c r="G94" s="190" t="s">
        <v>193</v>
      </c>
      <c r="H94" s="191">
        <v>1.1000000000000001</v>
      </c>
      <c r="I94" s="192"/>
      <c r="J94" s="193">
        <f>ROUND(I94*H94,2)</f>
        <v>0</v>
      </c>
      <c r="K94" s="189" t="s">
        <v>184</v>
      </c>
      <c r="L94" s="194"/>
      <c r="M94" s="195" t="s">
        <v>3</v>
      </c>
      <c r="N94" s="196" t="s">
        <v>46</v>
      </c>
      <c r="O94" s="53"/>
      <c r="P94" s="147">
        <f>O94*H94</f>
        <v>0</v>
      </c>
      <c r="Q94" s="147">
        <v>0.22</v>
      </c>
      <c r="R94" s="147">
        <f>Q94*H94</f>
        <v>0.24200000000000002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172</v>
      </c>
      <c r="AT94" s="149" t="s">
        <v>258</v>
      </c>
      <c r="AU94" s="149" t="s">
        <v>84</v>
      </c>
      <c r="AY94" s="17" t="s">
        <v>120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148</v>
      </c>
      <c r="BM94" s="149" t="s">
        <v>522</v>
      </c>
    </row>
    <row r="95" spans="1:65" s="2" customFormat="1" ht="11.25">
      <c r="A95" s="32"/>
      <c r="B95" s="33"/>
      <c r="C95" s="32"/>
      <c r="D95" s="151" t="s">
        <v>130</v>
      </c>
      <c r="E95" s="32"/>
      <c r="F95" s="152" t="s">
        <v>521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130</v>
      </c>
      <c r="AU95" s="17" t="s">
        <v>84</v>
      </c>
    </row>
    <row r="96" spans="1:65" s="2" customFormat="1" ht="11.25">
      <c r="A96" s="32"/>
      <c r="B96" s="33"/>
      <c r="C96" s="32"/>
      <c r="D96" s="156" t="s">
        <v>131</v>
      </c>
      <c r="E96" s="32"/>
      <c r="F96" s="157" t="s">
        <v>523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131</v>
      </c>
      <c r="AU96" s="17" t="s">
        <v>84</v>
      </c>
    </row>
    <row r="97" spans="1:65" s="13" customFormat="1" ht="11.25">
      <c r="B97" s="164"/>
      <c r="D97" s="151" t="s">
        <v>211</v>
      </c>
      <c r="E97" s="165" t="s">
        <v>3</v>
      </c>
      <c r="F97" s="166" t="s">
        <v>524</v>
      </c>
      <c r="H97" s="167">
        <v>1.1000000000000001</v>
      </c>
      <c r="I97" s="168"/>
      <c r="L97" s="164"/>
      <c r="M97" s="169"/>
      <c r="N97" s="170"/>
      <c r="O97" s="170"/>
      <c r="P97" s="170"/>
      <c r="Q97" s="170"/>
      <c r="R97" s="170"/>
      <c r="S97" s="170"/>
      <c r="T97" s="171"/>
      <c r="AT97" s="165" t="s">
        <v>211</v>
      </c>
      <c r="AU97" s="165" t="s">
        <v>84</v>
      </c>
      <c r="AV97" s="13" t="s">
        <v>84</v>
      </c>
      <c r="AW97" s="13" t="s">
        <v>37</v>
      </c>
      <c r="AX97" s="13" t="s">
        <v>22</v>
      </c>
      <c r="AY97" s="165" t="s">
        <v>120</v>
      </c>
    </row>
    <row r="98" spans="1:65" s="2" customFormat="1" ht="16.5" customHeight="1">
      <c r="A98" s="32"/>
      <c r="B98" s="137"/>
      <c r="C98" s="138" t="s">
        <v>148</v>
      </c>
      <c r="D98" s="138" t="s">
        <v>123</v>
      </c>
      <c r="E98" s="139" t="s">
        <v>525</v>
      </c>
      <c r="F98" s="140" t="s">
        <v>526</v>
      </c>
      <c r="G98" s="141" t="s">
        <v>215</v>
      </c>
      <c r="H98" s="142">
        <v>2</v>
      </c>
      <c r="I98" s="143"/>
      <c r="J98" s="144">
        <f>ROUND(I98*H98,2)</f>
        <v>0</v>
      </c>
      <c r="K98" s="140" t="s">
        <v>184</v>
      </c>
      <c r="L98" s="33"/>
      <c r="M98" s="145" t="s">
        <v>3</v>
      </c>
      <c r="N98" s="146" t="s">
        <v>46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148</v>
      </c>
      <c r="AT98" s="149" t="s">
        <v>123</v>
      </c>
      <c r="AU98" s="149" t="s">
        <v>84</v>
      </c>
      <c r="AY98" s="17" t="s">
        <v>120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148</v>
      </c>
      <c r="BM98" s="149" t="s">
        <v>527</v>
      </c>
    </row>
    <row r="99" spans="1:65" s="2" customFormat="1" ht="11.25">
      <c r="A99" s="32"/>
      <c r="B99" s="33"/>
      <c r="C99" s="32"/>
      <c r="D99" s="151" t="s">
        <v>130</v>
      </c>
      <c r="E99" s="32"/>
      <c r="F99" s="152" t="s">
        <v>528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130</v>
      </c>
      <c r="AU99" s="17" t="s">
        <v>84</v>
      </c>
    </row>
    <row r="100" spans="1:65" s="2" customFormat="1" ht="11.25">
      <c r="A100" s="32"/>
      <c r="B100" s="33"/>
      <c r="C100" s="32"/>
      <c r="D100" s="156" t="s">
        <v>131</v>
      </c>
      <c r="E100" s="32"/>
      <c r="F100" s="157" t="s">
        <v>529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131</v>
      </c>
      <c r="AU100" s="17" t="s">
        <v>84</v>
      </c>
    </row>
    <row r="101" spans="1:65" s="13" customFormat="1" ht="11.25">
      <c r="B101" s="164"/>
      <c r="D101" s="151" t="s">
        <v>211</v>
      </c>
      <c r="E101" s="165" t="s">
        <v>3</v>
      </c>
      <c r="F101" s="166" t="s">
        <v>84</v>
      </c>
      <c r="H101" s="167">
        <v>2</v>
      </c>
      <c r="I101" s="168"/>
      <c r="L101" s="164"/>
      <c r="M101" s="169"/>
      <c r="N101" s="170"/>
      <c r="O101" s="170"/>
      <c r="P101" s="170"/>
      <c r="Q101" s="170"/>
      <c r="R101" s="170"/>
      <c r="S101" s="170"/>
      <c r="T101" s="171"/>
      <c r="AT101" s="165" t="s">
        <v>211</v>
      </c>
      <c r="AU101" s="165" t="s">
        <v>84</v>
      </c>
      <c r="AV101" s="13" t="s">
        <v>84</v>
      </c>
      <c r="AW101" s="13" t="s">
        <v>37</v>
      </c>
      <c r="AX101" s="13" t="s">
        <v>22</v>
      </c>
      <c r="AY101" s="165" t="s">
        <v>120</v>
      </c>
    </row>
    <row r="102" spans="1:65" s="2" customFormat="1" ht="16.5" customHeight="1">
      <c r="A102" s="32"/>
      <c r="B102" s="137"/>
      <c r="C102" s="138" t="s">
        <v>119</v>
      </c>
      <c r="D102" s="138" t="s">
        <v>123</v>
      </c>
      <c r="E102" s="139" t="s">
        <v>530</v>
      </c>
      <c r="F102" s="140" t="s">
        <v>531</v>
      </c>
      <c r="G102" s="141" t="s">
        <v>215</v>
      </c>
      <c r="H102" s="142">
        <v>2</v>
      </c>
      <c r="I102" s="143"/>
      <c r="J102" s="144">
        <f>ROUND(I102*H102,2)</f>
        <v>0</v>
      </c>
      <c r="K102" s="140" t="s">
        <v>184</v>
      </c>
      <c r="L102" s="33"/>
      <c r="M102" s="145" t="s">
        <v>3</v>
      </c>
      <c r="N102" s="146" t="s">
        <v>46</v>
      </c>
      <c r="O102" s="53"/>
      <c r="P102" s="147">
        <f>O102*H102</f>
        <v>0</v>
      </c>
      <c r="Q102" s="147">
        <v>6.0000000000000002E-5</v>
      </c>
      <c r="R102" s="147">
        <f>Q102*H102</f>
        <v>1.2E-4</v>
      </c>
      <c r="S102" s="147">
        <v>0</v>
      </c>
      <c r="T102" s="14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49" t="s">
        <v>148</v>
      </c>
      <c r="AT102" s="149" t="s">
        <v>123</v>
      </c>
      <c r="AU102" s="149" t="s">
        <v>84</v>
      </c>
      <c r="AY102" s="17" t="s">
        <v>120</v>
      </c>
      <c r="BE102" s="150">
        <f>IF(N102="základní",J102,0)</f>
        <v>0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7" t="s">
        <v>22</v>
      </c>
      <c r="BK102" s="150">
        <f>ROUND(I102*H102,2)</f>
        <v>0</v>
      </c>
      <c r="BL102" s="17" t="s">
        <v>148</v>
      </c>
      <c r="BM102" s="149" t="s">
        <v>532</v>
      </c>
    </row>
    <row r="103" spans="1:65" s="2" customFormat="1" ht="11.25">
      <c r="A103" s="32"/>
      <c r="B103" s="33"/>
      <c r="C103" s="32"/>
      <c r="D103" s="151" t="s">
        <v>130</v>
      </c>
      <c r="E103" s="32"/>
      <c r="F103" s="152" t="s">
        <v>533</v>
      </c>
      <c r="G103" s="32"/>
      <c r="H103" s="32"/>
      <c r="I103" s="153"/>
      <c r="J103" s="32"/>
      <c r="K103" s="32"/>
      <c r="L103" s="33"/>
      <c r="M103" s="154"/>
      <c r="N103" s="155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130</v>
      </c>
      <c r="AU103" s="17" t="s">
        <v>84</v>
      </c>
    </row>
    <row r="104" spans="1:65" s="2" customFormat="1" ht="11.25">
      <c r="A104" s="32"/>
      <c r="B104" s="33"/>
      <c r="C104" s="32"/>
      <c r="D104" s="156" t="s">
        <v>131</v>
      </c>
      <c r="E104" s="32"/>
      <c r="F104" s="157" t="s">
        <v>534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131</v>
      </c>
      <c r="AU104" s="17" t="s">
        <v>84</v>
      </c>
    </row>
    <row r="105" spans="1:65" s="13" customFormat="1" ht="11.25">
      <c r="B105" s="164"/>
      <c r="D105" s="151" t="s">
        <v>211</v>
      </c>
      <c r="E105" s="165" t="s">
        <v>3</v>
      </c>
      <c r="F105" s="166" t="s">
        <v>84</v>
      </c>
      <c r="H105" s="167">
        <v>2</v>
      </c>
      <c r="I105" s="168"/>
      <c r="L105" s="164"/>
      <c r="M105" s="169"/>
      <c r="N105" s="170"/>
      <c r="O105" s="170"/>
      <c r="P105" s="170"/>
      <c r="Q105" s="170"/>
      <c r="R105" s="170"/>
      <c r="S105" s="170"/>
      <c r="T105" s="171"/>
      <c r="AT105" s="165" t="s">
        <v>211</v>
      </c>
      <c r="AU105" s="165" t="s">
        <v>84</v>
      </c>
      <c r="AV105" s="13" t="s">
        <v>84</v>
      </c>
      <c r="AW105" s="13" t="s">
        <v>37</v>
      </c>
      <c r="AX105" s="13" t="s">
        <v>22</v>
      </c>
      <c r="AY105" s="165" t="s">
        <v>120</v>
      </c>
    </row>
    <row r="106" spans="1:65" s="2" customFormat="1" ht="16.5" customHeight="1">
      <c r="A106" s="32"/>
      <c r="B106" s="137"/>
      <c r="C106" s="187" t="s">
        <v>159</v>
      </c>
      <c r="D106" s="187" t="s">
        <v>258</v>
      </c>
      <c r="E106" s="188" t="s">
        <v>535</v>
      </c>
      <c r="F106" s="189" t="s">
        <v>536</v>
      </c>
      <c r="G106" s="190" t="s">
        <v>215</v>
      </c>
      <c r="H106" s="191">
        <v>6</v>
      </c>
      <c r="I106" s="192"/>
      <c r="J106" s="193">
        <f>ROUND(I106*H106,2)</f>
        <v>0</v>
      </c>
      <c r="K106" s="189" t="s">
        <v>184</v>
      </c>
      <c r="L106" s="194"/>
      <c r="M106" s="195" t="s">
        <v>3</v>
      </c>
      <c r="N106" s="196" t="s">
        <v>46</v>
      </c>
      <c r="O106" s="53"/>
      <c r="P106" s="147">
        <f>O106*H106</f>
        <v>0</v>
      </c>
      <c r="Q106" s="147">
        <v>4.7200000000000002E-3</v>
      </c>
      <c r="R106" s="147">
        <f>Q106*H106</f>
        <v>2.8320000000000001E-2</v>
      </c>
      <c r="S106" s="147">
        <v>0</v>
      </c>
      <c r="T106" s="148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49" t="s">
        <v>172</v>
      </c>
      <c r="AT106" s="149" t="s">
        <v>258</v>
      </c>
      <c r="AU106" s="149" t="s">
        <v>84</v>
      </c>
      <c r="AY106" s="17" t="s">
        <v>120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7" t="s">
        <v>22</v>
      </c>
      <c r="BK106" s="150">
        <f>ROUND(I106*H106,2)</f>
        <v>0</v>
      </c>
      <c r="BL106" s="17" t="s">
        <v>148</v>
      </c>
      <c r="BM106" s="149" t="s">
        <v>537</v>
      </c>
    </row>
    <row r="107" spans="1:65" s="2" customFormat="1" ht="11.25">
      <c r="A107" s="32"/>
      <c r="B107" s="33"/>
      <c r="C107" s="32"/>
      <c r="D107" s="151" t="s">
        <v>130</v>
      </c>
      <c r="E107" s="32"/>
      <c r="F107" s="152" t="s">
        <v>536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130</v>
      </c>
      <c r="AU107" s="17" t="s">
        <v>84</v>
      </c>
    </row>
    <row r="108" spans="1:65" s="2" customFormat="1" ht="11.25">
      <c r="A108" s="32"/>
      <c r="B108" s="33"/>
      <c r="C108" s="32"/>
      <c r="D108" s="156" t="s">
        <v>131</v>
      </c>
      <c r="E108" s="32"/>
      <c r="F108" s="157" t="s">
        <v>538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131</v>
      </c>
      <c r="AU108" s="17" t="s">
        <v>84</v>
      </c>
    </row>
    <row r="109" spans="1:65" s="13" customFormat="1" ht="11.25">
      <c r="B109" s="164"/>
      <c r="D109" s="151" t="s">
        <v>211</v>
      </c>
      <c r="E109" s="165" t="s">
        <v>3</v>
      </c>
      <c r="F109" s="166" t="s">
        <v>539</v>
      </c>
      <c r="H109" s="167">
        <v>6</v>
      </c>
      <c r="I109" s="168"/>
      <c r="L109" s="164"/>
      <c r="M109" s="169"/>
      <c r="N109" s="170"/>
      <c r="O109" s="170"/>
      <c r="P109" s="170"/>
      <c r="Q109" s="170"/>
      <c r="R109" s="170"/>
      <c r="S109" s="170"/>
      <c r="T109" s="171"/>
      <c r="AT109" s="165" t="s">
        <v>211</v>
      </c>
      <c r="AU109" s="165" t="s">
        <v>84</v>
      </c>
      <c r="AV109" s="13" t="s">
        <v>84</v>
      </c>
      <c r="AW109" s="13" t="s">
        <v>37</v>
      </c>
      <c r="AX109" s="13" t="s">
        <v>22</v>
      </c>
      <c r="AY109" s="165" t="s">
        <v>120</v>
      </c>
    </row>
    <row r="110" spans="1:65" s="14" customFormat="1" ht="11.25">
      <c r="B110" s="172"/>
      <c r="D110" s="151" t="s">
        <v>211</v>
      </c>
      <c r="E110" s="173" t="s">
        <v>3</v>
      </c>
      <c r="F110" s="174" t="s">
        <v>540</v>
      </c>
      <c r="H110" s="173" t="s">
        <v>3</v>
      </c>
      <c r="I110" s="175"/>
      <c r="L110" s="172"/>
      <c r="M110" s="176"/>
      <c r="N110" s="177"/>
      <c r="O110" s="177"/>
      <c r="P110" s="177"/>
      <c r="Q110" s="177"/>
      <c r="R110" s="177"/>
      <c r="S110" s="177"/>
      <c r="T110" s="178"/>
      <c r="AT110" s="173" t="s">
        <v>211</v>
      </c>
      <c r="AU110" s="173" t="s">
        <v>84</v>
      </c>
      <c r="AV110" s="14" t="s">
        <v>22</v>
      </c>
      <c r="AW110" s="14" t="s">
        <v>37</v>
      </c>
      <c r="AX110" s="14" t="s">
        <v>75</v>
      </c>
      <c r="AY110" s="173" t="s">
        <v>120</v>
      </c>
    </row>
    <row r="111" spans="1:65" s="2" customFormat="1" ht="16.5" customHeight="1">
      <c r="A111" s="32"/>
      <c r="B111" s="137"/>
      <c r="C111" s="187" t="s">
        <v>165</v>
      </c>
      <c r="D111" s="187" t="s">
        <v>258</v>
      </c>
      <c r="E111" s="188" t="s">
        <v>541</v>
      </c>
      <c r="F111" s="189" t="s">
        <v>542</v>
      </c>
      <c r="G111" s="190" t="s">
        <v>215</v>
      </c>
      <c r="H111" s="191">
        <v>6</v>
      </c>
      <c r="I111" s="192"/>
      <c r="J111" s="193">
        <f>ROUND(I111*H111,2)</f>
        <v>0</v>
      </c>
      <c r="K111" s="189" t="s">
        <v>3</v>
      </c>
      <c r="L111" s="194"/>
      <c r="M111" s="195" t="s">
        <v>3</v>
      </c>
      <c r="N111" s="196" t="s">
        <v>46</v>
      </c>
      <c r="O111" s="53"/>
      <c r="P111" s="147">
        <f>O111*H111</f>
        <v>0</v>
      </c>
      <c r="Q111" s="147">
        <v>3.5400000000000002E-3</v>
      </c>
      <c r="R111" s="147">
        <f>Q111*H111</f>
        <v>2.1240000000000002E-2</v>
      </c>
      <c r="S111" s="147">
        <v>0</v>
      </c>
      <c r="T111" s="14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9" t="s">
        <v>172</v>
      </c>
      <c r="AT111" s="149" t="s">
        <v>258</v>
      </c>
      <c r="AU111" s="149" t="s">
        <v>84</v>
      </c>
      <c r="AY111" s="17" t="s">
        <v>120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7" t="s">
        <v>22</v>
      </c>
      <c r="BK111" s="150">
        <f>ROUND(I111*H111,2)</f>
        <v>0</v>
      </c>
      <c r="BL111" s="17" t="s">
        <v>148</v>
      </c>
      <c r="BM111" s="149" t="s">
        <v>543</v>
      </c>
    </row>
    <row r="112" spans="1:65" s="2" customFormat="1" ht="11.25">
      <c r="A112" s="32"/>
      <c r="B112" s="33"/>
      <c r="C112" s="32"/>
      <c r="D112" s="151" t="s">
        <v>130</v>
      </c>
      <c r="E112" s="32"/>
      <c r="F112" s="152" t="s">
        <v>542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130</v>
      </c>
      <c r="AU112" s="17" t="s">
        <v>84</v>
      </c>
    </row>
    <row r="113" spans="1:65" s="13" customFormat="1" ht="11.25">
      <c r="B113" s="164"/>
      <c r="D113" s="151" t="s">
        <v>211</v>
      </c>
      <c r="E113" s="165" t="s">
        <v>3</v>
      </c>
      <c r="F113" s="166" t="s">
        <v>539</v>
      </c>
      <c r="H113" s="167">
        <v>6</v>
      </c>
      <c r="I113" s="168"/>
      <c r="L113" s="164"/>
      <c r="M113" s="169"/>
      <c r="N113" s="170"/>
      <c r="O113" s="170"/>
      <c r="P113" s="170"/>
      <c r="Q113" s="170"/>
      <c r="R113" s="170"/>
      <c r="S113" s="170"/>
      <c r="T113" s="171"/>
      <c r="AT113" s="165" t="s">
        <v>211</v>
      </c>
      <c r="AU113" s="165" t="s">
        <v>84</v>
      </c>
      <c r="AV113" s="13" t="s">
        <v>84</v>
      </c>
      <c r="AW113" s="13" t="s">
        <v>37</v>
      </c>
      <c r="AX113" s="13" t="s">
        <v>22</v>
      </c>
      <c r="AY113" s="165" t="s">
        <v>120</v>
      </c>
    </row>
    <row r="114" spans="1:65" s="14" customFormat="1" ht="11.25">
      <c r="B114" s="172"/>
      <c r="D114" s="151" t="s">
        <v>211</v>
      </c>
      <c r="E114" s="173" t="s">
        <v>3</v>
      </c>
      <c r="F114" s="174" t="s">
        <v>540</v>
      </c>
      <c r="H114" s="173" t="s">
        <v>3</v>
      </c>
      <c r="I114" s="175"/>
      <c r="L114" s="172"/>
      <c r="M114" s="176"/>
      <c r="N114" s="177"/>
      <c r="O114" s="177"/>
      <c r="P114" s="177"/>
      <c r="Q114" s="177"/>
      <c r="R114" s="177"/>
      <c r="S114" s="177"/>
      <c r="T114" s="178"/>
      <c r="AT114" s="173" t="s">
        <v>211</v>
      </c>
      <c r="AU114" s="173" t="s">
        <v>84</v>
      </c>
      <c r="AV114" s="14" t="s">
        <v>22</v>
      </c>
      <c r="AW114" s="14" t="s">
        <v>37</v>
      </c>
      <c r="AX114" s="14" t="s">
        <v>75</v>
      </c>
      <c r="AY114" s="173" t="s">
        <v>120</v>
      </c>
    </row>
    <row r="115" spans="1:65" s="2" customFormat="1" ht="16.5" customHeight="1">
      <c r="A115" s="32"/>
      <c r="B115" s="137"/>
      <c r="C115" s="187" t="s">
        <v>172</v>
      </c>
      <c r="D115" s="187" t="s">
        <v>258</v>
      </c>
      <c r="E115" s="188" t="s">
        <v>544</v>
      </c>
      <c r="F115" s="189" t="s">
        <v>545</v>
      </c>
      <c r="G115" s="190" t="s">
        <v>215</v>
      </c>
      <c r="H115" s="191">
        <v>6</v>
      </c>
      <c r="I115" s="192"/>
      <c r="J115" s="193">
        <f>ROUND(I115*H115,2)</f>
        <v>0</v>
      </c>
      <c r="K115" s="189" t="s">
        <v>3</v>
      </c>
      <c r="L115" s="194"/>
      <c r="M115" s="195" t="s">
        <v>3</v>
      </c>
      <c r="N115" s="196" t="s">
        <v>46</v>
      </c>
      <c r="O115" s="53"/>
      <c r="P115" s="147">
        <f>O115*H115</f>
        <v>0</v>
      </c>
      <c r="Q115" s="147">
        <v>3.5400000000000002E-3</v>
      </c>
      <c r="R115" s="147">
        <f>Q115*H115</f>
        <v>2.1240000000000002E-2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172</v>
      </c>
      <c r="AT115" s="149" t="s">
        <v>258</v>
      </c>
      <c r="AU115" s="149" t="s">
        <v>84</v>
      </c>
      <c r="AY115" s="17" t="s">
        <v>120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148</v>
      </c>
      <c r="BM115" s="149" t="s">
        <v>546</v>
      </c>
    </row>
    <row r="116" spans="1:65" s="2" customFormat="1" ht="11.25">
      <c r="A116" s="32"/>
      <c r="B116" s="33"/>
      <c r="C116" s="32"/>
      <c r="D116" s="151" t="s">
        <v>130</v>
      </c>
      <c r="E116" s="32"/>
      <c r="F116" s="152" t="s">
        <v>547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130</v>
      </c>
      <c r="AU116" s="17" t="s">
        <v>84</v>
      </c>
    </row>
    <row r="117" spans="1:65" s="13" customFormat="1" ht="11.25">
      <c r="B117" s="164"/>
      <c r="D117" s="151" t="s">
        <v>211</v>
      </c>
      <c r="E117" s="165" t="s">
        <v>3</v>
      </c>
      <c r="F117" s="166" t="s">
        <v>539</v>
      </c>
      <c r="H117" s="167">
        <v>6</v>
      </c>
      <c r="I117" s="168"/>
      <c r="L117" s="164"/>
      <c r="M117" s="169"/>
      <c r="N117" s="170"/>
      <c r="O117" s="170"/>
      <c r="P117" s="170"/>
      <c r="Q117" s="170"/>
      <c r="R117" s="170"/>
      <c r="S117" s="170"/>
      <c r="T117" s="171"/>
      <c r="AT117" s="165" t="s">
        <v>211</v>
      </c>
      <c r="AU117" s="165" t="s">
        <v>84</v>
      </c>
      <c r="AV117" s="13" t="s">
        <v>84</v>
      </c>
      <c r="AW117" s="13" t="s">
        <v>37</v>
      </c>
      <c r="AX117" s="13" t="s">
        <v>22</v>
      </c>
      <c r="AY117" s="165" t="s">
        <v>120</v>
      </c>
    </row>
    <row r="118" spans="1:65" s="14" customFormat="1" ht="11.25">
      <c r="B118" s="172"/>
      <c r="D118" s="151" t="s">
        <v>211</v>
      </c>
      <c r="E118" s="173" t="s">
        <v>3</v>
      </c>
      <c r="F118" s="174" t="s">
        <v>540</v>
      </c>
      <c r="H118" s="173" t="s">
        <v>3</v>
      </c>
      <c r="I118" s="175"/>
      <c r="L118" s="172"/>
      <c r="M118" s="176"/>
      <c r="N118" s="177"/>
      <c r="O118" s="177"/>
      <c r="P118" s="177"/>
      <c r="Q118" s="177"/>
      <c r="R118" s="177"/>
      <c r="S118" s="177"/>
      <c r="T118" s="178"/>
      <c r="AT118" s="173" t="s">
        <v>211</v>
      </c>
      <c r="AU118" s="173" t="s">
        <v>84</v>
      </c>
      <c r="AV118" s="14" t="s">
        <v>22</v>
      </c>
      <c r="AW118" s="14" t="s">
        <v>37</v>
      </c>
      <c r="AX118" s="14" t="s">
        <v>75</v>
      </c>
      <c r="AY118" s="173" t="s">
        <v>120</v>
      </c>
    </row>
    <row r="119" spans="1:65" s="2" customFormat="1" ht="16.5" customHeight="1">
      <c r="A119" s="32"/>
      <c r="B119" s="137"/>
      <c r="C119" s="138" t="s">
        <v>180</v>
      </c>
      <c r="D119" s="138" t="s">
        <v>123</v>
      </c>
      <c r="E119" s="139" t="s">
        <v>548</v>
      </c>
      <c r="F119" s="140" t="s">
        <v>549</v>
      </c>
      <c r="G119" s="141" t="s">
        <v>215</v>
      </c>
      <c r="H119" s="142">
        <v>2</v>
      </c>
      <c r="I119" s="143"/>
      <c r="J119" s="144">
        <f>ROUND(I119*H119,2)</f>
        <v>0</v>
      </c>
      <c r="K119" s="140" t="s">
        <v>184</v>
      </c>
      <c r="L119" s="33"/>
      <c r="M119" s="145" t="s">
        <v>3</v>
      </c>
      <c r="N119" s="146" t="s">
        <v>46</v>
      </c>
      <c r="O119" s="53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49" t="s">
        <v>148</v>
      </c>
      <c r="AT119" s="149" t="s">
        <v>123</v>
      </c>
      <c r="AU119" s="149" t="s">
        <v>84</v>
      </c>
      <c r="AY119" s="17" t="s">
        <v>120</v>
      </c>
      <c r="BE119" s="150">
        <f>IF(N119="základní",J119,0)</f>
        <v>0</v>
      </c>
      <c r="BF119" s="150">
        <f>IF(N119="snížená",J119,0)</f>
        <v>0</v>
      </c>
      <c r="BG119" s="150">
        <f>IF(N119="zákl. přenesená",J119,0)</f>
        <v>0</v>
      </c>
      <c r="BH119" s="150">
        <f>IF(N119="sníž. přenesená",J119,0)</f>
        <v>0</v>
      </c>
      <c r="BI119" s="150">
        <f>IF(N119="nulová",J119,0)</f>
        <v>0</v>
      </c>
      <c r="BJ119" s="17" t="s">
        <v>22</v>
      </c>
      <c r="BK119" s="150">
        <f>ROUND(I119*H119,2)</f>
        <v>0</v>
      </c>
      <c r="BL119" s="17" t="s">
        <v>148</v>
      </c>
      <c r="BM119" s="149" t="s">
        <v>550</v>
      </c>
    </row>
    <row r="120" spans="1:65" s="2" customFormat="1" ht="11.25">
      <c r="A120" s="32"/>
      <c r="B120" s="33"/>
      <c r="C120" s="32"/>
      <c r="D120" s="151" t="s">
        <v>130</v>
      </c>
      <c r="E120" s="32"/>
      <c r="F120" s="152" t="s">
        <v>551</v>
      </c>
      <c r="G120" s="32"/>
      <c r="H120" s="32"/>
      <c r="I120" s="153"/>
      <c r="J120" s="32"/>
      <c r="K120" s="32"/>
      <c r="L120" s="33"/>
      <c r="M120" s="154"/>
      <c r="N120" s="155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130</v>
      </c>
      <c r="AU120" s="17" t="s">
        <v>84</v>
      </c>
    </row>
    <row r="121" spans="1:65" s="2" customFormat="1" ht="11.25">
      <c r="A121" s="32"/>
      <c r="B121" s="33"/>
      <c r="C121" s="32"/>
      <c r="D121" s="156" t="s">
        <v>131</v>
      </c>
      <c r="E121" s="32"/>
      <c r="F121" s="157" t="s">
        <v>552</v>
      </c>
      <c r="G121" s="32"/>
      <c r="H121" s="32"/>
      <c r="I121" s="153"/>
      <c r="J121" s="32"/>
      <c r="K121" s="32"/>
      <c r="L121" s="33"/>
      <c r="M121" s="154"/>
      <c r="N121" s="155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131</v>
      </c>
      <c r="AU121" s="17" t="s">
        <v>84</v>
      </c>
    </row>
    <row r="122" spans="1:65" s="13" customFormat="1" ht="11.25">
      <c r="B122" s="164"/>
      <c r="D122" s="151" t="s">
        <v>211</v>
      </c>
      <c r="E122" s="165" t="s">
        <v>3</v>
      </c>
      <c r="F122" s="166" t="s">
        <v>84</v>
      </c>
      <c r="H122" s="167">
        <v>2</v>
      </c>
      <c r="I122" s="168"/>
      <c r="L122" s="164"/>
      <c r="M122" s="169"/>
      <c r="N122" s="170"/>
      <c r="O122" s="170"/>
      <c r="P122" s="170"/>
      <c r="Q122" s="170"/>
      <c r="R122" s="170"/>
      <c r="S122" s="170"/>
      <c r="T122" s="171"/>
      <c r="AT122" s="165" t="s">
        <v>211</v>
      </c>
      <c r="AU122" s="165" t="s">
        <v>84</v>
      </c>
      <c r="AV122" s="13" t="s">
        <v>84</v>
      </c>
      <c r="AW122" s="13" t="s">
        <v>37</v>
      </c>
      <c r="AX122" s="13" t="s">
        <v>22</v>
      </c>
      <c r="AY122" s="165" t="s">
        <v>120</v>
      </c>
    </row>
    <row r="123" spans="1:65" s="2" customFormat="1" ht="16.5" customHeight="1">
      <c r="A123" s="32"/>
      <c r="B123" s="137"/>
      <c r="C123" s="138" t="s">
        <v>27</v>
      </c>
      <c r="D123" s="138" t="s">
        <v>123</v>
      </c>
      <c r="E123" s="139" t="s">
        <v>553</v>
      </c>
      <c r="F123" s="140" t="s">
        <v>554</v>
      </c>
      <c r="G123" s="141" t="s">
        <v>215</v>
      </c>
      <c r="H123" s="142">
        <v>2</v>
      </c>
      <c r="I123" s="143"/>
      <c r="J123" s="144">
        <f>ROUND(I123*H123,2)</f>
        <v>0</v>
      </c>
      <c r="K123" s="140" t="s">
        <v>184</v>
      </c>
      <c r="L123" s="33"/>
      <c r="M123" s="145" t="s">
        <v>3</v>
      </c>
      <c r="N123" s="146" t="s">
        <v>46</v>
      </c>
      <c r="O123" s="53"/>
      <c r="P123" s="147">
        <f>O123*H123</f>
        <v>0</v>
      </c>
      <c r="Q123" s="147">
        <v>2.0799999999999998E-3</v>
      </c>
      <c r="R123" s="147">
        <f>Q123*H123</f>
        <v>4.1599999999999996E-3</v>
      </c>
      <c r="S123" s="147">
        <v>0</v>
      </c>
      <c r="T123" s="14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9" t="s">
        <v>148</v>
      </c>
      <c r="AT123" s="149" t="s">
        <v>123</v>
      </c>
      <c r="AU123" s="149" t="s">
        <v>84</v>
      </c>
      <c r="AY123" s="17" t="s">
        <v>120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22</v>
      </c>
      <c r="BK123" s="150">
        <f>ROUND(I123*H123,2)</f>
        <v>0</v>
      </c>
      <c r="BL123" s="17" t="s">
        <v>148</v>
      </c>
      <c r="BM123" s="149" t="s">
        <v>555</v>
      </c>
    </row>
    <row r="124" spans="1:65" s="2" customFormat="1" ht="11.25">
      <c r="A124" s="32"/>
      <c r="B124" s="33"/>
      <c r="C124" s="32"/>
      <c r="D124" s="151" t="s">
        <v>130</v>
      </c>
      <c r="E124" s="32"/>
      <c r="F124" s="152" t="s">
        <v>556</v>
      </c>
      <c r="G124" s="32"/>
      <c r="H124" s="32"/>
      <c r="I124" s="153"/>
      <c r="J124" s="32"/>
      <c r="K124" s="32"/>
      <c r="L124" s="33"/>
      <c r="M124" s="154"/>
      <c r="N124" s="155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130</v>
      </c>
      <c r="AU124" s="17" t="s">
        <v>84</v>
      </c>
    </row>
    <row r="125" spans="1:65" s="2" customFormat="1" ht="11.25">
      <c r="A125" s="32"/>
      <c r="B125" s="33"/>
      <c r="C125" s="32"/>
      <c r="D125" s="156" t="s">
        <v>131</v>
      </c>
      <c r="E125" s="32"/>
      <c r="F125" s="157" t="s">
        <v>557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131</v>
      </c>
      <c r="AU125" s="17" t="s">
        <v>84</v>
      </c>
    </row>
    <row r="126" spans="1:65" s="13" customFormat="1" ht="11.25">
      <c r="B126" s="164"/>
      <c r="D126" s="151" t="s">
        <v>211</v>
      </c>
      <c r="E126" s="165" t="s">
        <v>3</v>
      </c>
      <c r="F126" s="166" t="s">
        <v>84</v>
      </c>
      <c r="H126" s="167">
        <v>2</v>
      </c>
      <c r="I126" s="168"/>
      <c r="L126" s="164"/>
      <c r="M126" s="169"/>
      <c r="N126" s="170"/>
      <c r="O126" s="170"/>
      <c r="P126" s="170"/>
      <c r="Q126" s="170"/>
      <c r="R126" s="170"/>
      <c r="S126" s="170"/>
      <c r="T126" s="171"/>
      <c r="AT126" s="165" t="s">
        <v>211</v>
      </c>
      <c r="AU126" s="165" t="s">
        <v>84</v>
      </c>
      <c r="AV126" s="13" t="s">
        <v>84</v>
      </c>
      <c r="AW126" s="13" t="s">
        <v>37</v>
      </c>
      <c r="AX126" s="13" t="s">
        <v>22</v>
      </c>
      <c r="AY126" s="165" t="s">
        <v>120</v>
      </c>
    </row>
    <row r="127" spans="1:65" s="2" customFormat="1" ht="16.5" customHeight="1">
      <c r="A127" s="32"/>
      <c r="B127" s="137"/>
      <c r="C127" s="138" t="s">
        <v>273</v>
      </c>
      <c r="D127" s="138" t="s">
        <v>123</v>
      </c>
      <c r="E127" s="139" t="s">
        <v>558</v>
      </c>
      <c r="F127" s="140" t="s">
        <v>559</v>
      </c>
      <c r="G127" s="141" t="s">
        <v>189</v>
      </c>
      <c r="H127" s="142">
        <v>2</v>
      </c>
      <c r="I127" s="143"/>
      <c r="J127" s="144">
        <f>ROUND(I127*H127,2)</f>
        <v>0</v>
      </c>
      <c r="K127" s="140" t="s">
        <v>184</v>
      </c>
      <c r="L127" s="33"/>
      <c r="M127" s="145" t="s">
        <v>3</v>
      </c>
      <c r="N127" s="146" t="s">
        <v>46</v>
      </c>
      <c r="O127" s="53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49" t="s">
        <v>148</v>
      </c>
      <c r="AT127" s="149" t="s">
        <v>123</v>
      </c>
      <c r="AU127" s="149" t="s">
        <v>84</v>
      </c>
      <c r="AY127" s="17" t="s">
        <v>120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22</v>
      </c>
      <c r="BK127" s="150">
        <f>ROUND(I127*H127,2)</f>
        <v>0</v>
      </c>
      <c r="BL127" s="17" t="s">
        <v>148</v>
      </c>
      <c r="BM127" s="149" t="s">
        <v>560</v>
      </c>
    </row>
    <row r="128" spans="1:65" s="2" customFormat="1" ht="11.25">
      <c r="A128" s="32"/>
      <c r="B128" s="33"/>
      <c r="C128" s="32"/>
      <c r="D128" s="151" t="s">
        <v>130</v>
      </c>
      <c r="E128" s="32"/>
      <c r="F128" s="152" t="s">
        <v>561</v>
      </c>
      <c r="G128" s="32"/>
      <c r="H128" s="32"/>
      <c r="I128" s="153"/>
      <c r="J128" s="32"/>
      <c r="K128" s="32"/>
      <c r="L128" s="33"/>
      <c r="M128" s="154"/>
      <c r="N128" s="155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130</v>
      </c>
      <c r="AU128" s="17" t="s">
        <v>84</v>
      </c>
    </row>
    <row r="129" spans="1:65" s="2" customFormat="1" ht="11.25">
      <c r="A129" s="32"/>
      <c r="B129" s="33"/>
      <c r="C129" s="32"/>
      <c r="D129" s="156" t="s">
        <v>131</v>
      </c>
      <c r="E129" s="32"/>
      <c r="F129" s="157" t="s">
        <v>562</v>
      </c>
      <c r="G129" s="32"/>
      <c r="H129" s="32"/>
      <c r="I129" s="153"/>
      <c r="J129" s="32"/>
      <c r="K129" s="32"/>
      <c r="L129" s="33"/>
      <c r="M129" s="154"/>
      <c r="N129" s="155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131</v>
      </c>
      <c r="AU129" s="17" t="s">
        <v>84</v>
      </c>
    </row>
    <row r="130" spans="1:65" s="13" customFormat="1" ht="11.25">
      <c r="B130" s="164"/>
      <c r="D130" s="151" t="s">
        <v>211</v>
      </c>
      <c r="E130" s="165" t="s">
        <v>3</v>
      </c>
      <c r="F130" s="166" t="s">
        <v>563</v>
      </c>
      <c r="H130" s="167">
        <v>2</v>
      </c>
      <c r="I130" s="168"/>
      <c r="L130" s="164"/>
      <c r="M130" s="169"/>
      <c r="N130" s="170"/>
      <c r="O130" s="170"/>
      <c r="P130" s="170"/>
      <c r="Q130" s="170"/>
      <c r="R130" s="170"/>
      <c r="S130" s="170"/>
      <c r="T130" s="171"/>
      <c r="AT130" s="165" t="s">
        <v>211</v>
      </c>
      <c r="AU130" s="165" t="s">
        <v>84</v>
      </c>
      <c r="AV130" s="13" t="s">
        <v>84</v>
      </c>
      <c r="AW130" s="13" t="s">
        <v>37</v>
      </c>
      <c r="AX130" s="13" t="s">
        <v>22</v>
      </c>
      <c r="AY130" s="165" t="s">
        <v>120</v>
      </c>
    </row>
    <row r="131" spans="1:65" s="2" customFormat="1" ht="16.5" customHeight="1">
      <c r="A131" s="32"/>
      <c r="B131" s="137"/>
      <c r="C131" s="187" t="s">
        <v>281</v>
      </c>
      <c r="D131" s="187" t="s">
        <v>258</v>
      </c>
      <c r="E131" s="188" t="s">
        <v>564</v>
      </c>
      <c r="F131" s="189" t="s">
        <v>565</v>
      </c>
      <c r="G131" s="190" t="s">
        <v>193</v>
      </c>
      <c r="H131" s="191">
        <v>0.3</v>
      </c>
      <c r="I131" s="192"/>
      <c r="J131" s="193">
        <f>ROUND(I131*H131,2)</f>
        <v>0</v>
      </c>
      <c r="K131" s="189" t="s">
        <v>184</v>
      </c>
      <c r="L131" s="194"/>
      <c r="M131" s="195" t="s">
        <v>3</v>
      </c>
      <c r="N131" s="196" t="s">
        <v>46</v>
      </c>
      <c r="O131" s="53"/>
      <c r="P131" s="147">
        <f>O131*H131</f>
        <v>0</v>
      </c>
      <c r="Q131" s="147">
        <v>0.2</v>
      </c>
      <c r="R131" s="147">
        <f>Q131*H131</f>
        <v>0.06</v>
      </c>
      <c r="S131" s="147">
        <v>0</v>
      </c>
      <c r="T131" s="148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9" t="s">
        <v>172</v>
      </c>
      <c r="AT131" s="149" t="s">
        <v>258</v>
      </c>
      <c r="AU131" s="149" t="s">
        <v>84</v>
      </c>
      <c r="AY131" s="17" t="s">
        <v>120</v>
      </c>
      <c r="BE131" s="150">
        <f>IF(N131="základní",J131,0)</f>
        <v>0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7" t="s">
        <v>22</v>
      </c>
      <c r="BK131" s="150">
        <f>ROUND(I131*H131,2)</f>
        <v>0</v>
      </c>
      <c r="BL131" s="17" t="s">
        <v>148</v>
      </c>
      <c r="BM131" s="149" t="s">
        <v>566</v>
      </c>
    </row>
    <row r="132" spans="1:65" s="2" customFormat="1" ht="11.25">
      <c r="A132" s="32"/>
      <c r="B132" s="33"/>
      <c r="C132" s="32"/>
      <c r="D132" s="151" t="s">
        <v>130</v>
      </c>
      <c r="E132" s="32"/>
      <c r="F132" s="152" t="s">
        <v>565</v>
      </c>
      <c r="G132" s="32"/>
      <c r="H132" s="32"/>
      <c r="I132" s="153"/>
      <c r="J132" s="32"/>
      <c r="K132" s="32"/>
      <c r="L132" s="33"/>
      <c r="M132" s="154"/>
      <c r="N132" s="155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130</v>
      </c>
      <c r="AU132" s="17" t="s">
        <v>84</v>
      </c>
    </row>
    <row r="133" spans="1:65" s="2" customFormat="1" ht="11.25">
      <c r="A133" s="32"/>
      <c r="B133" s="33"/>
      <c r="C133" s="32"/>
      <c r="D133" s="156" t="s">
        <v>131</v>
      </c>
      <c r="E133" s="32"/>
      <c r="F133" s="157" t="s">
        <v>567</v>
      </c>
      <c r="G133" s="32"/>
      <c r="H133" s="32"/>
      <c r="I133" s="153"/>
      <c r="J133" s="32"/>
      <c r="K133" s="32"/>
      <c r="L133" s="33"/>
      <c r="M133" s="154"/>
      <c r="N133" s="155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131</v>
      </c>
      <c r="AU133" s="17" t="s">
        <v>84</v>
      </c>
    </row>
    <row r="134" spans="1:65" s="13" customFormat="1" ht="11.25">
      <c r="B134" s="164"/>
      <c r="D134" s="151" t="s">
        <v>211</v>
      </c>
      <c r="E134" s="165" t="s">
        <v>3</v>
      </c>
      <c r="F134" s="166" t="s">
        <v>568</v>
      </c>
      <c r="H134" s="167">
        <v>0.3</v>
      </c>
      <c r="I134" s="168"/>
      <c r="L134" s="164"/>
      <c r="M134" s="169"/>
      <c r="N134" s="170"/>
      <c r="O134" s="170"/>
      <c r="P134" s="170"/>
      <c r="Q134" s="170"/>
      <c r="R134" s="170"/>
      <c r="S134" s="170"/>
      <c r="T134" s="171"/>
      <c r="AT134" s="165" t="s">
        <v>211</v>
      </c>
      <c r="AU134" s="165" t="s">
        <v>84</v>
      </c>
      <c r="AV134" s="13" t="s">
        <v>84</v>
      </c>
      <c r="AW134" s="13" t="s">
        <v>37</v>
      </c>
      <c r="AX134" s="13" t="s">
        <v>22</v>
      </c>
      <c r="AY134" s="165" t="s">
        <v>120</v>
      </c>
    </row>
    <row r="135" spans="1:65" s="14" customFormat="1" ht="11.25">
      <c r="B135" s="172"/>
      <c r="D135" s="151" t="s">
        <v>211</v>
      </c>
      <c r="E135" s="173" t="s">
        <v>3</v>
      </c>
      <c r="F135" s="174" t="s">
        <v>569</v>
      </c>
      <c r="H135" s="173" t="s">
        <v>3</v>
      </c>
      <c r="I135" s="175"/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211</v>
      </c>
      <c r="AU135" s="173" t="s">
        <v>84</v>
      </c>
      <c r="AV135" s="14" t="s">
        <v>22</v>
      </c>
      <c r="AW135" s="14" t="s">
        <v>37</v>
      </c>
      <c r="AX135" s="14" t="s">
        <v>75</v>
      </c>
      <c r="AY135" s="173" t="s">
        <v>120</v>
      </c>
    </row>
    <row r="136" spans="1:65" s="2" customFormat="1" ht="16.5" customHeight="1">
      <c r="A136" s="32"/>
      <c r="B136" s="137"/>
      <c r="C136" s="138" t="s">
        <v>287</v>
      </c>
      <c r="D136" s="138" t="s">
        <v>123</v>
      </c>
      <c r="E136" s="139" t="s">
        <v>570</v>
      </c>
      <c r="F136" s="140" t="s">
        <v>571</v>
      </c>
      <c r="G136" s="141" t="s">
        <v>193</v>
      </c>
      <c r="H136" s="142">
        <v>0.08</v>
      </c>
      <c r="I136" s="143"/>
      <c r="J136" s="144">
        <f>ROUND(I136*H136,2)</f>
        <v>0</v>
      </c>
      <c r="K136" s="140" t="s">
        <v>184</v>
      </c>
      <c r="L136" s="33"/>
      <c r="M136" s="145" t="s">
        <v>3</v>
      </c>
      <c r="N136" s="146" t="s">
        <v>46</v>
      </c>
      <c r="O136" s="53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49" t="s">
        <v>148</v>
      </c>
      <c r="AT136" s="149" t="s">
        <v>123</v>
      </c>
      <c r="AU136" s="149" t="s">
        <v>84</v>
      </c>
      <c r="AY136" s="17" t="s">
        <v>120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22</v>
      </c>
      <c r="BK136" s="150">
        <f>ROUND(I136*H136,2)</f>
        <v>0</v>
      </c>
      <c r="BL136" s="17" t="s">
        <v>148</v>
      </c>
      <c r="BM136" s="149" t="s">
        <v>572</v>
      </c>
    </row>
    <row r="137" spans="1:65" s="2" customFormat="1" ht="11.25">
      <c r="A137" s="32"/>
      <c r="B137" s="33"/>
      <c r="C137" s="32"/>
      <c r="D137" s="151" t="s">
        <v>130</v>
      </c>
      <c r="E137" s="32"/>
      <c r="F137" s="152" t="s">
        <v>573</v>
      </c>
      <c r="G137" s="32"/>
      <c r="H137" s="32"/>
      <c r="I137" s="153"/>
      <c r="J137" s="32"/>
      <c r="K137" s="32"/>
      <c r="L137" s="33"/>
      <c r="M137" s="154"/>
      <c r="N137" s="155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130</v>
      </c>
      <c r="AU137" s="17" t="s">
        <v>84</v>
      </c>
    </row>
    <row r="138" spans="1:65" s="2" customFormat="1" ht="11.25">
      <c r="A138" s="32"/>
      <c r="B138" s="33"/>
      <c r="C138" s="32"/>
      <c r="D138" s="156" t="s">
        <v>131</v>
      </c>
      <c r="E138" s="32"/>
      <c r="F138" s="157" t="s">
        <v>574</v>
      </c>
      <c r="G138" s="32"/>
      <c r="H138" s="32"/>
      <c r="I138" s="153"/>
      <c r="J138" s="32"/>
      <c r="K138" s="32"/>
      <c r="L138" s="33"/>
      <c r="M138" s="154"/>
      <c r="N138" s="155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131</v>
      </c>
      <c r="AU138" s="17" t="s">
        <v>84</v>
      </c>
    </row>
    <row r="139" spans="1:65" s="13" customFormat="1" ht="11.25">
      <c r="B139" s="164"/>
      <c r="D139" s="151" t="s">
        <v>211</v>
      </c>
      <c r="E139" s="165" t="s">
        <v>3</v>
      </c>
      <c r="F139" s="166" t="s">
        <v>575</v>
      </c>
      <c r="H139" s="167">
        <v>0.08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211</v>
      </c>
      <c r="AU139" s="165" t="s">
        <v>84</v>
      </c>
      <c r="AV139" s="13" t="s">
        <v>84</v>
      </c>
      <c r="AW139" s="13" t="s">
        <v>37</v>
      </c>
      <c r="AX139" s="13" t="s">
        <v>22</v>
      </c>
      <c r="AY139" s="165" t="s">
        <v>120</v>
      </c>
    </row>
    <row r="140" spans="1:65" s="14" customFormat="1" ht="11.25">
      <c r="B140" s="172"/>
      <c r="D140" s="151" t="s">
        <v>211</v>
      </c>
      <c r="E140" s="173" t="s">
        <v>3</v>
      </c>
      <c r="F140" s="174" t="s">
        <v>576</v>
      </c>
      <c r="H140" s="173" t="s">
        <v>3</v>
      </c>
      <c r="I140" s="175"/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211</v>
      </c>
      <c r="AU140" s="173" t="s">
        <v>84</v>
      </c>
      <c r="AV140" s="14" t="s">
        <v>22</v>
      </c>
      <c r="AW140" s="14" t="s">
        <v>37</v>
      </c>
      <c r="AX140" s="14" t="s">
        <v>75</v>
      </c>
      <c r="AY140" s="173" t="s">
        <v>120</v>
      </c>
    </row>
    <row r="141" spans="1:65" s="2" customFormat="1" ht="16.5" customHeight="1">
      <c r="A141" s="32"/>
      <c r="B141" s="137"/>
      <c r="C141" s="138" t="s">
        <v>293</v>
      </c>
      <c r="D141" s="138" t="s">
        <v>123</v>
      </c>
      <c r="E141" s="139" t="s">
        <v>577</v>
      </c>
      <c r="F141" s="140" t="s">
        <v>578</v>
      </c>
      <c r="G141" s="141" t="s">
        <v>193</v>
      </c>
      <c r="H141" s="142">
        <v>0.08</v>
      </c>
      <c r="I141" s="143"/>
      <c r="J141" s="144">
        <f>ROUND(I141*H141,2)</f>
        <v>0</v>
      </c>
      <c r="K141" s="140" t="s">
        <v>184</v>
      </c>
      <c r="L141" s="33"/>
      <c r="M141" s="145" t="s">
        <v>3</v>
      </c>
      <c r="N141" s="146" t="s">
        <v>46</v>
      </c>
      <c r="O141" s="53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49" t="s">
        <v>148</v>
      </c>
      <c r="AT141" s="149" t="s">
        <v>123</v>
      </c>
      <c r="AU141" s="149" t="s">
        <v>84</v>
      </c>
      <c r="AY141" s="17" t="s">
        <v>120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22</v>
      </c>
      <c r="BK141" s="150">
        <f>ROUND(I141*H141,2)</f>
        <v>0</v>
      </c>
      <c r="BL141" s="17" t="s">
        <v>148</v>
      </c>
      <c r="BM141" s="149" t="s">
        <v>579</v>
      </c>
    </row>
    <row r="142" spans="1:65" s="2" customFormat="1" ht="11.25">
      <c r="A142" s="32"/>
      <c r="B142" s="33"/>
      <c r="C142" s="32"/>
      <c r="D142" s="151" t="s">
        <v>130</v>
      </c>
      <c r="E142" s="32"/>
      <c r="F142" s="152" t="s">
        <v>580</v>
      </c>
      <c r="G142" s="32"/>
      <c r="H142" s="32"/>
      <c r="I142" s="153"/>
      <c r="J142" s="32"/>
      <c r="K142" s="32"/>
      <c r="L142" s="33"/>
      <c r="M142" s="154"/>
      <c r="N142" s="155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130</v>
      </c>
      <c r="AU142" s="17" t="s">
        <v>84</v>
      </c>
    </row>
    <row r="143" spans="1:65" s="2" customFormat="1" ht="11.25">
      <c r="A143" s="32"/>
      <c r="B143" s="33"/>
      <c r="C143" s="32"/>
      <c r="D143" s="156" t="s">
        <v>131</v>
      </c>
      <c r="E143" s="32"/>
      <c r="F143" s="157" t="s">
        <v>581</v>
      </c>
      <c r="G143" s="32"/>
      <c r="H143" s="32"/>
      <c r="I143" s="153"/>
      <c r="J143" s="32"/>
      <c r="K143" s="32"/>
      <c r="L143" s="33"/>
      <c r="M143" s="154"/>
      <c r="N143" s="155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131</v>
      </c>
      <c r="AU143" s="17" t="s">
        <v>84</v>
      </c>
    </row>
    <row r="144" spans="1:65" s="13" customFormat="1" ht="11.25">
      <c r="B144" s="164"/>
      <c r="D144" s="151" t="s">
        <v>211</v>
      </c>
      <c r="E144" s="165" t="s">
        <v>3</v>
      </c>
      <c r="F144" s="166" t="s">
        <v>582</v>
      </c>
      <c r="H144" s="167">
        <v>0.08</v>
      </c>
      <c r="I144" s="168"/>
      <c r="L144" s="164"/>
      <c r="M144" s="169"/>
      <c r="N144" s="170"/>
      <c r="O144" s="170"/>
      <c r="P144" s="170"/>
      <c r="Q144" s="170"/>
      <c r="R144" s="170"/>
      <c r="S144" s="170"/>
      <c r="T144" s="171"/>
      <c r="AT144" s="165" t="s">
        <v>211</v>
      </c>
      <c r="AU144" s="165" t="s">
        <v>84</v>
      </c>
      <c r="AV144" s="13" t="s">
        <v>84</v>
      </c>
      <c r="AW144" s="13" t="s">
        <v>37</v>
      </c>
      <c r="AX144" s="13" t="s">
        <v>22</v>
      </c>
      <c r="AY144" s="165" t="s">
        <v>120</v>
      </c>
    </row>
    <row r="145" spans="1:65" s="2" customFormat="1" ht="16.5" customHeight="1">
      <c r="A145" s="32"/>
      <c r="B145" s="137"/>
      <c r="C145" s="138" t="s">
        <v>9</v>
      </c>
      <c r="D145" s="138" t="s">
        <v>123</v>
      </c>
      <c r="E145" s="139" t="s">
        <v>583</v>
      </c>
      <c r="F145" s="140" t="s">
        <v>584</v>
      </c>
      <c r="G145" s="141" t="s">
        <v>193</v>
      </c>
      <c r="H145" s="142">
        <v>0.72</v>
      </c>
      <c r="I145" s="143"/>
      <c r="J145" s="144">
        <f>ROUND(I145*H145,2)</f>
        <v>0</v>
      </c>
      <c r="K145" s="140" t="s">
        <v>184</v>
      </c>
      <c r="L145" s="33"/>
      <c r="M145" s="145" t="s">
        <v>3</v>
      </c>
      <c r="N145" s="146" t="s">
        <v>46</v>
      </c>
      <c r="O145" s="53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49" t="s">
        <v>148</v>
      </c>
      <c r="AT145" s="149" t="s">
        <v>123</v>
      </c>
      <c r="AU145" s="149" t="s">
        <v>84</v>
      </c>
      <c r="AY145" s="17" t="s">
        <v>120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7" t="s">
        <v>22</v>
      </c>
      <c r="BK145" s="150">
        <f>ROUND(I145*H145,2)</f>
        <v>0</v>
      </c>
      <c r="BL145" s="17" t="s">
        <v>148</v>
      </c>
      <c r="BM145" s="149" t="s">
        <v>585</v>
      </c>
    </row>
    <row r="146" spans="1:65" s="2" customFormat="1" ht="11.25">
      <c r="A146" s="32"/>
      <c r="B146" s="33"/>
      <c r="C146" s="32"/>
      <c r="D146" s="151" t="s">
        <v>130</v>
      </c>
      <c r="E146" s="32"/>
      <c r="F146" s="152" t="s">
        <v>586</v>
      </c>
      <c r="G146" s="32"/>
      <c r="H146" s="32"/>
      <c r="I146" s="153"/>
      <c r="J146" s="32"/>
      <c r="K146" s="32"/>
      <c r="L146" s="33"/>
      <c r="M146" s="154"/>
      <c r="N146" s="155"/>
      <c r="O146" s="53"/>
      <c r="P146" s="53"/>
      <c r="Q146" s="53"/>
      <c r="R146" s="53"/>
      <c r="S146" s="53"/>
      <c r="T146" s="54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130</v>
      </c>
      <c r="AU146" s="17" t="s">
        <v>84</v>
      </c>
    </row>
    <row r="147" spans="1:65" s="2" customFormat="1" ht="11.25">
      <c r="A147" s="32"/>
      <c r="B147" s="33"/>
      <c r="C147" s="32"/>
      <c r="D147" s="156" t="s">
        <v>131</v>
      </c>
      <c r="E147" s="32"/>
      <c r="F147" s="157" t="s">
        <v>587</v>
      </c>
      <c r="G147" s="32"/>
      <c r="H147" s="32"/>
      <c r="I147" s="153"/>
      <c r="J147" s="32"/>
      <c r="K147" s="32"/>
      <c r="L147" s="33"/>
      <c r="M147" s="154"/>
      <c r="N147" s="155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131</v>
      </c>
      <c r="AU147" s="17" t="s">
        <v>84</v>
      </c>
    </row>
    <row r="148" spans="1:65" s="13" customFormat="1" ht="11.25">
      <c r="B148" s="164"/>
      <c r="D148" s="151" t="s">
        <v>211</v>
      </c>
      <c r="E148" s="165" t="s">
        <v>3</v>
      </c>
      <c r="F148" s="166" t="s">
        <v>588</v>
      </c>
      <c r="H148" s="167">
        <v>0.72</v>
      </c>
      <c r="I148" s="168"/>
      <c r="L148" s="164"/>
      <c r="M148" s="169"/>
      <c r="N148" s="170"/>
      <c r="O148" s="170"/>
      <c r="P148" s="170"/>
      <c r="Q148" s="170"/>
      <c r="R148" s="170"/>
      <c r="S148" s="170"/>
      <c r="T148" s="171"/>
      <c r="AT148" s="165" t="s">
        <v>211</v>
      </c>
      <c r="AU148" s="165" t="s">
        <v>84</v>
      </c>
      <c r="AV148" s="13" t="s">
        <v>84</v>
      </c>
      <c r="AW148" s="13" t="s">
        <v>37</v>
      </c>
      <c r="AX148" s="13" t="s">
        <v>22</v>
      </c>
      <c r="AY148" s="165" t="s">
        <v>120</v>
      </c>
    </row>
    <row r="149" spans="1:65" s="14" customFormat="1" ht="11.25">
      <c r="B149" s="172"/>
      <c r="D149" s="151" t="s">
        <v>211</v>
      </c>
      <c r="E149" s="173" t="s">
        <v>3</v>
      </c>
      <c r="F149" s="174" t="s">
        <v>589</v>
      </c>
      <c r="H149" s="173" t="s">
        <v>3</v>
      </c>
      <c r="I149" s="175"/>
      <c r="L149" s="172"/>
      <c r="M149" s="176"/>
      <c r="N149" s="177"/>
      <c r="O149" s="177"/>
      <c r="P149" s="177"/>
      <c r="Q149" s="177"/>
      <c r="R149" s="177"/>
      <c r="S149" s="177"/>
      <c r="T149" s="178"/>
      <c r="AT149" s="173" t="s">
        <v>211</v>
      </c>
      <c r="AU149" s="173" t="s">
        <v>84</v>
      </c>
      <c r="AV149" s="14" t="s">
        <v>22</v>
      </c>
      <c r="AW149" s="14" t="s">
        <v>37</v>
      </c>
      <c r="AX149" s="14" t="s">
        <v>75</v>
      </c>
      <c r="AY149" s="173" t="s">
        <v>120</v>
      </c>
    </row>
    <row r="150" spans="1:65" s="2" customFormat="1" ht="16.5" customHeight="1">
      <c r="A150" s="32"/>
      <c r="B150" s="137"/>
      <c r="C150" s="138" t="s">
        <v>308</v>
      </c>
      <c r="D150" s="138" t="s">
        <v>123</v>
      </c>
      <c r="E150" s="139" t="s">
        <v>590</v>
      </c>
      <c r="F150" s="140" t="s">
        <v>591</v>
      </c>
      <c r="G150" s="141" t="s">
        <v>215</v>
      </c>
      <c r="H150" s="142">
        <v>2</v>
      </c>
      <c r="I150" s="143"/>
      <c r="J150" s="144">
        <f>ROUND(I150*H150,2)</f>
        <v>0</v>
      </c>
      <c r="K150" s="140" t="s">
        <v>3</v>
      </c>
      <c r="L150" s="33"/>
      <c r="M150" s="145" t="s">
        <v>3</v>
      </c>
      <c r="N150" s="146" t="s">
        <v>46</v>
      </c>
      <c r="O150" s="53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49" t="s">
        <v>148</v>
      </c>
      <c r="AT150" s="149" t="s">
        <v>123</v>
      </c>
      <c r="AU150" s="149" t="s">
        <v>84</v>
      </c>
      <c r="AY150" s="17" t="s">
        <v>120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7" t="s">
        <v>22</v>
      </c>
      <c r="BK150" s="150">
        <f>ROUND(I150*H150,2)</f>
        <v>0</v>
      </c>
      <c r="BL150" s="17" t="s">
        <v>148</v>
      </c>
      <c r="BM150" s="149" t="s">
        <v>592</v>
      </c>
    </row>
    <row r="151" spans="1:65" s="2" customFormat="1" ht="11.25">
      <c r="A151" s="32"/>
      <c r="B151" s="33"/>
      <c r="C151" s="32"/>
      <c r="D151" s="151" t="s">
        <v>130</v>
      </c>
      <c r="E151" s="32"/>
      <c r="F151" s="152" t="s">
        <v>591</v>
      </c>
      <c r="G151" s="32"/>
      <c r="H151" s="32"/>
      <c r="I151" s="153"/>
      <c r="J151" s="32"/>
      <c r="K151" s="32"/>
      <c r="L151" s="33"/>
      <c r="M151" s="154"/>
      <c r="N151" s="155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130</v>
      </c>
      <c r="AU151" s="17" t="s">
        <v>84</v>
      </c>
    </row>
    <row r="152" spans="1:65" s="13" customFormat="1" ht="11.25">
      <c r="B152" s="164"/>
      <c r="D152" s="151" t="s">
        <v>211</v>
      </c>
      <c r="E152" s="165" t="s">
        <v>3</v>
      </c>
      <c r="F152" s="166" t="s">
        <v>84</v>
      </c>
      <c r="H152" s="167">
        <v>2</v>
      </c>
      <c r="I152" s="168"/>
      <c r="L152" s="164"/>
      <c r="M152" s="169"/>
      <c r="N152" s="170"/>
      <c r="O152" s="170"/>
      <c r="P152" s="170"/>
      <c r="Q152" s="170"/>
      <c r="R152" s="170"/>
      <c r="S152" s="170"/>
      <c r="T152" s="171"/>
      <c r="AT152" s="165" t="s">
        <v>211</v>
      </c>
      <c r="AU152" s="165" t="s">
        <v>84</v>
      </c>
      <c r="AV152" s="13" t="s">
        <v>84</v>
      </c>
      <c r="AW152" s="13" t="s">
        <v>37</v>
      </c>
      <c r="AX152" s="13" t="s">
        <v>22</v>
      </c>
      <c r="AY152" s="165" t="s">
        <v>120</v>
      </c>
    </row>
    <row r="153" spans="1:65" s="12" customFormat="1" ht="22.9" customHeight="1">
      <c r="B153" s="124"/>
      <c r="D153" s="125" t="s">
        <v>74</v>
      </c>
      <c r="E153" s="135" t="s">
        <v>593</v>
      </c>
      <c r="F153" s="135" t="s">
        <v>498</v>
      </c>
      <c r="I153" s="127"/>
      <c r="J153" s="136">
        <f>BK153</f>
        <v>0</v>
      </c>
      <c r="L153" s="124"/>
      <c r="M153" s="129"/>
      <c r="N153" s="130"/>
      <c r="O153" s="130"/>
      <c r="P153" s="131">
        <f>SUM(P154:P156)</f>
        <v>0</v>
      </c>
      <c r="Q153" s="130"/>
      <c r="R153" s="131">
        <f>SUM(R154:R156)</f>
        <v>0</v>
      </c>
      <c r="S153" s="130"/>
      <c r="T153" s="132">
        <f>SUM(T154:T156)</f>
        <v>0</v>
      </c>
      <c r="AR153" s="125" t="s">
        <v>22</v>
      </c>
      <c r="AT153" s="133" t="s">
        <v>74</v>
      </c>
      <c r="AU153" s="133" t="s">
        <v>22</v>
      </c>
      <c r="AY153" s="125" t="s">
        <v>120</v>
      </c>
      <c r="BK153" s="134">
        <f>SUM(BK154:BK156)</f>
        <v>0</v>
      </c>
    </row>
    <row r="154" spans="1:65" s="2" customFormat="1" ht="16.5" customHeight="1">
      <c r="A154" s="32"/>
      <c r="B154" s="137"/>
      <c r="C154" s="138" t="s">
        <v>315</v>
      </c>
      <c r="D154" s="138" t="s">
        <v>123</v>
      </c>
      <c r="E154" s="139" t="s">
        <v>594</v>
      </c>
      <c r="F154" s="140" t="s">
        <v>595</v>
      </c>
      <c r="G154" s="141" t="s">
        <v>261</v>
      </c>
      <c r="H154" s="142">
        <v>0.377</v>
      </c>
      <c r="I154" s="143"/>
      <c r="J154" s="144">
        <f>ROUND(I154*H154,2)</f>
        <v>0</v>
      </c>
      <c r="K154" s="140" t="s">
        <v>184</v>
      </c>
      <c r="L154" s="33"/>
      <c r="M154" s="145" t="s">
        <v>3</v>
      </c>
      <c r="N154" s="146" t="s">
        <v>46</v>
      </c>
      <c r="O154" s="53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49" t="s">
        <v>148</v>
      </c>
      <c r="AT154" s="149" t="s">
        <v>123</v>
      </c>
      <c r="AU154" s="149" t="s">
        <v>84</v>
      </c>
      <c r="AY154" s="17" t="s">
        <v>120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7" t="s">
        <v>22</v>
      </c>
      <c r="BK154" s="150">
        <f>ROUND(I154*H154,2)</f>
        <v>0</v>
      </c>
      <c r="BL154" s="17" t="s">
        <v>148</v>
      </c>
      <c r="BM154" s="149" t="s">
        <v>596</v>
      </c>
    </row>
    <row r="155" spans="1:65" s="2" customFormat="1" ht="11.25">
      <c r="A155" s="32"/>
      <c r="B155" s="33"/>
      <c r="C155" s="32"/>
      <c r="D155" s="151" t="s">
        <v>130</v>
      </c>
      <c r="E155" s="32"/>
      <c r="F155" s="152" t="s">
        <v>597</v>
      </c>
      <c r="G155" s="32"/>
      <c r="H155" s="32"/>
      <c r="I155" s="153"/>
      <c r="J155" s="32"/>
      <c r="K155" s="32"/>
      <c r="L155" s="33"/>
      <c r="M155" s="154"/>
      <c r="N155" s="155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130</v>
      </c>
      <c r="AU155" s="17" t="s">
        <v>84</v>
      </c>
    </row>
    <row r="156" spans="1:65" s="2" customFormat="1" ht="11.25">
      <c r="A156" s="32"/>
      <c r="B156" s="33"/>
      <c r="C156" s="32"/>
      <c r="D156" s="156" t="s">
        <v>131</v>
      </c>
      <c r="E156" s="32"/>
      <c r="F156" s="157" t="s">
        <v>598</v>
      </c>
      <c r="G156" s="32"/>
      <c r="H156" s="32"/>
      <c r="I156" s="153"/>
      <c r="J156" s="32"/>
      <c r="K156" s="32"/>
      <c r="L156" s="33"/>
      <c r="M156" s="159"/>
      <c r="N156" s="160"/>
      <c r="O156" s="161"/>
      <c r="P156" s="161"/>
      <c r="Q156" s="161"/>
      <c r="R156" s="161"/>
      <c r="S156" s="161"/>
      <c r="T156" s="16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131</v>
      </c>
      <c r="AU156" s="17" t="s">
        <v>84</v>
      </c>
    </row>
    <row r="157" spans="1:65" s="2" customFormat="1" ht="6.95" customHeight="1">
      <c r="A157" s="32"/>
      <c r="B157" s="42"/>
      <c r="C157" s="43"/>
      <c r="D157" s="43"/>
      <c r="E157" s="43"/>
      <c r="F157" s="43"/>
      <c r="G157" s="43"/>
      <c r="H157" s="43"/>
      <c r="I157" s="43"/>
      <c r="J157" s="43"/>
      <c r="K157" s="43"/>
      <c r="L157" s="33"/>
      <c r="M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</row>
  </sheetData>
  <autoFilter ref="C81:K15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6" r:id="rId3"/>
    <hyperlink ref="F100" r:id="rId4"/>
    <hyperlink ref="F104" r:id="rId5"/>
    <hyperlink ref="F108" r:id="rId6"/>
    <hyperlink ref="F121" r:id="rId7"/>
    <hyperlink ref="F125" r:id="rId8"/>
    <hyperlink ref="F129" r:id="rId9"/>
    <hyperlink ref="F133" r:id="rId10"/>
    <hyperlink ref="F138" r:id="rId11"/>
    <hyperlink ref="F143" r:id="rId12"/>
    <hyperlink ref="F147" r:id="rId13"/>
    <hyperlink ref="F156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803-21-2-0 - Vedlejší a o...</vt:lpstr>
      <vt:lpstr>803-21-2-1 - SO101 Polní ...</vt:lpstr>
      <vt:lpstr>803-21-2-2 - SO 101 Dopro...</vt:lpstr>
      <vt:lpstr>'803-21-2-0 - Vedlejší a o...'!Názvy_tisku</vt:lpstr>
      <vt:lpstr>'803-21-2-1 - SO101 Polní ...'!Názvy_tisku</vt:lpstr>
      <vt:lpstr>'803-21-2-2 - SO 101 Dopro...'!Názvy_tisku</vt:lpstr>
      <vt:lpstr>'Rekapitulace stavby'!Názvy_tisku</vt:lpstr>
      <vt:lpstr>'803-21-2-0 - Vedlejší a o...'!Oblast_tisku</vt:lpstr>
      <vt:lpstr>'803-21-2-1 - SO101 Polní ...'!Oblast_tisku</vt:lpstr>
      <vt:lpstr>'803-21-2-2 - SO 101 Dopro...'!Oblast_tisku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pavel.ibl</cp:lastModifiedBy>
  <dcterms:created xsi:type="dcterms:W3CDTF">2021-08-10T11:01:22Z</dcterms:created>
  <dcterms:modified xsi:type="dcterms:W3CDTF">2021-08-10T11:03:11Z</dcterms:modified>
</cp:coreProperties>
</file>