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install\SPU\Údržby 2022\Údržba HOZ Vrábče\"/>
    </mc:Choice>
  </mc:AlternateContent>
  <bookViews>
    <workbookView xWindow="0" yWindow="0" windowWidth="0" windowHeight="0"/>
  </bookViews>
  <sheets>
    <sheet name="Rekapitulace stavby" sheetId="1" r:id="rId1"/>
    <sheet name="2022-203_457 - Údržba HOZ...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'2022-203_457 - Údržba HOZ...'!$C$74:$K$128</definedName>
    <definedName name="_xlnm.Print_Area" localSheetId="1">'2022-203_457 - Údržba HOZ...'!$C$4:$J$37,'2022-203_457 - Údržba HOZ...'!$C$43:$J$58,'2022-203_457 - Údržba HOZ...'!$C$64:$K$128</definedName>
    <definedName name="_xlnm.Print_Titles" localSheetId="1">'2022-203_457 - Údržba HOZ...'!$74:$74</definedName>
    <definedName name="_xlnm.Print_Area" localSheetId="2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2" l="1" r="J35"/>
  <c r="J34"/>
  <c i="1" r="AY55"/>
  <c i="2" r="J33"/>
  <c i="1" r="AX55"/>
  <c i="2" r="BI125"/>
  <c r="BH125"/>
  <c r="BG125"/>
  <c r="BF125"/>
  <c r="T125"/>
  <c r="R125"/>
  <c r="P125"/>
  <c r="BI121"/>
  <c r="BH121"/>
  <c r="BG121"/>
  <c r="BF121"/>
  <c r="T121"/>
  <c r="R121"/>
  <c r="P121"/>
  <c r="BI117"/>
  <c r="BH117"/>
  <c r="BG117"/>
  <c r="BF117"/>
  <c r="T117"/>
  <c r="R117"/>
  <c r="P117"/>
  <c r="BI111"/>
  <c r="BH111"/>
  <c r="BG111"/>
  <c r="BF111"/>
  <c r="T111"/>
  <c r="R111"/>
  <c r="P111"/>
  <c r="BI105"/>
  <c r="BH105"/>
  <c r="BG105"/>
  <c r="BF105"/>
  <c r="T105"/>
  <c r="R105"/>
  <c r="P105"/>
  <c r="BI99"/>
  <c r="BH99"/>
  <c r="BG99"/>
  <c r="BF99"/>
  <c r="T99"/>
  <c r="R99"/>
  <c r="P99"/>
  <c r="BI95"/>
  <c r="BH95"/>
  <c r="BG95"/>
  <c r="BF95"/>
  <c r="T95"/>
  <c r="R95"/>
  <c r="P95"/>
  <c r="BI91"/>
  <c r="BH91"/>
  <c r="BG91"/>
  <c r="BF91"/>
  <c r="T91"/>
  <c r="R91"/>
  <c r="P91"/>
  <c r="BI87"/>
  <c r="BH87"/>
  <c r="BG87"/>
  <c r="BF87"/>
  <c r="T87"/>
  <c r="R87"/>
  <c r="P87"/>
  <c r="BI82"/>
  <c r="BH82"/>
  <c r="BG82"/>
  <c r="BF82"/>
  <c r="T82"/>
  <c r="R82"/>
  <c r="P82"/>
  <c r="BI78"/>
  <c r="BH78"/>
  <c r="BG78"/>
  <c r="BF78"/>
  <c r="T78"/>
  <c r="R78"/>
  <c r="P78"/>
  <c r="J72"/>
  <c r="J71"/>
  <c r="F69"/>
  <c r="E67"/>
  <c r="J51"/>
  <c r="J50"/>
  <c r="F48"/>
  <c r="E46"/>
  <c r="J16"/>
  <c r="E16"/>
  <c r="F72"/>
  <c r="J15"/>
  <c r="J13"/>
  <c r="E13"/>
  <c r="F50"/>
  <c r="J12"/>
  <c r="J10"/>
  <c r="J69"/>
  <c i="1" r="L50"/>
  <c r="AM50"/>
  <c r="AM49"/>
  <c r="L49"/>
  <c r="AM47"/>
  <c r="L47"/>
  <c r="L45"/>
  <c r="L44"/>
  <c i="2" r="J95"/>
  <c r="J78"/>
  <c r="J87"/>
  <c r="BK125"/>
  <c r="BK111"/>
  <c r="BK91"/>
  <c r="BK87"/>
  <c r="F34"/>
  <c r="J121"/>
  <c r="BK82"/>
  <c r="BK78"/>
  <c r="BK95"/>
  <c i="1" r="AS54"/>
  <c i="2" r="J105"/>
  <c r="J111"/>
  <c r="J117"/>
  <c r="J99"/>
  <c r="BK117"/>
  <c r="F35"/>
  <c r="J32"/>
  <c r="J82"/>
  <c r="BK105"/>
  <c r="F32"/>
  <c r="BK99"/>
  <c r="BK121"/>
  <c r="J125"/>
  <c r="J91"/>
  <c r="F33"/>
  <c l="1" r="P77"/>
  <c r="P76"/>
  <c r="P75"/>
  <c i="1" r="AU55"/>
  <c i="2" r="BK77"/>
  <c r="J77"/>
  <c r="J57"/>
  <c r="R77"/>
  <c r="R76"/>
  <c r="R75"/>
  <c r="T77"/>
  <c r="T76"/>
  <c r="T75"/>
  <c r="BE125"/>
  <c r="J48"/>
  <c r="F51"/>
  <c r="F71"/>
  <c r="BE78"/>
  <c r="BE82"/>
  <c r="BE87"/>
  <c r="BE91"/>
  <c r="BE105"/>
  <c r="BE111"/>
  <c r="BE117"/>
  <c r="BE121"/>
  <c i="1" r="BC55"/>
  <c r="BB55"/>
  <c i="2" r="BE95"/>
  <c r="BE99"/>
  <c i="1" r="BA55"/>
  <c r="AW55"/>
  <c r="BD55"/>
  <c r="AU54"/>
  <c r="BC54"/>
  <c r="AY54"/>
  <c r="BD54"/>
  <c r="W33"/>
  <c r="BB54"/>
  <c r="AX54"/>
  <c r="BA54"/>
  <c r="W30"/>
  <c i="2" l="1" r="BK76"/>
  <c r="BK75"/>
  <c r="J75"/>
  <c i="1" r="W32"/>
  <c i="2" r="J31"/>
  <c i="1" r="AV55"/>
  <c r="AT55"/>
  <c i="2" r="J28"/>
  <c i="1" r="AG55"/>
  <c r="AG54"/>
  <c i="2" r="F31"/>
  <c i="1" r="AZ55"/>
  <c r="AZ54"/>
  <c r="AV54"/>
  <c r="AK29"/>
  <c r="AW54"/>
  <c r="AK30"/>
  <c r="W31"/>
  <c i="2" l="1" r="J76"/>
  <c r="J56"/>
  <c r="J55"/>
  <c r="J37"/>
  <c i="1" r="AN55"/>
  <c r="W29"/>
  <c r="AT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<sst xmlns="http://schemas.openxmlformats.org/spreadsheetml/2006/main">
  <si>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</si>
  <si>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</si>
  <si>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</si>
  <si>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</si>
  <si>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</si>
  <si>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{76572dbf-0a06-48a1-bd20-f1670d6d3ef1}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</si>
  <si>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</si>
  <si>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</si>
  <si>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</si>
  <si>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</si>
  <si>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</si>
  <si>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</si>
  <si>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</si>
  <si>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</si>
  <si>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2022-203_457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</si>
  <si>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</si>
  <si>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</si>
  <si>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Vrábče</t>
  </si>
  <si>
    <t>KSO:</t>
  </si>
  <si>
    <t/>
  </si>
  <si>
    <t>CC-CZ:</t>
  </si>
  <si>
    <t>Místo:</t>
  </si>
  <si>
    <t>Vrábče</t>
  </si>
  <si>
    <t>Datum:</t>
  </si>
  <si>
    <t>15. 7. 2022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</si>
  <si>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</si>
  <si>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</si>
  <si>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</si>
  <si>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</si>
  <si>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</si>
  <si>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</si>
  <si>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</si>
  <si>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Bc. Karel Janeček</t>
  </si>
  <si>
    <t>True</t>
  </si>
  <si>
    <t>Zpracovatel:</t>
  </si>
  <si>
    <t>SPÚ ČR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</si>
  <si>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</si>
  <si>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</si>
  <si>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</si>
  <si>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</si>
  <si>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</si>
  <si>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</si>
  <si>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</si>
  <si>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</si>
  <si>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</si>
  <si>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</si>
  <si>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</si>
  <si>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</si>
  <si>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</si>
  <si>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</si>
  <si>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</si>
  <si>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</si>
  <si>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</si>
  <si>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</si>
  <si>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</si>
  <si>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</si>
  <si>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</si>
  <si>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</si>
  <si>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</si>
  <si>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</si>
  <si>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</si>
  <si>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</si>
  <si>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</si>
  <si>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</si>
  <si>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</si>
  <si>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</si>
  <si>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</si>
  <si>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</si>
  <si>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</si>
  <si>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</si>
  <si>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</si>
  <si>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</si>
  <si>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</si>
  <si>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</si>
  <si>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</si>
  <si>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</si>
  <si>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</si>
  <si>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</si>
  <si>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</si>
  <si>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2</t>
  </si>
  <si>
    <t>KRYCÍ LIST SOUPISU PRACÍ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</si>
  <si>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</si>
  <si>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</si>
  <si>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</si>
  <si>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</si>
  <si>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</si>
  <si>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</si>
  <si>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</si>
  <si>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</si>
  <si>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</si>
  <si>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</si>
  <si>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</si>
  <si>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</si>
  <si>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</si>
  <si>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</si>
  <si>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</si>
  <si>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</si>
  <si>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</si>
  <si>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</si>
  <si>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</si>
  <si>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</si>
  <si>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</si>
  <si>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</si>
  <si>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</si>
  <si>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</si>
  <si>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</si>
  <si>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</si>
  <si>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</si>
  <si>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2022 02</t>
  </si>
  <si>
    <t>4</t>
  </si>
  <si>
    <t>1464481366</t>
  </si>
  <si>
    <t>PP</t>
  </si>
  <si>
    <t>Kosení travin a vodních rostlin ve vegetačním období divokého porostu středně hustého</t>
  </si>
  <si>
    <t>Online PSC</t>
  </si>
  <si>
    <t>https://podminky.urs.cz/item/CS_URS_2022_02/111103212</t>
  </si>
  <si>
    <t>VV</t>
  </si>
  <si>
    <t>881*6/10000</t>
  </si>
  <si>
    <t>111103213</t>
  </si>
  <si>
    <t>Kosení ve vegetačním období divokého porostu hustého</t>
  </si>
  <si>
    <t>683783553</t>
  </si>
  <si>
    <t>Kosení travin a vodních rostlin ve vegetačním období divokého porostu hustého</t>
  </si>
  <si>
    <t>https://podminky.urs.cz/item/CS_URS_2022_02/111103213</t>
  </si>
  <si>
    <t>220*6/10000</t>
  </si>
  <si>
    <t>Součet</t>
  </si>
  <si>
    <t>3</t>
  </si>
  <si>
    <t>111203201</t>
  </si>
  <si>
    <t>Odstranění křovin a stromů s ponecháním kořenů z plochy do 1000 m2</t>
  </si>
  <si>
    <t>m2</t>
  </si>
  <si>
    <t>391032437</t>
  </si>
  <si>
    <t>Odstranění křovin a stromů s ponecháním kořenů průměru kmene do 100 mm, při jakémkoliv sklonu terénu mimo LTM, při celkové ploše do 1 000 m2</t>
  </si>
  <si>
    <t>https://podminky.urs.cz/item/CS_URS_2022_02/111203201</t>
  </si>
  <si>
    <t>35+8+25+14+22+16+9</t>
  </si>
  <si>
    <t>112101101</t>
  </si>
  <si>
    <t>Odstranění stromů listnatých průměru kmene přes 100 do 300 mm</t>
  </si>
  <si>
    <t>kus</t>
  </si>
  <si>
    <t>-149377368</t>
  </si>
  <si>
    <t>Odstranění stromů s odřezáním kmene a s odvětvením listnatých, průměru kmene přes 100 do 300 mm</t>
  </si>
  <si>
    <t>https://podminky.urs.cz/item/CS_URS_2022_02/112101101</t>
  </si>
  <si>
    <t>6</t>
  </si>
  <si>
    <t>5</t>
  </si>
  <si>
    <t>125703302</t>
  </si>
  <si>
    <t>Čištění melioračních kanálů od naplavenin tl do 250 mm dno zpevněné kamenem</t>
  </si>
  <si>
    <t>m3</t>
  </si>
  <si>
    <t>631087173</t>
  </si>
  <si>
    <t>Čištění melioračních kanálů s úpravou svahu do výšky naplavené vrstvy tloušťky naplavené vrstvy do 250 mm, se dnem zpevněným lomovým kamenem</t>
  </si>
  <si>
    <t>https://podminky.urs.cz/item/CS_URS_2022_02/125703302</t>
  </si>
  <si>
    <t>(0,9+0,5)/2*0,15*600</t>
  </si>
  <si>
    <t>125703312</t>
  </si>
  <si>
    <t>Čištění melioračních kanálů od naplavenin tl přes 250 do 500 mm dno zpevněné kamenem</t>
  </si>
  <si>
    <t>-708590228</t>
  </si>
  <si>
    <t>Čištění melioračních kanálů s úpravou svahu do výšky naplavené vrstvy tloušťky naplavené vrstvy přes 250 do 500 mm, se dnem zpevněným lomovým kamenem</t>
  </si>
  <si>
    <t>https://podminky.urs.cz/item/CS_URS_2022_02/125703312</t>
  </si>
  <si>
    <t>(1,0+0,5)/2*0,25*255</t>
  </si>
  <si>
    <t>(0,9+0,5)/2*0,40*220</t>
  </si>
  <si>
    <t>7</t>
  </si>
  <si>
    <t>162351104</t>
  </si>
  <si>
    <t>Vodorovné přemístění přes 500 do 1000 m výkopku/sypaniny z horniny třídy těžitelnosti I skupiny 1 až 3</t>
  </si>
  <si>
    <t>-176766776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</si>
  <si>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</si>
  <si>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https://podminky.urs.cz/item/CS_URS_2022_02/162351104</t>
  </si>
  <si>
    <t>8</t>
  </si>
  <si>
    <t>167151111</t>
  </si>
  <si>
    <t>Nakládání výkopku z hornin třídy těžitelnosti I skupiny 1 až 3 přes 100 m3</t>
  </si>
  <si>
    <t>299959264</t>
  </si>
  <si>
    <t>Nakládání, skládání a překládání neulehlého výkopku nebo sypaniny strojně nakládání, množství přes 100 m3, z hornin třídy těžitelnosti I, skupiny 1 až 3</t>
  </si>
  <si>
    <t>https://podminky.urs.cz/item/CS_URS_2022_02/167151111</t>
  </si>
  <si>
    <t>9</t>
  </si>
  <si>
    <t>171151103</t>
  </si>
  <si>
    <t>Uložení sypaniny z hornin soudržných do násypů zhutněných strojně</t>
  </si>
  <si>
    <t>-1765260925</t>
  </si>
  <si>
    <t>Uložení sypanin do násypů strojně s rozprostřením sypaniny ve vrstvách a s hrubým urovnáním zhutněných z hornin soudržných jakékoliv třídy těžitelnosti</t>
  </si>
  <si>
    <t>https://podminky.urs.cz/item/CS_URS_2022_02/171151103</t>
  </si>
  <si>
    <t>110,813</t>
  </si>
  <si>
    <t>10</t>
  </si>
  <si>
    <t>R-001</t>
  </si>
  <si>
    <t xml:space="preserve">Ekologická likvidace veškeré neupotřeb. dřev. hmoty - z křovin a stromů D kmene do 100 mm - v souladu se zákonem o odpadech č. 541/2020 Sb.v platném znění   </t>
  </si>
  <si>
    <t>1912085360</t>
  </si>
  <si>
    <t xml:space="preserve">Ekologická likvidace veškeré neupotřeb. dřev. hmoty - z křovin a stromů D kmene do 100 mm - v souladu se zákonem o odpadech č. 541/2020 Sb.v platném znění 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</si>
  <si>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</si>
  <si>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</si>
  <si>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5,16*25 'Přepočtené koeficientem množství</t>
  </si>
  <si>
    <t>11</t>
  </si>
  <si>
    <t>R-002</t>
  </si>
  <si>
    <t xml:space="preserve">Ekologická likvidace veškeré neupotřeb. dřev. hmoty - větví stromu, včetně kmenu - D kmene do 300 mm - v souladu se zákonem o odpadech č. 541/2020 Sb.v platném znění   </t>
  </si>
  <si>
    <t>ks</t>
  </si>
  <si>
    <t>1474391106</t>
  </si>
  <si>
    <t xml:space="preserve">Ekologická likvidace veškeré neupotřeb. dřev. hmoty - větví stromu, včetně kmenu - D kmene do 300 mm - v souladu se zákonem o odpadech č. 541/2020 Sb.v platném znění 
</t>
  </si>
  <si>
    <t xml:space="preserve">Poznámka k položce:_x000d_
likvidace větví stromu Ø 300-500 mm, bez kmenu, použije se v případě když nelze pálit (např. štěpkováním, drcením, pálením na místě k tomu určeném a pod)_x000d_
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</si>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</sst>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32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7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2" xfId="0" applyFont="1" applyBorder="1" applyAlignment="1">
      <alignment horizontal="center" vertical="center"/>
    </xf>
    <xf numFmtId="0" fontId="19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0" fillId="0" borderId="15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0" borderId="15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1" fillId="4" borderId="8" xfId="0" applyFont="1" applyFill="1" applyBorder="1" applyAlignment="1" applyProtection="1">
      <alignment horizontal="center" vertical="center"/>
    </xf>
    <xf numFmtId="0" fontId="21" fillId="4" borderId="8" xfId="0" applyFont="1" applyFill="1" applyBorder="1" applyAlignment="1" applyProtection="1">
      <alignment horizontal="right" vertical="center"/>
    </xf>
    <xf numFmtId="0" fontId="21" fillId="4" borderId="9" xfId="0" applyFont="1" applyFill="1" applyBorder="1" applyAlignment="1" applyProtection="1">
      <alignment horizontal="center" vertical="center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19" fillId="0" borderId="15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166" fontId="27" fillId="0" borderId="21" xfId="0" applyNumberFormat="1" applyFont="1" applyBorder="1" applyAlignment="1" applyProtection="1">
      <alignment vertical="center"/>
    </xf>
    <xf numFmtId="4" fontId="27" fillId="0" borderId="22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0" fillId="0" borderId="13" xfId="0" applyNumberFormat="1" applyFont="1" applyBorder="1" applyAlignment="1" applyProtection="1"/>
    <xf numFmtId="166" fontId="30" fillId="0" borderId="14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3" xfId="0" applyFont="1" applyBorder="1" applyAlignment="1" applyProtection="1">
      <alignment horizontal="center" vertical="center"/>
    </xf>
    <xf numFmtId="49" fontId="21" fillId="0" borderId="23" xfId="0" applyNumberFormat="1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left" vertical="center" wrapText="1"/>
    </xf>
    <xf numFmtId="0" fontId="21" fillId="0" borderId="23" xfId="0" applyFont="1" applyBorder="1" applyAlignment="1" applyProtection="1">
      <alignment horizontal="center" vertical="center" wrapText="1"/>
    </xf>
    <xf numFmtId="167" fontId="21" fillId="0" borderId="23" xfId="0" applyNumberFormat="1" applyFont="1" applyBorder="1" applyAlignment="1" applyProtection="1">
      <alignment vertical="center"/>
    </xf>
    <xf numFmtId="4" fontId="21" fillId="2" borderId="23" xfId="0" applyNumberFormat="1" applyFont="1" applyFill="1" applyBorder="1" applyAlignment="1" applyProtection="1">
      <alignment vertical="center"/>
      <protection locked="0"/>
    </xf>
    <xf numFmtId="4" fontId="21" fillId="0" borderId="23" xfId="0" applyNumberFormat="1" applyFont="1" applyBorder="1" applyAlignment="1" applyProtection="1">
      <alignment vertical="center"/>
    </xf>
    <xf numFmtId="0" fontId="22" fillId="2" borderId="15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6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1" applyFont="1" applyAlignment="1" applyProtection="1">
      <alignment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0" xfId="0" applyFont="1" applyAlignment="1" applyProtection="1">
      <alignment vertical="center" wrapText="1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0" fontId="9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12" TargetMode="External" /><Relationship Id="rId2" Type="http://schemas.openxmlformats.org/officeDocument/2006/relationships/hyperlink" Target="https://podminky.urs.cz/item/CS_URS_2022_02/111103213" TargetMode="External" /><Relationship Id="rId3" Type="http://schemas.openxmlformats.org/officeDocument/2006/relationships/hyperlink" Target="https://podminky.urs.cz/item/CS_URS_2022_02/111203201" TargetMode="External" /><Relationship Id="rId4" Type="http://schemas.openxmlformats.org/officeDocument/2006/relationships/hyperlink" Target="https://podminky.urs.cz/item/CS_URS_2022_02/112101101" TargetMode="External" /><Relationship Id="rId5" Type="http://schemas.openxmlformats.org/officeDocument/2006/relationships/hyperlink" Target="https://podminky.urs.cz/item/CS_URS_2022_02/125703302" TargetMode="External" /><Relationship Id="rId6" Type="http://schemas.openxmlformats.org/officeDocument/2006/relationships/hyperlink" Target="https://podminky.urs.cz/item/CS_URS_2022_02/125703312" TargetMode="External" /><Relationship Id="rId7" Type="http://schemas.openxmlformats.org/officeDocument/2006/relationships/hyperlink" Target="https://podminky.urs.cz/item/CS_URS_2022_02/162351104" TargetMode="External" /><Relationship Id="rId8" Type="http://schemas.openxmlformats.org/officeDocument/2006/relationships/hyperlink" Target="https://podminky.urs.cz/item/CS_URS_2022_02/167151111" TargetMode="External" /><Relationship Id="rId9" Type="http://schemas.openxmlformats.org/officeDocument/2006/relationships/hyperlink" Target="https://podminky.urs.cz/item/CS_URS_2022_02/171151103" TargetMode="External" /><Relationship Id="rId10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851563" style="1" customWidth="1"/>
    <col min="2" max="2" width="1.710938" style="1" customWidth="1"/>
    <col min="3" max="3" width="4.421875" style="1" customWidth="1"/>
    <col min="4" max="4" width="2.851563" style="1" customWidth="1"/>
    <col min="5" max="5" width="2.851563" style="1" customWidth="1"/>
    <col min="6" max="6" width="2.851563" style="1" customWidth="1"/>
    <col min="7" max="7" width="2.851563" style="1" customWidth="1"/>
    <col min="8" max="8" width="2.851563" style="1" customWidth="1"/>
    <col min="9" max="9" width="2.851563" style="1" customWidth="1"/>
    <col min="10" max="10" width="2.851563" style="1" customWidth="1"/>
    <col min="11" max="11" width="2.851563" style="1" customWidth="1"/>
    <col min="12" max="12" width="2.851563" style="1" customWidth="1"/>
    <col min="13" max="13" width="2.851563" style="1" customWidth="1"/>
    <col min="14" max="14" width="2.851563" style="1" customWidth="1"/>
    <col min="15" max="15" width="2.851563" style="1" customWidth="1"/>
    <col min="16" max="16" width="2.851563" style="1" customWidth="1"/>
    <col min="17" max="17" width="2.851563" style="1" customWidth="1"/>
    <col min="18" max="18" width="2.851563" style="1" customWidth="1"/>
    <col min="19" max="19" width="2.851563" style="1" customWidth="1"/>
    <col min="20" max="20" width="2.851563" style="1" customWidth="1"/>
    <col min="21" max="21" width="2.851563" style="1" customWidth="1"/>
    <col min="22" max="22" width="2.851563" style="1" customWidth="1"/>
    <col min="23" max="23" width="2.851563" style="1" customWidth="1"/>
    <col min="24" max="24" width="2.851563" style="1" customWidth="1"/>
    <col min="25" max="25" width="2.851563" style="1" customWidth="1"/>
    <col min="26" max="26" width="2.851563" style="1" customWidth="1"/>
    <col min="27" max="27" width="2.851563" style="1" customWidth="1"/>
    <col min="28" max="28" width="2.851563" style="1" customWidth="1"/>
    <col min="29" max="29" width="2.851563" style="1" customWidth="1"/>
    <col min="30" max="30" width="2.851563" style="1" customWidth="1"/>
    <col min="31" max="31" width="2.851563" style="1" customWidth="1"/>
    <col min="32" max="32" width="2.851563" style="1" customWidth="1"/>
    <col min="33" max="33" width="2.851563" style="1" customWidth="1"/>
    <col min="34" max="34" width="3.574219" style="1" customWidth="1"/>
    <col min="35" max="35" width="42.28125" style="1" customWidth="1"/>
    <col min="36" max="36" width="2.574219" style="1" customWidth="1"/>
    <col min="37" max="37" width="2.574219" style="1" customWidth="1"/>
    <col min="38" max="38" width="8.851563" style="1" customWidth="1"/>
    <col min="39" max="39" width="3.574219" style="1" customWidth="1"/>
    <col min="40" max="40" width="14.28125" style="1" customWidth="1"/>
    <col min="41" max="41" width="8.003906" style="1" customWidth="1"/>
    <col min="42" max="42" width="4.421875" style="1" customWidth="1"/>
    <col min="43" max="43" width="16.71094" style="1" customWidth="1"/>
    <col min="44" max="44" width="14.57422" style="1" customWidth="1"/>
    <col min="45" max="45" width="27.71094" style="1" hidden="1" customWidth="1"/>
    <col min="46" max="46" width="27.71094" style="1" hidden="1" customWidth="1"/>
    <col min="47" max="47" width="27.71094" style="1" hidden="1" customWidth="1"/>
    <col min="48" max="48" width="23.14063" style="1" hidden="1" customWidth="1"/>
    <col min="49" max="49" width="23.14063" style="1" hidden="1" customWidth="1"/>
    <col min="50" max="50" width="26.71094" style="1" hidden="1" customWidth="1"/>
    <col min="51" max="51" width="26.71094" style="1" hidden="1" customWidth="1"/>
    <col min="52" max="52" width="23.14063" style="1" hidden="1" customWidth="1"/>
    <col min="53" max="53" width="20.57422" style="1" hidden="1" customWidth="1"/>
    <col min="54" max="54" width="26.71094" style="1" hidden="1" customWidth="1"/>
    <col min="55" max="55" width="23.14063" style="1" hidden="1" customWidth="1"/>
    <col min="56" max="56" width="20.57422" style="1" hidden="1" customWidth="1"/>
    <col min="57" max="57" width="71.14063" style="1" customWidth="1"/>
    <col min="71" max="71" width="9.140625" style="1" hidden="1"/>
    <col min="72" max="72" width="9.140625" style="1" hidden="1"/>
    <col min="73" max="73" width="9.140625" style="1" hidden="1"/>
    <col min="74" max="74" width="9.140625" style="1" hidden="1"/>
    <col min="75" max="75" width="9.140625" style="1" hidden="1"/>
    <col min="76" max="76" width="9.140625" style="1" hidden="1"/>
    <col min="77" max="77" width="9.140625" style="1" hidden="1"/>
    <col min="78" max="78" width="9.140625" style="1" hidden="1"/>
    <col min="79" max="79" width="9.140625" style="1" hidden="1"/>
    <col min="80" max="80" width="9.140625" style="1" hidden="1"/>
    <col min="81" max="81" width="9.140625" style="1" hidden="1"/>
    <col min="82" max="82" width="9.140625" style="1" hidden="1"/>
    <col min="83" max="83" width="9.140625" style="1" hidden="1"/>
    <col min="84" max="84" width="9.140625" style="1" hidden="1"/>
    <col min="85" max="85" width="9.140625" style="1" hidden="1"/>
    <col min="86" max="86" width="9.140625" style="1" hidden="1"/>
    <col min="87" max="87" width="9.140625" style="1" hidden="1"/>
    <col min="88" max="88" width="9.140625" style="1" hidden="1"/>
    <col min="89" max="89" width="9.140625" style="1" hidden="1"/>
    <col min="90" max="90" width="9.140625" style="1" hidden="1"/>
    <col min="91" max="91" width="9.140625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19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20</v>
      </c>
      <c r="AL7" s="22"/>
      <c r="AM7" s="22"/>
      <c r="AN7" s="27" t="s">
        <v>19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21</v>
      </c>
      <c r="E8" s="22"/>
      <c r="F8" s="22"/>
      <c r="G8" s="22"/>
      <c r="H8" s="22"/>
      <c r="I8" s="22"/>
      <c r="J8" s="22"/>
      <c r="K8" s="27" t="s">
        <v>22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23</v>
      </c>
      <c r="AL8" s="22"/>
      <c r="AM8" s="22"/>
      <c r="AN8" s="33" t="s">
        <v>24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25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26</v>
      </c>
      <c r="AL10" s="22"/>
      <c r="AM10" s="22"/>
      <c r="AN10" s="27" t="s">
        <v>19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19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26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26</v>
      </c>
      <c r="AL16" s="22"/>
      <c r="AM16" s="22"/>
      <c r="AN16" s="27" t="s">
        <v>19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32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19</v>
      </c>
      <c r="AO17" s="22"/>
      <c r="AP17" s="22"/>
      <c r="AQ17" s="22"/>
      <c r="AR17" s="20"/>
      <c r="BE17" s="31"/>
      <c r="BS17" s="17" t="s">
        <v>33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34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26</v>
      </c>
      <c r="AL19" s="22"/>
      <c r="AM19" s="22"/>
      <c r="AN19" s="27" t="s">
        <v>19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35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19</v>
      </c>
      <c r="AO20" s="22"/>
      <c r="AP20" s="22"/>
      <c r="AQ20" s="22"/>
      <c r="AR20" s="20"/>
      <c r="BE20" s="31"/>
      <c r="BS20" s="17" t="s">
        <v>33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36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48" customHeight="1">
      <c r="B23" s="21"/>
      <c r="C23" s="22"/>
      <c r="D23" s="22"/>
      <c r="E23" s="36" t="s">
        <v>37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ROUND(AG54,2)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ROUND(AZ54,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ROUND(AV54,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ROUND(BA54,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ROUND(AW54,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ROUND(BB54,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ROUND(BC54,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ROUND(BD54,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3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8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6.96" customHeight="1">
      <c r="A37" s="38"/>
      <c r="B37" s="59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44"/>
      <c r="BE37" s="38"/>
    </row>
    <row r="41" s="2" customFormat="1" ht="6.96" customHeight="1">
      <c r="A41" s="38"/>
      <c r="B41" s="61"/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44"/>
      <c r="BE41" s="38"/>
    </row>
    <row r="42" s="2" customFormat="1" ht="24.96" customHeight="1">
      <c r="A42" s="38"/>
      <c r="B42" s="39"/>
      <c r="C42" s="23" t="s">
        <v>51</v>
      </c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4"/>
      <c r="BE42" s="38"/>
    </row>
    <row r="43" s="2" customFormat="1" ht="6.96" customHeight="1">
      <c r="A43" s="38"/>
      <c r="B43" s="39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4"/>
      <c r="BE43" s="38"/>
    </row>
    <row r="44" s="4" customFormat="1" ht="12" customHeight="1">
      <c r="A44" s="4"/>
      <c r="B44" s="63"/>
      <c r="C44" s="32" t="s">
        <v>13</v>
      </c>
      <c r="D44" s="64"/>
      <c r="E44" s="64"/>
      <c r="F44" s="64"/>
      <c r="G44" s="64"/>
      <c r="H44" s="64"/>
      <c r="I44" s="64"/>
      <c r="J44" s="64"/>
      <c r="K44" s="64"/>
      <c r="L44" s="64" t="str">
        <f>K5</f>
        <v>2022-203_457</v>
      </c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4"/>
      <c r="AA44" s="64"/>
      <c r="AB44" s="64"/>
      <c r="AC44" s="64"/>
      <c r="AD44" s="64"/>
      <c r="AE44" s="64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5"/>
      <c r="BE44" s="4"/>
    </row>
    <row r="45" s="5" customFormat="1" ht="36.96" customHeight="1">
      <c r="A45" s="5"/>
      <c r="B45" s="66"/>
      <c r="C45" s="67" t="s">
        <v>16</v>
      </c>
      <c r="D45" s="68"/>
      <c r="E45" s="68"/>
      <c r="F45" s="68"/>
      <c r="G45" s="68"/>
      <c r="H45" s="68"/>
      <c r="I45" s="68"/>
      <c r="J45" s="68"/>
      <c r="K45" s="68"/>
      <c r="L45" s="69" t="str">
        <f>K6</f>
        <v>Údržba HOZ Vrábče</v>
      </c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  <c r="Y45" s="68"/>
      <c r="Z45" s="68"/>
      <c r="AA45" s="68"/>
      <c r="AB45" s="68"/>
      <c r="AC45" s="68"/>
      <c r="AD45" s="68"/>
      <c r="AE45" s="68"/>
      <c r="AF45" s="68"/>
      <c r="AG45" s="68"/>
      <c r="AH45" s="68"/>
      <c r="AI45" s="68"/>
      <c r="AJ45" s="68"/>
      <c r="AK45" s="68"/>
      <c r="AL45" s="68"/>
      <c r="AM45" s="68"/>
      <c r="AN45" s="68"/>
      <c r="AO45" s="68"/>
      <c r="AP45" s="68"/>
      <c r="AQ45" s="68"/>
      <c r="AR45" s="70"/>
      <c r="BE45" s="5"/>
    </row>
    <row r="46" s="2" customFormat="1" ht="6.96" customHeight="1">
      <c r="A46" s="38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4"/>
      <c r="BE46" s="38"/>
    </row>
    <row r="47" s="2" customFormat="1" ht="12" customHeight="1">
      <c r="A47" s="38"/>
      <c r="B47" s="39"/>
      <c r="C47" s="32" t="s">
        <v>21</v>
      </c>
      <c r="D47" s="40"/>
      <c r="E47" s="40"/>
      <c r="F47" s="40"/>
      <c r="G47" s="40"/>
      <c r="H47" s="40"/>
      <c r="I47" s="40"/>
      <c r="J47" s="40"/>
      <c r="K47" s="40"/>
      <c r="L47" s="71" t="str">
        <f>IF(K8="","",K8)</f>
        <v>Vrábče</v>
      </c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32" t="s">
        <v>23</v>
      </c>
      <c r="AJ47" s="40"/>
      <c r="AK47" s="40"/>
      <c r="AL47" s="40"/>
      <c r="AM47" s="72" t="str">
        <f>IF(AN8= "","",AN8)</f>
        <v>15. 7. 2022</v>
      </c>
      <c r="AN47" s="72"/>
      <c r="AO47" s="40"/>
      <c r="AP47" s="40"/>
      <c r="AQ47" s="40"/>
      <c r="AR47" s="44"/>
      <c r="BE47" s="38"/>
    </row>
    <row r="48" s="2" customFormat="1" ht="6.96" customHeight="1">
      <c r="A48" s="38"/>
      <c r="B48" s="39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4"/>
      <c r="BE48" s="38"/>
    </row>
    <row r="49" s="2" customFormat="1" ht="15.6" customHeight="1">
      <c r="A49" s="38"/>
      <c r="B49" s="39"/>
      <c r="C49" s="32" t="s">
        <v>25</v>
      </c>
      <c r="D49" s="40"/>
      <c r="E49" s="40"/>
      <c r="F49" s="40"/>
      <c r="G49" s="40"/>
      <c r="H49" s="40"/>
      <c r="I49" s="40"/>
      <c r="J49" s="40"/>
      <c r="K49" s="40"/>
      <c r="L49" s="64" t="str">
        <f>IF(E11= "","",E11)</f>
        <v xml:space="preserve"> </v>
      </c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32" t="s">
        <v>31</v>
      </c>
      <c r="AJ49" s="40"/>
      <c r="AK49" s="40"/>
      <c r="AL49" s="40"/>
      <c r="AM49" s="73" t="str">
        <f>IF(E17="","",E17)</f>
        <v>Bc. Karel Janeček</v>
      </c>
      <c r="AN49" s="64"/>
      <c r="AO49" s="64"/>
      <c r="AP49" s="64"/>
      <c r="AQ49" s="40"/>
      <c r="AR49" s="44"/>
      <c r="AS49" s="74" t="s">
        <v>52</v>
      </c>
      <c r="AT49" s="75"/>
      <c r="AU49" s="76"/>
      <c r="AV49" s="76"/>
      <c r="AW49" s="76"/>
      <c r="AX49" s="76"/>
      <c r="AY49" s="76"/>
      <c r="AZ49" s="76"/>
      <c r="BA49" s="76"/>
      <c r="BB49" s="76"/>
      <c r="BC49" s="76"/>
      <c r="BD49" s="77"/>
      <c r="BE49" s="38"/>
    </row>
    <row r="50" s="2" customFormat="1" ht="15.6" customHeight="1">
      <c r="A50" s="38"/>
      <c r="B50" s="39"/>
      <c r="C50" s="32" t="s">
        <v>29</v>
      </c>
      <c r="D50" s="40"/>
      <c r="E50" s="40"/>
      <c r="F50" s="40"/>
      <c r="G50" s="40"/>
      <c r="H50" s="40"/>
      <c r="I50" s="40"/>
      <c r="J50" s="40"/>
      <c r="K50" s="40"/>
      <c r="L50" s="64" t="str">
        <f>IF(E14= "Vyplň údaj","",E14)</f>
        <v/>
      </c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32" t="s">
        <v>34</v>
      </c>
      <c r="AJ50" s="40"/>
      <c r="AK50" s="40"/>
      <c r="AL50" s="40"/>
      <c r="AM50" s="73" t="str">
        <f>IF(E20="","",E20)</f>
        <v>SPÚ ČR</v>
      </c>
      <c r="AN50" s="64"/>
      <c r="AO50" s="64"/>
      <c r="AP50" s="64"/>
      <c r="AQ50" s="40"/>
      <c r="AR50" s="44"/>
      <c r="AS50" s="78"/>
      <c r="AT50" s="79"/>
      <c r="AU50" s="80"/>
      <c r="AV50" s="80"/>
      <c r="AW50" s="80"/>
      <c r="AX50" s="80"/>
      <c r="AY50" s="80"/>
      <c r="AZ50" s="80"/>
      <c r="BA50" s="80"/>
      <c r="BB50" s="80"/>
      <c r="BC50" s="80"/>
      <c r="BD50" s="81"/>
      <c r="BE50" s="38"/>
    </row>
    <row r="51" s="2" customFormat="1" ht="10.8" customHeight="1">
      <c r="A51" s="38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4"/>
      <c r="AS51" s="82"/>
      <c r="AT51" s="83"/>
      <c r="AU51" s="84"/>
      <c r="AV51" s="84"/>
      <c r="AW51" s="84"/>
      <c r="AX51" s="84"/>
      <c r="AY51" s="84"/>
      <c r="AZ51" s="84"/>
      <c r="BA51" s="84"/>
      <c r="BB51" s="84"/>
      <c r="BC51" s="84"/>
      <c r="BD51" s="85"/>
      <c r="BE51" s="38"/>
    </row>
    <row r="52" s="2" customFormat="1" ht="29.28" customHeight="1">
      <c r="A52" s="38"/>
      <c r="B52" s="39"/>
      <c r="C52" s="86" t="s">
        <v>53</v>
      </c>
      <c r="D52" s="87"/>
      <c r="E52" s="87"/>
      <c r="F52" s="87"/>
      <c r="G52" s="87"/>
      <c r="H52" s="88"/>
      <c r="I52" s="89" t="s">
        <v>54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90" t="s">
        <v>55</v>
      </c>
      <c r="AH52" s="87"/>
      <c r="AI52" s="87"/>
      <c r="AJ52" s="87"/>
      <c r="AK52" s="87"/>
      <c r="AL52" s="87"/>
      <c r="AM52" s="87"/>
      <c r="AN52" s="89" t="s">
        <v>56</v>
      </c>
      <c r="AO52" s="87"/>
      <c r="AP52" s="87"/>
      <c r="AQ52" s="91" t="s">
        <v>57</v>
      </c>
      <c r="AR52" s="44"/>
      <c r="AS52" s="92" t="s">
        <v>58</v>
      </c>
      <c r="AT52" s="93" t="s">
        <v>59</v>
      </c>
      <c r="AU52" s="93" t="s">
        <v>60</v>
      </c>
      <c r="AV52" s="93" t="s">
        <v>61</v>
      </c>
      <c r="AW52" s="93" t="s">
        <v>62</v>
      </c>
      <c r="AX52" s="93" t="s">
        <v>63</v>
      </c>
      <c r="AY52" s="93" t="s">
        <v>64</v>
      </c>
      <c r="AZ52" s="93" t="s">
        <v>65</v>
      </c>
      <c r="BA52" s="93" t="s">
        <v>66</v>
      </c>
      <c r="BB52" s="93" t="s">
        <v>67</v>
      </c>
      <c r="BC52" s="93" t="s">
        <v>68</v>
      </c>
      <c r="BD52" s="94" t="s">
        <v>69</v>
      </c>
      <c r="BE52" s="38"/>
    </row>
    <row r="53" s="2" customFormat="1" ht="10.8" customHeight="1">
      <c r="A53" s="38"/>
      <c r="B53" s="39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4"/>
      <c r="AS53" s="95"/>
      <c r="AT53" s="96"/>
      <c r="AU53" s="96"/>
      <c r="AV53" s="96"/>
      <c r="AW53" s="96"/>
      <c r="AX53" s="96"/>
      <c r="AY53" s="96"/>
      <c r="AZ53" s="96"/>
      <c r="BA53" s="96"/>
      <c r="BB53" s="96"/>
      <c r="BC53" s="96"/>
      <c r="BD53" s="97"/>
      <c r="BE53" s="38"/>
    </row>
    <row r="54" s="6" customFormat="1" ht="32.4" customHeight="1">
      <c r="A54" s="6"/>
      <c r="B54" s="98"/>
      <c r="C54" s="99" t="s">
        <v>70</v>
      </c>
      <c r="D54" s="100"/>
      <c r="E54" s="100"/>
      <c r="F54" s="100"/>
      <c r="G54" s="100"/>
      <c r="H54" s="100"/>
      <c r="I54" s="100"/>
      <c r="J54" s="100"/>
      <c r="K54" s="100"/>
      <c r="L54" s="100"/>
      <c r="M54" s="100"/>
      <c r="N54" s="100"/>
      <c r="O54" s="100"/>
      <c r="P54" s="100"/>
      <c r="Q54" s="100"/>
      <c r="R54" s="100"/>
      <c r="S54" s="100"/>
      <c r="T54" s="100"/>
      <c r="U54" s="100"/>
      <c r="V54" s="100"/>
      <c r="W54" s="100"/>
      <c r="X54" s="100"/>
      <c r="Y54" s="100"/>
      <c r="Z54" s="100"/>
      <c r="AA54" s="100"/>
      <c r="AB54" s="100"/>
      <c r="AC54" s="100"/>
      <c r="AD54" s="100"/>
      <c r="AE54" s="100"/>
      <c r="AF54" s="100"/>
      <c r="AG54" s="101">
        <f>ROUND(AG55,2)</f>
        <v>0</v>
      </c>
      <c r="AH54" s="101"/>
      <c r="AI54" s="101"/>
      <c r="AJ54" s="101"/>
      <c r="AK54" s="101"/>
      <c r="AL54" s="101"/>
      <c r="AM54" s="101"/>
      <c r="AN54" s="102">
        <f>SUM(AG54,AT54)</f>
        <v>0</v>
      </c>
      <c r="AO54" s="102"/>
      <c r="AP54" s="102"/>
      <c r="AQ54" s="103" t="s">
        <v>19</v>
      </c>
      <c r="AR54" s="104"/>
      <c r="AS54" s="105">
        <f>ROUND(AS55,2)</f>
        <v>0</v>
      </c>
      <c r="AT54" s="106">
        <f>ROUND(SUM(AV54:AW54),2)</f>
        <v>0</v>
      </c>
      <c r="AU54" s="107">
        <f>ROUND(AU55,5)</f>
        <v>0</v>
      </c>
      <c r="AV54" s="106">
        <f>ROUND(AZ54*L29,2)</f>
        <v>0</v>
      </c>
      <c r="AW54" s="106">
        <f>ROUND(BA54*L30,2)</f>
        <v>0</v>
      </c>
      <c r="AX54" s="106">
        <f>ROUND(BB54*L29,2)</f>
        <v>0</v>
      </c>
      <c r="AY54" s="106">
        <f>ROUND(BC54*L30,2)</f>
        <v>0</v>
      </c>
      <c r="AZ54" s="106">
        <f>ROUND(AZ55,2)</f>
        <v>0</v>
      </c>
      <c r="BA54" s="106">
        <f>ROUND(BA55,2)</f>
        <v>0</v>
      </c>
      <c r="BB54" s="106">
        <f>ROUND(BB55,2)</f>
        <v>0</v>
      </c>
      <c r="BC54" s="106">
        <f>ROUND(BC55,2)</f>
        <v>0</v>
      </c>
      <c r="BD54" s="108">
        <f>ROUND(BD55,2)</f>
        <v>0</v>
      </c>
      <c r="BE54" s="6"/>
      <c r="BS54" s="109" t="s">
        <v>71</v>
      </c>
      <c r="BT54" s="109" t="s">
        <v>72</v>
      </c>
      <c r="BV54" s="109" t="s">
        <v>73</v>
      </c>
      <c r="BW54" s="109" t="s">
        <v>5</v>
      </c>
      <c r="BX54" s="109" t="s">
        <v>74</v>
      </c>
      <c r="CL54" s="109" t="s">
        <v>19</v>
      </c>
    </row>
    <row r="55" s="7" customFormat="1" ht="24.6" customHeight="1">
      <c r="A55" s="110" t="s">
        <v>75</v>
      </c>
      <c r="B55" s="111"/>
      <c r="C55" s="112"/>
      <c r="D55" s="113" t="s">
        <v>14</v>
      </c>
      <c r="E55" s="113"/>
      <c r="F55" s="113"/>
      <c r="G55" s="113"/>
      <c r="H55" s="113"/>
      <c r="I55" s="114"/>
      <c r="J55" s="113" t="s">
        <v>17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'2022-203_457 - Údržba HOZ...'!J28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76</v>
      </c>
      <c r="AR55" s="117"/>
      <c r="AS55" s="118">
        <v>0</v>
      </c>
      <c r="AT55" s="119">
        <f>ROUND(SUM(AV55:AW55),2)</f>
        <v>0</v>
      </c>
      <c r="AU55" s="120">
        <f>'2022-203_457 - Údržba HOZ...'!P75</f>
        <v>0</v>
      </c>
      <c r="AV55" s="119">
        <f>'2022-203_457 - Údržba HOZ...'!J31</f>
        <v>0</v>
      </c>
      <c r="AW55" s="119">
        <f>'2022-203_457 - Údržba HOZ...'!J32</f>
        <v>0</v>
      </c>
      <c r="AX55" s="119">
        <f>'2022-203_457 - Údržba HOZ...'!J33</f>
        <v>0</v>
      </c>
      <c r="AY55" s="119">
        <f>'2022-203_457 - Údržba HOZ...'!J34</f>
        <v>0</v>
      </c>
      <c r="AZ55" s="119">
        <f>'2022-203_457 - Údržba HOZ...'!F31</f>
        <v>0</v>
      </c>
      <c r="BA55" s="119">
        <f>'2022-203_457 - Údržba HOZ...'!F32</f>
        <v>0</v>
      </c>
      <c r="BB55" s="119">
        <f>'2022-203_457 - Údržba HOZ...'!F33</f>
        <v>0</v>
      </c>
      <c r="BC55" s="119">
        <f>'2022-203_457 - Údržba HOZ...'!F34</f>
        <v>0</v>
      </c>
      <c r="BD55" s="121">
        <f>'2022-203_457 - Údržba HOZ...'!F35</f>
        <v>0</v>
      </c>
      <c r="BE55" s="7"/>
      <c r="BT55" s="122" t="s">
        <v>77</v>
      </c>
      <c r="BU55" s="122" t="s">
        <v>78</v>
      </c>
      <c r="BV55" s="122" t="s">
        <v>73</v>
      </c>
      <c r="BW55" s="122" t="s">
        <v>5</v>
      </c>
      <c r="BX55" s="122" t="s">
        <v>74</v>
      </c>
      <c r="CL55" s="122" t="s">
        <v>19</v>
      </c>
    </row>
    <row r="56" s="2" customFormat="1" ht="30" customHeight="1">
      <c r="A56" s="38"/>
      <c r="B56" s="39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4"/>
      <c r="AS56" s="38"/>
      <c r="AT56" s="38"/>
      <c r="AU56" s="38"/>
      <c r="AV56" s="38"/>
      <c r="AW56" s="38"/>
      <c r="AX56" s="38"/>
      <c r="AY56" s="38"/>
      <c r="AZ56" s="38"/>
      <c r="BA56" s="38"/>
      <c r="BB56" s="38"/>
      <c r="BC56" s="38"/>
      <c r="BD56" s="38"/>
      <c r="BE56" s="38"/>
    </row>
    <row r="57" s="2" customFormat="1" ht="6.96" customHeight="1">
      <c r="A57" s="38"/>
      <c r="B57" s="59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0"/>
      <c r="AB57" s="60"/>
      <c r="AC57" s="60"/>
      <c r="AD57" s="60"/>
      <c r="AE57" s="60"/>
      <c r="AF57" s="60"/>
      <c r="AG57" s="60"/>
      <c r="AH57" s="60"/>
      <c r="AI57" s="60"/>
      <c r="AJ57" s="60"/>
      <c r="AK57" s="60"/>
      <c r="AL57" s="60"/>
      <c r="AM57" s="60"/>
      <c r="AN57" s="60"/>
      <c r="AO57" s="60"/>
      <c r="AP57" s="60"/>
      <c r="AQ57" s="60"/>
      <c r="AR57" s="44"/>
      <c r="AS57" s="38"/>
      <c r="AT57" s="38"/>
      <c r="AU57" s="38"/>
      <c r="AV57" s="38"/>
      <c r="AW57" s="38"/>
      <c r="AX57" s="38"/>
      <c r="AY57" s="38"/>
      <c r="AZ57" s="38"/>
      <c r="BA57" s="38"/>
      <c r="BB57" s="38"/>
      <c r="BC57" s="38"/>
      <c r="BD57" s="38"/>
      <c r="BE57" s="38"/>
    </row>
  </sheetData>
  <sheetProtection sheet="1" formatColumns="0" formatRows="0" objects="1" scenarios="1" spinCount="100000" saltValue="aTsJlA14L5e1SLlnU5rr+nqqKb627tH9R25tFpWcW+86iyytLwFZZV1s3J/cw3Shd7GG95j+3gd/hEtrLDcmig==" hashValue="O2J5/2T/SHkw+yI9pZG8ydFHOlShLefa9yKlkifqNYoalG2k+q/bom3M7ZMAOYgg/uMKZ0ugY6dkcG8tJCRc+Q==" algorithmName="SHA-512" password="CC35"/>
  <mergeCells count="42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AR2:BE2"/>
  </mergeCells>
  <hyperlinks>
    <hyperlink ref="A55" location="'2022-203_457 - Údržba HOZ...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851563" style="1" customWidth="1"/>
    <col min="2" max="2" width="1.148438" style="1" customWidth="1"/>
    <col min="3" max="3" width="4.421875" style="1" customWidth="1"/>
    <col min="4" max="4" width="4.574219" style="1" customWidth="1"/>
    <col min="5" max="5" width="18.28125" style="1" customWidth="1"/>
    <col min="6" max="6" width="108.0039" style="1" customWidth="1"/>
    <col min="7" max="7" width="8.003906" style="1" customWidth="1"/>
    <col min="8" max="8" width="15.00391" style="1" customWidth="1"/>
    <col min="9" max="9" width="16.85156" style="1" customWidth="1"/>
    <col min="10" max="10" width="23.85156" style="1" customWidth="1"/>
    <col min="11" max="11" width="23.85156" style="1" customWidth="1"/>
    <col min="12" max="12" width="10.00391" style="1" customWidth="1"/>
    <col min="13" max="13" width="11.57422" style="1" hidden="1" customWidth="1"/>
    <col min="14" max="14" width="9.140625" style="1" hidden="1"/>
    <col min="15" max="15" width="15.14063" style="1" hidden="1" customWidth="1"/>
    <col min="16" max="16" width="15.14063" style="1" hidden="1" customWidth="1"/>
    <col min="17" max="17" width="15.14063" style="1" hidden="1" customWidth="1"/>
    <col min="18" max="18" width="15.14063" style="1" hidden="1" customWidth="1"/>
    <col min="19" max="19" width="15.14063" style="1" hidden="1" customWidth="1"/>
    <col min="20" max="20" width="15.14063" style="1" hidden="1" customWidth="1"/>
    <col min="21" max="21" width="17.42188" style="1" hidden="1" customWidth="1"/>
    <col min="22" max="22" width="13.14063" style="1" customWidth="1"/>
    <col min="23" max="23" width="17.42188" style="1" customWidth="1"/>
    <col min="24" max="24" width="13.14063" style="1" customWidth="1"/>
    <col min="25" max="25" width="16.00391" style="1" customWidth="1"/>
    <col min="26" max="26" width="11.71094" style="1" customWidth="1"/>
    <col min="27" max="27" width="16.00391" style="1" customWidth="1"/>
    <col min="28" max="28" width="17.42188" style="1" customWidth="1"/>
    <col min="29" max="29" width="11.71094" style="1" customWidth="1"/>
    <col min="30" max="30" width="16.00391" style="1" customWidth="1"/>
    <col min="31" max="31" width="17.42188" style="1" customWidth="1"/>
    <col min="44" max="44" width="9.140625" style="1" hidden="1"/>
    <col min="45" max="45" width="9.140625" style="1" hidden="1"/>
    <col min="46" max="46" width="9.140625" style="1" hidden="1"/>
    <col min="47" max="47" width="9.140625" style="1" hidden="1"/>
    <col min="48" max="48" width="9.140625" style="1" hidden="1"/>
    <col min="49" max="49" width="9.140625" style="1" hidden="1"/>
    <col min="50" max="50" width="9.140625" style="1" hidden="1"/>
    <col min="51" max="51" width="9.140625" style="1" hidden="1"/>
    <col min="52" max="52" width="9.140625" style="1" hidden="1"/>
    <col min="53" max="53" width="9.140625" style="1" hidden="1"/>
    <col min="54" max="54" width="9.140625" style="1" hidden="1"/>
    <col min="55" max="55" width="9.140625" style="1" hidden="1"/>
    <col min="56" max="56" width="9.140625" style="1" hidden="1"/>
    <col min="57" max="57" width="9.140625" style="1" hidden="1"/>
    <col min="58" max="58" width="9.140625" style="1" hidden="1"/>
    <col min="59" max="59" width="9.140625" style="1" hidden="1"/>
    <col min="60" max="60" width="9.140625" style="1" hidden="1"/>
    <col min="61" max="61" width="9.140625" style="1" hidden="1"/>
    <col min="62" max="62" width="9.140625" style="1" hidden="1"/>
    <col min="63" max="63" width="9.140625" style="1" hidden="1"/>
    <col min="64" max="64" width="9.140625" style="1" hidden="1"/>
    <col min="65" max="65" width="9.140625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23"/>
      <c r="C3" s="124"/>
      <c r="D3" s="124"/>
      <c r="E3" s="124"/>
      <c r="F3" s="124"/>
      <c r="G3" s="124"/>
      <c r="H3" s="124"/>
      <c r="I3" s="124"/>
      <c r="J3" s="124"/>
      <c r="K3" s="124"/>
      <c r="L3" s="20"/>
      <c r="AT3" s="17" t="s">
        <v>79</v>
      </c>
    </row>
    <row r="4" s="1" customFormat="1" ht="24.96" customHeight="1">
      <c r="B4" s="20"/>
      <c r="D4" s="125" t="s">
        <v>80</v>
      </c>
      <c r="L4" s="20"/>
      <c r="M4" s="126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27" t="s">
        <v>16</v>
      </c>
      <c r="E6" s="38"/>
      <c r="F6" s="38"/>
      <c r="G6" s="38"/>
      <c r="H6" s="38"/>
      <c r="I6" s="38"/>
      <c r="J6" s="38"/>
      <c r="K6" s="38"/>
      <c r="L6" s="128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5.6" customHeight="1">
      <c r="A7" s="38"/>
      <c r="B7" s="44"/>
      <c r="C7" s="38"/>
      <c r="D7" s="38"/>
      <c r="E7" s="129" t="s">
        <v>17</v>
      </c>
      <c r="F7" s="38"/>
      <c r="G7" s="38"/>
      <c r="H7" s="38"/>
      <c r="I7" s="38"/>
      <c r="J7" s="38"/>
      <c r="K7" s="38"/>
      <c r="L7" s="128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128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27" t="s">
        <v>18</v>
      </c>
      <c r="E9" s="38"/>
      <c r="F9" s="130" t="s">
        <v>19</v>
      </c>
      <c r="G9" s="38"/>
      <c r="H9" s="38"/>
      <c r="I9" s="127" t="s">
        <v>20</v>
      </c>
      <c r="J9" s="130" t="s">
        <v>19</v>
      </c>
      <c r="K9" s="38"/>
      <c r="L9" s="12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27" t="s">
        <v>21</v>
      </c>
      <c r="E10" s="38"/>
      <c r="F10" s="130" t="s">
        <v>22</v>
      </c>
      <c r="G10" s="38"/>
      <c r="H10" s="38"/>
      <c r="I10" s="127" t="s">
        <v>23</v>
      </c>
      <c r="J10" s="131" t="str">
        <f>'Rekapitulace stavby'!AN8</f>
        <v>15. 7. 2022</v>
      </c>
      <c r="K10" s="38"/>
      <c r="L10" s="128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128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27" t="s">
        <v>25</v>
      </c>
      <c r="E12" s="38"/>
      <c r="F12" s="38"/>
      <c r="G12" s="38"/>
      <c r="H12" s="38"/>
      <c r="I12" s="127" t="s">
        <v>26</v>
      </c>
      <c r="J12" s="130" t="str">
        <f>IF('Rekapitulace stavby'!AN10="","",'Rekapitulace stavby'!AN10)</f>
        <v/>
      </c>
      <c r="K12" s="38"/>
      <c r="L12" s="12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0" t="str">
        <f>IF('Rekapitulace stavby'!E11="","",'Rekapitulace stavby'!E11)</f>
        <v xml:space="preserve"> </v>
      </c>
      <c r="F13" s="38"/>
      <c r="G13" s="38"/>
      <c r="H13" s="38"/>
      <c r="I13" s="127" t="s">
        <v>28</v>
      </c>
      <c r="J13" s="130" t="str">
        <f>IF('Rekapitulace stavby'!AN11="","",'Rekapitulace stavby'!AN11)</f>
        <v/>
      </c>
      <c r="K13" s="38"/>
      <c r="L13" s="12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12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27" t="s">
        <v>29</v>
      </c>
      <c r="E15" s="38"/>
      <c r="F15" s="38"/>
      <c r="G15" s="38"/>
      <c r="H15" s="38"/>
      <c r="I15" s="127" t="s">
        <v>26</v>
      </c>
      <c r="J15" s="33" t="str">
        <f>'Rekapitulace stavby'!AN13</f>
        <v>Vyplň údaj</v>
      </c>
      <c r="K15" s="38"/>
      <c r="L15" s="128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0"/>
      <c r="G16" s="130"/>
      <c r="H16" s="130"/>
      <c r="I16" s="127" t="s">
        <v>28</v>
      </c>
      <c r="J16" s="33" t="str">
        <f>'Rekapitulace stavby'!AN14</f>
        <v>Vyplň údaj</v>
      </c>
      <c r="K16" s="38"/>
      <c r="L16" s="12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12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27" t="s">
        <v>31</v>
      </c>
      <c r="E18" s="38"/>
      <c r="F18" s="38"/>
      <c r="G18" s="38"/>
      <c r="H18" s="38"/>
      <c r="I18" s="127" t="s">
        <v>26</v>
      </c>
      <c r="J18" s="130" t="s">
        <v>19</v>
      </c>
      <c r="K18" s="38"/>
      <c r="L18" s="12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0" t="s">
        <v>32</v>
      </c>
      <c r="F19" s="38"/>
      <c r="G19" s="38"/>
      <c r="H19" s="38"/>
      <c r="I19" s="127" t="s">
        <v>28</v>
      </c>
      <c r="J19" s="130" t="s">
        <v>19</v>
      </c>
      <c r="K19" s="38"/>
      <c r="L19" s="128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12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27" t="s">
        <v>34</v>
      </c>
      <c r="E21" s="38"/>
      <c r="F21" s="38"/>
      <c r="G21" s="38"/>
      <c r="H21" s="38"/>
      <c r="I21" s="127" t="s">
        <v>26</v>
      </c>
      <c r="J21" s="130" t="s">
        <v>19</v>
      </c>
      <c r="K21" s="38"/>
      <c r="L21" s="128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0" t="s">
        <v>35</v>
      </c>
      <c r="F22" s="38"/>
      <c r="G22" s="38"/>
      <c r="H22" s="38"/>
      <c r="I22" s="127" t="s">
        <v>28</v>
      </c>
      <c r="J22" s="130" t="s">
        <v>19</v>
      </c>
      <c r="K22" s="38"/>
      <c r="L22" s="12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12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27" t="s">
        <v>36</v>
      </c>
      <c r="E24" s="38"/>
      <c r="F24" s="38"/>
      <c r="G24" s="38"/>
      <c r="H24" s="38"/>
      <c r="I24" s="38"/>
      <c r="J24" s="38"/>
      <c r="K24" s="38"/>
      <c r="L24" s="128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48" customHeight="1">
      <c r="A25" s="132"/>
      <c r="B25" s="133"/>
      <c r="C25" s="132"/>
      <c r="D25" s="132"/>
      <c r="E25" s="134" t="s">
        <v>37</v>
      </c>
      <c r="F25" s="134"/>
      <c r="G25" s="134"/>
      <c r="H25" s="134"/>
      <c r="I25" s="132"/>
      <c r="J25" s="132"/>
      <c r="K25" s="132"/>
      <c r="L25" s="135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128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36"/>
      <c r="E27" s="136"/>
      <c r="F27" s="136"/>
      <c r="G27" s="136"/>
      <c r="H27" s="136"/>
      <c r="I27" s="136"/>
      <c r="J27" s="136"/>
      <c r="K27" s="136"/>
      <c r="L27" s="12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37" t="s">
        <v>38</v>
      </c>
      <c r="E28" s="38"/>
      <c r="F28" s="38"/>
      <c r="G28" s="38"/>
      <c r="H28" s="38"/>
      <c r="I28" s="38"/>
      <c r="J28" s="138">
        <f>ROUND(J75, 2)</f>
        <v>0</v>
      </c>
      <c r="K28" s="38"/>
      <c r="L28" s="12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36"/>
      <c r="E29" s="136"/>
      <c r="F29" s="136"/>
      <c r="G29" s="136"/>
      <c r="H29" s="136"/>
      <c r="I29" s="136"/>
      <c r="J29" s="136"/>
      <c r="K29" s="136"/>
      <c r="L29" s="128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39" t="s">
        <v>40</v>
      </c>
      <c r="G30" s="38"/>
      <c r="H30" s="38"/>
      <c r="I30" s="139" t="s">
        <v>39</v>
      </c>
      <c r="J30" s="139" t="s">
        <v>41</v>
      </c>
      <c r="K30" s="38"/>
      <c r="L30" s="12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0" t="s">
        <v>42</v>
      </c>
      <c r="E31" s="127" t="s">
        <v>43</v>
      </c>
      <c r="F31" s="141">
        <f>ROUND((SUM(BE75:BE128)),  2)</f>
        <v>0</v>
      </c>
      <c r="G31" s="38"/>
      <c r="H31" s="38"/>
      <c r="I31" s="142">
        <v>0.20999999999999999</v>
      </c>
      <c r="J31" s="141">
        <f>ROUND(((SUM(BE75:BE128))*I31),  2)</f>
        <v>0</v>
      </c>
      <c r="K31" s="38"/>
      <c r="L31" s="128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27" t="s">
        <v>44</v>
      </c>
      <c r="F32" s="141">
        <f>ROUND((SUM(BF75:BF128)),  2)</f>
        <v>0</v>
      </c>
      <c r="G32" s="38"/>
      <c r="H32" s="38"/>
      <c r="I32" s="142">
        <v>0.14999999999999999</v>
      </c>
      <c r="J32" s="141">
        <f>ROUND(((SUM(BF75:BF128))*I32),  2)</f>
        <v>0</v>
      </c>
      <c r="K32" s="38"/>
      <c r="L32" s="128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27" t="s">
        <v>45</v>
      </c>
      <c r="F33" s="141">
        <f>ROUND((SUM(BG75:BG128)),  2)</f>
        <v>0</v>
      </c>
      <c r="G33" s="38"/>
      <c r="H33" s="38"/>
      <c r="I33" s="142">
        <v>0.20999999999999999</v>
      </c>
      <c r="J33" s="141">
        <f>0</f>
        <v>0</v>
      </c>
      <c r="K33" s="38"/>
      <c r="L33" s="128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27" t="s">
        <v>46</v>
      </c>
      <c r="F34" s="141">
        <f>ROUND((SUM(BH75:BH128)),  2)</f>
        <v>0</v>
      </c>
      <c r="G34" s="38"/>
      <c r="H34" s="38"/>
      <c r="I34" s="142">
        <v>0.14999999999999999</v>
      </c>
      <c r="J34" s="141">
        <f>0</f>
        <v>0</v>
      </c>
      <c r="K34" s="38"/>
      <c r="L34" s="128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27" t="s">
        <v>47</v>
      </c>
      <c r="F35" s="141">
        <f>ROUND((SUM(BI75:BI128)),  2)</f>
        <v>0</v>
      </c>
      <c r="G35" s="38"/>
      <c r="H35" s="38"/>
      <c r="I35" s="142">
        <v>0</v>
      </c>
      <c r="J35" s="141">
        <f>0</f>
        <v>0</v>
      </c>
      <c r="K35" s="38"/>
      <c r="L35" s="12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128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43"/>
      <c r="D37" s="144" t="s">
        <v>48</v>
      </c>
      <c r="E37" s="145"/>
      <c r="F37" s="145"/>
      <c r="G37" s="146" t="s">
        <v>49</v>
      </c>
      <c r="H37" s="147" t="s">
        <v>50</v>
      </c>
      <c r="I37" s="145"/>
      <c r="J37" s="148">
        <f>SUM(J28:J35)</f>
        <v>0</v>
      </c>
      <c r="K37" s="149"/>
      <c r="L37" s="128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150"/>
      <c r="C38" s="151"/>
      <c r="D38" s="151"/>
      <c r="E38" s="151"/>
      <c r="F38" s="151"/>
      <c r="G38" s="151"/>
      <c r="H38" s="151"/>
      <c r="I38" s="151"/>
      <c r="J38" s="151"/>
      <c r="K38" s="151"/>
      <c r="L38" s="12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42" s="2" customFormat="1" ht="6.96" customHeight="1">
      <c r="A42" s="38"/>
      <c r="B42" s="152"/>
      <c r="C42" s="153"/>
      <c r="D42" s="153"/>
      <c r="E42" s="153"/>
      <c r="F42" s="153"/>
      <c r="G42" s="153"/>
      <c r="H42" s="153"/>
      <c r="I42" s="153"/>
      <c r="J42" s="153"/>
      <c r="K42" s="153"/>
      <c r="L42" s="128"/>
      <c r="S42" s="38"/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/>
      <c r="AE42" s="38"/>
    </row>
    <row r="43" s="2" customFormat="1" ht="24.96" customHeight="1">
      <c r="A43" s="38"/>
      <c r="B43" s="39"/>
      <c r="C43" s="23" t="s">
        <v>81</v>
      </c>
      <c r="D43" s="40"/>
      <c r="E43" s="40"/>
      <c r="F43" s="40"/>
      <c r="G43" s="40"/>
      <c r="H43" s="40"/>
      <c r="I43" s="40"/>
      <c r="J43" s="40"/>
      <c r="K43" s="40"/>
      <c r="L43" s="128"/>
      <c r="S43" s="38"/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/>
      <c r="AE43" s="38"/>
    </row>
    <row r="44" s="2" customFormat="1" ht="6.96" customHeight="1">
      <c r="A44" s="38"/>
      <c r="B44" s="39"/>
      <c r="C44" s="40"/>
      <c r="D44" s="40"/>
      <c r="E44" s="40"/>
      <c r="F44" s="40"/>
      <c r="G44" s="40"/>
      <c r="H44" s="40"/>
      <c r="I44" s="40"/>
      <c r="J44" s="40"/>
      <c r="K44" s="40"/>
      <c r="L44" s="128"/>
      <c r="S44" s="38"/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/>
      <c r="AE44" s="38"/>
    </row>
    <row r="45" s="2" customFormat="1" ht="12" customHeight="1">
      <c r="A45" s="38"/>
      <c r="B45" s="39"/>
      <c r="C45" s="32" t="s">
        <v>16</v>
      </c>
      <c r="D45" s="40"/>
      <c r="E45" s="40"/>
      <c r="F45" s="40"/>
      <c r="G45" s="40"/>
      <c r="H45" s="40"/>
      <c r="I45" s="40"/>
      <c r="J45" s="40"/>
      <c r="K45" s="40"/>
      <c r="L45" s="128"/>
      <c r="S45" s="38"/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/>
      <c r="AE45" s="38"/>
    </row>
    <row r="46" s="2" customFormat="1" ht="15.6" customHeight="1">
      <c r="A46" s="38"/>
      <c r="B46" s="39"/>
      <c r="C46" s="40"/>
      <c r="D46" s="40"/>
      <c r="E46" s="69" t="str">
        <f>E7</f>
        <v>Údržba HOZ Vrábče</v>
      </c>
      <c r="F46" s="40"/>
      <c r="G46" s="40"/>
      <c r="H46" s="40"/>
      <c r="I46" s="40"/>
      <c r="J46" s="40"/>
      <c r="K46" s="40"/>
      <c r="L46" s="128"/>
      <c r="S46" s="38"/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/>
      <c r="AE46" s="38"/>
    </row>
    <row r="47" s="2" customFormat="1" ht="6.96" customHeight="1">
      <c r="A47" s="38"/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128"/>
      <c r="S47" s="38"/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/>
      <c r="AE47" s="38"/>
    </row>
    <row r="48" s="2" customFormat="1" ht="12" customHeight="1">
      <c r="A48" s="38"/>
      <c r="B48" s="39"/>
      <c r="C48" s="32" t="s">
        <v>21</v>
      </c>
      <c r="D48" s="40"/>
      <c r="E48" s="40"/>
      <c r="F48" s="27" t="str">
        <f>F10</f>
        <v>Vrábče</v>
      </c>
      <c r="G48" s="40"/>
      <c r="H48" s="40"/>
      <c r="I48" s="32" t="s">
        <v>23</v>
      </c>
      <c r="J48" s="72" t="str">
        <f>IF(J10="","",J10)</f>
        <v>15. 7. 2022</v>
      </c>
      <c r="K48" s="40"/>
      <c r="L48" s="128"/>
      <c r="S48" s="38"/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/>
      <c r="AE48" s="38"/>
    </row>
    <row r="49" s="2" customFormat="1" ht="6.96" customHeight="1">
      <c r="A49" s="38"/>
      <c r="B49" s="39"/>
      <c r="C49" s="40"/>
      <c r="D49" s="40"/>
      <c r="E49" s="40"/>
      <c r="F49" s="40"/>
      <c r="G49" s="40"/>
      <c r="H49" s="40"/>
      <c r="I49" s="40"/>
      <c r="J49" s="40"/>
      <c r="K49" s="40"/>
      <c r="L49" s="128"/>
      <c r="S49" s="38"/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/>
      <c r="AE49" s="38"/>
    </row>
    <row r="50" s="2" customFormat="1" ht="15.6" customHeight="1">
      <c r="A50" s="38"/>
      <c r="B50" s="39"/>
      <c r="C50" s="32" t="s">
        <v>25</v>
      </c>
      <c r="D50" s="40"/>
      <c r="E50" s="40"/>
      <c r="F50" s="27" t="str">
        <f>E13</f>
        <v xml:space="preserve"> </v>
      </c>
      <c r="G50" s="40"/>
      <c r="H50" s="40"/>
      <c r="I50" s="32" t="s">
        <v>31</v>
      </c>
      <c r="J50" s="36" t="str">
        <f>E19</f>
        <v>Bc. Karel Janeček</v>
      </c>
      <c r="K50" s="40"/>
      <c r="L50" s="128"/>
      <c r="S50" s="38"/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/>
      <c r="AE50" s="38"/>
    </row>
    <row r="51" s="2" customFormat="1" ht="15.6" customHeight="1">
      <c r="A51" s="38"/>
      <c r="B51" s="39"/>
      <c r="C51" s="32" t="s">
        <v>29</v>
      </c>
      <c r="D51" s="40"/>
      <c r="E51" s="40"/>
      <c r="F51" s="27" t="str">
        <f>IF(E16="","",E16)</f>
        <v>Vyplň údaj</v>
      </c>
      <c r="G51" s="40"/>
      <c r="H51" s="40"/>
      <c r="I51" s="32" t="s">
        <v>34</v>
      </c>
      <c r="J51" s="36" t="str">
        <f>E22</f>
        <v>SPÚ ČR</v>
      </c>
      <c r="K51" s="40"/>
      <c r="L51" s="128"/>
      <c r="S51" s="38"/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/>
      <c r="AE51" s="38"/>
    </row>
    <row r="52" s="2" customFormat="1" ht="10.32" customHeight="1">
      <c r="A52" s="38"/>
      <c r="B52" s="39"/>
      <c r="C52" s="40"/>
      <c r="D52" s="40"/>
      <c r="E52" s="40"/>
      <c r="F52" s="40"/>
      <c r="G52" s="40"/>
      <c r="H52" s="40"/>
      <c r="I52" s="40"/>
      <c r="J52" s="40"/>
      <c r="K52" s="40"/>
      <c r="L52" s="128"/>
      <c r="S52" s="38"/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/>
      <c r="AE52" s="38"/>
    </row>
    <row r="53" s="2" customFormat="1" ht="29.28" customHeight="1">
      <c r="A53" s="38"/>
      <c r="B53" s="39"/>
      <c r="C53" s="154" t="s">
        <v>82</v>
      </c>
      <c r="D53" s="155"/>
      <c r="E53" s="155"/>
      <c r="F53" s="155"/>
      <c r="G53" s="155"/>
      <c r="H53" s="155"/>
      <c r="I53" s="155"/>
      <c r="J53" s="156" t="s">
        <v>83</v>
      </c>
      <c r="K53" s="155"/>
      <c r="L53" s="128"/>
      <c r="S53" s="38"/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/>
      <c r="AE53" s="38"/>
    </row>
    <row r="54" s="2" customFormat="1" ht="10.32" customHeight="1">
      <c r="A54" s="38"/>
      <c r="B54" s="39"/>
      <c r="C54" s="40"/>
      <c r="D54" s="40"/>
      <c r="E54" s="40"/>
      <c r="F54" s="40"/>
      <c r="G54" s="40"/>
      <c r="H54" s="40"/>
      <c r="I54" s="40"/>
      <c r="J54" s="40"/>
      <c r="K54" s="40"/>
      <c r="L54" s="128"/>
      <c r="S54" s="38"/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/>
      <c r="AE54" s="38"/>
    </row>
    <row r="55" s="2" customFormat="1" ht="22.8" customHeight="1">
      <c r="A55" s="38"/>
      <c r="B55" s="39"/>
      <c r="C55" s="157" t="s">
        <v>70</v>
      </c>
      <c r="D55" s="40"/>
      <c r="E55" s="40"/>
      <c r="F55" s="40"/>
      <c r="G55" s="40"/>
      <c r="H55" s="40"/>
      <c r="I55" s="40"/>
      <c r="J55" s="102">
        <f>J75</f>
        <v>0</v>
      </c>
      <c r="K55" s="40"/>
      <c r="L55" s="128"/>
      <c r="S55" s="38"/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/>
      <c r="AE55" s="38"/>
      <c r="AU55" s="17" t="s">
        <v>84</v>
      </c>
    </row>
    <row r="56" s="9" customFormat="1" ht="24.96" customHeight="1">
      <c r="A56" s="9"/>
      <c r="B56" s="158"/>
      <c r="C56" s="159"/>
      <c r="D56" s="160" t="s">
        <v>85</v>
      </c>
      <c r="E56" s="161"/>
      <c r="F56" s="161"/>
      <c r="G56" s="161"/>
      <c r="H56" s="161"/>
      <c r="I56" s="161"/>
      <c r="J56" s="162">
        <f>J76</f>
        <v>0</v>
      </c>
      <c r="K56" s="159"/>
      <c r="L56" s="163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</row>
    <row r="57" s="10" customFormat="1" ht="19.92" customHeight="1">
      <c r="A57" s="10"/>
      <c r="B57" s="164"/>
      <c r="C57" s="165"/>
      <c r="D57" s="166" t="s">
        <v>86</v>
      </c>
      <c r="E57" s="167"/>
      <c r="F57" s="167"/>
      <c r="G57" s="167"/>
      <c r="H57" s="167"/>
      <c r="I57" s="167"/>
      <c r="J57" s="168">
        <f>J77</f>
        <v>0</v>
      </c>
      <c r="K57" s="165"/>
      <c r="L57" s="169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</row>
    <row r="58" s="2" customFormat="1" ht="21.84" customHeight="1">
      <c r="A58" s="38"/>
      <c r="B58" s="39"/>
      <c r="C58" s="40"/>
      <c r="D58" s="40"/>
      <c r="E58" s="40"/>
      <c r="F58" s="40"/>
      <c r="G58" s="40"/>
      <c r="H58" s="40"/>
      <c r="I58" s="40"/>
      <c r="J58" s="40"/>
      <c r="K58" s="40"/>
      <c r="L58" s="128"/>
      <c r="S58" s="38"/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/>
      <c r="AE58" s="38"/>
    </row>
    <row r="59" s="2" customFormat="1" ht="6.96" customHeight="1">
      <c r="A59" s="38"/>
      <c r="B59" s="59"/>
      <c r="C59" s="60"/>
      <c r="D59" s="60"/>
      <c r="E59" s="60"/>
      <c r="F59" s="60"/>
      <c r="G59" s="60"/>
      <c r="H59" s="60"/>
      <c r="I59" s="60"/>
      <c r="J59" s="60"/>
      <c r="K59" s="60"/>
      <c r="L59" s="128"/>
      <c r="S59" s="38"/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/>
      <c r="AE59" s="38"/>
    </row>
    <row r="63" s="2" customFormat="1" ht="6.96" customHeight="1">
      <c r="A63" s="38"/>
      <c r="B63" s="61"/>
      <c r="C63" s="62"/>
      <c r="D63" s="62"/>
      <c r="E63" s="62"/>
      <c r="F63" s="62"/>
      <c r="G63" s="62"/>
      <c r="H63" s="62"/>
      <c r="I63" s="62"/>
      <c r="J63" s="62"/>
      <c r="K63" s="62"/>
      <c r="L63" s="128"/>
      <c r="S63" s="38"/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/>
      <c r="AE63" s="38"/>
    </row>
    <row r="64" s="2" customFormat="1" ht="24.96" customHeight="1">
      <c r="A64" s="38"/>
      <c r="B64" s="39"/>
      <c r="C64" s="23" t="s">
        <v>87</v>
      </c>
      <c r="D64" s="40"/>
      <c r="E64" s="40"/>
      <c r="F64" s="40"/>
      <c r="G64" s="40"/>
      <c r="H64" s="40"/>
      <c r="I64" s="40"/>
      <c r="J64" s="40"/>
      <c r="K64" s="40"/>
      <c r="L64" s="12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/>
      <c r="AE64" s="38"/>
    </row>
    <row r="65" s="2" customFormat="1" ht="6.96" customHeight="1">
      <c r="A65" s="38"/>
      <c r="B65" s="39"/>
      <c r="C65" s="40"/>
      <c r="D65" s="40"/>
      <c r="E65" s="40"/>
      <c r="F65" s="40"/>
      <c r="G65" s="40"/>
      <c r="H65" s="40"/>
      <c r="I65" s="40"/>
      <c r="J65" s="40"/>
      <c r="K65" s="40"/>
      <c r="L65" s="128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 s="2" customFormat="1" ht="12" customHeight="1">
      <c r="A66" s="38"/>
      <c r="B66" s="39"/>
      <c r="C66" s="32" t="s">
        <v>16</v>
      </c>
      <c r="D66" s="40"/>
      <c r="E66" s="40"/>
      <c r="F66" s="40"/>
      <c r="G66" s="40"/>
      <c r="H66" s="40"/>
      <c r="I66" s="40"/>
      <c r="J66" s="40"/>
      <c r="K66" s="40"/>
      <c r="L66" s="128"/>
      <c r="S66" s="38"/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/>
      <c r="AE66" s="38"/>
    </row>
    <row r="67" s="2" customFormat="1" ht="15.6" customHeight="1">
      <c r="A67" s="38"/>
      <c r="B67" s="39"/>
      <c r="C67" s="40"/>
      <c r="D67" s="40"/>
      <c r="E67" s="69" t="str">
        <f>E7</f>
        <v>Údržba HOZ Vrábče</v>
      </c>
      <c r="F67" s="40"/>
      <c r="G67" s="40"/>
      <c r="H67" s="40"/>
      <c r="I67" s="40"/>
      <c r="J67" s="40"/>
      <c r="K67" s="40"/>
      <c r="L67" s="128"/>
      <c r="S67" s="38"/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/>
      <c r="AE67" s="38"/>
    </row>
    <row r="68" s="2" customFormat="1" ht="6.96" customHeight="1">
      <c r="A68" s="38"/>
      <c r="B68" s="39"/>
      <c r="C68" s="40"/>
      <c r="D68" s="40"/>
      <c r="E68" s="40"/>
      <c r="F68" s="40"/>
      <c r="G68" s="40"/>
      <c r="H68" s="40"/>
      <c r="I68" s="40"/>
      <c r="J68" s="40"/>
      <c r="K68" s="40"/>
      <c r="L68" s="128"/>
      <c r="S68" s="38"/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/>
      <c r="AE68" s="38"/>
    </row>
    <row r="69" s="2" customFormat="1" ht="12" customHeight="1">
      <c r="A69" s="38"/>
      <c r="B69" s="39"/>
      <c r="C69" s="32" t="s">
        <v>21</v>
      </c>
      <c r="D69" s="40"/>
      <c r="E69" s="40"/>
      <c r="F69" s="27" t="str">
        <f>F10</f>
        <v>Vrábče</v>
      </c>
      <c r="G69" s="40"/>
      <c r="H69" s="40"/>
      <c r="I69" s="32" t="s">
        <v>23</v>
      </c>
      <c r="J69" s="72" t="str">
        <f>IF(J10="","",J10)</f>
        <v>15. 7. 2022</v>
      </c>
      <c r="K69" s="40"/>
      <c r="L69" s="128"/>
      <c r="S69" s="38"/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/>
      <c r="AE69" s="38"/>
    </row>
    <row r="70" s="2" customFormat="1" ht="6.96" customHeight="1">
      <c r="A70" s="38"/>
      <c r="B70" s="39"/>
      <c r="C70" s="40"/>
      <c r="D70" s="40"/>
      <c r="E70" s="40"/>
      <c r="F70" s="40"/>
      <c r="G70" s="40"/>
      <c r="H70" s="40"/>
      <c r="I70" s="40"/>
      <c r="J70" s="40"/>
      <c r="K70" s="40"/>
      <c r="L70" s="128"/>
      <c r="S70" s="38"/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/>
      <c r="AE70" s="38"/>
    </row>
    <row r="71" s="2" customFormat="1" ht="15.6" customHeight="1">
      <c r="A71" s="38"/>
      <c r="B71" s="39"/>
      <c r="C71" s="32" t="s">
        <v>25</v>
      </c>
      <c r="D71" s="40"/>
      <c r="E71" s="40"/>
      <c r="F71" s="27" t="str">
        <f>E13</f>
        <v xml:space="preserve"> </v>
      </c>
      <c r="G71" s="40"/>
      <c r="H71" s="40"/>
      <c r="I71" s="32" t="s">
        <v>31</v>
      </c>
      <c r="J71" s="36" t="str">
        <f>E19</f>
        <v>Bc. Karel Janeček</v>
      </c>
      <c r="K71" s="40"/>
      <c r="L71" s="128"/>
      <c r="S71" s="38"/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/>
      <c r="AE71" s="38"/>
    </row>
    <row r="72" s="2" customFormat="1" ht="15.6" customHeight="1">
      <c r="A72" s="38"/>
      <c r="B72" s="39"/>
      <c r="C72" s="32" t="s">
        <v>29</v>
      </c>
      <c r="D72" s="40"/>
      <c r="E72" s="40"/>
      <c r="F72" s="27" t="str">
        <f>IF(E16="","",E16)</f>
        <v>Vyplň údaj</v>
      </c>
      <c r="G72" s="40"/>
      <c r="H72" s="40"/>
      <c r="I72" s="32" t="s">
        <v>34</v>
      </c>
      <c r="J72" s="36" t="str">
        <f>E22</f>
        <v>SPÚ ČR</v>
      </c>
      <c r="K72" s="40"/>
      <c r="L72" s="128"/>
      <c r="S72" s="38"/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/>
      <c r="AE72" s="38"/>
    </row>
    <row r="73" s="2" customFormat="1" ht="10.32" customHeight="1">
      <c r="A73" s="38"/>
      <c r="B73" s="39"/>
      <c r="C73" s="40"/>
      <c r="D73" s="40"/>
      <c r="E73" s="40"/>
      <c r="F73" s="40"/>
      <c r="G73" s="40"/>
      <c r="H73" s="40"/>
      <c r="I73" s="40"/>
      <c r="J73" s="40"/>
      <c r="K73" s="40"/>
      <c r="L73" s="128"/>
      <c r="S73" s="38"/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/>
      <c r="AE73" s="38"/>
    </row>
    <row r="74" s="11" customFormat="1" ht="29.28" customHeight="1">
      <c r="A74" s="170"/>
      <c r="B74" s="171"/>
      <c r="C74" s="172" t="s">
        <v>88</v>
      </c>
      <c r="D74" s="173" t="s">
        <v>57</v>
      </c>
      <c r="E74" s="173" t="s">
        <v>53</v>
      </c>
      <c r="F74" s="173" t="s">
        <v>54</v>
      </c>
      <c r="G74" s="173" t="s">
        <v>89</v>
      </c>
      <c r="H74" s="173" t="s">
        <v>90</v>
      </c>
      <c r="I74" s="173" t="s">
        <v>91</v>
      </c>
      <c r="J74" s="173" t="s">
        <v>83</v>
      </c>
      <c r="K74" s="174" t="s">
        <v>92</v>
      </c>
      <c r="L74" s="175"/>
      <c r="M74" s="92" t="s">
        <v>19</v>
      </c>
      <c r="N74" s="93" t="s">
        <v>42</v>
      </c>
      <c r="O74" s="93" t="s">
        <v>93</v>
      </c>
      <c r="P74" s="93" t="s">
        <v>94</v>
      </c>
      <c r="Q74" s="93" t="s">
        <v>95</v>
      </c>
      <c r="R74" s="93" t="s">
        <v>96</v>
      </c>
      <c r="S74" s="93" t="s">
        <v>97</v>
      </c>
      <c r="T74" s="94" t="s">
        <v>98</v>
      </c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</row>
    <row r="75" s="2" customFormat="1" ht="22.8" customHeight="1">
      <c r="A75" s="38"/>
      <c r="B75" s="39"/>
      <c r="C75" s="99" t="s">
        <v>99</v>
      </c>
      <c r="D75" s="40"/>
      <c r="E75" s="40"/>
      <c r="F75" s="40"/>
      <c r="G75" s="40"/>
      <c r="H75" s="40"/>
      <c r="I75" s="40"/>
      <c r="J75" s="176">
        <f>BK75</f>
        <v>0</v>
      </c>
      <c r="K75" s="40"/>
      <c r="L75" s="44"/>
      <c r="M75" s="95"/>
      <c r="N75" s="177"/>
      <c r="O75" s="96"/>
      <c r="P75" s="178">
        <f>P76</f>
        <v>0</v>
      </c>
      <c r="Q75" s="96"/>
      <c r="R75" s="178">
        <f>R76</f>
        <v>0</v>
      </c>
      <c r="S75" s="96"/>
      <c r="T75" s="179">
        <f>T76</f>
        <v>0</v>
      </c>
      <c r="U75" s="38"/>
      <c r="V75" s="38"/>
      <c r="W75" s="38"/>
      <c r="X75" s="38"/>
      <c r="Y75" s="38"/>
      <c r="Z75" s="38"/>
      <c r="AA75" s="38"/>
      <c r="AB75" s="38"/>
      <c r="AC75" s="38"/>
      <c r="AD75" s="38"/>
      <c r="AE75" s="38"/>
      <c r="AT75" s="17" t="s">
        <v>71</v>
      </c>
      <c r="AU75" s="17" t="s">
        <v>84</v>
      </c>
      <c r="BK75" s="180">
        <f>BK76</f>
        <v>0</v>
      </c>
    </row>
    <row r="76" s="12" customFormat="1" ht="25.92" customHeight="1">
      <c r="A76" s="12"/>
      <c r="B76" s="181"/>
      <c r="C76" s="182"/>
      <c r="D76" s="183" t="s">
        <v>71</v>
      </c>
      <c r="E76" s="184" t="s">
        <v>100</v>
      </c>
      <c r="F76" s="184" t="s">
        <v>101</v>
      </c>
      <c r="G76" s="182"/>
      <c r="H76" s="182"/>
      <c r="I76" s="185"/>
      <c r="J76" s="186">
        <f>BK76</f>
        <v>0</v>
      </c>
      <c r="K76" s="182"/>
      <c r="L76" s="187"/>
      <c r="M76" s="188"/>
      <c r="N76" s="189"/>
      <c r="O76" s="189"/>
      <c r="P76" s="190">
        <f>P77</f>
        <v>0</v>
      </c>
      <c r="Q76" s="189"/>
      <c r="R76" s="190">
        <f>R77</f>
        <v>0</v>
      </c>
      <c r="S76" s="189"/>
      <c r="T76" s="191">
        <f>T77</f>
        <v>0</v>
      </c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R76" s="192" t="s">
        <v>77</v>
      </c>
      <c r="AT76" s="193" t="s">
        <v>71</v>
      </c>
      <c r="AU76" s="193" t="s">
        <v>72</v>
      </c>
      <c r="AY76" s="192" t="s">
        <v>102</v>
      </c>
      <c r="BK76" s="194">
        <f>BK77</f>
        <v>0</v>
      </c>
    </row>
    <row r="77" s="12" customFormat="1" ht="22.8" customHeight="1">
      <c r="A77" s="12"/>
      <c r="B77" s="181"/>
      <c r="C77" s="182"/>
      <c r="D77" s="183" t="s">
        <v>71</v>
      </c>
      <c r="E77" s="195" t="s">
        <v>77</v>
      </c>
      <c r="F77" s="195" t="s">
        <v>103</v>
      </c>
      <c r="G77" s="182"/>
      <c r="H77" s="182"/>
      <c r="I77" s="185"/>
      <c r="J77" s="196">
        <f>BK77</f>
        <v>0</v>
      </c>
      <c r="K77" s="182"/>
      <c r="L77" s="187"/>
      <c r="M77" s="188"/>
      <c r="N77" s="189"/>
      <c r="O77" s="189"/>
      <c r="P77" s="190">
        <f>SUM(P78:P128)</f>
        <v>0</v>
      </c>
      <c r="Q77" s="189"/>
      <c r="R77" s="190">
        <f>SUM(R78:R128)</f>
        <v>0</v>
      </c>
      <c r="S77" s="189"/>
      <c r="T77" s="191">
        <f>SUM(T78:T128)</f>
        <v>0</v>
      </c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R77" s="192" t="s">
        <v>77</v>
      </c>
      <c r="AT77" s="193" t="s">
        <v>71</v>
      </c>
      <c r="AU77" s="193" t="s">
        <v>77</v>
      </c>
      <c r="AY77" s="192" t="s">
        <v>102</v>
      </c>
      <c r="BK77" s="194">
        <f>SUM(BK78:BK128)</f>
        <v>0</v>
      </c>
    </row>
    <row r="78" s="2" customFormat="1" ht="14.4" customHeight="1">
      <c r="A78" s="38"/>
      <c r="B78" s="39"/>
      <c r="C78" s="197" t="s">
        <v>77</v>
      </c>
      <c r="D78" s="197" t="s">
        <v>104</v>
      </c>
      <c r="E78" s="198" t="s">
        <v>105</v>
      </c>
      <c r="F78" s="199" t="s">
        <v>106</v>
      </c>
      <c r="G78" s="200" t="s">
        <v>107</v>
      </c>
      <c r="H78" s="201">
        <v>0.52900000000000003</v>
      </c>
      <c r="I78" s="202"/>
      <c r="J78" s="203">
        <f>ROUND(I78*H78,2)</f>
        <v>0</v>
      </c>
      <c r="K78" s="199" t="s">
        <v>108</v>
      </c>
      <c r="L78" s="44"/>
      <c r="M78" s="204" t="s">
        <v>19</v>
      </c>
      <c r="N78" s="205" t="s">
        <v>43</v>
      </c>
      <c r="O78" s="84"/>
      <c r="P78" s="206">
        <f>O78*H78</f>
        <v>0</v>
      </c>
      <c r="Q78" s="206">
        <v>0</v>
      </c>
      <c r="R78" s="206">
        <f>Q78*H78</f>
        <v>0</v>
      </c>
      <c r="S78" s="206">
        <v>0</v>
      </c>
      <c r="T78" s="207">
        <f>S78*H78</f>
        <v>0</v>
      </c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R78" s="208" t="s">
        <v>109</v>
      </c>
      <c r="AT78" s="208" t="s">
        <v>104</v>
      </c>
      <c r="AU78" s="208" t="s">
        <v>79</v>
      </c>
      <c r="AY78" s="17" t="s">
        <v>102</v>
      </c>
      <c r="BE78" s="209">
        <f>IF(N78="základní",J78,0)</f>
        <v>0</v>
      </c>
      <c r="BF78" s="209">
        <f>IF(N78="snížená",J78,0)</f>
        <v>0</v>
      </c>
      <c r="BG78" s="209">
        <f>IF(N78="zákl. přenesená",J78,0)</f>
        <v>0</v>
      </c>
      <c r="BH78" s="209">
        <f>IF(N78="sníž. přenesená",J78,0)</f>
        <v>0</v>
      </c>
      <c r="BI78" s="209">
        <f>IF(N78="nulová",J78,0)</f>
        <v>0</v>
      </c>
      <c r="BJ78" s="17" t="s">
        <v>77</v>
      </c>
      <c r="BK78" s="209">
        <f>ROUND(I78*H78,2)</f>
        <v>0</v>
      </c>
      <c r="BL78" s="17" t="s">
        <v>109</v>
      </c>
      <c r="BM78" s="208" t="s">
        <v>110</v>
      </c>
    </row>
    <row r="79" s="2" customFormat="1">
      <c r="A79" s="38"/>
      <c r="B79" s="39"/>
      <c r="C79" s="40"/>
      <c r="D79" s="210" t="s">
        <v>111</v>
      </c>
      <c r="E79" s="40"/>
      <c r="F79" s="211" t="s">
        <v>112</v>
      </c>
      <c r="G79" s="40"/>
      <c r="H79" s="40"/>
      <c r="I79" s="212"/>
      <c r="J79" s="40"/>
      <c r="K79" s="40"/>
      <c r="L79" s="44"/>
      <c r="M79" s="213"/>
      <c r="N79" s="214"/>
      <c r="O79" s="84"/>
      <c r="P79" s="84"/>
      <c r="Q79" s="84"/>
      <c r="R79" s="84"/>
      <c r="S79" s="84"/>
      <c r="T79" s="85"/>
      <c r="U79" s="38"/>
      <c r="V79" s="38"/>
      <c r="W79" s="38"/>
      <c r="X79" s="38"/>
      <c r="Y79" s="38"/>
      <c r="Z79" s="38"/>
      <c r="AA79" s="38"/>
      <c r="AB79" s="38"/>
      <c r="AC79" s="38"/>
      <c r="AD79" s="38"/>
      <c r="AE79" s="38"/>
      <c r="AT79" s="17" t="s">
        <v>111</v>
      </c>
      <c r="AU79" s="17" t="s">
        <v>79</v>
      </c>
    </row>
    <row r="80" s="2" customFormat="1">
      <c r="A80" s="38"/>
      <c r="B80" s="39"/>
      <c r="C80" s="40"/>
      <c r="D80" s="215" t="s">
        <v>113</v>
      </c>
      <c r="E80" s="40"/>
      <c r="F80" s="216" t="s">
        <v>114</v>
      </c>
      <c r="G80" s="40"/>
      <c r="H80" s="40"/>
      <c r="I80" s="212"/>
      <c r="J80" s="40"/>
      <c r="K80" s="40"/>
      <c r="L80" s="44"/>
      <c r="M80" s="213"/>
      <c r="N80" s="214"/>
      <c r="O80" s="84"/>
      <c r="P80" s="84"/>
      <c r="Q80" s="84"/>
      <c r="R80" s="84"/>
      <c r="S80" s="84"/>
      <c r="T80" s="85"/>
      <c r="U80" s="38"/>
      <c r="V80" s="38"/>
      <c r="W80" s="38"/>
      <c r="X80" s="38"/>
      <c r="Y80" s="38"/>
      <c r="Z80" s="38"/>
      <c r="AA80" s="38"/>
      <c r="AB80" s="38"/>
      <c r="AC80" s="38"/>
      <c r="AD80" s="38"/>
      <c r="AE80" s="38"/>
      <c r="AT80" s="17" t="s">
        <v>113</v>
      </c>
      <c r="AU80" s="17" t="s">
        <v>79</v>
      </c>
    </row>
    <row r="81" s="13" customFormat="1">
      <c r="A81" s="13"/>
      <c r="B81" s="217"/>
      <c r="C81" s="218"/>
      <c r="D81" s="210" t="s">
        <v>115</v>
      </c>
      <c r="E81" s="219" t="s">
        <v>19</v>
      </c>
      <c r="F81" s="220" t="s">
        <v>116</v>
      </c>
      <c r="G81" s="218"/>
      <c r="H81" s="221">
        <v>0.52900000000000003</v>
      </c>
      <c r="I81" s="222"/>
      <c r="J81" s="218"/>
      <c r="K81" s="218"/>
      <c r="L81" s="223"/>
      <c r="M81" s="224"/>
      <c r="N81" s="225"/>
      <c r="O81" s="225"/>
      <c r="P81" s="225"/>
      <c r="Q81" s="225"/>
      <c r="R81" s="225"/>
      <c r="S81" s="225"/>
      <c r="T81" s="226"/>
      <c r="U81" s="13"/>
      <c r="V81" s="13"/>
      <c r="W81" s="13"/>
      <c r="X81" s="13"/>
      <c r="Y81" s="13"/>
      <c r="Z81" s="13"/>
      <c r="AA81" s="13"/>
      <c r="AB81" s="13"/>
      <c r="AC81" s="13"/>
      <c r="AD81" s="13"/>
      <c r="AE81" s="13"/>
      <c r="AT81" s="227" t="s">
        <v>115</v>
      </c>
      <c r="AU81" s="227" t="s">
        <v>79</v>
      </c>
      <c r="AV81" s="13" t="s">
        <v>79</v>
      </c>
      <c r="AW81" s="13" t="s">
        <v>33</v>
      </c>
      <c r="AX81" s="13" t="s">
        <v>77</v>
      </c>
      <c r="AY81" s="227" t="s">
        <v>102</v>
      </c>
    </row>
    <row r="82" s="2" customFormat="1" ht="14.4" customHeight="1">
      <c r="A82" s="38"/>
      <c r="B82" s="39"/>
      <c r="C82" s="197" t="s">
        <v>79</v>
      </c>
      <c r="D82" s="197" t="s">
        <v>104</v>
      </c>
      <c r="E82" s="198" t="s">
        <v>117</v>
      </c>
      <c r="F82" s="199" t="s">
        <v>118</v>
      </c>
      <c r="G82" s="200" t="s">
        <v>107</v>
      </c>
      <c r="H82" s="201">
        <v>0.13200000000000001</v>
      </c>
      <c r="I82" s="202"/>
      <c r="J82" s="203">
        <f>ROUND(I82*H82,2)</f>
        <v>0</v>
      </c>
      <c r="K82" s="199" t="s">
        <v>108</v>
      </c>
      <c r="L82" s="44"/>
      <c r="M82" s="204" t="s">
        <v>19</v>
      </c>
      <c r="N82" s="205" t="s">
        <v>43</v>
      </c>
      <c r="O82" s="84"/>
      <c r="P82" s="206">
        <f>O82*H82</f>
        <v>0</v>
      </c>
      <c r="Q82" s="206">
        <v>0</v>
      </c>
      <c r="R82" s="206">
        <f>Q82*H82</f>
        <v>0</v>
      </c>
      <c r="S82" s="206">
        <v>0</v>
      </c>
      <c r="T82" s="207">
        <f>S82*H82</f>
        <v>0</v>
      </c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  <c r="AR82" s="208" t="s">
        <v>109</v>
      </c>
      <c r="AT82" s="208" t="s">
        <v>104</v>
      </c>
      <c r="AU82" s="208" t="s">
        <v>79</v>
      </c>
      <c r="AY82" s="17" t="s">
        <v>102</v>
      </c>
      <c r="BE82" s="209">
        <f>IF(N82="základní",J82,0)</f>
        <v>0</v>
      </c>
      <c r="BF82" s="209">
        <f>IF(N82="snížená",J82,0)</f>
        <v>0</v>
      </c>
      <c r="BG82" s="209">
        <f>IF(N82="zákl. přenesená",J82,0)</f>
        <v>0</v>
      </c>
      <c r="BH82" s="209">
        <f>IF(N82="sníž. přenesená",J82,0)</f>
        <v>0</v>
      </c>
      <c r="BI82" s="209">
        <f>IF(N82="nulová",J82,0)</f>
        <v>0</v>
      </c>
      <c r="BJ82" s="17" t="s">
        <v>77</v>
      </c>
      <c r="BK82" s="209">
        <f>ROUND(I82*H82,2)</f>
        <v>0</v>
      </c>
      <c r="BL82" s="17" t="s">
        <v>109</v>
      </c>
      <c r="BM82" s="208" t="s">
        <v>119</v>
      </c>
    </row>
    <row r="83" s="2" customFormat="1">
      <c r="A83" s="38"/>
      <c r="B83" s="39"/>
      <c r="C83" s="40"/>
      <c r="D83" s="210" t="s">
        <v>111</v>
      </c>
      <c r="E83" s="40"/>
      <c r="F83" s="211" t="s">
        <v>120</v>
      </c>
      <c r="G83" s="40"/>
      <c r="H83" s="40"/>
      <c r="I83" s="212"/>
      <c r="J83" s="40"/>
      <c r="K83" s="40"/>
      <c r="L83" s="44"/>
      <c r="M83" s="213"/>
      <c r="N83" s="214"/>
      <c r="O83" s="84"/>
      <c r="P83" s="84"/>
      <c r="Q83" s="84"/>
      <c r="R83" s="84"/>
      <c r="S83" s="84"/>
      <c r="T83" s="85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  <c r="AT83" s="17" t="s">
        <v>111</v>
      </c>
      <c r="AU83" s="17" t="s">
        <v>79</v>
      </c>
    </row>
    <row r="84" s="2" customFormat="1">
      <c r="A84" s="38"/>
      <c r="B84" s="39"/>
      <c r="C84" s="40"/>
      <c r="D84" s="215" t="s">
        <v>113</v>
      </c>
      <c r="E84" s="40"/>
      <c r="F84" s="216" t="s">
        <v>121</v>
      </c>
      <c r="G84" s="40"/>
      <c r="H84" s="40"/>
      <c r="I84" s="212"/>
      <c r="J84" s="40"/>
      <c r="K84" s="40"/>
      <c r="L84" s="44"/>
      <c r="M84" s="213"/>
      <c r="N84" s="214"/>
      <c r="O84" s="84"/>
      <c r="P84" s="84"/>
      <c r="Q84" s="84"/>
      <c r="R84" s="84"/>
      <c r="S84" s="84"/>
      <c r="T84" s="85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  <c r="AT84" s="17" t="s">
        <v>113</v>
      </c>
      <c r="AU84" s="17" t="s">
        <v>79</v>
      </c>
    </row>
    <row r="85" s="13" customFormat="1">
      <c r="A85" s="13"/>
      <c r="B85" s="217"/>
      <c r="C85" s="218"/>
      <c r="D85" s="210" t="s">
        <v>115</v>
      </c>
      <c r="E85" s="219" t="s">
        <v>19</v>
      </c>
      <c r="F85" s="220" t="s">
        <v>122</v>
      </c>
      <c r="G85" s="218"/>
      <c r="H85" s="221">
        <v>0.13200000000000001</v>
      </c>
      <c r="I85" s="222"/>
      <c r="J85" s="218"/>
      <c r="K85" s="218"/>
      <c r="L85" s="223"/>
      <c r="M85" s="224"/>
      <c r="N85" s="225"/>
      <c r="O85" s="225"/>
      <c r="P85" s="225"/>
      <c r="Q85" s="225"/>
      <c r="R85" s="225"/>
      <c r="S85" s="225"/>
      <c r="T85" s="226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7" t="s">
        <v>115</v>
      </c>
      <c r="AU85" s="227" t="s">
        <v>79</v>
      </c>
      <c r="AV85" s="13" t="s">
        <v>79</v>
      </c>
      <c r="AW85" s="13" t="s">
        <v>33</v>
      </c>
      <c r="AX85" s="13" t="s">
        <v>72</v>
      </c>
      <c r="AY85" s="227" t="s">
        <v>102</v>
      </c>
    </row>
    <row r="86" s="14" customFormat="1">
      <c r="A86" s="14"/>
      <c r="B86" s="228"/>
      <c r="C86" s="229"/>
      <c r="D86" s="210" t="s">
        <v>115</v>
      </c>
      <c r="E86" s="230" t="s">
        <v>19</v>
      </c>
      <c r="F86" s="231" t="s">
        <v>123</v>
      </c>
      <c r="G86" s="229"/>
      <c r="H86" s="232">
        <v>0.13200000000000001</v>
      </c>
      <c r="I86" s="233"/>
      <c r="J86" s="229"/>
      <c r="K86" s="229"/>
      <c r="L86" s="234"/>
      <c r="M86" s="235"/>
      <c r="N86" s="236"/>
      <c r="O86" s="236"/>
      <c r="P86" s="236"/>
      <c r="Q86" s="236"/>
      <c r="R86" s="236"/>
      <c r="S86" s="236"/>
      <c r="T86" s="237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T86" s="238" t="s">
        <v>115</v>
      </c>
      <c r="AU86" s="238" t="s">
        <v>79</v>
      </c>
      <c r="AV86" s="14" t="s">
        <v>109</v>
      </c>
      <c r="AW86" s="14" t="s">
        <v>33</v>
      </c>
      <c r="AX86" s="14" t="s">
        <v>77</v>
      </c>
      <c r="AY86" s="238" t="s">
        <v>102</v>
      </c>
    </row>
    <row r="87" s="2" customFormat="1" ht="14.4" customHeight="1">
      <c r="A87" s="38"/>
      <c r="B87" s="39"/>
      <c r="C87" s="197" t="s">
        <v>124</v>
      </c>
      <c r="D87" s="197" t="s">
        <v>104</v>
      </c>
      <c r="E87" s="198" t="s">
        <v>125</v>
      </c>
      <c r="F87" s="199" t="s">
        <v>126</v>
      </c>
      <c r="G87" s="200" t="s">
        <v>127</v>
      </c>
      <c r="H87" s="201">
        <v>129</v>
      </c>
      <c r="I87" s="202"/>
      <c r="J87" s="203">
        <f>ROUND(I87*H87,2)</f>
        <v>0</v>
      </c>
      <c r="K87" s="199" t="s">
        <v>108</v>
      </c>
      <c r="L87" s="44"/>
      <c r="M87" s="204" t="s">
        <v>19</v>
      </c>
      <c r="N87" s="205" t="s">
        <v>43</v>
      </c>
      <c r="O87" s="84"/>
      <c r="P87" s="206">
        <f>O87*H87</f>
        <v>0</v>
      </c>
      <c r="Q87" s="206">
        <v>0</v>
      </c>
      <c r="R87" s="206">
        <f>Q87*H87</f>
        <v>0</v>
      </c>
      <c r="S87" s="206">
        <v>0</v>
      </c>
      <c r="T87" s="207">
        <f>S87*H87</f>
        <v>0</v>
      </c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  <c r="AR87" s="208" t="s">
        <v>109</v>
      </c>
      <c r="AT87" s="208" t="s">
        <v>104</v>
      </c>
      <c r="AU87" s="208" t="s">
        <v>79</v>
      </c>
      <c r="AY87" s="17" t="s">
        <v>102</v>
      </c>
      <c r="BE87" s="209">
        <f>IF(N87="základní",J87,0)</f>
        <v>0</v>
      </c>
      <c r="BF87" s="209">
        <f>IF(N87="snížená",J87,0)</f>
        <v>0</v>
      </c>
      <c r="BG87" s="209">
        <f>IF(N87="zákl. přenesená",J87,0)</f>
        <v>0</v>
      </c>
      <c r="BH87" s="209">
        <f>IF(N87="sníž. přenesená",J87,0)</f>
        <v>0</v>
      </c>
      <c r="BI87" s="209">
        <f>IF(N87="nulová",J87,0)</f>
        <v>0</v>
      </c>
      <c r="BJ87" s="17" t="s">
        <v>77</v>
      </c>
      <c r="BK87" s="209">
        <f>ROUND(I87*H87,2)</f>
        <v>0</v>
      </c>
      <c r="BL87" s="17" t="s">
        <v>109</v>
      </c>
      <c r="BM87" s="208" t="s">
        <v>128</v>
      </c>
    </row>
    <row r="88" s="2" customFormat="1">
      <c r="A88" s="38"/>
      <c r="B88" s="39"/>
      <c r="C88" s="40"/>
      <c r="D88" s="210" t="s">
        <v>111</v>
      </c>
      <c r="E88" s="40"/>
      <c r="F88" s="211" t="s">
        <v>129</v>
      </c>
      <c r="G88" s="40"/>
      <c r="H88" s="40"/>
      <c r="I88" s="212"/>
      <c r="J88" s="40"/>
      <c r="K88" s="40"/>
      <c r="L88" s="44"/>
      <c r="M88" s="213"/>
      <c r="N88" s="214"/>
      <c r="O88" s="84"/>
      <c r="P88" s="84"/>
      <c r="Q88" s="84"/>
      <c r="R88" s="84"/>
      <c r="S88" s="84"/>
      <c r="T88" s="85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  <c r="AT88" s="17" t="s">
        <v>111</v>
      </c>
      <c r="AU88" s="17" t="s">
        <v>79</v>
      </c>
    </row>
    <row r="89" s="2" customFormat="1">
      <c r="A89" s="38"/>
      <c r="B89" s="39"/>
      <c r="C89" s="40"/>
      <c r="D89" s="215" t="s">
        <v>113</v>
      </c>
      <c r="E89" s="40"/>
      <c r="F89" s="216" t="s">
        <v>130</v>
      </c>
      <c r="G89" s="40"/>
      <c r="H89" s="40"/>
      <c r="I89" s="212"/>
      <c r="J89" s="40"/>
      <c r="K89" s="40"/>
      <c r="L89" s="44"/>
      <c r="M89" s="213"/>
      <c r="N89" s="214"/>
      <c r="O89" s="84"/>
      <c r="P89" s="84"/>
      <c r="Q89" s="84"/>
      <c r="R89" s="84"/>
      <c r="S89" s="84"/>
      <c r="T89" s="85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  <c r="AT89" s="17" t="s">
        <v>113</v>
      </c>
      <c r="AU89" s="17" t="s">
        <v>79</v>
      </c>
    </row>
    <row r="90" s="13" customFormat="1">
      <c r="A90" s="13"/>
      <c r="B90" s="217"/>
      <c r="C90" s="218"/>
      <c r="D90" s="210" t="s">
        <v>115</v>
      </c>
      <c r="E90" s="219" t="s">
        <v>19</v>
      </c>
      <c r="F90" s="220" t="s">
        <v>131</v>
      </c>
      <c r="G90" s="218"/>
      <c r="H90" s="221">
        <v>129</v>
      </c>
      <c r="I90" s="222"/>
      <c r="J90" s="218"/>
      <c r="K90" s="218"/>
      <c r="L90" s="223"/>
      <c r="M90" s="224"/>
      <c r="N90" s="225"/>
      <c r="O90" s="225"/>
      <c r="P90" s="225"/>
      <c r="Q90" s="225"/>
      <c r="R90" s="225"/>
      <c r="S90" s="225"/>
      <c r="T90" s="226"/>
      <c r="U90" s="13"/>
      <c r="V90" s="13"/>
      <c r="W90" s="13"/>
      <c r="X90" s="13"/>
      <c r="Y90" s="13"/>
      <c r="Z90" s="13"/>
      <c r="AA90" s="13"/>
      <c r="AB90" s="13"/>
      <c r="AC90" s="13"/>
      <c r="AD90" s="13"/>
      <c r="AE90" s="13"/>
      <c r="AT90" s="227" t="s">
        <v>115</v>
      </c>
      <c r="AU90" s="227" t="s">
        <v>79</v>
      </c>
      <c r="AV90" s="13" t="s">
        <v>79</v>
      </c>
      <c r="AW90" s="13" t="s">
        <v>33</v>
      </c>
      <c r="AX90" s="13" t="s">
        <v>77</v>
      </c>
      <c r="AY90" s="227" t="s">
        <v>102</v>
      </c>
    </row>
    <row r="91" s="2" customFormat="1" ht="14.4" customHeight="1">
      <c r="A91" s="38"/>
      <c r="B91" s="39"/>
      <c r="C91" s="197" t="s">
        <v>109</v>
      </c>
      <c r="D91" s="197" t="s">
        <v>104</v>
      </c>
      <c r="E91" s="198" t="s">
        <v>132</v>
      </c>
      <c r="F91" s="199" t="s">
        <v>133</v>
      </c>
      <c r="G91" s="200" t="s">
        <v>134</v>
      </c>
      <c r="H91" s="201">
        <v>6</v>
      </c>
      <c r="I91" s="202"/>
      <c r="J91" s="203">
        <f>ROUND(I91*H91,2)</f>
        <v>0</v>
      </c>
      <c r="K91" s="199" t="s">
        <v>108</v>
      </c>
      <c r="L91" s="44"/>
      <c r="M91" s="204" t="s">
        <v>19</v>
      </c>
      <c r="N91" s="205" t="s">
        <v>43</v>
      </c>
      <c r="O91" s="84"/>
      <c r="P91" s="206">
        <f>O91*H91</f>
        <v>0</v>
      </c>
      <c r="Q91" s="206">
        <v>0</v>
      </c>
      <c r="R91" s="206">
        <f>Q91*H91</f>
        <v>0</v>
      </c>
      <c r="S91" s="206">
        <v>0</v>
      </c>
      <c r="T91" s="207">
        <f>S91*H91</f>
        <v>0</v>
      </c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  <c r="AR91" s="208" t="s">
        <v>109</v>
      </c>
      <c r="AT91" s="208" t="s">
        <v>104</v>
      </c>
      <c r="AU91" s="208" t="s">
        <v>79</v>
      </c>
      <c r="AY91" s="17" t="s">
        <v>102</v>
      </c>
      <c r="BE91" s="209">
        <f>IF(N91="základní",J91,0)</f>
        <v>0</v>
      </c>
      <c r="BF91" s="209">
        <f>IF(N91="snížená",J91,0)</f>
        <v>0</v>
      </c>
      <c r="BG91" s="209">
        <f>IF(N91="zákl. přenesená",J91,0)</f>
        <v>0</v>
      </c>
      <c r="BH91" s="209">
        <f>IF(N91="sníž. přenesená",J91,0)</f>
        <v>0</v>
      </c>
      <c r="BI91" s="209">
        <f>IF(N91="nulová",J91,0)</f>
        <v>0</v>
      </c>
      <c r="BJ91" s="17" t="s">
        <v>77</v>
      </c>
      <c r="BK91" s="209">
        <f>ROUND(I91*H91,2)</f>
        <v>0</v>
      </c>
      <c r="BL91" s="17" t="s">
        <v>109</v>
      </c>
      <c r="BM91" s="208" t="s">
        <v>135</v>
      </c>
    </row>
    <row r="92" s="2" customFormat="1">
      <c r="A92" s="38"/>
      <c r="B92" s="39"/>
      <c r="C92" s="40"/>
      <c r="D92" s="210" t="s">
        <v>111</v>
      </c>
      <c r="E92" s="40"/>
      <c r="F92" s="211" t="s">
        <v>136</v>
      </c>
      <c r="G92" s="40"/>
      <c r="H92" s="40"/>
      <c r="I92" s="212"/>
      <c r="J92" s="40"/>
      <c r="K92" s="40"/>
      <c r="L92" s="44"/>
      <c r="M92" s="213"/>
      <c r="N92" s="214"/>
      <c r="O92" s="84"/>
      <c r="P92" s="84"/>
      <c r="Q92" s="84"/>
      <c r="R92" s="84"/>
      <c r="S92" s="84"/>
      <c r="T92" s="85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  <c r="AT92" s="17" t="s">
        <v>111</v>
      </c>
      <c r="AU92" s="17" t="s">
        <v>79</v>
      </c>
    </row>
    <row r="93" s="2" customFormat="1">
      <c r="A93" s="38"/>
      <c r="B93" s="39"/>
      <c r="C93" s="40"/>
      <c r="D93" s="215" t="s">
        <v>113</v>
      </c>
      <c r="E93" s="40"/>
      <c r="F93" s="216" t="s">
        <v>137</v>
      </c>
      <c r="G93" s="40"/>
      <c r="H93" s="40"/>
      <c r="I93" s="212"/>
      <c r="J93" s="40"/>
      <c r="K93" s="40"/>
      <c r="L93" s="44"/>
      <c r="M93" s="213"/>
      <c r="N93" s="214"/>
      <c r="O93" s="84"/>
      <c r="P93" s="84"/>
      <c r="Q93" s="84"/>
      <c r="R93" s="84"/>
      <c r="S93" s="84"/>
      <c r="T93" s="85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  <c r="AT93" s="17" t="s">
        <v>113</v>
      </c>
      <c r="AU93" s="17" t="s">
        <v>79</v>
      </c>
    </row>
    <row r="94" s="13" customFormat="1">
      <c r="A94" s="13"/>
      <c r="B94" s="217"/>
      <c r="C94" s="218"/>
      <c r="D94" s="210" t="s">
        <v>115</v>
      </c>
      <c r="E94" s="219" t="s">
        <v>19</v>
      </c>
      <c r="F94" s="220" t="s">
        <v>138</v>
      </c>
      <c r="G94" s="218"/>
      <c r="H94" s="221">
        <v>6</v>
      </c>
      <c r="I94" s="222"/>
      <c r="J94" s="218"/>
      <c r="K94" s="218"/>
      <c r="L94" s="223"/>
      <c r="M94" s="224"/>
      <c r="N94" s="225"/>
      <c r="O94" s="225"/>
      <c r="P94" s="225"/>
      <c r="Q94" s="225"/>
      <c r="R94" s="225"/>
      <c r="S94" s="225"/>
      <c r="T94" s="226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7" t="s">
        <v>115</v>
      </c>
      <c r="AU94" s="227" t="s">
        <v>79</v>
      </c>
      <c r="AV94" s="13" t="s">
        <v>79</v>
      </c>
      <c r="AW94" s="13" t="s">
        <v>33</v>
      </c>
      <c r="AX94" s="13" t="s">
        <v>77</v>
      </c>
      <c r="AY94" s="227" t="s">
        <v>102</v>
      </c>
    </row>
    <row r="95" s="2" customFormat="1" ht="14.4" customHeight="1">
      <c r="A95" s="38"/>
      <c r="B95" s="39"/>
      <c r="C95" s="197" t="s">
        <v>139</v>
      </c>
      <c r="D95" s="197" t="s">
        <v>104</v>
      </c>
      <c r="E95" s="198" t="s">
        <v>140</v>
      </c>
      <c r="F95" s="199" t="s">
        <v>141</v>
      </c>
      <c r="G95" s="200" t="s">
        <v>142</v>
      </c>
      <c r="H95" s="201">
        <v>63</v>
      </c>
      <c r="I95" s="202"/>
      <c r="J95" s="203">
        <f>ROUND(I95*H95,2)</f>
        <v>0</v>
      </c>
      <c r="K95" s="199" t="s">
        <v>108</v>
      </c>
      <c r="L95" s="44"/>
      <c r="M95" s="204" t="s">
        <v>19</v>
      </c>
      <c r="N95" s="205" t="s">
        <v>43</v>
      </c>
      <c r="O95" s="84"/>
      <c r="P95" s="206">
        <f>O95*H95</f>
        <v>0</v>
      </c>
      <c r="Q95" s="206">
        <v>0</v>
      </c>
      <c r="R95" s="206">
        <f>Q95*H95</f>
        <v>0</v>
      </c>
      <c r="S95" s="206">
        <v>0</v>
      </c>
      <c r="T95" s="207">
        <f>S95*H95</f>
        <v>0</v>
      </c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  <c r="AR95" s="208" t="s">
        <v>109</v>
      </c>
      <c r="AT95" s="208" t="s">
        <v>104</v>
      </c>
      <c r="AU95" s="208" t="s">
        <v>79</v>
      </c>
      <c r="AY95" s="17" t="s">
        <v>102</v>
      </c>
      <c r="BE95" s="209">
        <f>IF(N95="základní",J95,0)</f>
        <v>0</v>
      </c>
      <c r="BF95" s="209">
        <f>IF(N95="snížená",J95,0)</f>
        <v>0</v>
      </c>
      <c r="BG95" s="209">
        <f>IF(N95="zákl. přenesená",J95,0)</f>
        <v>0</v>
      </c>
      <c r="BH95" s="209">
        <f>IF(N95="sníž. přenesená",J95,0)</f>
        <v>0</v>
      </c>
      <c r="BI95" s="209">
        <f>IF(N95="nulová",J95,0)</f>
        <v>0</v>
      </c>
      <c r="BJ95" s="17" t="s">
        <v>77</v>
      </c>
      <c r="BK95" s="209">
        <f>ROUND(I95*H95,2)</f>
        <v>0</v>
      </c>
      <c r="BL95" s="17" t="s">
        <v>109</v>
      </c>
      <c r="BM95" s="208" t="s">
        <v>143</v>
      </c>
    </row>
    <row r="96" s="2" customFormat="1">
      <c r="A96" s="38"/>
      <c r="B96" s="39"/>
      <c r="C96" s="40"/>
      <c r="D96" s="210" t="s">
        <v>111</v>
      </c>
      <c r="E96" s="40"/>
      <c r="F96" s="211" t="s">
        <v>144</v>
      </c>
      <c r="G96" s="40"/>
      <c r="H96" s="40"/>
      <c r="I96" s="212"/>
      <c r="J96" s="40"/>
      <c r="K96" s="40"/>
      <c r="L96" s="44"/>
      <c r="M96" s="213"/>
      <c r="N96" s="214"/>
      <c r="O96" s="84"/>
      <c r="P96" s="84"/>
      <c r="Q96" s="84"/>
      <c r="R96" s="84"/>
      <c r="S96" s="84"/>
      <c r="T96" s="85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T96" s="17" t="s">
        <v>111</v>
      </c>
      <c r="AU96" s="17" t="s">
        <v>79</v>
      </c>
    </row>
    <row r="97" s="2" customFormat="1">
      <c r="A97" s="38"/>
      <c r="B97" s="39"/>
      <c r="C97" s="40"/>
      <c r="D97" s="215" t="s">
        <v>113</v>
      </c>
      <c r="E97" s="40"/>
      <c r="F97" s="216" t="s">
        <v>145</v>
      </c>
      <c r="G97" s="40"/>
      <c r="H97" s="40"/>
      <c r="I97" s="212"/>
      <c r="J97" s="40"/>
      <c r="K97" s="40"/>
      <c r="L97" s="44"/>
      <c r="M97" s="213"/>
      <c r="N97" s="214"/>
      <c r="O97" s="84"/>
      <c r="P97" s="84"/>
      <c r="Q97" s="84"/>
      <c r="R97" s="84"/>
      <c r="S97" s="84"/>
      <c r="T97" s="85"/>
      <c r="U97" s="38"/>
      <c r="V97" s="38"/>
      <c r="W97" s="38"/>
      <c r="X97" s="38"/>
      <c r="Y97" s="38"/>
      <c r="Z97" s="38"/>
      <c r="AA97" s="38"/>
      <c r="AB97" s="38"/>
      <c r="AC97" s="38"/>
      <c r="AD97" s="38"/>
      <c r="AE97" s="38"/>
      <c r="AT97" s="17" t="s">
        <v>113</v>
      </c>
      <c r="AU97" s="17" t="s">
        <v>79</v>
      </c>
    </row>
    <row r="98" s="13" customFormat="1">
      <c r="A98" s="13"/>
      <c r="B98" s="217"/>
      <c r="C98" s="218"/>
      <c r="D98" s="210" t="s">
        <v>115</v>
      </c>
      <c r="E98" s="219" t="s">
        <v>19</v>
      </c>
      <c r="F98" s="220" t="s">
        <v>146</v>
      </c>
      <c r="G98" s="218"/>
      <c r="H98" s="221">
        <v>63</v>
      </c>
      <c r="I98" s="222"/>
      <c r="J98" s="218"/>
      <c r="K98" s="218"/>
      <c r="L98" s="223"/>
      <c r="M98" s="224"/>
      <c r="N98" s="225"/>
      <c r="O98" s="225"/>
      <c r="P98" s="225"/>
      <c r="Q98" s="225"/>
      <c r="R98" s="225"/>
      <c r="S98" s="225"/>
      <c r="T98" s="226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227" t="s">
        <v>115</v>
      </c>
      <c r="AU98" s="227" t="s">
        <v>79</v>
      </c>
      <c r="AV98" s="13" t="s">
        <v>79</v>
      </c>
      <c r="AW98" s="13" t="s">
        <v>33</v>
      </c>
      <c r="AX98" s="13" t="s">
        <v>77</v>
      </c>
      <c r="AY98" s="227" t="s">
        <v>102</v>
      </c>
    </row>
    <row r="99" s="2" customFormat="1" ht="14.4" customHeight="1">
      <c r="A99" s="38"/>
      <c r="B99" s="39"/>
      <c r="C99" s="197" t="s">
        <v>138</v>
      </c>
      <c r="D99" s="197" t="s">
        <v>104</v>
      </c>
      <c r="E99" s="198" t="s">
        <v>147</v>
      </c>
      <c r="F99" s="199" t="s">
        <v>148</v>
      </c>
      <c r="G99" s="200" t="s">
        <v>142</v>
      </c>
      <c r="H99" s="201">
        <v>109.413</v>
      </c>
      <c r="I99" s="202"/>
      <c r="J99" s="203">
        <f>ROUND(I99*H99,2)</f>
        <v>0</v>
      </c>
      <c r="K99" s="199" t="s">
        <v>108</v>
      </c>
      <c r="L99" s="44"/>
      <c r="M99" s="204" t="s">
        <v>19</v>
      </c>
      <c r="N99" s="205" t="s">
        <v>43</v>
      </c>
      <c r="O99" s="84"/>
      <c r="P99" s="206">
        <f>O99*H99</f>
        <v>0</v>
      </c>
      <c r="Q99" s="206">
        <v>0</v>
      </c>
      <c r="R99" s="206">
        <f>Q99*H99</f>
        <v>0</v>
      </c>
      <c r="S99" s="206">
        <v>0</v>
      </c>
      <c r="T99" s="207">
        <f>S99*H99</f>
        <v>0</v>
      </c>
      <c r="U99" s="38"/>
      <c r="V99" s="38"/>
      <c r="W99" s="38"/>
      <c r="X99" s="38"/>
      <c r="Y99" s="38"/>
      <c r="Z99" s="38"/>
      <c r="AA99" s="38"/>
      <c r="AB99" s="38"/>
      <c r="AC99" s="38"/>
      <c r="AD99" s="38"/>
      <c r="AE99" s="38"/>
      <c r="AR99" s="208" t="s">
        <v>109</v>
      </c>
      <c r="AT99" s="208" t="s">
        <v>104</v>
      </c>
      <c r="AU99" s="208" t="s">
        <v>79</v>
      </c>
      <c r="AY99" s="17" t="s">
        <v>102</v>
      </c>
      <c r="BE99" s="209">
        <f>IF(N99="základní",J99,0)</f>
        <v>0</v>
      </c>
      <c r="BF99" s="209">
        <f>IF(N99="snížená",J99,0)</f>
        <v>0</v>
      </c>
      <c r="BG99" s="209">
        <f>IF(N99="zákl. přenesená",J99,0)</f>
        <v>0</v>
      </c>
      <c r="BH99" s="209">
        <f>IF(N99="sníž. přenesená",J99,0)</f>
        <v>0</v>
      </c>
      <c r="BI99" s="209">
        <f>IF(N99="nulová",J99,0)</f>
        <v>0</v>
      </c>
      <c r="BJ99" s="17" t="s">
        <v>77</v>
      </c>
      <c r="BK99" s="209">
        <f>ROUND(I99*H99,2)</f>
        <v>0</v>
      </c>
      <c r="BL99" s="17" t="s">
        <v>109</v>
      </c>
      <c r="BM99" s="208" t="s">
        <v>149</v>
      </c>
    </row>
    <row r="100" s="2" customFormat="1">
      <c r="A100" s="38"/>
      <c r="B100" s="39"/>
      <c r="C100" s="40"/>
      <c r="D100" s="210" t="s">
        <v>111</v>
      </c>
      <c r="E100" s="40"/>
      <c r="F100" s="211" t="s">
        <v>150</v>
      </c>
      <c r="G100" s="40"/>
      <c r="H100" s="40"/>
      <c r="I100" s="212"/>
      <c r="J100" s="40"/>
      <c r="K100" s="40"/>
      <c r="L100" s="44"/>
      <c r="M100" s="213"/>
      <c r="N100" s="214"/>
      <c r="O100" s="84"/>
      <c r="P100" s="84"/>
      <c r="Q100" s="84"/>
      <c r="R100" s="84"/>
      <c r="S100" s="84"/>
      <c r="T100" s="85"/>
      <c r="U100" s="38"/>
      <c r="V100" s="38"/>
      <c r="W100" s="38"/>
      <c r="X100" s="38"/>
      <c r="Y100" s="38"/>
      <c r="Z100" s="38"/>
      <c r="AA100" s="38"/>
      <c r="AB100" s="38"/>
      <c r="AC100" s="38"/>
      <c r="AD100" s="38"/>
      <c r="AE100" s="38"/>
      <c r="AT100" s="17" t="s">
        <v>111</v>
      </c>
      <c r="AU100" s="17" t="s">
        <v>79</v>
      </c>
    </row>
    <row r="101" s="2" customFormat="1">
      <c r="A101" s="38"/>
      <c r="B101" s="39"/>
      <c r="C101" s="40"/>
      <c r="D101" s="215" t="s">
        <v>113</v>
      </c>
      <c r="E101" s="40"/>
      <c r="F101" s="216" t="s">
        <v>151</v>
      </c>
      <c r="G101" s="40"/>
      <c r="H101" s="40"/>
      <c r="I101" s="212"/>
      <c r="J101" s="40"/>
      <c r="K101" s="40"/>
      <c r="L101" s="44"/>
      <c r="M101" s="213"/>
      <c r="N101" s="214"/>
      <c r="O101" s="84"/>
      <c r="P101" s="84"/>
      <c r="Q101" s="84"/>
      <c r="R101" s="84"/>
      <c r="S101" s="84"/>
      <c r="T101" s="85"/>
      <c r="U101" s="38"/>
      <c r="V101" s="38"/>
      <c r="W101" s="38"/>
      <c r="X101" s="38"/>
      <c r="Y101" s="38"/>
      <c r="Z101" s="38"/>
      <c r="AA101" s="38"/>
      <c r="AB101" s="38"/>
      <c r="AC101" s="38"/>
      <c r="AD101" s="38"/>
      <c r="AE101" s="38"/>
      <c r="AT101" s="17" t="s">
        <v>113</v>
      </c>
      <c r="AU101" s="17" t="s">
        <v>79</v>
      </c>
    </row>
    <row r="102" s="13" customFormat="1">
      <c r="A102" s="13"/>
      <c r="B102" s="217"/>
      <c r="C102" s="218"/>
      <c r="D102" s="210" t="s">
        <v>115</v>
      </c>
      <c r="E102" s="219" t="s">
        <v>19</v>
      </c>
      <c r="F102" s="220" t="s">
        <v>152</v>
      </c>
      <c r="G102" s="218"/>
      <c r="H102" s="221">
        <v>47.813000000000002</v>
      </c>
      <c r="I102" s="222"/>
      <c r="J102" s="218"/>
      <c r="K102" s="218"/>
      <c r="L102" s="223"/>
      <c r="M102" s="224"/>
      <c r="N102" s="225"/>
      <c r="O102" s="225"/>
      <c r="P102" s="225"/>
      <c r="Q102" s="225"/>
      <c r="R102" s="225"/>
      <c r="S102" s="225"/>
      <c r="T102" s="226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7" t="s">
        <v>115</v>
      </c>
      <c r="AU102" s="227" t="s">
        <v>79</v>
      </c>
      <c r="AV102" s="13" t="s">
        <v>79</v>
      </c>
      <c r="AW102" s="13" t="s">
        <v>33</v>
      </c>
      <c r="AX102" s="13" t="s">
        <v>72</v>
      </c>
      <c r="AY102" s="227" t="s">
        <v>102</v>
      </c>
    </row>
    <row r="103" s="13" customFormat="1">
      <c r="A103" s="13"/>
      <c r="B103" s="217"/>
      <c r="C103" s="218"/>
      <c r="D103" s="210" t="s">
        <v>115</v>
      </c>
      <c r="E103" s="219" t="s">
        <v>19</v>
      </c>
      <c r="F103" s="220" t="s">
        <v>153</v>
      </c>
      <c r="G103" s="218"/>
      <c r="H103" s="221">
        <v>61.600000000000001</v>
      </c>
      <c r="I103" s="222"/>
      <c r="J103" s="218"/>
      <c r="K103" s="218"/>
      <c r="L103" s="223"/>
      <c r="M103" s="224"/>
      <c r="N103" s="225"/>
      <c r="O103" s="225"/>
      <c r="P103" s="225"/>
      <c r="Q103" s="225"/>
      <c r="R103" s="225"/>
      <c r="S103" s="225"/>
      <c r="T103" s="226"/>
      <c r="U103" s="13"/>
      <c r="V103" s="13"/>
      <c r="W103" s="13"/>
      <c r="X103" s="13"/>
      <c r="Y103" s="13"/>
      <c r="Z103" s="13"/>
      <c r="AA103" s="13"/>
      <c r="AB103" s="13"/>
      <c r="AC103" s="13"/>
      <c r="AD103" s="13"/>
      <c r="AE103" s="13"/>
      <c r="AT103" s="227" t="s">
        <v>115</v>
      </c>
      <c r="AU103" s="227" t="s">
        <v>79</v>
      </c>
      <c r="AV103" s="13" t="s">
        <v>79</v>
      </c>
      <c r="AW103" s="13" t="s">
        <v>33</v>
      </c>
      <c r="AX103" s="13" t="s">
        <v>72</v>
      </c>
      <c r="AY103" s="227" t="s">
        <v>102</v>
      </c>
    </row>
    <row r="104" s="14" customFormat="1">
      <c r="A104" s="14"/>
      <c r="B104" s="228"/>
      <c r="C104" s="229"/>
      <c r="D104" s="210" t="s">
        <v>115</v>
      </c>
      <c r="E104" s="230" t="s">
        <v>19</v>
      </c>
      <c r="F104" s="231" t="s">
        <v>123</v>
      </c>
      <c r="G104" s="229"/>
      <c r="H104" s="232">
        <v>109.41300000000001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38" t="s">
        <v>115</v>
      </c>
      <c r="AU104" s="238" t="s">
        <v>79</v>
      </c>
      <c r="AV104" s="14" t="s">
        <v>109</v>
      </c>
      <c r="AW104" s="14" t="s">
        <v>33</v>
      </c>
      <c r="AX104" s="14" t="s">
        <v>77</v>
      </c>
      <c r="AY104" s="238" t="s">
        <v>102</v>
      </c>
    </row>
    <row r="105" s="2" customFormat="1" ht="19.8" customHeight="1">
      <c r="A105" s="38"/>
      <c r="B105" s="39"/>
      <c r="C105" s="197" t="s">
        <v>154</v>
      </c>
      <c r="D105" s="197" t="s">
        <v>104</v>
      </c>
      <c r="E105" s="198" t="s">
        <v>155</v>
      </c>
      <c r="F105" s="199" t="s">
        <v>156</v>
      </c>
      <c r="G105" s="200" t="s">
        <v>142</v>
      </c>
      <c r="H105" s="201">
        <v>110.813</v>
      </c>
      <c r="I105" s="202"/>
      <c r="J105" s="203">
        <f>ROUND(I105*H105,2)</f>
        <v>0</v>
      </c>
      <c r="K105" s="199" t="s">
        <v>108</v>
      </c>
      <c r="L105" s="44"/>
      <c r="M105" s="204" t="s">
        <v>19</v>
      </c>
      <c r="N105" s="205" t="s">
        <v>43</v>
      </c>
      <c r="O105" s="84"/>
      <c r="P105" s="206">
        <f>O105*H105</f>
        <v>0</v>
      </c>
      <c r="Q105" s="206">
        <v>0</v>
      </c>
      <c r="R105" s="206">
        <f>Q105*H105</f>
        <v>0</v>
      </c>
      <c r="S105" s="206">
        <v>0</v>
      </c>
      <c r="T105" s="207">
        <f>S105*H105</f>
        <v>0</v>
      </c>
      <c r="U105" s="38"/>
      <c r="V105" s="38"/>
      <c r="W105" s="38"/>
      <c r="X105" s="38"/>
      <c r="Y105" s="38"/>
      <c r="Z105" s="38"/>
      <c r="AA105" s="38"/>
      <c r="AB105" s="38"/>
      <c r="AC105" s="38"/>
      <c r="AD105" s="38"/>
      <c r="AE105" s="38"/>
      <c r="AR105" s="208" t="s">
        <v>109</v>
      </c>
      <c r="AT105" s="208" t="s">
        <v>104</v>
      </c>
      <c r="AU105" s="208" t="s">
        <v>79</v>
      </c>
      <c r="AY105" s="17" t="s">
        <v>102</v>
      </c>
      <c r="BE105" s="209">
        <f>IF(N105="základní",J105,0)</f>
        <v>0</v>
      </c>
      <c r="BF105" s="209">
        <f>IF(N105="snížená",J105,0)</f>
        <v>0</v>
      </c>
      <c r="BG105" s="209">
        <f>IF(N105="zákl. přenesená",J105,0)</f>
        <v>0</v>
      </c>
      <c r="BH105" s="209">
        <f>IF(N105="sníž. přenesená",J105,0)</f>
        <v>0</v>
      </c>
      <c r="BI105" s="209">
        <f>IF(N105="nulová",J105,0)</f>
        <v>0</v>
      </c>
      <c r="BJ105" s="17" t="s">
        <v>77</v>
      </c>
      <c r="BK105" s="209">
        <f>ROUND(I105*H105,2)</f>
        <v>0</v>
      </c>
      <c r="BL105" s="17" t="s">
        <v>109</v>
      </c>
      <c r="BM105" s="208" t="s">
        <v>157</v>
      </c>
    </row>
    <row r="106" s="2" customFormat="1">
      <c r="A106" s="38"/>
      <c r="B106" s="39"/>
      <c r="C106" s="40"/>
      <c r="D106" s="210" t="s">
        <v>111</v>
      </c>
      <c r="E106" s="40"/>
      <c r="F106" s="211" t="s">
        <v>158</v>
      </c>
      <c r="G106" s="40"/>
      <c r="H106" s="40"/>
      <c r="I106" s="212"/>
      <c r="J106" s="40"/>
      <c r="K106" s="40"/>
      <c r="L106" s="44"/>
      <c r="M106" s="213"/>
      <c r="N106" s="214"/>
      <c r="O106" s="84"/>
      <c r="P106" s="84"/>
      <c r="Q106" s="84"/>
      <c r="R106" s="84"/>
      <c r="S106" s="84"/>
      <c r="T106" s="85"/>
      <c r="U106" s="38"/>
      <c r="V106" s="38"/>
      <c r="W106" s="38"/>
      <c r="X106" s="38"/>
      <c r="Y106" s="38"/>
      <c r="Z106" s="38"/>
      <c r="AA106" s="38"/>
      <c r="AB106" s="38"/>
      <c r="AC106" s="38"/>
      <c r="AD106" s="38"/>
      <c r="AE106" s="38"/>
      <c r="AT106" s="17" t="s">
        <v>111</v>
      </c>
      <c r="AU106" s="17" t="s">
        <v>79</v>
      </c>
    </row>
    <row r="107" s="2" customFormat="1">
      <c r="A107" s="38"/>
      <c r="B107" s="39"/>
      <c r="C107" s="40"/>
      <c r="D107" s="215" t="s">
        <v>113</v>
      </c>
      <c r="E107" s="40"/>
      <c r="F107" s="216" t="s">
        <v>159</v>
      </c>
      <c r="G107" s="40"/>
      <c r="H107" s="40"/>
      <c r="I107" s="212"/>
      <c r="J107" s="40"/>
      <c r="K107" s="40"/>
      <c r="L107" s="44"/>
      <c r="M107" s="213"/>
      <c r="N107" s="214"/>
      <c r="O107" s="84"/>
      <c r="P107" s="84"/>
      <c r="Q107" s="84"/>
      <c r="R107" s="84"/>
      <c r="S107" s="84"/>
      <c r="T107" s="85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  <c r="AT107" s="17" t="s">
        <v>113</v>
      </c>
      <c r="AU107" s="17" t="s">
        <v>79</v>
      </c>
    </row>
    <row r="108" s="13" customFormat="1">
      <c r="A108" s="13"/>
      <c r="B108" s="217"/>
      <c r="C108" s="218"/>
      <c r="D108" s="210" t="s">
        <v>115</v>
      </c>
      <c r="E108" s="219" t="s">
        <v>19</v>
      </c>
      <c r="F108" s="220" t="s">
        <v>152</v>
      </c>
      <c r="G108" s="218"/>
      <c r="H108" s="221">
        <v>47.813000000000002</v>
      </c>
      <c r="I108" s="222"/>
      <c r="J108" s="218"/>
      <c r="K108" s="218"/>
      <c r="L108" s="223"/>
      <c r="M108" s="224"/>
      <c r="N108" s="225"/>
      <c r="O108" s="225"/>
      <c r="P108" s="225"/>
      <c r="Q108" s="225"/>
      <c r="R108" s="225"/>
      <c r="S108" s="225"/>
      <c r="T108" s="226"/>
      <c r="U108" s="13"/>
      <c r="V108" s="13"/>
      <c r="W108" s="13"/>
      <c r="X108" s="13"/>
      <c r="Y108" s="13"/>
      <c r="Z108" s="13"/>
      <c r="AA108" s="13"/>
      <c r="AB108" s="13"/>
      <c r="AC108" s="13"/>
      <c r="AD108" s="13"/>
      <c r="AE108" s="13"/>
      <c r="AT108" s="227" t="s">
        <v>115</v>
      </c>
      <c r="AU108" s="227" t="s">
        <v>79</v>
      </c>
      <c r="AV108" s="13" t="s">
        <v>79</v>
      </c>
      <c r="AW108" s="13" t="s">
        <v>33</v>
      </c>
      <c r="AX108" s="13" t="s">
        <v>72</v>
      </c>
      <c r="AY108" s="227" t="s">
        <v>102</v>
      </c>
    </row>
    <row r="109" s="13" customFormat="1">
      <c r="A109" s="13"/>
      <c r="B109" s="217"/>
      <c r="C109" s="218"/>
      <c r="D109" s="210" t="s">
        <v>115</v>
      </c>
      <c r="E109" s="219" t="s">
        <v>19</v>
      </c>
      <c r="F109" s="220" t="s">
        <v>146</v>
      </c>
      <c r="G109" s="218"/>
      <c r="H109" s="221">
        <v>63</v>
      </c>
      <c r="I109" s="222"/>
      <c r="J109" s="218"/>
      <c r="K109" s="218"/>
      <c r="L109" s="223"/>
      <c r="M109" s="224"/>
      <c r="N109" s="225"/>
      <c r="O109" s="225"/>
      <c r="P109" s="225"/>
      <c r="Q109" s="225"/>
      <c r="R109" s="225"/>
      <c r="S109" s="225"/>
      <c r="T109" s="226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7" t="s">
        <v>115</v>
      </c>
      <c r="AU109" s="227" t="s">
        <v>79</v>
      </c>
      <c r="AV109" s="13" t="s">
        <v>79</v>
      </c>
      <c r="AW109" s="13" t="s">
        <v>33</v>
      </c>
      <c r="AX109" s="13" t="s">
        <v>72</v>
      </c>
      <c r="AY109" s="227" t="s">
        <v>102</v>
      </c>
    </row>
    <row r="110" s="14" customFormat="1">
      <c r="A110" s="14"/>
      <c r="B110" s="228"/>
      <c r="C110" s="229"/>
      <c r="D110" s="210" t="s">
        <v>115</v>
      </c>
      <c r="E110" s="230" t="s">
        <v>19</v>
      </c>
      <c r="F110" s="231" t="s">
        <v>123</v>
      </c>
      <c r="G110" s="229"/>
      <c r="H110" s="232">
        <v>110.813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38" t="s">
        <v>115</v>
      </c>
      <c r="AU110" s="238" t="s">
        <v>79</v>
      </c>
      <c r="AV110" s="14" t="s">
        <v>109</v>
      </c>
      <c r="AW110" s="14" t="s">
        <v>33</v>
      </c>
      <c r="AX110" s="14" t="s">
        <v>77</v>
      </c>
      <c r="AY110" s="238" t="s">
        <v>102</v>
      </c>
    </row>
    <row r="111" s="2" customFormat="1" ht="14.4" customHeight="1">
      <c r="A111" s="38"/>
      <c r="B111" s="39"/>
      <c r="C111" s="197" t="s">
        <v>160</v>
      </c>
      <c r="D111" s="197" t="s">
        <v>104</v>
      </c>
      <c r="E111" s="198" t="s">
        <v>161</v>
      </c>
      <c r="F111" s="199" t="s">
        <v>162</v>
      </c>
      <c r="G111" s="200" t="s">
        <v>142</v>
      </c>
      <c r="H111" s="201">
        <v>110.813</v>
      </c>
      <c r="I111" s="202"/>
      <c r="J111" s="203">
        <f>ROUND(I111*H111,2)</f>
        <v>0</v>
      </c>
      <c r="K111" s="199" t="s">
        <v>108</v>
      </c>
      <c r="L111" s="44"/>
      <c r="M111" s="204" t="s">
        <v>19</v>
      </c>
      <c r="N111" s="205" t="s">
        <v>43</v>
      </c>
      <c r="O111" s="84"/>
      <c r="P111" s="206">
        <f>O111*H111</f>
        <v>0</v>
      </c>
      <c r="Q111" s="206">
        <v>0</v>
      </c>
      <c r="R111" s="206">
        <f>Q111*H111</f>
        <v>0</v>
      </c>
      <c r="S111" s="206">
        <v>0</v>
      </c>
      <c r="T111" s="207">
        <f>S111*H111</f>
        <v>0</v>
      </c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  <c r="AR111" s="208" t="s">
        <v>109</v>
      </c>
      <c r="AT111" s="208" t="s">
        <v>104</v>
      </c>
      <c r="AU111" s="208" t="s">
        <v>79</v>
      </c>
      <c r="AY111" s="17" t="s">
        <v>102</v>
      </c>
      <c r="BE111" s="209">
        <f>IF(N111="základní",J111,0)</f>
        <v>0</v>
      </c>
      <c r="BF111" s="209">
        <f>IF(N111="snížená",J111,0)</f>
        <v>0</v>
      </c>
      <c r="BG111" s="209">
        <f>IF(N111="zákl. přenesená",J111,0)</f>
        <v>0</v>
      </c>
      <c r="BH111" s="209">
        <f>IF(N111="sníž. přenesená",J111,0)</f>
        <v>0</v>
      </c>
      <c r="BI111" s="209">
        <f>IF(N111="nulová",J111,0)</f>
        <v>0</v>
      </c>
      <c r="BJ111" s="17" t="s">
        <v>77</v>
      </c>
      <c r="BK111" s="209">
        <f>ROUND(I111*H111,2)</f>
        <v>0</v>
      </c>
      <c r="BL111" s="17" t="s">
        <v>109</v>
      </c>
      <c r="BM111" s="208" t="s">
        <v>163</v>
      </c>
    </row>
    <row r="112" s="2" customFormat="1">
      <c r="A112" s="38"/>
      <c r="B112" s="39"/>
      <c r="C112" s="40"/>
      <c r="D112" s="210" t="s">
        <v>111</v>
      </c>
      <c r="E112" s="40"/>
      <c r="F112" s="211" t="s">
        <v>164</v>
      </c>
      <c r="G112" s="40"/>
      <c r="H112" s="40"/>
      <c r="I112" s="212"/>
      <c r="J112" s="40"/>
      <c r="K112" s="40"/>
      <c r="L112" s="44"/>
      <c r="M112" s="213"/>
      <c r="N112" s="214"/>
      <c r="O112" s="84"/>
      <c r="P112" s="84"/>
      <c r="Q112" s="84"/>
      <c r="R112" s="84"/>
      <c r="S112" s="84"/>
      <c r="T112" s="85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  <c r="AT112" s="17" t="s">
        <v>111</v>
      </c>
      <c r="AU112" s="17" t="s">
        <v>79</v>
      </c>
    </row>
    <row r="113" s="2" customFormat="1">
      <c r="A113" s="38"/>
      <c r="B113" s="39"/>
      <c r="C113" s="40"/>
      <c r="D113" s="215" t="s">
        <v>113</v>
      </c>
      <c r="E113" s="40"/>
      <c r="F113" s="216" t="s">
        <v>165</v>
      </c>
      <c r="G113" s="40"/>
      <c r="H113" s="40"/>
      <c r="I113" s="212"/>
      <c r="J113" s="40"/>
      <c r="K113" s="40"/>
      <c r="L113" s="44"/>
      <c r="M113" s="213"/>
      <c r="N113" s="214"/>
      <c r="O113" s="84"/>
      <c r="P113" s="84"/>
      <c r="Q113" s="84"/>
      <c r="R113" s="84"/>
      <c r="S113" s="84"/>
      <c r="T113" s="85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  <c r="AT113" s="17" t="s">
        <v>113</v>
      </c>
      <c r="AU113" s="17" t="s">
        <v>79</v>
      </c>
    </row>
    <row r="114" s="13" customFormat="1">
      <c r="A114" s="13"/>
      <c r="B114" s="217"/>
      <c r="C114" s="218"/>
      <c r="D114" s="210" t="s">
        <v>115</v>
      </c>
      <c r="E114" s="219" t="s">
        <v>19</v>
      </c>
      <c r="F114" s="220" t="s">
        <v>152</v>
      </c>
      <c r="G114" s="218"/>
      <c r="H114" s="221">
        <v>47.813000000000002</v>
      </c>
      <c r="I114" s="222"/>
      <c r="J114" s="218"/>
      <c r="K114" s="218"/>
      <c r="L114" s="223"/>
      <c r="M114" s="224"/>
      <c r="N114" s="225"/>
      <c r="O114" s="225"/>
      <c r="P114" s="225"/>
      <c r="Q114" s="225"/>
      <c r="R114" s="225"/>
      <c r="S114" s="225"/>
      <c r="T114" s="226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27" t="s">
        <v>115</v>
      </c>
      <c r="AU114" s="227" t="s">
        <v>79</v>
      </c>
      <c r="AV114" s="13" t="s">
        <v>79</v>
      </c>
      <c r="AW114" s="13" t="s">
        <v>33</v>
      </c>
      <c r="AX114" s="13" t="s">
        <v>72</v>
      </c>
      <c r="AY114" s="227" t="s">
        <v>102</v>
      </c>
    </row>
    <row r="115" s="13" customFormat="1">
      <c r="A115" s="13"/>
      <c r="B115" s="217"/>
      <c r="C115" s="218"/>
      <c r="D115" s="210" t="s">
        <v>115</v>
      </c>
      <c r="E115" s="219" t="s">
        <v>19</v>
      </c>
      <c r="F115" s="220" t="s">
        <v>146</v>
      </c>
      <c r="G115" s="218"/>
      <c r="H115" s="221">
        <v>63</v>
      </c>
      <c r="I115" s="222"/>
      <c r="J115" s="218"/>
      <c r="K115" s="218"/>
      <c r="L115" s="223"/>
      <c r="M115" s="224"/>
      <c r="N115" s="225"/>
      <c r="O115" s="225"/>
      <c r="P115" s="225"/>
      <c r="Q115" s="225"/>
      <c r="R115" s="225"/>
      <c r="S115" s="225"/>
      <c r="T115" s="226"/>
      <c r="U115" s="13"/>
      <c r="V115" s="13"/>
      <c r="W115" s="13"/>
      <c r="X115" s="13"/>
      <c r="Y115" s="13"/>
      <c r="Z115" s="13"/>
      <c r="AA115" s="13"/>
      <c r="AB115" s="13"/>
      <c r="AC115" s="13"/>
      <c r="AD115" s="13"/>
      <c r="AE115" s="13"/>
      <c r="AT115" s="227" t="s">
        <v>115</v>
      </c>
      <c r="AU115" s="227" t="s">
        <v>79</v>
      </c>
      <c r="AV115" s="13" t="s">
        <v>79</v>
      </c>
      <c r="AW115" s="13" t="s">
        <v>33</v>
      </c>
      <c r="AX115" s="13" t="s">
        <v>72</v>
      </c>
      <c r="AY115" s="227" t="s">
        <v>102</v>
      </c>
    </row>
    <row r="116" s="14" customFormat="1">
      <c r="A116" s="14"/>
      <c r="B116" s="228"/>
      <c r="C116" s="229"/>
      <c r="D116" s="210" t="s">
        <v>115</v>
      </c>
      <c r="E116" s="230" t="s">
        <v>19</v>
      </c>
      <c r="F116" s="231" t="s">
        <v>123</v>
      </c>
      <c r="G116" s="229"/>
      <c r="H116" s="232">
        <v>110.813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T116" s="238" t="s">
        <v>115</v>
      </c>
      <c r="AU116" s="238" t="s">
        <v>79</v>
      </c>
      <c r="AV116" s="14" t="s">
        <v>109</v>
      </c>
      <c r="AW116" s="14" t="s">
        <v>33</v>
      </c>
      <c r="AX116" s="14" t="s">
        <v>77</v>
      </c>
      <c r="AY116" s="238" t="s">
        <v>102</v>
      </c>
    </row>
    <row r="117" s="2" customFormat="1" ht="14.4" customHeight="1">
      <c r="A117" s="38"/>
      <c r="B117" s="39"/>
      <c r="C117" s="197" t="s">
        <v>166</v>
      </c>
      <c r="D117" s="197" t="s">
        <v>104</v>
      </c>
      <c r="E117" s="198" t="s">
        <v>167</v>
      </c>
      <c r="F117" s="199" t="s">
        <v>168</v>
      </c>
      <c r="G117" s="200" t="s">
        <v>142</v>
      </c>
      <c r="H117" s="201">
        <v>110.813</v>
      </c>
      <c r="I117" s="202"/>
      <c r="J117" s="203">
        <f>ROUND(I117*H117,2)</f>
        <v>0</v>
      </c>
      <c r="K117" s="199" t="s">
        <v>108</v>
      </c>
      <c r="L117" s="44"/>
      <c r="M117" s="204" t="s">
        <v>19</v>
      </c>
      <c r="N117" s="205" t="s">
        <v>43</v>
      </c>
      <c r="O117" s="84"/>
      <c r="P117" s="206">
        <f>O117*H117</f>
        <v>0</v>
      </c>
      <c r="Q117" s="206">
        <v>0</v>
      </c>
      <c r="R117" s="206">
        <f>Q117*H117</f>
        <v>0</v>
      </c>
      <c r="S117" s="206">
        <v>0</v>
      </c>
      <c r="T117" s="207">
        <f>S117*H117</f>
        <v>0</v>
      </c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  <c r="AR117" s="208" t="s">
        <v>109</v>
      </c>
      <c r="AT117" s="208" t="s">
        <v>104</v>
      </c>
      <c r="AU117" s="208" t="s">
        <v>79</v>
      </c>
      <c r="AY117" s="17" t="s">
        <v>102</v>
      </c>
      <c r="BE117" s="209">
        <f>IF(N117="základní",J117,0)</f>
        <v>0</v>
      </c>
      <c r="BF117" s="209">
        <f>IF(N117="snížená",J117,0)</f>
        <v>0</v>
      </c>
      <c r="BG117" s="209">
        <f>IF(N117="zákl. přenesená",J117,0)</f>
        <v>0</v>
      </c>
      <c r="BH117" s="209">
        <f>IF(N117="sníž. přenesená",J117,0)</f>
        <v>0</v>
      </c>
      <c r="BI117" s="209">
        <f>IF(N117="nulová",J117,0)</f>
        <v>0</v>
      </c>
      <c r="BJ117" s="17" t="s">
        <v>77</v>
      </c>
      <c r="BK117" s="209">
        <f>ROUND(I117*H117,2)</f>
        <v>0</v>
      </c>
      <c r="BL117" s="17" t="s">
        <v>109</v>
      </c>
      <c r="BM117" s="208" t="s">
        <v>169</v>
      </c>
    </row>
    <row r="118" s="2" customFormat="1">
      <c r="A118" s="38"/>
      <c r="B118" s="39"/>
      <c r="C118" s="40"/>
      <c r="D118" s="210" t="s">
        <v>111</v>
      </c>
      <c r="E118" s="40"/>
      <c r="F118" s="211" t="s">
        <v>170</v>
      </c>
      <c r="G118" s="40"/>
      <c r="H118" s="40"/>
      <c r="I118" s="212"/>
      <c r="J118" s="40"/>
      <c r="K118" s="40"/>
      <c r="L118" s="44"/>
      <c r="M118" s="213"/>
      <c r="N118" s="214"/>
      <c r="O118" s="84"/>
      <c r="P118" s="84"/>
      <c r="Q118" s="84"/>
      <c r="R118" s="84"/>
      <c r="S118" s="84"/>
      <c r="T118" s="85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  <c r="AT118" s="17" t="s">
        <v>111</v>
      </c>
      <c r="AU118" s="17" t="s">
        <v>79</v>
      </c>
    </row>
    <row r="119" s="2" customFormat="1">
      <c r="A119" s="38"/>
      <c r="B119" s="39"/>
      <c r="C119" s="40"/>
      <c r="D119" s="215" t="s">
        <v>113</v>
      </c>
      <c r="E119" s="40"/>
      <c r="F119" s="216" t="s">
        <v>171</v>
      </c>
      <c r="G119" s="40"/>
      <c r="H119" s="40"/>
      <c r="I119" s="212"/>
      <c r="J119" s="40"/>
      <c r="K119" s="40"/>
      <c r="L119" s="44"/>
      <c r="M119" s="213"/>
      <c r="N119" s="214"/>
      <c r="O119" s="84"/>
      <c r="P119" s="84"/>
      <c r="Q119" s="84"/>
      <c r="R119" s="84"/>
      <c r="S119" s="84"/>
      <c r="T119" s="85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  <c r="AT119" s="17" t="s">
        <v>113</v>
      </c>
      <c r="AU119" s="17" t="s">
        <v>79</v>
      </c>
    </row>
    <row r="120" s="13" customFormat="1">
      <c r="A120" s="13"/>
      <c r="B120" s="217"/>
      <c r="C120" s="218"/>
      <c r="D120" s="210" t="s">
        <v>115</v>
      </c>
      <c r="E120" s="219" t="s">
        <v>19</v>
      </c>
      <c r="F120" s="220" t="s">
        <v>172</v>
      </c>
      <c r="G120" s="218"/>
      <c r="H120" s="221">
        <v>110.813</v>
      </c>
      <c r="I120" s="222"/>
      <c r="J120" s="218"/>
      <c r="K120" s="218"/>
      <c r="L120" s="223"/>
      <c r="M120" s="224"/>
      <c r="N120" s="225"/>
      <c r="O120" s="225"/>
      <c r="P120" s="225"/>
      <c r="Q120" s="225"/>
      <c r="R120" s="225"/>
      <c r="S120" s="225"/>
      <c r="T120" s="226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7" t="s">
        <v>115</v>
      </c>
      <c r="AU120" s="227" t="s">
        <v>79</v>
      </c>
      <c r="AV120" s="13" t="s">
        <v>79</v>
      </c>
      <c r="AW120" s="13" t="s">
        <v>33</v>
      </c>
      <c r="AX120" s="13" t="s">
        <v>77</v>
      </c>
      <c r="AY120" s="227" t="s">
        <v>102</v>
      </c>
    </row>
    <row r="121" s="2" customFormat="1" ht="22.2" customHeight="1">
      <c r="A121" s="38"/>
      <c r="B121" s="39"/>
      <c r="C121" s="197" t="s">
        <v>173</v>
      </c>
      <c r="D121" s="197" t="s">
        <v>104</v>
      </c>
      <c r="E121" s="198" t="s">
        <v>174</v>
      </c>
      <c r="F121" s="199" t="s">
        <v>175</v>
      </c>
      <c r="G121" s="200" t="s">
        <v>127</v>
      </c>
      <c r="H121" s="201">
        <v>129</v>
      </c>
      <c r="I121" s="202"/>
      <c r="J121" s="203">
        <f>ROUND(I121*H121,2)</f>
        <v>0</v>
      </c>
      <c r="K121" s="199" t="s">
        <v>19</v>
      </c>
      <c r="L121" s="44"/>
      <c r="M121" s="204" t="s">
        <v>19</v>
      </c>
      <c r="N121" s="205" t="s">
        <v>43</v>
      </c>
      <c r="O121" s="84"/>
      <c r="P121" s="206">
        <f>O121*H121</f>
        <v>0</v>
      </c>
      <c r="Q121" s="206">
        <v>0</v>
      </c>
      <c r="R121" s="206">
        <f>Q121*H121</f>
        <v>0</v>
      </c>
      <c r="S121" s="206">
        <v>0</v>
      </c>
      <c r="T121" s="207">
        <f>S121*H121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R121" s="208" t="s">
        <v>109</v>
      </c>
      <c r="AT121" s="208" t="s">
        <v>104</v>
      </c>
      <c r="AU121" s="208" t="s">
        <v>79</v>
      </c>
      <c r="AY121" s="17" t="s">
        <v>102</v>
      </c>
      <c r="BE121" s="209">
        <f>IF(N121="základní",J121,0)</f>
        <v>0</v>
      </c>
      <c r="BF121" s="209">
        <f>IF(N121="snížená",J121,0)</f>
        <v>0</v>
      </c>
      <c r="BG121" s="209">
        <f>IF(N121="zákl. přenesená",J121,0)</f>
        <v>0</v>
      </c>
      <c r="BH121" s="209">
        <f>IF(N121="sníž. přenesená",J121,0)</f>
        <v>0</v>
      </c>
      <c r="BI121" s="209">
        <f>IF(N121="nulová",J121,0)</f>
        <v>0</v>
      </c>
      <c r="BJ121" s="17" t="s">
        <v>77</v>
      </c>
      <c r="BK121" s="209">
        <f>ROUND(I121*H121,2)</f>
        <v>0</v>
      </c>
      <c r="BL121" s="17" t="s">
        <v>109</v>
      </c>
      <c r="BM121" s="208" t="s">
        <v>176</v>
      </c>
    </row>
    <row r="122" s="2" customFormat="1">
      <c r="A122" s="38"/>
      <c r="B122" s="39"/>
      <c r="C122" s="40"/>
      <c r="D122" s="210" t="s">
        <v>111</v>
      </c>
      <c r="E122" s="40"/>
      <c r="F122" s="211" t="s">
        <v>177</v>
      </c>
      <c r="G122" s="40"/>
      <c r="H122" s="40"/>
      <c r="I122" s="212"/>
      <c r="J122" s="40"/>
      <c r="K122" s="40"/>
      <c r="L122" s="44"/>
      <c r="M122" s="213"/>
      <c r="N122" s="214"/>
      <c r="O122" s="84"/>
      <c r="P122" s="84"/>
      <c r="Q122" s="84"/>
      <c r="R122" s="84"/>
      <c r="S122" s="84"/>
      <c r="T122" s="85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  <c r="AT122" s="17" t="s">
        <v>111</v>
      </c>
      <c r="AU122" s="17" t="s">
        <v>79</v>
      </c>
    </row>
    <row r="123" s="2" customFormat="1">
      <c r="A123" s="38"/>
      <c r="B123" s="39"/>
      <c r="C123" s="40"/>
      <c r="D123" s="210" t="s">
        <v>178</v>
      </c>
      <c r="E123" s="40"/>
      <c r="F123" s="239" t="s">
        <v>179</v>
      </c>
      <c r="G123" s="40"/>
      <c r="H123" s="40"/>
      <c r="I123" s="212"/>
      <c r="J123" s="40"/>
      <c r="K123" s="40"/>
      <c r="L123" s="44"/>
      <c r="M123" s="213"/>
      <c r="N123" s="214"/>
      <c r="O123" s="84"/>
      <c r="P123" s="84"/>
      <c r="Q123" s="84"/>
      <c r="R123" s="84"/>
      <c r="S123" s="84"/>
      <c r="T123" s="85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  <c r="AT123" s="17" t="s">
        <v>178</v>
      </c>
      <c r="AU123" s="17" t="s">
        <v>79</v>
      </c>
    </row>
    <row r="124" s="13" customFormat="1">
      <c r="A124" s="13"/>
      <c r="B124" s="217"/>
      <c r="C124" s="218"/>
      <c r="D124" s="210" t="s">
        <v>115</v>
      </c>
      <c r="E124" s="218"/>
      <c r="F124" s="220" t="s">
        <v>180</v>
      </c>
      <c r="G124" s="218"/>
      <c r="H124" s="221">
        <v>129</v>
      </c>
      <c r="I124" s="222"/>
      <c r="J124" s="218"/>
      <c r="K124" s="218"/>
      <c r="L124" s="223"/>
      <c r="M124" s="224"/>
      <c r="N124" s="225"/>
      <c r="O124" s="225"/>
      <c r="P124" s="225"/>
      <c r="Q124" s="225"/>
      <c r="R124" s="225"/>
      <c r="S124" s="225"/>
      <c r="T124" s="226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T124" s="227" t="s">
        <v>115</v>
      </c>
      <c r="AU124" s="227" t="s">
        <v>79</v>
      </c>
      <c r="AV124" s="13" t="s">
        <v>79</v>
      </c>
      <c r="AW124" s="13" t="s">
        <v>4</v>
      </c>
      <c r="AX124" s="13" t="s">
        <v>77</v>
      </c>
      <c r="AY124" s="227" t="s">
        <v>102</v>
      </c>
    </row>
    <row r="125" s="2" customFormat="1" ht="22.2" customHeight="1">
      <c r="A125" s="38"/>
      <c r="B125" s="39"/>
      <c r="C125" s="197" t="s">
        <v>181</v>
      </c>
      <c r="D125" s="197" t="s">
        <v>104</v>
      </c>
      <c r="E125" s="198" t="s">
        <v>182</v>
      </c>
      <c r="F125" s="199" t="s">
        <v>183</v>
      </c>
      <c r="G125" s="200" t="s">
        <v>184</v>
      </c>
      <c r="H125" s="201">
        <v>6</v>
      </c>
      <c r="I125" s="202"/>
      <c r="J125" s="203">
        <f>ROUND(I125*H125,2)</f>
        <v>0</v>
      </c>
      <c r="K125" s="199" t="s">
        <v>19</v>
      </c>
      <c r="L125" s="44"/>
      <c r="M125" s="204" t="s">
        <v>19</v>
      </c>
      <c r="N125" s="205" t="s">
        <v>43</v>
      </c>
      <c r="O125" s="84"/>
      <c r="P125" s="206">
        <f>O125*H125</f>
        <v>0</v>
      </c>
      <c r="Q125" s="206">
        <v>0</v>
      </c>
      <c r="R125" s="206">
        <f>Q125*H125</f>
        <v>0</v>
      </c>
      <c r="S125" s="206">
        <v>0</v>
      </c>
      <c r="T125" s="207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08" t="s">
        <v>109</v>
      </c>
      <c r="AT125" s="208" t="s">
        <v>104</v>
      </c>
      <c r="AU125" s="208" t="s">
        <v>79</v>
      </c>
      <c r="AY125" s="17" t="s">
        <v>102</v>
      </c>
      <c r="BE125" s="209">
        <f>IF(N125="základní",J125,0)</f>
        <v>0</v>
      </c>
      <c r="BF125" s="209">
        <f>IF(N125="snížená",J125,0)</f>
        <v>0</v>
      </c>
      <c r="BG125" s="209">
        <f>IF(N125="zákl. přenesená",J125,0)</f>
        <v>0</v>
      </c>
      <c r="BH125" s="209">
        <f>IF(N125="sníž. přenesená",J125,0)</f>
        <v>0</v>
      </c>
      <c r="BI125" s="209">
        <f>IF(N125="nulová",J125,0)</f>
        <v>0</v>
      </c>
      <c r="BJ125" s="17" t="s">
        <v>77</v>
      </c>
      <c r="BK125" s="209">
        <f>ROUND(I125*H125,2)</f>
        <v>0</v>
      </c>
      <c r="BL125" s="17" t="s">
        <v>109</v>
      </c>
      <c r="BM125" s="208" t="s">
        <v>185</v>
      </c>
    </row>
    <row r="126" s="2" customFormat="1">
      <c r="A126" s="38"/>
      <c r="B126" s="39"/>
      <c r="C126" s="40"/>
      <c r="D126" s="210" t="s">
        <v>111</v>
      </c>
      <c r="E126" s="40"/>
      <c r="F126" s="211" t="s">
        <v>186</v>
      </c>
      <c r="G126" s="40"/>
      <c r="H126" s="40"/>
      <c r="I126" s="212"/>
      <c r="J126" s="40"/>
      <c r="K126" s="40"/>
      <c r="L126" s="44"/>
      <c r="M126" s="213"/>
      <c r="N126" s="214"/>
      <c r="O126" s="84"/>
      <c r="P126" s="84"/>
      <c r="Q126" s="84"/>
      <c r="R126" s="84"/>
      <c r="S126" s="84"/>
      <c r="T126" s="85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  <c r="AT126" s="17" t="s">
        <v>111</v>
      </c>
      <c r="AU126" s="17" t="s">
        <v>79</v>
      </c>
    </row>
    <row r="127" s="2" customFormat="1">
      <c r="A127" s="38"/>
      <c r="B127" s="39"/>
      <c r="C127" s="40"/>
      <c r="D127" s="210" t="s">
        <v>178</v>
      </c>
      <c r="E127" s="40"/>
      <c r="F127" s="239" t="s">
        <v>187</v>
      </c>
      <c r="G127" s="40"/>
      <c r="H127" s="40"/>
      <c r="I127" s="212"/>
      <c r="J127" s="40"/>
      <c r="K127" s="40"/>
      <c r="L127" s="44"/>
      <c r="M127" s="213"/>
      <c r="N127" s="214"/>
      <c r="O127" s="84"/>
      <c r="P127" s="84"/>
      <c r="Q127" s="84"/>
      <c r="R127" s="84"/>
      <c r="S127" s="84"/>
      <c r="T127" s="85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T127" s="17" t="s">
        <v>178</v>
      </c>
      <c r="AU127" s="17" t="s">
        <v>79</v>
      </c>
    </row>
    <row r="128" s="13" customFormat="1">
      <c r="A128" s="13"/>
      <c r="B128" s="217"/>
      <c r="C128" s="218"/>
      <c r="D128" s="210" t="s">
        <v>115</v>
      </c>
      <c r="E128" s="219" t="s">
        <v>19</v>
      </c>
      <c r="F128" s="220" t="s">
        <v>138</v>
      </c>
      <c r="G128" s="218"/>
      <c r="H128" s="221">
        <v>6</v>
      </c>
      <c r="I128" s="222"/>
      <c r="J128" s="218"/>
      <c r="K128" s="218"/>
      <c r="L128" s="223"/>
      <c r="M128" s="240"/>
      <c r="N128" s="241"/>
      <c r="O128" s="241"/>
      <c r="P128" s="241"/>
      <c r="Q128" s="241"/>
      <c r="R128" s="241"/>
      <c r="S128" s="241"/>
      <c r="T128" s="242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27" t="s">
        <v>115</v>
      </c>
      <c r="AU128" s="227" t="s">
        <v>79</v>
      </c>
      <c r="AV128" s="13" t="s">
        <v>79</v>
      </c>
      <c r="AW128" s="13" t="s">
        <v>33</v>
      </c>
      <c r="AX128" s="13" t="s">
        <v>77</v>
      </c>
      <c r="AY128" s="227" t="s">
        <v>102</v>
      </c>
    </row>
    <row r="129" s="2" customFormat="1" ht="6.96" customHeight="1">
      <c r="A129" s="38"/>
      <c r="B129" s="59"/>
      <c r="C129" s="60"/>
      <c r="D129" s="60"/>
      <c r="E129" s="60"/>
      <c r="F129" s="60"/>
      <c r="G129" s="60"/>
      <c r="H129" s="60"/>
      <c r="I129" s="60"/>
      <c r="J129" s="60"/>
      <c r="K129" s="60"/>
      <c r="L129" s="44"/>
      <c r="M129" s="38"/>
      <c r="O129" s="38"/>
      <c r="P129" s="38"/>
      <c r="Q129" s="38"/>
      <c r="R129" s="38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</sheetData>
  <sheetProtection sheet="1" autoFilter="0" formatColumns="0" formatRows="0" objects="1" scenarios="1" spinCount="100000" saltValue="DkTEsKZQFhbU28FsJsMIHDQPV2/Xu9WCPaKec/W8RlNMqoEX4WI4flSnKXCslBP+qtJBMeyUuz+X2dm3YKJ+hA==" hashValue="YgNX81et6atCXZDAiqe0eHwGxieA5UMZh82XY4uWYlrBd3mxvlMR+VbP7iSvdE9J0STSBMgGkp9oc7AMcbeqdg==" algorithmName="SHA-512" password="CC35"/>
  <autoFilter ref="C74:K128"/>
  <mergeCells count="6">
    <mergeCell ref="E7:H7"/>
    <mergeCell ref="E16:H16"/>
    <mergeCell ref="E25:H25"/>
    <mergeCell ref="E46:H46"/>
    <mergeCell ref="E67:H67"/>
    <mergeCell ref="L2:V2"/>
  </mergeCells>
  <hyperlinks>
    <hyperlink ref="F80" r:id="rId1" display="https://podminky.urs.cz/item/CS_URS_2022_02/111103212"/>
    <hyperlink ref="F84" r:id="rId2" display="https://podminky.urs.cz/item/CS_URS_2022_02/111103213"/>
    <hyperlink ref="F89" r:id="rId3" display="https://podminky.urs.cz/item/CS_URS_2022_02/111203201"/>
    <hyperlink ref="F93" r:id="rId4" display="https://podminky.urs.cz/item/CS_URS_2022_02/112101101"/>
    <hyperlink ref="F97" r:id="rId5" display="https://podminky.urs.cz/item/CS_URS_2022_02/125703302"/>
    <hyperlink ref="F101" r:id="rId6" display="https://podminky.urs.cz/item/CS_URS_2022_02/125703312"/>
    <hyperlink ref="F107" r:id="rId7" display="https://podminky.urs.cz/item/CS_URS_2022_02/162351104"/>
    <hyperlink ref="F113" r:id="rId8" display="https://podminky.urs.cz/item/CS_URS_2022_02/167151111"/>
    <hyperlink ref="F119" r:id="rId9" display="https://podminky.urs.cz/item/CS_URS_2022_02/171151103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0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sheetFormatPr defaultRowHeight="13.5"/>
  <cols>
    <col min="1" max="1" width="8.28125" style="243" customWidth="1"/>
    <col min="2" max="2" width="1.710938" style="243" customWidth="1"/>
    <col min="3" max="4" width="5.003906" style="243" customWidth="1"/>
    <col min="5" max="5" width="11.71094" style="243" customWidth="1"/>
    <col min="6" max="6" width="9.140625" style="243" customWidth="1"/>
    <col min="7" max="7" width="5.003906" style="243" customWidth="1"/>
    <col min="8" max="8" width="77.85156" style="243" customWidth="1"/>
    <col min="9" max="10" width="20.00391" style="243" customWidth="1"/>
    <col min="11" max="11" width="1.710938" style="243" customWidth="1"/>
  </cols>
  <sheetData>
    <row r="1" s="1" customFormat="1" ht="37.5" customHeight="1"/>
    <row r="2" s="1" customFormat="1" ht="7.5" customHeight="1">
      <c r="B2" s="244"/>
      <c r="C2" s="245"/>
      <c r="D2" s="245"/>
      <c r="E2" s="245"/>
      <c r="F2" s="245"/>
      <c r="G2" s="245"/>
      <c r="H2" s="245"/>
      <c r="I2" s="245"/>
      <c r="J2" s="245"/>
      <c r="K2" s="246"/>
    </row>
    <row r="3" s="15" customFormat="1" ht="45" customHeight="1">
      <c r="B3" s="247"/>
      <c r="C3" s="248" t="s">
        <v>188</v>
      </c>
      <c r="D3" s="248"/>
      <c r="E3" s="248"/>
      <c r="F3" s="248"/>
      <c r="G3" s="248"/>
      <c r="H3" s="248"/>
      <c r="I3" s="248"/>
      <c r="J3" s="248"/>
      <c r="K3" s="249"/>
    </row>
    <row r="4" s="1" customFormat="1" ht="25.5" customHeight="1">
      <c r="B4" s="250"/>
      <c r="C4" s="251" t="s">
        <v>189</v>
      </c>
      <c r="D4" s="251"/>
      <c r="E4" s="251"/>
      <c r="F4" s="251"/>
      <c r="G4" s="251"/>
      <c r="H4" s="251"/>
      <c r="I4" s="251"/>
      <c r="J4" s="251"/>
      <c r="K4" s="252"/>
    </row>
    <row r="5" s="1" customFormat="1" ht="5.25" customHeight="1">
      <c r="B5" s="250"/>
      <c r="C5" s="253"/>
      <c r="D5" s="253"/>
      <c r="E5" s="253"/>
      <c r="F5" s="253"/>
      <c r="G5" s="253"/>
      <c r="H5" s="253"/>
      <c r="I5" s="253"/>
      <c r="J5" s="253"/>
      <c r="K5" s="252"/>
    </row>
    <row r="6" s="1" customFormat="1" ht="15" customHeight="1">
      <c r="B6" s="250"/>
      <c r="C6" s="254" t="s">
        <v>190</v>
      </c>
      <c r="D6" s="254"/>
      <c r="E6" s="254"/>
      <c r="F6" s="254"/>
      <c r="G6" s="254"/>
      <c r="H6" s="254"/>
      <c r="I6" s="254"/>
      <c r="J6" s="254"/>
      <c r="K6" s="252"/>
    </row>
    <row r="7" s="1" customFormat="1" ht="15" customHeight="1">
      <c r="B7" s="255"/>
      <c r="C7" s="254" t="s">
        <v>191</v>
      </c>
      <c r="D7" s="254"/>
      <c r="E7" s="254"/>
      <c r="F7" s="254"/>
      <c r="G7" s="254"/>
      <c r="H7" s="254"/>
      <c r="I7" s="254"/>
      <c r="J7" s="254"/>
      <c r="K7" s="252"/>
    </row>
    <row r="8" s="1" customFormat="1" ht="12.75" customHeight="1">
      <c r="B8" s="255"/>
      <c r="C8" s="254"/>
      <c r="D8" s="254"/>
      <c r="E8" s="254"/>
      <c r="F8" s="254"/>
      <c r="G8" s="254"/>
      <c r="H8" s="254"/>
      <c r="I8" s="254"/>
      <c r="J8" s="254"/>
      <c r="K8" s="252"/>
    </row>
    <row r="9" s="1" customFormat="1" ht="15" customHeight="1">
      <c r="B9" s="255"/>
      <c r="C9" s="254" t="s">
        <v>192</v>
      </c>
      <c r="D9" s="254"/>
      <c r="E9" s="254"/>
      <c r="F9" s="254"/>
      <c r="G9" s="254"/>
      <c r="H9" s="254"/>
      <c r="I9" s="254"/>
      <c r="J9" s="254"/>
      <c r="K9" s="252"/>
    </row>
    <row r="10" s="1" customFormat="1" ht="15" customHeight="1">
      <c r="B10" s="255"/>
      <c r="C10" s="254"/>
      <c r="D10" s="254" t="s">
        <v>193</v>
      </c>
      <c r="E10" s="254"/>
      <c r="F10" s="254"/>
      <c r="G10" s="254"/>
      <c r="H10" s="254"/>
      <c r="I10" s="254"/>
      <c r="J10" s="254"/>
      <c r="K10" s="252"/>
    </row>
    <row r="11" s="1" customFormat="1" ht="15" customHeight="1">
      <c r="B11" s="255"/>
      <c r="C11" s="256"/>
      <c r="D11" s="254" t="s">
        <v>194</v>
      </c>
      <c r="E11" s="254"/>
      <c r="F11" s="254"/>
      <c r="G11" s="254"/>
      <c r="H11" s="254"/>
      <c r="I11" s="254"/>
      <c r="J11" s="254"/>
      <c r="K11" s="252"/>
    </row>
    <row r="12" s="1" customFormat="1" ht="15" customHeight="1">
      <c r="B12" s="255"/>
      <c r="C12" s="256"/>
      <c r="D12" s="254"/>
      <c r="E12" s="254"/>
      <c r="F12" s="254"/>
      <c r="G12" s="254"/>
      <c r="H12" s="254"/>
      <c r="I12" s="254"/>
      <c r="J12" s="254"/>
      <c r="K12" s="252"/>
    </row>
    <row r="13" s="1" customFormat="1" ht="15" customHeight="1">
      <c r="B13" s="255"/>
      <c r="C13" s="256"/>
      <c r="D13" s="257" t="s">
        <v>195</v>
      </c>
      <c r="E13" s="254"/>
      <c r="F13" s="254"/>
      <c r="G13" s="254"/>
      <c r="H13" s="254"/>
      <c r="I13" s="254"/>
      <c r="J13" s="254"/>
      <c r="K13" s="252"/>
    </row>
    <row r="14" s="1" customFormat="1" ht="12.75" customHeight="1">
      <c r="B14" s="255"/>
      <c r="C14" s="256"/>
      <c r="D14" s="256"/>
      <c r="E14" s="256"/>
      <c r="F14" s="256"/>
      <c r="G14" s="256"/>
      <c r="H14" s="256"/>
      <c r="I14" s="256"/>
      <c r="J14" s="256"/>
      <c r="K14" s="252"/>
    </row>
    <row r="15" s="1" customFormat="1" ht="15" customHeight="1">
      <c r="B15" s="255"/>
      <c r="C15" s="256"/>
      <c r="D15" s="254" t="s">
        <v>196</v>
      </c>
      <c r="E15" s="254"/>
      <c r="F15" s="254"/>
      <c r="G15" s="254"/>
      <c r="H15" s="254"/>
      <c r="I15" s="254"/>
      <c r="J15" s="254"/>
      <c r="K15" s="252"/>
    </row>
    <row r="16" s="1" customFormat="1" ht="15" customHeight="1">
      <c r="B16" s="255"/>
      <c r="C16" s="256"/>
      <c r="D16" s="254" t="s">
        <v>197</v>
      </c>
      <c r="E16" s="254"/>
      <c r="F16" s="254"/>
      <c r="G16" s="254"/>
      <c r="H16" s="254"/>
      <c r="I16" s="254"/>
      <c r="J16" s="254"/>
      <c r="K16" s="252"/>
    </row>
    <row r="17" s="1" customFormat="1" ht="15" customHeight="1">
      <c r="B17" s="255"/>
      <c r="C17" s="256"/>
      <c r="D17" s="254" t="s">
        <v>198</v>
      </c>
      <c r="E17" s="254"/>
      <c r="F17" s="254"/>
      <c r="G17" s="254"/>
      <c r="H17" s="254"/>
      <c r="I17" s="254"/>
      <c r="J17" s="254"/>
      <c r="K17" s="252"/>
    </row>
    <row r="18" s="1" customFormat="1" ht="15" customHeight="1">
      <c r="B18" s="255"/>
      <c r="C18" s="256"/>
      <c r="D18" s="256"/>
      <c r="E18" s="258" t="s">
        <v>76</v>
      </c>
      <c r="F18" s="254" t="s">
        <v>199</v>
      </c>
      <c r="G18" s="254"/>
      <c r="H18" s="254"/>
      <c r="I18" s="254"/>
      <c r="J18" s="254"/>
      <c r="K18" s="252"/>
    </row>
    <row r="19" s="1" customFormat="1" ht="15" customHeight="1">
      <c r="B19" s="255"/>
      <c r="C19" s="256"/>
      <c r="D19" s="256"/>
      <c r="E19" s="258" t="s">
        <v>200</v>
      </c>
      <c r="F19" s="254" t="s">
        <v>201</v>
      </c>
      <c r="G19" s="254"/>
      <c r="H19" s="254"/>
      <c r="I19" s="254"/>
      <c r="J19" s="254"/>
      <c r="K19" s="252"/>
    </row>
    <row r="20" s="1" customFormat="1" ht="15" customHeight="1">
      <c r="B20" s="255"/>
      <c r="C20" s="256"/>
      <c r="D20" s="256"/>
      <c r="E20" s="258" t="s">
        <v>202</v>
      </c>
      <c r="F20" s="254" t="s">
        <v>203</v>
      </c>
      <c r="G20" s="254"/>
      <c r="H20" s="254"/>
      <c r="I20" s="254"/>
      <c r="J20" s="254"/>
      <c r="K20" s="252"/>
    </row>
    <row r="21" s="1" customFormat="1" ht="15" customHeight="1">
      <c r="B21" s="255"/>
      <c r="C21" s="256"/>
      <c r="D21" s="256"/>
      <c r="E21" s="258" t="s">
        <v>204</v>
      </c>
      <c r="F21" s="254" t="s">
        <v>205</v>
      </c>
      <c r="G21" s="254"/>
      <c r="H21" s="254"/>
      <c r="I21" s="254"/>
      <c r="J21" s="254"/>
      <c r="K21" s="252"/>
    </row>
    <row r="22" s="1" customFormat="1" ht="15" customHeight="1">
      <c r="B22" s="255"/>
      <c r="C22" s="256"/>
      <c r="D22" s="256"/>
      <c r="E22" s="258" t="s">
        <v>206</v>
      </c>
      <c r="F22" s="254" t="s">
        <v>207</v>
      </c>
      <c r="G22" s="254"/>
      <c r="H22" s="254"/>
      <c r="I22" s="254"/>
      <c r="J22" s="254"/>
      <c r="K22" s="252"/>
    </row>
    <row r="23" s="1" customFormat="1" ht="15" customHeight="1">
      <c r="B23" s="255"/>
      <c r="C23" s="256"/>
      <c r="D23" s="256"/>
      <c r="E23" s="258" t="s">
        <v>208</v>
      </c>
      <c r="F23" s="254" t="s">
        <v>209</v>
      </c>
      <c r="G23" s="254"/>
      <c r="H23" s="254"/>
      <c r="I23" s="254"/>
      <c r="J23" s="254"/>
      <c r="K23" s="252"/>
    </row>
    <row r="24" s="1" customFormat="1" ht="12.75" customHeight="1">
      <c r="B24" s="255"/>
      <c r="C24" s="256"/>
      <c r="D24" s="256"/>
      <c r="E24" s="256"/>
      <c r="F24" s="256"/>
      <c r="G24" s="256"/>
      <c r="H24" s="256"/>
      <c r="I24" s="256"/>
      <c r="J24" s="256"/>
      <c r="K24" s="252"/>
    </row>
    <row r="25" s="1" customFormat="1" ht="15" customHeight="1">
      <c r="B25" s="255"/>
      <c r="C25" s="254" t="s">
        <v>210</v>
      </c>
      <c r="D25" s="254"/>
      <c r="E25" s="254"/>
      <c r="F25" s="254"/>
      <c r="G25" s="254"/>
      <c r="H25" s="254"/>
      <c r="I25" s="254"/>
      <c r="J25" s="254"/>
      <c r="K25" s="252"/>
    </row>
    <row r="26" s="1" customFormat="1" ht="15" customHeight="1">
      <c r="B26" s="255"/>
      <c r="C26" s="254" t="s">
        <v>211</v>
      </c>
      <c r="D26" s="254"/>
      <c r="E26" s="254"/>
      <c r="F26" s="254"/>
      <c r="G26" s="254"/>
      <c r="H26" s="254"/>
      <c r="I26" s="254"/>
      <c r="J26" s="254"/>
      <c r="K26" s="252"/>
    </row>
    <row r="27" s="1" customFormat="1" ht="15" customHeight="1">
      <c r="B27" s="255"/>
      <c r="C27" s="254"/>
      <c r="D27" s="254" t="s">
        <v>212</v>
      </c>
      <c r="E27" s="254"/>
      <c r="F27" s="254"/>
      <c r="G27" s="254"/>
      <c r="H27" s="254"/>
      <c r="I27" s="254"/>
      <c r="J27" s="254"/>
      <c r="K27" s="252"/>
    </row>
    <row r="28" s="1" customFormat="1" ht="15" customHeight="1">
      <c r="B28" s="255"/>
      <c r="C28" s="256"/>
      <c r="D28" s="254" t="s">
        <v>213</v>
      </c>
      <c r="E28" s="254"/>
      <c r="F28" s="254"/>
      <c r="G28" s="254"/>
      <c r="H28" s="254"/>
      <c r="I28" s="254"/>
      <c r="J28" s="254"/>
      <c r="K28" s="252"/>
    </row>
    <row r="29" s="1" customFormat="1" ht="12.75" customHeight="1">
      <c r="B29" s="255"/>
      <c r="C29" s="256"/>
      <c r="D29" s="256"/>
      <c r="E29" s="256"/>
      <c r="F29" s="256"/>
      <c r="G29" s="256"/>
      <c r="H29" s="256"/>
      <c r="I29" s="256"/>
      <c r="J29" s="256"/>
      <c r="K29" s="252"/>
    </row>
    <row r="30" s="1" customFormat="1" ht="15" customHeight="1">
      <c r="B30" s="255"/>
      <c r="C30" s="256"/>
      <c r="D30" s="254" t="s">
        <v>214</v>
      </c>
      <c r="E30" s="254"/>
      <c r="F30" s="254"/>
      <c r="G30" s="254"/>
      <c r="H30" s="254"/>
      <c r="I30" s="254"/>
      <c r="J30" s="254"/>
      <c r="K30" s="252"/>
    </row>
    <row r="31" s="1" customFormat="1" ht="15" customHeight="1">
      <c r="B31" s="255"/>
      <c r="C31" s="256"/>
      <c r="D31" s="254" t="s">
        <v>215</v>
      </c>
      <c r="E31" s="254"/>
      <c r="F31" s="254"/>
      <c r="G31" s="254"/>
      <c r="H31" s="254"/>
      <c r="I31" s="254"/>
      <c r="J31" s="254"/>
      <c r="K31" s="252"/>
    </row>
    <row r="32" s="1" customFormat="1" ht="12.75" customHeight="1">
      <c r="B32" s="255"/>
      <c r="C32" s="256"/>
      <c r="D32" s="256"/>
      <c r="E32" s="256"/>
      <c r="F32" s="256"/>
      <c r="G32" s="256"/>
      <c r="H32" s="256"/>
      <c r="I32" s="256"/>
      <c r="J32" s="256"/>
      <c r="K32" s="252"/>
    </row>
    <row r="33" s="1" customFormat="1" ht="15" customHeight="1">
      <c r="B33" s="255"/>
      <c r="C33" s="256"/>
      <c r="D33" s="254" t="s">
        <v>216</v>
      </c>
      <c r="E33" s="254"/>
      <c r="F33" s="254"/>
      <c r="G33" s="254"/>
      <c r="H33" s="254"/>
      <c r="I33" s="254"/>
      <c r="J33" s="254"/>
      <c r="K33" s="252"/>
    </row>
    <row r="34" s="1" customFormat="1" ht="15" customHeight="1">
      <c r="B34" s="255"/>
      <c r="C34" s="256"/>
      <c r="D34" s="254" t="s">
        <v>217</v>
      </c>
      <c r="E34" s="254"/>
      <c r="F34" s="254"/>
      <c r="G34" s="254"/>
      <c r="H34" s="254"/>
      <c r="I34" s="254"/>
      <c r="J34" s="254"/>
      <c r="K34" s="252"/>
    </row>
    <row r="35" s="1" customFormat="1" ht="15" customHeight="1">
      <c r="B35" s="255"/>
      <c r="C35" s="256"/>
      <c r="D35" s="254" t="s">
        <v>218</v>
      </c>
      <c r="E35" s="254"/>
      <c r="F35" s="254"/>
      <c r="G35" s="254"/>
      <c r="H35" s="254"/>
      <c r="I35" s="254"/>
      <c r="J35" s="254"/>
      <c r="K35" s="252"/>
    </row>
    <row r="36" s="1" customFormat="1" ht="15" customHeight="1">
      <c r="B36" s="255"/>
      <c r="C36" s="256"/>
      <c r="D36" s="254"/>
      <c r="E36" s="257" t="s">
        <v>88</v>
      </c>
      <c r="F36" s="254"/>
      <c r="G36" s="254" t="s">
        <v>219</v>
      </c>
      <c r="H36" s="254"/>
      <c r="I36" s="254"/>
      <c r="J36" s="254"/>
      <c r="K36" s="252"/>
    </row>
    <row r="37" s="1" customFormat="1" ht="30.75" customHeight="1">
      <c r="B37" s="255"/>
      <c r="C37" s="256"/>
      <c r="D37" s="254"/>
      <c r="E37" s="257" t="s">
        <v>220</v>
      </c>
      <c r="F37" s="254"/>
      <c r="G37" s="254" t="s">
        <v>221</v>
      </c>
      <c r="H37" s="254"/>
      <c r="I37" s="254"/>
      <c r="J37" s="254"/>
      <c r="K37" s="252"/>
    </row>
    <row r="38" s="1" customFormat="1" ht="15" customHeight="1">
      <c r="B38" s="255"/>
      <c r="C38" s="256"/>
      <c r="D38" s="254"/>
      <c r="E38" s="257" t="s">
        <v>53</v>
      </c>
      <c r="F38" s="254"/>
      <c r="G38" s="254" t="s">
        <v>222</v>
      </c>
      <c r="H38" s="254"/>
      <c r="I38" s="254"/>
      <c r="J38" s="254"/>
      <c r="K38" s="252"/>
    </row>
    <row r="39" s="1" customFormat="1" ht="15" customHeight="1">
      <c r="B39" s="255"/>
      <c r="C39" s="256"/>
      <c r="D39" s="254"/>
      <c r="E39" s="257" t="s">
        <v>54</v>
      </c>
      <c r="F39" s="254"/>
      <c r="G39" s="254" t="s">
        <v>223</v>
      </c>
      <c r="H39" s="254"/>
      <c r="I39" s="254"/>
      <c r="J39" s="254"/>
      <c r="K39" s="252"/>
    </row>
    <row r="40" s="1" customFormat="1" ht="15" customHeight="1">
      <c r="B40" s="255"/>
      <c r="C40" s="256"/>
      <c r="D40" s="254"/>
      <c r="E40" s="257" t="s">
        <v>89</v>
      </c>
      <c r="F40" s="254"/>
      <c r="G40" s="254" t="s">
        <v>224</v>
      </c>
      <c r="H40" s="254"/>
      <c r="I40" s="254"/>
      <c r="J40" s="254"/>
      <c r="K40" s="252"/>
    </row>
    <row r="41" s="1" customFormat="1" ht="15" customHeight="1">
      <c r="B41" s="255"/>
      <c r="C41" s="256"/>
      <c r="D41" s="254"/>
      <c r="E41" s="257" t="s">
        <v>90</v>
      </c>
      <c r="F41" s="254"/>
      <c r="G41" s="254" t="s">
        <v>225</v>
      </c>
      <c r="H41" s="254"/>
      <c r="I41" s="254"/>
      <c r="J41" s="254"/>
      <c r="K41" s="252"/>
    </row>
    <row r="42" s="1" customFormat="1" ht="15" customHeight="1">
      <c r="B42" s="255"/>
      <c r="C42" s="256"/>
      <c r="D42" s="254"/>
      <c r="E42" s="257" t="s">
        <v>226</v>
      </c>
      <c r="F42" s="254"/>
      <c r="G42" s="254" t="s">
        <v>227</v>
      </c>
      <c r="H42" s="254"/>
      <c r="I42" s="254"/>
      <c r="J42" s="254"/>
      <c r="K42" s="252"/>
    </row>
    <row r="43" s="1" customFormat="1" ht="15" customHeight="1">
      <c r="B43" s="255"/>
      <c r="C43" s="256"/>
      <c r="D43" s="254"/>
      <c r="E43" s="257"/>
      <c r="F43" s="254"/>
      <c r="G43" s="254" t="s">
        <v>228</v>
      </c>
      <c r="H43" s="254"/>
      <c r="I43" s="254"/>
      <c r="J43" s="254"/>
      <c r="K43" s="252"/>
    </row>
    <row r="44" s="1" customFormat="1" ht="15" customHeight="1">
      <c r="B44" s="255"/>
      <c r="C44" s="256"/>
      <c r="D44" s="254"/>
      <c r="E44" s="257" t="s">
        <v>229</v>
      </c>
      <c r="F44" s="254"/>
      <c r="G44" s="254" t="s">
        <v>230</v>
      </c>
      <c r="H44" s="254"/>
      <c r="I44" s="254"/>
      <c r="J44" s="254"/>
      <c r="K44" s="252"/>
    </row>
    <row r="45" s="1" customFormat="1" ht="15" customHeight="1">
      <c r="B45" s="255"/>
      <c r="C45" s="256"/>
      <c r="D45" s="254"/>
      <c r="E45" s="257" t="s">
        <v>92</v>
      </c>
      <c r="F45" s="254"/>
      <c r="G45" s="254" t="s">
        <v>231</v>
      </c>
      <c r="H45" s="254"/>
      <c r="I45" s="254"/>
      <c r="J45" s="254"/>
      <c r="K45" s="252"/>
    </row>
    <row r="46" s="1" customFormat="1" ht="12.75" customHeight="1">
      <c r="B46" s="255"/>
      <c r="C46" s="256"/>
      <c r="D46" s="254"/>
      <c r="E46" s="254"/>
      <c r="F46" s="254"/>
      <c r="G46" s="254"/>
      <c r="H46" s="254"/>
      <c r="I46" s="254"/>
      <c r="J46" s="254"/>
      <c r="K46" s="252"/>
    </row>
    <row r="47" s="1" customFormat="1" ht="15" customHeight="1">
      <c r="B47" s="255"/>
      <c r="C47" s="256"/>
      <c r="D47" s="254" t="s">
        <v>232</v>
      </c>
      <c r="E47" s="254"/>
      <c r="F47" s="254"/>
      <c r="G47" s="254"/>
      <c r="H47" s="254"/>
      <c r="I47" s="254"/>
      <c r="J47" s="254"/>
      <c r="K47" s="252"/>
    </row>
    <row r="48" s="1" customFormat="1" ht="15" customHeight="1">
      <c r="B48" s="255"/>
      <c r="C48" s="256"/>
      <c r="D48" s="256"/>
      <c r="E48" s="254" t="s">
        <v>233</v>
      </c>
      <c r="F48" s="254"/>
      <c r="G48" s="254"/>
      <c r="H48" s="254"/>
      <c r="I48" s="254"/>
      <c r="J48" s="254"/>
      <c r="K48" s="252"/>
    </row>
    <row r="49" s="1" customFormat="1" ht="15" customHeight="1">
      <c r="B49" s="255"/>
      <c r="C49" s="256"/>
      <c r="D49" s="256"/>
      <c r="E49" s="254" t="s">
        <v>234</v>
      </c>
      <c r="F49" s="254"/>
      <c r="G49" s="254"/>
      <c r="H49" s="254"/>
      <c r="I49" s="254"/>
      <c r="J49" s="254"/>
      <c r="K49" s="252"/>
    </row>
    <row r="50" s="1" customFormat="1" ht="15" customHeight="1">
      <c r="B50" s="255"/>
      <c r="C50" s="256"/>
      <c r="D50" s="256"/>
      <c r="E50" s="254" t="s">
        <v>235</v>
      </c>
      <c r="F50" s="254"/>
      <c r="G50" s="254"/>
      <c r="H50" s="254"/>
      <c r="I50" s="254"/>
      <c r="J50" s="254"/>
      <c r="K50" s="252"/>
    </row>
    <row r="51" s="1" customFormat="1" ht="15" customHeight="1">
      <c r="B51" s="255"/>
      <c r="C51" s="256"/>
      <c r="D51" s="254" t="s">
        <v>236</v>
      </c>
      <c r="E51" s="254"/>
      <c r="F51" s="254"/>
      <c r="G51" s="254"/>
      <c r="H51" s="254"/>
      <c r="I51" s="254"/>
      <c r="J51" s="254"/>
      <c r="K51" s="252"/>
    </row>
    <row r="52" s="1" customFormat="1" ht="25.5" customHeight="1">
      <c r="B52" s="250"/>
      <c r="C52" s="251" t="s">
        <v>237</v>
      </c>
      <c r="D52" s="251"/>
      <c r="E52" s="251"/>
      <c r="F52" s="251"/>
      <c r="G52" s="251"/>
      <c r="H52" s="251"/>
      <c r="I52" s="251"/>
      <c r="J52" s="251"/>
      <c r="K52" s="252"/>
    </row>
    <row r="53" s="1" customFormat="1" ht="5.25" customHeight="1">
      <c r="B53" s="250"/>
      <c r="C53" s="253"/>
      <c r="D53" s="253"/>
      <c r="E53" s="253"/>
      <c r="F53" s="253"/>
      <c r="G53" s="253"/>
      <c r="H53" s="253"/>
      <c r="I53" s="253"/>
      <c r="J53" s="253"/>
      <c r="K53" s="252"/>
    </row>
    <row r="54" s="1" customFormat="1" ht="15" customHeight="1">
      <c r="B54" s="250"/>
      <c r="C54" s="254" t="s">
        <v>238</v>
      </c>
      <c r="D54" s="254"/>
      <c r="E54" s="254"/>
      <c r="F54" s="254"/>
      <c r="G54" s="254"/>
      <c r="H54" s="254"/>
      <c r="I54" s="254"/>
      <c r="J54" s="254"/>
      <c r="K54" s="252"/>
    </row>
    <row r="55" s="1" customFormat="1" ht="15" customHeight="1">
      <c r="B55" s="250"/>
      <c r="C55" s="254" t="s">
        <v>239</v>
      </c>
      <c r="D55" s="254"/>
      <c r="E55" s="254"/>
      <c r="F55" s="254"/>
      <c r="G55" s="254"/>
      <c r="H55" s="254"/>
      <c r="I55" s="254"/>
      <c r="J55" s="254"/>
      <c r="K55" s="252"/>
    </row>
    <row r="56" s="1" customFormat="1" ht="12.75" customHeight="1">
      <c r="B56" s="250"/>
      <c r="C56" s="254"/>
      <c r="D56" s="254"/>
      <c r="E56" s="254"/>
      <c r="F56" s="254"/>
      <c r="G56" s="254"/>
      <c r="H56" s="254"/>
      <c r="I56" s="254"/>
      <c r="J56" s="254"/>
      <c r="K56" s="252"/>
    </row>
    <row r="57" s="1" customFormat="1" ht="15" customHeight="1">
      <c r="B57" s="250"/>
      <c r="C57" s="254" t="s">
        <v>240</v>
      </c>
      <c r="D57" s="254"/>
      <c r="E57" s="254"/>
      <c r="F57" s="254"/>
      <c r="G57" s="254"/>
      <c r="H57" s="254"/>
      <c r="I57" s="254"/>
      <c r="J57" s="254"/>
      <c r="K57" s="252"/>
    </row>
    <row r="58" s="1" customFormat="1" ht="15" customHeight="1">
      <c r="B58" s="250"/>
      <c r="C58" s="256"/>
      <c r="D58" s="254" t="s">
        <v>241</v>
      </c>
      <c r="E58" s="254"/>
      <c r="F58" s="254"/>
      <c r="G58" s="254"/>
      <c r="H58" s="254"/>
      <c r="I58" s="254"/>
      <c r="J58" s="254"/>
      <c r="K58" s="252"/>
    </row>
    <row r="59" s="1" customFormat="1" ht="15" customHeight="1">
      <c r="B59" s="250"/>
      <c r="C59" s="256"/>
      <c r="D59" s="254" t="s">
        <v>242</v>
      </c>
      <c r="E59" s="254"/>
      <c r="F59" s="254"/>
      <c r="G59" s="254"/>
      <c r="H59" s="254"/>
      <c r="I59" s="254"/>
      <c r="J59" s="254"/>
      <c r="K59" s="252"/>
    </row>
    <row r="60" s="1" customFormat="1" ht="15" customHeight="1">
      <c r="B60" s="250"/>
      <c r="C60" s="256"/>
      <c r="D60" s="254" t="s">
        <v>243</v>
      </c>
      <c r="E60" s="254"/>
      <c r="F60" s="254"/>
      <c r="G60" s="254"/>
      <c r="H60" s="254"/>
      <c r="I60" s="254"/>
      <c r="J60" s="254"/>
      <c r="K60" s="252"/>
    </row>
    <row r="61" s="1" customFormat="1" ht="15" customHeight="1">
      <c r="B61" s="250"/>
      <c r="C61" s="256"/>
      <c r="D61" s="254" t="s">
        <v>244</v>
      </c>
      <c r="E61" s="254"/>
      <c r="F61" s="254"/>
      <c r="G61" s="254"/>
      <c r="H61" s="254"/>
      <c r="I61" s="254"/>
      <c r="J61" s="254"/>
      <c r="K61" s="252"/>
    </row>
    <row r="62" s="1" customFormat="1" ht="15" customHeight="1">
      <c r="B62" s="250"/>
      <c r="C62" s="256"/>
      <c r="D62" s="259" t="s">
        <v>245</v>
      </c>
      <c r="E62" s="259"/>
      <c r="F62" s="259"/>
      <c r="G62" s="259"/>
      <c r="H62" s="259"/>
      <c r="I62" s="259"/>
      <c r="J62" s="259"/>
      <c r="K62" s="252"/>
    </row>
    <row r="63" s="1" customFormat="1" ht="15" customHeight="1">
      <c r="B63" s="250"/>
      <c r="C63" s="256"/>
      <c r="D63" s="254" t="s">
        <v>246</v>
      </c>
      <c r="E63" s="254"/>
      <c r="F63" s="254"/>
      <c r="G63" s="254"/>
      <c r="H63" s="254"/>
      <c r="I63" s="254"/>
      <c r="J63" s="254"/>
      <c r="K63" s="252"/>
    </row>
    <row r="64" s="1" customFormat="1" ht="12.75" customHeight="1">
      <c r="B64" s="250"/>
      <c r="C64" s="256"/>
      <c r="D64" s="256"/>
      <c r="E64" s="260"/>
      <c r="F64" s="256"/>
      <c r="G64" s="256"/>
      <c r="H64" s="256"/>
      <c r="I64" s="256"/>
      <c r="J64" s="256"/>
      <c r="K64" s="252"/>
    </row>
    <row r="65" s="1" customFormat="1" ht="15" customHeight="1">
      <c r="B65" s="250"/>
      <c r="C65" s="256"/>
      <c r="D65" s="254" t="s">
        <v>247</v>
      </c>
      <c r="E65" s="254"/>
      <c r="F65" s="254"/>
      <c r="G65" s="254"/>
      <c r="H65" s="254"/>
      <c r="I65" s="254"/>
      <c r="J65" s="254"/>
      <c r="K65" s="252"/>
    </row>
    <row r="66" s="1" customFormat="1" ht="15" customHeight="1">
      <c r="B66" s="250"/>
      <c r="C66" s="256"/>
      <c r="D66" s="259" t="s">
        <v>248</v>
      </c>
      <c r="E66" s="259"/>
      <c r="F66" s="259"/>
      <c r="G66" s="259"/>
      <c r="H66" s="259"/>
      <c r="I66" s="259"/>
      <c r="J66" s="259"/>
      <c r="K66" s="252"/>
    </row>
    <row r="67" s="1" customFormat="1" ht="15" customHeight="1">
      <c r="B67" s="250"/>
      <c r="C67" s="256"/>
      <c r="D67" s="254" t="s">
        <v>249</v>
      </c>
      <c r="E67" s="254"/>
      <c r="F67" s="254"/>
      <c r="G67" s="254"/>
      <c r="H67" s="254"/>
      <c r="I67" s="254"/>
      <c r="J67" s="254"/>
      <c r="K67" s="252"/>
    </row>
    <row r="68" s="1" customFormat="1" ht="15" customHeight="1">
      <c r="B68" s="250"/>
      <c r="C68" s="256"/>
      <c r="D68" s="254" t="s">
        <v>250</v>
      </c>
      <c r="E68" s="254"/>
      <c r="F68" s="254"/>
      <c r="G68" s="254"/>
      <c r="H68" s="254"/>
      <c r="I68" s="254"/>
      <c r="J68" s="254"/>
      <c r="K68" s="252"/>
    </row>
    <row r="69" s="1" customFormat="1" ht="15" customHeight="1">
      <c r="B69" s="250"/>
      <c r="C69" s="256"/>
      <c r="D69" s="254" t="s">
        <v>251</v>
      </c>
      <c r="E69" s="254"/>
      <c r="F69" s="254"/>
      <c r="G69" s="254"/>
      <c r="H69" s="254"/>
      <c r="I69" s="254"/>
      <c r="J69" s="254"/>
      <c r="K69" s="252"/>
    </row>
    <row r="70" s="1" customFormat="1" ht="15" customHeight="1">
      <c r="B70" s="250"/>
      <c r="C70" s="256"/>
      <c r="D70" s="254" t="s">
        <v>252</v>
      </c>
      <c r="E70" s="254"/>
      <c r="F70" s="254"/>
      <c r="G70" s="254"/>
      <c r="H70" s="254"/>
      <c r="I70" s="254"/>
      <c r="J70" s="254"/>
      <c r="K70" s="252"/>
    </row>
    <row r="71" s="1" customFormat="1" ht="12.75" customHeight="1">
      <c r="B71" s="261"/>
      <c r="C71" s="262"/>
      <c r="D71" s="262"/>
      <c r="E71" s="262"/>
      <c r="F71" s="262"/>
      <c r="G71" s="262"/>
      <c r="H71" s="262"/>
      <c r="I71" s="262"/>
      <c r="J71" s="262"/>
      <c r="K71" s="263"/>
    </row>
    <row r="72" s="1" customFormat="1" ht="18.75" customHeight="1">
      <c r="B72" s="264"/>
      <c r="C72" s="264"/>
      <c r="D72" s="264"/>
      <c r="E72" s="264"/>
      <c r="F72" s="264"/>
      <c r="G72" s="264"/>
      <c r="H72" s="264"/>
      <c r="I72" s="264"/>
      <c r="J72" s="264"/>
      <c r="K72" s="265"/>
    </row>
    <row r="73" s="1" customFormat="1" ht="18.75" customHeight="1">
      <c r="B73" s="265"/>
      <c r="C73" s="265"/>
      <c r="D73" s="265"/>
      <c r="E73" s="265"/>
      <c r="F73" s="265"/>
      <c r="G73" s="265"/>
      <c r="H73" s="265"/>
      <c r="I73" s="265"/>
      <c r="J73" s="265"/>
      <c r="K73" s="265"/>
    </row>
    <row r="74" s="1" customFormat="1" ht="7.5" customHeight="1">
      <c r="B74" s="266"/>
      <c r="C74" s="267"/>
      <c r="D74" s="267"/>
      <c r="E74" s="267"/>
      <c r="F74" s="267"/>
      <c r="G74" s="267"/>
      <c r="H74" s="267"/>
      <c r="I74" s="267"/>
      <c r="J74" s="267"/>
      <c r="K74" s="268"/>
    </row>
    <row r="75" s="1" customFormat="1" ht="45" customHeight="1">
      <c r="B75" s="269"/>
      <c r="C75" s="270" t="s">
        <v>253</v>
      </c>
      <c r="D75" s="270"/>
      <c r="E75" s="270"/>
      <c r="F75" s="270"/>
      <c r="G75" s="270"/>
      <c r="H75" s="270"/>
      <c r="I75" s="270"/>
      <c r="J75" s="270"/>
      <c r="K75" s="271"/>
    </row>
    <row r="76" s="1" customFormat="1" ht="17.25" customHeight="1">
      <c r="B76" s="269"/>
      <c r="C76" s="272" t="s">
        <v>254</v>
      </c>
      <c r="D76" s="272"/>
      <c r="E76" s="272"/>
      <c r="F76" s="272" t="s">
        <v>255</v>
      </c>
      <c r="G76" s="273"/>
      <c r="H76" s="272" t="s">
        <v>54</v>
      </c>
      <c r="I76" s="272" t="s">
        <v>57</v>
      </c>
      <c r="J76" s="272" t="s">
        <v>256</v>
      </c>
      <c r="K76" s="271"/>
    </row>
    <row r="77" s="1" customFormat="1" ht="17.25" customHeight="1">
      <c r="B77" s="269"/>
      <c r="C77" s="274" t="s">
        <v>257</v>
      </c>
      <c r="D77" s="274"/>
      <c r="E77" s="274"/>
      <c r="F77" s="275" t="s">
        <v>258</v>
      </c>
      <c r="G77" s="276"/>
      <c r="H77" s="274"/>
      <c r="I77" s="274"/>
      <c r="J77" s="274" t="s">
        <v>259</v>
      </c>
      <c r="K77" s="271"/>
    </row>
    <row r="78" s="1" customFormat="1" ht="5.25" customHeight="1">
      <c r="B78" s="269"/>
      <c r="C78" s="277"/>
      <c r="D78" s="277"/>
      <c r="E78" s="277"/>
      <c r="F78" s="277"/>
      <c r="G78" s="278"/>
      <c r="H78" s="277"/>
      <c r="I78" s="277"/>
      <c r="J78" s="277"/>
      <c r="K78" s="271"/>
    </row>
    <row r="79" s="1" customFormat="1" ht="15" customHeight="1">
      <c r="B79" s="269"/>
      <c r="C79" s="257" t="s">
        <v>53</v>
      </c>
      <c r="D79" s="279"/>
      <c r="E79" s="279"/>
      <c r="F79" s="280" t="s">
        <v>260</v>
      </c>
      <c r="G79" s="281"/>
      <c r="H79" s="257" t="s">
        <v>261</v>
      </c>
      <c r="I79" s="257" t="s">
        <v>262</v>
      </c>
      <c r="J79" s="257">
        <v>20</v>
      </c>
      <c r="K79" s="271"/>
    </row>
    <row r="80" s="1" customFormat="1" ht="15" customHeight="1">
      <c r="B80" s="269"/>
      <c r="C80" s="257" t="s">
        <v>263</v>
      </c>
      <c r="D80" s="257"/>
      <c r="E80" s="257"/>
      <c r="F80" s="280" t="s">
        <v>260</v>
      </c>
      <c r="G80" s="281"/>
      <c r="H80" s="257" t="s">
        <v>264</v>
      </c>
      <c r="I80" s="257" t="s">
        <v>262</v>
      </c>
      <c r="J80" s="257">
        <v>120</v>
      </c>
      <c r="K80" s="271"/>
    </row>
    <row r="81" s="1" customFormat="1" ht="15" customHeight="1">
      <c r="B81" s="282"/>
      <c r="C81" s="257" t="s">
        <v>265</v>
      </c>
      <c r="D81" s="257"/>
      <c r="E81" s="257"/>
      <c r="F81" s="280" t="s">
        <v>266</v>
      </c>
      <c r="G81" s="281"/>
      <c r="H81" s="257" t="s">
        <v>267</v>
      </c>
      <c r="I81" s="257" t="s">
        <v>262</v>
      </c>
      <c r="J81" s="257">
        <v>50</v>
      </c>
      <c r="K81" s="271"/>
    </row>
    <row r="82" s="1" customFormat="1" ht="15" customHeight="1">
      <c r="B82" s="282"/>
      <c r="C82" s="257" t="s">
        <v>268</v>
      </c>
      <c r="D82" s="257"/>
      <c r="E82" s="257"/>
      <c r="F82" s="280" t="s">
        <v>260</v>
      </c>
      <c r="G82" s="281"/>
      <c r="H82" s="257" t="s">
        <v>269</v>
      </c>
      <c r="I82" s="257" t="s">
        <v>270</v>
      </c>
      <c r="J82" s="257"/>
      <c r="K82" s="271"/>
    </row>
    <row r="83" s="1" customFormat="1" ht="15" customHeight="1">
      <c r="B83" s="282"/>
      <c r="C83" s="283" t="s">
        <v>271</v>
      </c>
      <c r="D83" s="283"/>
      <c r="E83" s="283"/>
      <c r="F83" s="284" t="s">
        <v>266</v>
      </c>
      <c r="G83" s="283"/>
      <c r="H83" s="283" t="s">
        <v>272</v>
      </c>
      <c r="I83" s="283" t="s">
        <v>262</v>
      </c>
      <c r="J83" s="283">
        <v>15</v>
      </c>
      <c r="K83" s="271"/>
    </row>
    <row r="84" s="1" customFormat="1" ht="15" customHeight="1">
      <c r="B84" s="282"/>
      <c r="C84" s="283" t="s">
        <v>273</v>
      </c>
      <c r="D84" s="283"/>
      <c r="E84" s="283"/>
      <c r="F84" s="284" t="s">
        <v>266</v>
      </c>
      <c r="G84" s="283"/>
      <c r="H84" s="283" t="s">
        <v>274</v>
      </c>
      <c r="I84" s="283" t="s">
        <v>262</v>
      </c>
      <c r="J84" s="283">
        <v>15</v>
      </c>
      <c r="K84" s="271"/>
    </row>
    <row r="85" s="1" customFormat="1" ht="15" customHeight="1">
      <c r="B85" s="282"/>
      <c r="C85" s="283" t="s">
        <v>275</v>
      </c>
      <c r="D85" s="283"/>
      <c r="E85" s="283"/>
      <c r="F85" s="284" t="s">
        <v>266</v>
      </c>
      <c r="G85" s="283"/>
      <c r="H85" s="283" t="s">
        <v>276</v>
      </c>
      <c r="I85" s="283" t="s">
        <v>262</v>
      </c>
      <c r="J85" s="283">
        <v>20</v>
      </c>
      <c r="K85" s="271"/>
    </row>
    <row r="86" s="1" customFormat="1" ht="15" customHeight="1">
      <c r="B86" s="282"/>
      <c r="C86" s="283" t="s">
        <v>277</v>
      </c>
      <c r="D86" s="283"/>
      <c r="E86" s="283"/>
      <c r="F86" s="284" t="s">
        <v>266</v>
      </c>
      <c r="G86" s="283"/>
      <c r="H86" s="283" t="s">
        <v>278</v>
      </c>
      <c r="I86" s="283" t="s">
        <v>262</v>
      </c>
      <c r="J86" s="283">
        <v>20</v>
      </c>
      <c r="K86" s="271"/>
    </row>
    <row r="87" s="1" customFormat="1" ht="15" customHeight="1">
      <c r="B87" s="282"/>
      <c r="C87" s="257" t="s">
        <v>279</v>
      </c>
      <c r="D87" s="257"/>
      <c r="E87" s="257"/>
      <c r="F87" s="280" t="s">
        <v>266</v>
      </c>
      <c r="G87" s="281"/>
      <c r="H87" s="257" t="s">
        <v>280</v>
      </c>
      <c r="I87" s="257" t="s">
        <v>262</v>
      </c>
      <c r="J87" s="257">
        <v>50</v>
      </c>
      <c r="K87" s="271"/>
    </row>
    <row r="88" s="1" customFormat="1" ht="15" customHeight="1">
      <c r="B88" s="282"/>
      <c r="C88" s="257" t="s">
        <v>281</v>
      </c>
      <c r="D88" s="257"/>
      <c r="E88" s="257"/>
      <c r="F88" s="280" t="s">
        <v>266</v>
      </c>
      <c r="G88" s="281"/>
      <c r="H88" s="257" t="s">
        <v>282</v>
      </c>
      <c r="I88" s="257" t="s">
        <v>262</v>
      </c>
      <c r="J88" s="257">
        <v>20</v>
      </c>
      <c r="K88" s="271"/>
    </row>
    <row r="89" s="1" customFormat="1" ht="15" customHeight="1">
      <c r="B89" s="282"/>
      <c r="C89" s="257" t="s">
        <v>283</v>
      </c>
      <c r="D89" s="257"/>
      <c r="E89" s="257"/>
      <c r="F89" s="280" t="s">
        <v>266</v>
      </c>
      <c r="G89" s="281"/>
      <c r="H89" s="257" t="s">
        <v>284</v>
      </c>
      <c r="I89" s="257" t="s">
        <v>262</v>
      </c>
      <c r="J89" s="257">
        <v>20</v>
      </c>
      <c r="K89" s="271"/>
    </row>
    <row r="90" s="1" customFormat="1" ht="15" customHeight="1">
      <c r="B90" s="282"/>
      <c r="C90" s="257" t="s">
        <v>285</v>
      </c>
      <c r="D90" s="257"/>
      <c r="E90" s="257"/>
      <c r="F90" s="280" t="s">
        <v>266</v>
      </c>
      <c r="G90" s="281"/>
      <c r="H90" s="257" t="s">
        <v>286</v>
      </c>
      <c r="I90" s="257" t="s">
        <v>262</v>
      </c>
      <c r="J90" s="257">
        <v>50</v>
      </c>
      <c r="K90" s="271"/>
    </row>
    <row r="91" s="1" customFormat="1" ht="15" customHeight="1">
      <c r="B91" s="282"/>
      <c r="C91" s="257" t="s">
        <v>287</v>
      </c>
      <c r="D91" s="257"/>
      <c r="E91" s="257"/>
      <c r="F91" s="280" t="s">
        <v>266</v>
      </c>
      <c r="G91" s="281"/>
      <c r="H91" s="257" t="s">
        <v>287</v>
      </c>
      <c r="I91" s="257" t="s">
        <v>262</v>
      </c>
      <c r="J91" s="257">
        <v>50</v>
      </c>
      <c r="K91" s="271"/>
    </row>
    <row r="92" s="1" customFormat="1" ht="15" customHeight="1">
      <c r="B92" s="282"/>
      <c r="C92" s="257" t="s">
        <v>288</v>
      </c>
      <c r="D92" s="257"/>
      <c r="E92" s="257"/>
      <c r="F92" s="280" t="s">
        <v>266</v>
      </c>
      <c r="G92" s="281"/>
      <c r="H92" s="257" t="s">
        <v>289</v>
      </c>
      <c r="I92" s="257" t="s">
        <v>262</v>
      </c>
      <c r="J92" s="257">
        <v>255</v>
      </c>
      <c r="K92" s="271"/>
    </row>
    <row r="93" s="1" customFormat="1" ht="15" customHeight="1">
      <c r="B93" s="282"/>
      <c r="C93" s="257" t="s">
        <v>290</v>
      </c>
      <c r="D93" s="257"/>
      <c r="E93" s="257"/>
      <c r="F93" s="280" t="s">
        <v>260</v>
      </c>
      <c r="G93" s="281"/>
      <c r="H93" s="257" t="s">
        <v>291</v>
      </c>
      <c r="I93" s="257" t="s">
        <v>292</v>
      </c>
      <c r="J93" s="257"/>
      <c r="K93" s="271"/>
    </row>
    <row r="94" s="1" customFormat="1" ht="15" customHeight="1">
      <c r="B94" s="282"/>
      <c r="C94" s="257" t="s">
        <v>293</v>
      </c>
      <c r="D94" s="257"/>
      <c r="E94" s="257"/>
      <c r="F94" s="280" t="s">
        <v>260</v>
      </c>
      <c r="G94" s="281"/>
      <c r="H94" s="257" t="s">
        <v>294</v>
      </c>
      <c r="I94" s="257" t="s">
        <v>295</v>
      </c>
      <c r="J94" s="257"/>
      <c r="K94" s="271"/>
    </row>
    <row r="95" s="1" customFormat="1" ht="15" customHeight="1">
      <c r="B95" s="282"/>
      <c r="C95" s="257" t="s">
        <v>296</v>
      </c>
      <c r="D95" s="257"/>
      <c r="E95" s="257"/>
      <c r="F95" s="280" t="s">
        <v>260</v>
      </c>
      <c r="G95" s="281"/>
      <c r="H95" s="257" t="s">
        <v>296</v>
      </c>
      <c r="I95" s="257" t="s">
        <v>295</v>
      </c>
      <c r="J95" s="257"/>
      <c r="K95" s="271"/>
    </row>
    <row r="96" s="1" customFormat="1" ht="15" customHeight="1">
      <c r="B96" s="282"/>
      <c r="C96" s="257" t="s">
        <v>38</v>
      </c>
      <c r="D96" s="257"/>
      <c r="E96" s="257"/>
      <c r="F96" s="280" t="s">
        <v>260</v>
      </c>
      <c r="G96" s="281"/>
      <c r="H96" s="257" t="s">
        <v>297</v>
      </c>
      <c r="I96" s="257" t="s">
        <v>295</v>
      </c>
      <c r="J96" s="257"/>
      <c r="K96" s="271"/>
    </row>
    <row r="97" s="1" customFormat="1" ht="15" customHeight="1">
      <c r="B97" s="282"/>
      <c r="C97" s="257" t="s">
        <v>48</v>
      </c>
      <c r="D97" s="257"/>
      <c r="E97" s="257"/>
      <c r="F97" s="280" t="s">
        <v>260</v>
      </c>
      <c r="G97" s="281"/>
      <c r="H97" s="257" t="s">
        <v>298</v>
      </c>
      <c r="I97" s="257" t="s">
        <v>295</v>
      </c>
      <c r="J97" s="257"/>
      <c r="K97" s="271"/>
    </row>
    <row r="98" s="1" customFormat="1" ht="15" customHeight="1">
      <c r="B98" s="285"/>
      <c r="C98" s="286"/>
      <c r="D98" s="286"/>
      <c r="E98" s="286"/>
      <c r="F98" s="286"/>
      <c r="G98" s="286"/>
      <c r="H98" s="286"/>
      <c r="I98" s="286"/>
      <c r="J98" s="286"/>
      <c r="K98" s="287"/>
    </row>
    <row r="99" s="1" customFormat="1" ht="18.75" customHeight="1">
      <c r="B99" s="288"/>
      <c r="C99" s="289"/>
      <c r="D99" s="289"/>
      <c r="E99" s="289"/>
      <c r="F99" s="289"/>
      <c r="G99" s="289"/>
      <c r="H99" s="289"/>
      <c r="I99" s="289"/>
      <c r="J99" s="289"/>
      <c r="K99" s="288"/>
    </row>
    <row r="100" s="1" customFormat="1" ht="18.75" customHeight="1">
      <c r="B100" s="265"/>
      <c r="C100" s="265"/>
      <c r="D100" s="265"/>
      <c r="E100" s="265"/>
      <c r="F100" s="265"/>
      <c r="G100" s="265"/>
      <c r="H100" s="265"/>
      <c r="I100" s="265"/>
      <c r="J100" s="265"/>
      <c r="K100" s="265"/>
    </row>
    <row r="101" s="1" customFormat="1" ht="7.5" customHeight="1">
      <c r="B101" s="266"/>
      <c r="C101" s="267"/>
      <c r="D101" s="267"/>
      <c r="E101" s="267"/>
      <c r="F101" s="267"/>
      <c r="G101" s="267"/>
      <c r="H101" s="267"/>
      <c r="I101" s="267"/>
      <c r="J101" s="267"/>
      <c r="K101" s="268"/>
    </row>
    <row r="102" s="1" customFormat="1" ht="45" customHeight="1">
      <c r="B102" s="269"/>
      <c r="C102" s="270" t="s">
        <v>299</v>
      </c>
      <c r="D102" s="270"/>
      <c r="E102" s="270"/>
      <c r="F102" s="270"/>
      <c r="G102" s="270"/>
      <c r="H102" s="270"/>
      <c r="I102" s="270"/>
      <c r="J102" s="270"/>
      <c r="K102" s="271"/>
    </row>
    <row r="103" s="1" customFormat="1" ht="17.25" customHeight="1">
      <c r="B103" s="269"/>
      <c r="C103" s="272" t="s">
        <v>254</v>
      </c>
      <c r="D103" s="272"/>
      <c r="E103" s="272"/>
      <c r="F103" s="272" t="s">
        <v>255</v>
      </c>
      <c r="G103" s="273"/>
      <c r="H103" s="272" t="s">
        <v>54</v>
      </c>
      <c r="I103" s="272" t="s">
        <v>57</v>
      </c>
      <c r="J103" s="272" t="s">
        <v>256</v>
      </c>
      <c r="K103" s="271"/>
    </row>
    <row r="104" s="1" customFormat="1" ht="17.25" customHeight="1">
      <c r="B104" s="269"/>
      <c r="C104" s="274" t="s">
        <v>257</v>
      </c>
      <c r="D104" s="274"/>
      <c r="E104" s="274"/>
      <c r="F104" s="275" t="s">
        <v>258</v>
      </c>
      <c r="G104" s="276"/>
      <c r="H104" s="274"/>
      <c r="I104" s="274"/>
      <c r="J104" s="274" t="s">
        <v>259</v>
      </c>
      <c r="K104" s="271"/>
    </row>
    <row r="105" s="1" customFormat="1" ht="5.25" customHeight="1">
      <c r="B105" s="269"/>
      <c r="C105" s="272"/>
      <c r="D105" s="272"/>
      <c r="E105" s="272"/>
      <c r="F105" s="272"/>
      <c r="G105" s="290"/>
      <c r="H105" s="272"/>
      <c r="I105" s="272"/>
      <c r="J105" s="272"/>
      <c r="K105" s="271"/>
    </row>
    <row r="106" s="1" customFormat="1" ht="15" customHeight="1">
      <c r="B106" s="269"/>
      <c r="C106" s="257" t="s">
        <v>53</v>
      </c>
      <c r="D106" s="279"/>
      <c r="E106" s="279"/>
      <c r="F106" s="280" t="s">
        <v>260</v>
      </c>
      <c r="G106" s="257"/>
      <c r="H106" s="257" t="s">
        <v>300</v>
      </c>
      <c r="I106" s="257" t="s">
        <v>262</v>
      </c>
      <c r="J106" s="257">
        <v>20</v>
      </c>
      <c r="K106" s="271"/>
    </row>
    <row r="107" s="1" customFormat="1" ht="15" customHeight="1">
      <c r="B107" s="269"/>
      <c r="C107" s="257" t="s">
        <v>263</v>
      </c>
      <c r="D107" s="257"/>
      <c r="E107" s="257"/>
      <c r="F107" s="280" t="s">
        <v>260</v>
      </c>
      <c r="G107" s="257"/>
      <c r="H107" s="257" t="s">
        <v>300</v>
      </c>
      <c r="I107" s="257" t="s">
        <v>262</v>
      </c>
      <c r="J107" s="257">
        <v>120</v>
      </c>
      <c r="K107" s="271"/>
    </row>
    <row r="108" s="1" customFormat="1" ht="15" customHeight="1">
      <c r="B108" s="282"/>
      <c r="C108" s="257" t="s">
        <v>265</v>
      </c>
      <c r="D108" s="257"/>
      <c r="E108" s="257"/>
      <c r="F108" s="280" t="s">
        <v>266</v>
      </c>
      <c r="G108" s="257"/>
      <c r="H108" s="257" t="s">
        <v>300</v>
      </c>
      <c r="I108" s="257" t="s">
        <v>262</v>
      </c>
      <c r="J108" s="257">
        <v>50</v>
      </c>
      <c r="K108" s="271"/>
    </row>
    <row r="109" s="1" customFormat="1" ht="15" customHeight="1">
      <c r="B109" s="282"/>
      <c r="C109" s="257" t="s">
        <v>268</v>
      </c>
      <c r="D109" s="257"/>
      <c r="E109" s="257"/>
      <c r="F109" s="280" t="s">
        <v>260</v>
      </c>
      <c r="G109" s="257"/>
      <c r="H109" s="257" t="s">
        <v>300</v>
      </c>
      <c r="I109" s="257" t="s">
        <v>270</v>
      </c>
      <c r="J109" s="257"/>
      <c r="K109" s="271"/>
    </row>
    <row r="110" s="1" customFormat="1" ht="15" customHeight="1">
      <c r="B110" s="282"/>
      <c r="C110" s="257" t="s">
        <v>279</v>
      </c>
      <c r="D110" s="257"/>
      <c r="E110" s="257"/>
      <c r="F110" s="280" t="s">
        <v>266</v>
      </c>
      <c r="G110" s="257"/>
      <c r="H110" s="257" t="s">
        <v>300</v>
      </c>
      <c r="I110" s="257" t="s">
        <v>262</v>
      </c>
      <c r="J110" s="257">
        <v>50</v>
      </c>
      <c r="K110" s="271"/>
    </row>
    <row r="111" s="1" customFormat="1" ht="15" customHeight="1">
      <c r="B111" s="282"/>
      <c r="C111" s="257" t="s">
        <v>287</v>
      </c>
      <c r="D111" s="257"/>
      <c r="E111" s="257"/>
      <c r="F111" s="280" t="s">
        <v>266</v>
      </c>
      <c r="G111" s="257"/>
      <c r="H111" s="257" t="s">
        <v>300</v>
      </c>
      <c r="I111" s="257" t="s">
        <v>262</v>
      </c>
      <c r="J111" s="257">
        <v>50</v>
      </c>
      <c r="K111" s="271"/>
    </row>
    <row r="112" s="1" customFormat="1" ht="15" customHeight="1">
      <c r="B112" s="282"/>
      <c r="C112" s="257" t="s">
        <v>285</v>
      </c>
      <c r="D112" s="257"/>
      <c r="E112" s="257"/>
      <c r="F112" s="280" t="s">
        <v>266</v>
      </c>
      <c r="G112" s="257"/>
      <c r="H112" s="257" t="s">
        <v>300</v>
      </c>
      <c r="I112" s="257" t="s">
        <v>262</v>
      </c>
      <c r="J112" s="257">
        <v>50</v>
      </c>
      <c r="K112" s="271"/>
    </row>
    <row r="113" s="1" customFormat="1" ht="15" customHeight="1">
      <c r="B113" s="282"/>
      <c r="C113" s="257" t="s">
        <v>53</v>
      </c>
      <c r="D113" s="257"/>
      <c r="E113" s="257"/>
      <c r="F113" s="280" t="s">
        <v>260</v>
      </c>
      <c r="G113" s="257"/>
      <c r="H113" s="257" t="s">
        <v>301</v>
      </c>
      <c r="I113" s="257" t="s">
        <v>262</v>
      </c>
      <c r="J113" s="257">
        <v>20</v>
      </c>
      <c r="K113" s="271"/>
    </row>
    <row r="114" s="1" customFormat="1" ht="15" customHeight="1">
      <c r="B114" s="282"/>
      <c r="C114" s="257" t="s">
        <v>302</v>
      </c>
      <c r="D114" s="257"/>
      <c r="E114" s="257"/>
      <c r="F114" s="280" t="s">
        <v>260</v>
      </c>
      <c r="G114" s="257"/>
      <c r="H114" s="257" t="s">
        <v>303</v>
      </c>
      <c r="I114" s="257" t="s">
        <v>262</v>
      </c>
      <c r="J114" s="257">
        <v>120</v>
      </c>
      <c r="K114" s="271"/>
    </row>
    <row r="115" s="1" customFormat="1" ht="15" customHeight="1">
      <c r="B115" s="282"/>
      <c r="C115" s="257" t="s">
        <v>38</v>
      </c>
      <c r="D115" s="257"/>
      <c r="E115" s="257"/>
      <c r="F115" s="280" t="s">
        <v>260</v>
      </c>
      <c r="G115" s="257"/>
      <c r="H115" s="257" t="s">
        <v>304</v>
      </c>
      <c r="I115" s="257" t="s">
        <v>295</v>
      </c>
      <c r="J115" s="257"/>
      <c r="K115" s="271"/>
    </row>
    <row r="116" s="1" customFormat="1" ht="15" customHeight="1">
      <c r="B116" s="282"/>
      <c r="C116" s="257" t="s">
        <v>48</v>
      </c>
      <c r="D116" s="257"/>
      <c r="E116" s="257"/>
      <c r="F116" s="280" t="s">
        <v>260</v>
      </c>
      <c r="G116" s="257"/>
      <c r="H116" s="257" t="s">
        <v>305</v>
      </c>
      <c r="I116" s="257" t="s">
        <v>295</v>
      </c>
      <c r="J116" s="257"/>
      <c r="K116" s="271"/>
    </row>
    <row r="117" s="1" customFormat="1" ht="15" customHeight="1">
      <c r="B117" s="282"/>
      <c r="C117" s="257" t="s">
        <v>57</v>
      </c>
      <c r="D117" s="257"/>
      <c r="E117" s="257"/>
      <c r="F117" s="280" t="s">
        <v>260</v>
      </c>
      <c r="G117" s="257"/>
      <c r="H117" s="257" t="s">
        <v>306</v>
      </c>
      <c r="I117" s="257" t="s">
        <v>307</v>
      </c>
      <c r="J117" s="257"/>
      <c r="K117" s="271"/>
    </row>
    <row r="118" s="1" customFormat="1" ht="15" customHeight="1">
      <c r="B118" s="285"/>
      <c r="C118" s="291"/>
      <c r="D118" s="291"/>
      <c r="E118" s="291"/>
      <c r="F118" s="291"/>
      <c r="G118" s="291"/>
      <c r="H118" s="291"/>
      <c r="I118" s="291"/>
      <c r="J118" s="291"/>
      <c r="K118" s="287"/>
    </row>
    <row r="119" s="1" customFormat="1" ht="18.75" customHeight="1">
      <c r="B119" s="292"/>
      <c r="C119" s="293"/>
      <c r="D119" s="293"/>
      <c r="E119" s="293"/>
      <c r="F119" s="294"/>
      <c r="G119" s="293"/>
      <c r="H119" s="293"/>
      <c r="I119" s="293"/>
      <c r="J119" s="293"/>
      <c r="K119" s="292"/>
    </row>
    <row r="120" s="1" customFormat="1" ht="18.75" customHeight="1">
      <c r="B120" s="265"/>
      <c r="C120" s="265"/>
      <c r="D120" s="265"/>
      <c r="E120" s="265"/>
      <c r="F120" s="265"/>
      <c r="G120" s="265"/>
      <c r="H120" s="265"/>
      <c r="I120" s="265"/>
      <c r="J120" s="265"/>
      <c r="K120" s="265"/>
    </row>
    <row r="121" s="1" customFormat="1" ht="7.5" customHeight="1">
      <c r="B121" s="295"/>
      <c r="C121" s="296"/>
      <c r="D121" s="296"/>
      <c r="E121" s="296"/>
      <c r="F121" s="296"/>
      <c r="G121" s="296"/>
      <c r="H121" s="296"/>
      <c r="I121" s="296"/>
      <c r="J121" s="296"/>
      <c r="K121" s="297"/>
    </row>
    <row r="122" s="1" customFormat="1" ht="45" customHeight="1">
      <c r="B122" s="298"/>
      <c r="C122" s="248" t="s">
        <v>308</v>
      </c>
      <c r="D122" s="248"/>
      <c r="E122" s="248"/>
      <c r="F122" s="248"/>
      <c r="G122" s="248"/>
      <c r="H122" s="248"/>
      <c r="I122" s="248"/>
      <c r="J122" s="248"/>
      <c r="K122" s="299"/>
    </row>
    <row r="123" s="1" customFormat="1" ht="17.25" customHeight="1">
      <c r="B123" s="300"/>
      <c r="C123" s="272" t="s">
        <v>254</v>
      </c>
      <c r="D123" s="272"/>
      <c r="E123" s="272"/>
      <c r="F123" s="272" t="s">
        <v>255</v>
      </c>
      <c r="G123" s="273"/>
      <c r="H123" s="272" t="s">
        <v>54</v>
      </c>
      <c r="I123" s="272" t="s">
        <v>57</v>
      </c>
      <c r="J123" s="272" t="s">
        <v>256</v>
      </c>
      <c r="K123" s="301"/>
    </row>
    <row r="124" s="1" customFormat="1" ht="17.25" customHeight="1">
      <c r="B124" s="300"/>
      <c r="C124" s="274" t="s">
        <v>257</v>
      </c>
      <c r="D124" s="274"/>
      <c r="E124" s="274"/>
      <c r="F124" s="275" t="s">
        <v>258</v>
      </c>
      <c r="G124" s="276"/>
      <c r="H124" s="274"/>
      <c r="I124" s="274"/>
      <c r="J124" s="274" t="s">
        <v>259</v>
      </c>
      <c r="K124" s="301"/>
    </row>
    <row r="125" s="1" customFormat="1" ht="5.25" customHeight="1">
      <c r="B125" s="302"/>
      <c r="C125" s="277"/>
      <c r="D125" s="277"/>
      <c r="E125" s="277"/>
      <c r="F125" s="277"/>
      <c r="G125" s="303"/>
      <c r="H125" s="277"/>
      <c r="I125" s="277"/>
      <c r="J125" s="277"/>
      <c r="K125" s="304"/>
    </row>
    <row r="126" s="1" customFormat="1" ht="15" customHeight="1">
      <c r="B126" s="302"/>
      <c r="C126" s="257" t="s">
        <v>263</v>
      </c>
      <c r="D126" s="279"/>
      <c r="E126" s="279"/>
      <c r="F126" s="280" t="s">
        <v>260</v>
      </c>
      <c r="G126" s="257"/>
      <c r="H126" s="257" t="s">
        <v>300</v>
      </c>
      <c r="I126" s="257" t="s">
        <v>262</v>
      </c>
      <c r="J126" s="257">
        <v>120</v>
      </c>
      <c r="K126" s="305"/>
    </row>
    <row r="127" s="1" customFormat="1" ht="15" customHeight="1">
      <c r="B127" s="302"/>
      <c r="C127" s="257" t="s">
        <v>309</v>
      </c>
      <c r="D127" s="257"/>
      <c r="E127" s="257"/>
      <c r="F127" s="280" t="s">
        <v>260</v>
      </c>
      <c r="G127" s="257"/>
      <c r="H127" s="257" t="s">
        <v>310</v>
      </c>
      <c r="I127" s="257" t="s">
        <v>262</v>
      </c>
      <c r="J127" s="257" t="s">
        <v>311</v>
      </c>
      <c r="K127" s="305"/>
    </row>
    <row r="128" s="1" customFormat="1" ht="15" customHeight="1">
      <c r="B128" s="302"/>
      <c r="C128" s="257" t="s">
        <v>208</v>
      </c>
      <c r="D128" s="257"/>
      <c r="E128" s="257"/>
      <c r="F128" s="280" t="s">
        <v>260</v>
      </c>
      <c r="G128" s="257"/>
      <c r="H128" s="257" t="s">
        <v>312</v>
      </c>
      <c r="I128" s="257" t="s">
        <v>262</v>
      </c>
      <c r="J128" s="257" t="s">
        <v>311</v>
      </c>
      <c r="K128" s="305"/>
    </row>
    <row r="129" s="1" customFormat="1" ht="15" customHeight="1">
      <c r="B129" s="302"/>
      <c r="C129" s="257" t="s">
        <v>271</v>
      </c>
      <c r="D129" s="257"/>
      <c r="E129" s="257"/>
      <c r="F129" s="280" t="s">
        <v>266</v>
      </c>
      <c r="G129" s="257"/>
      <c r="H129" s="257" t="s">
        <v>272</v>
      </c>
      <c r="I129" s="257" t="s">
        <v>262</v>
      </c>
      <c r="J129" s="257">
        <v>15</v>
      </c>
      <c r="K129" s="305"/>
    </row>
    <row r="130" s="1" customFormat="1" ht="15" customHeight="1">
      <c r="B130" s="302"/>
      <c r="C130" s="283" t="s">
        <v>273</v>
      </c>
      <c r="D130" s="283"/>
      <c r="E130" s="283"/>
      <c r="F130" s="284" t="s">
        <v>266</v>
      </c>
      <c r="G130" s="283"/>
      <c r="H130" s="283" t="s">
        <v>274</v>
      </c>
      <c r="I130" s="283" t="s">
        <v>262</v>
      </c>
      <c r="J130" s="283">
        <v>15</v>
      </c>
      <c r="K130" s="305"/>
    </row>
    <row r="131" s="1" customFormat="1" ht="15" customHeight="1">
      <c r="B131" s="302"/>
      <c r="C131" s="283" t="s">
        <v>275</v>
      </c>
      <c r="D131" s="283"/>
      <c r="E131" s="283"/>
      <c r="F131" s="284" t="s">
        <v>266</v>
      </c>
      <c r="G131" s="283"/>
      <c r="H131" s="283" t="s">
        <v>276</v>
      </c>
      <c r="I131" s="283" t="s">
        <v>262</v>
      </c>
      <c r="J131" s="283">
        <v>20</v>
      </c>
      <c r="K131" s="305"/>
    </row>
    <row r="132" s="1" customFormat="1" ht="15" customHeight="1">
      <c r="B132" s="302"/>
      <c r="C132" s="283" t="s">
        <v>277</v>
      </c>
      <c r="D132" s="283"/>
      <c r="E132" s="283"/>
      <c r="F132" s="284" t="s">
        <v>266</v>
      </c>
      <c r="G132" s="283"/>
      <c r="H132" s="283" t="s">
        <v>278</v>
      </c>
      <c r="I132" s="283" t="s">
        <v>262</v>
      </c>
      <c r="J132" s="283">
        <v>20</v>
      </c>
      <c r="K132" s="305"/>
    </row>
    <row r="133" s="1" customFormat="1" ht="15" customHeight="1">
      <c r="B133" s="302"/>
      <c r="C133" s="257" t="s">
        <v>265</v>
      </c>
      <c r="D133" s="257"/>
      <c r="E133" s="257"/>
      <c r="F133" s="280" t="s">
        <v>266</v>
      </c>
      <c r="G133" s="257"/>
      <c r="H133" s="257" t="s">
        <v>300</v>
      </c>
      <c r="I133" s="257" t="s">
        <v>262</v>
      </c>
      <c r="J133" s="257">
        <v>50</v>
      </c>
      <c r="K133" s="305"/>
    </row>
    <row r="134" s="1" customFormat="1" ht="15" customHeight="1">
      <c r="B134" s="302"/>
      <c r="C134" s="257" t="s">
        <v>279</v>
      </c>
      <c r="D134" s="257"/>
      <c r="E134" s="257"/>
      <c r="F134" s="280" t="s">
        <v>266</v>
      </c>
      <c r="G134" s="257"/>
      <c r="H134" s="257" t="s">
        <v>300</v>
      </c>
      <c r="I134" s="257" t="s">
        <v>262</v>
      </c>
      <c r="J134" s="257">
        <v>50</v>
      </c>
      <c r="K134" s="305"/>
    </row>
    <row r="135" s="1" customFormat="1" ht="15" customHeight="1">
      <c r="B135" s="302"/>
      <c r="C135" s="257" t="s">
        <v>285</v>
      </c>
      <c r="D135" s="257"/>
      <c r="E135" s="257"/>
      <c r="F135" s="280" t="s">
        <v>266</v>
      </c>
      <c r="G135" s="257"/>
      <c r="H135" s="257" t="s">
        <v>300</v>
      </c>
      <c r="I135" s="257" t="s">
        <v>262</v>
      </c>
      <c r="J135" s="257">
        <v>50</v>
      </c>
      <c r="K135" s="305"/>
    </row>
    <row r="136" s="1" customFormat="1" ht="15" customHeight="1">
      <c r="B136" s="302"/>
      <c r="C136" s="257" t="s">
        <v>287</v>
      </c>
      <c r="D136" s="257"/>
      <c r="E136" s="257"/>
      <c r="F136" s="280" t="s">
        <v>266</v>
      </c>
      <c r="G136" s="257"/>
      <c r="H136" s="257" t="s">
        <v>300</v>
      </c>
      <c r="I136" s="257" t="s">
        <v>262</v>
      </c>
      <c r="J136" s="257">
        <v>50</v>
      </c>
      <c r="K136" s="305"/>
    </row>
    <row r="137" s="1" customFormat="1" ht="15" customHeight="1">
      <c r="B137" s="302"/>
      <c r="C137" s="257" t="s">
        <v>288</v>
      </c>
      <c r="D137" s="257"/>
      <c r="E137" s="257"/>
      <c r="F137" s="280" t="s">
        <v>266</v>
      </c>
      <c r="G137" s="257"/>
      <c r="H137" s="257" t="s">
        <v>313</v>
      </c>
      <c r="I137" s="257" t="s">
        <v>262</v>
      </c>
      <c r="J137" s="257">
        <v>255</v>
      </c>
      <c r="K137" s="305"/>
    </row>
    <row r="138" s="1" customFormat="1" ht="15" customHeight="1">
      <c r="B138" s="302"/>
      <c r="C138" s="257" t="s">
        <v>290</v>
      </c>
      <c r="D138" s="257"/>
      <c r="E138" s="257"/>
      <c r="F138" s="280" t="s">
        <v>260</v>
      </c>
      <c r="G138" s="257"/>
      <c r="H138" s="257" t="s">
        <v>314</v>
      </c>
      <c r="I138" s="257" t="s">
        <v>292</v>
      </c>
      <c r="J138" s="257"/>
      <c r="K138" s="305"/>
    </row>
    <row r="139" s="1" customFormat="1" ht="15" customHeight="1">
      <c r="B139" s="302"/>
      <c r="C139" s="257" t="s">
        <v>293</v>
      </c>
      <c r="D139" s="257"/>
      <c r="E139" s="257"/>
      <c r="F139" s="280" t="s">
        <v>260</v>
      </c>
      <c r="G139" s="257"/>
      <c r="H139" s="257" t="s">
        <v>315</v>
      </c>
      <c r="I139" s="257" t="s">
        <v>295</v>
      </c>
      <c r="J139" s="257"/>
      <c r="K139" s="305"/>
    </row>
    <row r="140" s="1" customFormat="1" ht="15" customHeight="1">
      <c r="B140" s="302"/>
      <c r="C140" s="257" t="s">
        <v>296</v>
      </c>
      <c r="D140" s="257"/>
      <c r="E140" s="257"/>
      <c r="F140" s="280" t="s">
        <v>260</v>
      </c>
      <c r="G140" s="257"/>
      <c r="H140" s="257" t="s">
        <v>296</v>
      </c>
      <c r="I140" s="257" t="s">
        <v>295</v>
      </c>
      <c r="J140" s="257"/>
      <c r="K140" s="305"/>
    </row>
    <row r="141" s="1" customFormat="1" ht="15" customHeight="1">
      <c r="B141" s="302"/>
      <c r="C141" s="257" t="s">
        <v>38</v>
      </c>
      <c r="D141" s="257"/>
      <c r="E141" s="257"/>
      <c r="F141" s="280" t="s">
        <v>260</v>
      </c>
      <c r="G141" s="257"/>
      <c r="H141" s="257" t="s">
        <v>316</v>
      </c>
      <c r="I141" s="257" t="s">
        <v>295</v>
      </c>
      <c r="J141" s="257"/>
      <c r="K141" s="305"/>
    </row>
    <row r="142" s="1" customFormat="1" ht="15" customHeight="1">
      <c r="B142" s="302"/>
      <c r="C142" s="257" t="s">
        <v>317</v>
      </c>
      <c r="D142" s="257"/>
      <c r="E142" s="257"/>
      <c r="F142" s="280" t="s">
        <v>260</v>
      </c>
      <c r="G142" s="257"/>
      <c r="H142" s="257" t="s">
        <v>318</v>
      </c>
      <c r="I142" s="257" t="s">
        <v>295</v>
      </c>
      <c r="J142" s="257"/>
      <c r="K142" s="305"/>
    </row>
    <row r="143" s="1" customFormat="1" ht="15" customHeight="1">
      <c r="B143" s="306"/>
      <c r="C143" s="307"/>
      <c r="D143" s="307"/>
      <c r="E143" s="307"/>
      <c r="F143" s="307"/>
      <c r="G143" s="307"/>
      <c r="H143" s="307"/>
      <c r="I143" s="307"/>
      <c r="J143" s="307"/>
      <c r="K143" s="308"/>
    </row>
    <row r="144" s="1" customFormat="1" ht="18.75" customHeight="1">
      <c r="B144" s="293"/>
      <c r="C144" s="293"/>
      <c r="D144" s="293"/>
      <c r="E144" s="293"/>
      <c r="F144" s="294"/>
      <c r="G144" s="293"/>
      <c r="H144" s="293"/>
      <c r="I144" s="293"/>
      <c r="J144" s="293"/>
      <c r="K144" s="293"/>
    </row>
    <row r="145" s="1" customFormat="1" ht="18.75" customHeight="1">
      <c r="B145" s="265"/>
      <c r="C145" s="265"/>
      <c r="D145" s="265"/>
      <c r="E145" s="265"/>
      <c r="F145" s="265"/>
      <c r="G145" s="265"/>
      <c r="H145" s="265"/>
      <c r="I145" s="265"/>
      <c r="J145" s="265"/>
      <c r="K145" s="265"/>
    </row>
    <row r="146" s="1" customFormat="1" ht="7.5" customHeight="1">
      <c r="B146" s="266"/>
      <c r="C146" s="267"/>
      <c r="D146" s="267"/>
      <c r="E146" s="267"/>
      <c r="F146" s="267"/>
      <c r="G146" s="267"/>
      <c r="H146" s="267"/>
      <c r="I146" s="267"/>
      <c r="J146" s="267"/>
      <c r="K146" s="268"/>
    </row>
    <row r="147" s="1" customFormat="1" ht="45" customHeight="1">
      <c r="B147" s="269"/>
      <c r="C147" s="270" t="s">
        <v>319</v>
      </c>
      <c r="D147" s="270"/>
      <c r="E147" s="270"/>
      <c r="F147" s="270"/>
      <c r="G147" s="270"/>
      <c r="H147" s="270"/>
      <c r="I147" s="270"/>
      <c r="J147" s="270"/>
      <c r="K147" s="271"/>
    </row>
    <row r="148" s="1" customFormat="1" ht="17.25" customHeight="1">
      <c r="B148" s="269"/>
      <c r="C148" s="272" t="s">
        <v>254</v>
      </c>
      <c r="D148" s="272"/>
      <c r="E148" s="272"/>
      <c r="F148" s="272" t="s">
        <v>255</v>
      </c>
      <c r="G148" s="273"/>
      <c r="H148" s="272" t="s">
        <v>54</v>
      </c>
      <c r="I148" s="272" t="s">
        <v>57</v>
      </c>
      <c r="J148" s="272" t="s">
        <v>256</v>
      </c>
      <c r="K148" s="271"/>
    </row>
    <row r="149" s="1" customFormat="1" ht="17.25" customHeight="1">
      <c r="B149" s="269"/>
      <c r="C149" s="274" t="s">
        <v>257</v>
      </c>
      <c r="D149" s="274"/>
      <c r="E149" s="274"/>
      <c r="F149" s="275" t="s">
        <v>258</v>
      </c>
      <c r="G149" s="276"/>
      <c r="H149" s="274"/>
      <c r="I149" s="274"/>
      <c r="J149" s="274" t="s">
        <v>259</v>
      </c>
      <c r="K149" s="271"/>
    </row>
    <row r="150" s="1" customFormat="1" ht="5.25" customHeight="1">
      <c r="B150" s="282"/>
      <c r="C150" s="277"/>
      <c r="D150" s="277"/>
      <c r="E150" s="277"/>
      <c r="F150" s="277"/>
      <c r="G150" s="278"/>
      <c r="H150" s="277"/>
      <c r="I150" s="277"/>
      <c r="J150" s="277"/>
      <c r="K150" s="305"/>
    </row>
    <row r="151" s="1" customFormat="1" ht="15" customHeight="1">
      <c r="B151" s="282"/>
      <c r="C151" s="309" t="s">
        <v>263</v>
      </c>
      <c r="D151" s="257"/>
      <c r="E151" s="257"/>
      <c r="F151" s="310" t="s">
        <v>260</v>
      </c>
      <c r="G151" s="257"/>
      <c r="H151" s="309" t="s">
        <v>300</v>
      </c>
      <c r="I151" s="309" t="s">
        <v>262</v>
      </c>
      <c r="J151" s="309">
        <v>120</v>
      </c>
      <c r="K151" s="305"/>
    </row>
    <row r="152" s="1" customFormat="1" ht="15" customHeight="1">
      <c r="B152" s="282"/>
      <c r="C152" s="309" t="s">
        <v>309</v>
      </c>
      <c r="D152" s="257"/>
      <c r="E152" s="257"/>
      <c r="F152" s="310" t="s">
        <v>260</v>
      </c>
      <c r="G152" s="257"/>
      <c r="H152" s="309" t="s">
        <v>320</v>
      </c>
      <c r="I152" s="309" t="s">
        <v>262</v>
      </c>
      <c r="J152" s="309" t="s">
        <v>311</v>
      </c>
      <c r="K152" s="305"/>
    </row>
    <row r="153" s="1" customFormat="1" ht="15" customHeight="1">
      <c r="B153" s="282"/>
      <c r="C153" s="309" t="s">
        <v>208</v>
      </c>
      <c r="D153" s="257"/>
      <c r="E153" s="257"/>
      <c r="F153" s="310" t="s">
        <v>260</v>
      </c>
      <c r="G153" s="257"/>
      <c r="H153" s="309" t="s">
        <v>321</v>
      </c>
      <c r="I153" s="309" t="s">
        <v>262</v>
      </c>
      <c r="J153" s="309" t="s">
        <v>311</v>
      </c>
      <c r="K153" s="305"/>
    </row>
    <row r="154" s="1" customFormat="1" ht="15" customHeight="1">
      <c r="B154" s="282"/>
      <c r="C154" s="309" t="s">
        <v>265</v>
      </c>
      <c r="D154" s="257"/>
      <c r="E154" s="257"/>
      <c r="F154" s="310" t="s">
        <v>266</v>
      </c>
      <c r="G154" s="257"/>
      <c r="H154" s="309" t="s">
        <v>300</v>
      </c>
      <c r="I154" s="309" t="s">
        <v>262</v>
      </c>
      <c r="J154" s="309">
        <v>50</v>
      </c>
      <c r="K154" s="305"/>
    </row>
    <row r="155" s="1" customFormat="1" ht="15" customHeight="1">
      <c r="B155" s="282"/>
      <c r="C155" s="309" t="s">
        <v>268</v>
      </c>
      <c r="D155" s="257"/>
      <c r="E155" s="257"/>
      <c r="F155" s="310" t="s">
        <v>260</v>
      </c>
      <c r="G155" s="257"/>
      <c r="H155" s="309" t="s">
        <v>300</v>
      </c>
      <c r="I155" s="309" t="s">
        <v>270</v>
      </c>
      <c r="J155" s="309"/>
      <c r="K155" s="305"/>
    </row>
    <row r="156" s="1" customFormat="1" ht="15" customHeight="1">
      <c r="B156" s="282"/>
      <c r="C156" s="309" t="s">
        <v>279</v>
      </c>
      <c r="D156" s="257"/>
      <c r="E156" s="257"/>
      <c r="F156" s="310" t="s">
        <v>266</v>
      </c>
      <c r="G156" s="257"/>
      <c r="H156" s="309" t="s">
        <v>300</v>
      </c>
      <c r="I156" s="309" t="s">
        <v>262</v>
      </c>
      <c r="J156" s="309">
        <v>50</v>
      </c>
      <c r="K156" s="305"/>
    </row>
    <row r="157" s="1" customFormat="1" ht="15" customHeight="1">
      <c r="B157" s="282"/>
      <c r="C157" s="309" t="s">
        <v>287</v>
      </c>
      <c r="D157" s="257"/>
      <c r="E157" s="257"/>
      <c r="F157" s="310" t="s">
        <v>266</v>
      </c>
      <c r="G157" s="257"/>
      <c r="H157" s="309" t="s">
        <v>300</v>
      </c>
      <c r="I157" s="309" t="s">
        <v>262</v>
      </c>
      <c r="J157" s="309">
        <v>50</v>
      </c>
      <c r="K157" s="305"/>
    </row>
    <row r="158" s="1" customFormat="1" ht="15" customHeight="1">
      <c r="B158" s="282"/>
      <c r="C158" s="309" t="s">
        <v>285</v>
      </c>
      <c r="D158" s="257"/>
      <c r="E158" s="257"/>
      <c r="F158" s="310" t="s">
        <v>266</v>
      </c>
      <c r="G158" s="257"/>
      <c r="H158" s="309" t="s">
        <v>300</v>
      </c>
      <c r="I158" s="309" t="s">
        <v>262</v>
      </c>
      <c r="J158" s="309">
        <v>50</v>
      </c>
      <c r="K158" s="305"/>
    </row>
    <row r="159" s="1" customFormat="1" ht="15" customHeight="1">
      <c r="B159" s="282"/>
      <c r="C159" s="309" t="s">
        <v>82</v>
      </c>
      <c r="D159" s="257"/>
      <c r="E159" s="257"/>
      <c r="F159" s="310" t="s">
        <v>260</v>
      </c>
      <c r="G159" s="257"/>
      <c r="H159" s="309" t="s">
        <v>322</v>
      </c>
      <c r="I159" s="309" t="s">
        <v>262</v>
      </c>
      <c r="J159" s="309" t="s">
        <v>323</v>
      </c>
      <c r="K159" s="305"/>
    </row>
    <row r="160" s="1" customFormat="1" ht="15" customHeight="1">
      <c r="B160" s="282"/>
      <c r="C160" s="309" t="s">
        <v>324</v>
      </c>
      <c r="D160" s="257"/>
      <c r="E160" s="257"/>
      <c r="F160" s="310" t="s">
        <v>260</v>
      </c>
      <c r="G160" s="257"/>
      <c r="H160" s="309" t="s">
        <v>325</v>
      </c>
      <c r="I160" s="309" t="s">
        <v>295</v>
      </c>
      <c r="J160" s="309"/>
      <c r="K160" s="305"/>
    </row>
    <row r="161" s="1" customFormat="1" ht="15" customHeight="1">
      <c r="B161" s="311"/>
      <c r="C161" s="291"/>
      <c r="D161" s="291"/>
      <c r="E161" s="291"/>
      <c r="F161" s="291"/>
      <c r="G161" s="291"/>
      <c r="H161" s="291"/>
      <c r="I161" s="291"/>
      <c r="J161" s="291"/>
      <c r="K161" s="312"/>
    </row>
    <row r="162" s="1" customFormat="1" ht="18.75" customHeight="1">
      <c r="B162" s="293"/>
      <c r="C162" s="303"/>
      <c r="D162" s="303"/>
      <c r="E162" s="303"/>
      <c r="F162" s="313"/>
      <c r="G162" s="303"/>
      <c r="H162" s="303"/>
      <c r="I162" s="303"/>
      <c r="J162" s="303"/>
      <c r="K162" s="293"/>
    </row>
    <row r="163" s="1" customFormat="1" ht="18.75" customHeight="1">
      <c r="B163" s="265"/>
      <c r="C163" s="265"/>
      <c r="D163" s="265"/>
      <c r="E163" s="265"/>
      <c r="F163" s="265"/>
      <c r="G163" s="265"/>
      <c r="H163" s="265"/>
      <c r="I163" s="265"/>
      <c r="J163" s="265"/>
      <c r="K163" s="265"/>
    </row>
    <row r="164" s="1" customFormat="1" ht="7.5" customHeight="1">
      <c r="B164" s="244"/>
      <c r="C164" s="245"/>
      <c r="D164" s="245"/>
      <c r="E164" s="245"/>
      <c r="F164" s="245"/>
      <c r="G164" s="245"/>
      <c r="H164" s="245"/>
      <c r="I164" s="245"/>
      <c r="J164" s="245"/>
      <c r="K164" s="246"/>
    </row>
    <row r="165" s="1" customFormat="1" ht="45" customHeight="1">
      <c r="B165" s="247"/>
      <c r="C165" s="248" t="s">
        <v>326</v>
      </c>
      <c r="D165" s="248"/>
      <c r="E165" s="248"/>
      <c r="F165" s="248"/>
      <c r="G165" s="248"/>
      <c r="H165" s="248"/>
      <c r="I165" s="248"/>
      <c r="J165" s="248"/>
      <c r="K165" s="249"/>
    </row>
    <row r="166" s="1" customFormat="1" ht="17.25" customHeight="1">
      <c r="B166" s="247"/>
      <c r="C166" s="272" t="s">
        <v>254</v>
      </c>
      <c r="D166" s="272"/>
      <c r="E166" s="272"/>
      <c r="F166" s="272" t="s">
        <v>255</v>
      </c>
      <c r="G166" s="314"/>
      <c r="H166" s="315" t="s">
        <v>54</v>
      </c>
      <c r="I166" s="315" t="s">
        <v>57</v>
      </c>
      <c r="J166" s="272" t="s">
        <v>256</v>
      </c>
      <c r="K166" s="249"/>
    </row>
    <row r="167" s="1" customFormat="1" ht="17.25" customHeight="1">
      <c r="B167" s="250"/>
      <c r="C167" s="274" t="s">
        <v>257</v>
      </c>
      <c r="D167" s="274"/>
      <c r="E167" s="274"/>
      <c r="F167" s="275" t="s">
        <v>258</v>
      </c>
      <c r="G167" s="316"/>
      <c r="H167" s="317"/>
      <c r="I167" s="317"/>
      <c r="J167" s="274" t="s">
        <v>259</v>
      </c>
      <c r="K167" s="252"/>
    </row>
    <row r="168" s="1" customFormat="1" ht="5.25" customHeight="1">
      <c r="B168" s="282"/>
      <c r="C168" s="277"/>
      <c r="D168" s="277"/>
      <c r="E168" s="277"/>
      <c r="F168" s="277"/>
      <c r="G168" s="278"/>
      <c r="H168" s="277"/>
      <c r="I168" s="277"/>
      <c r="J168" s="277"/>
      <c r="K168" s="305"/>
    </row>
    <row r="169" s="1" customFormat="1" ht="15" customHeight="1">
      <c r="B169" s="282"/>
      <c r="C169" s="257" t="s">
        <v>263</v>
      </c>
      <c r="D169" s="257"/>
      <c r="E169" s="257"/>
      <c r="F169" s="280" t="s">
        <v>260</v>
      </c>
      <c r="G169" s="257"/>
      <c r="H169" s="257" t="s">
        <v>300</v>
      </c>
      <c r="I169" s="257" t="s">
        <v>262</v>
      </c>
      <c r="J169" s="257">
        <v>120</v>
      </c>
      <c r="K169" s="305"/>
    </row>
    <row r="170" s="1" customFormat="1" ht="15" customHeight="1">
      <c r="B170" s="282"/>
      <c r="C170" s="257" t="s">
        <v>309</v>
      </c>
      <c r="D170" s="257"/>
      <c r="E170" s="257"/>
      <c r="F170" s="280" t="s">
        <v>260</v>
      </c>
      <c r="G170" s="257"/>
      <c r="H170" s="257" t="s">
        <v>310</v>
      </c>
      <c r="I170" s="257" t="s">
        <v>262</v>
      </c>
      <c r="J170" s="257" t="s">
        <v>311</v>
      </c>
      <c r="K170" s="305"/>
    </row>
    <row r="171" s="1" customFormat="1" ht="15" customHeight="1">
      <c r="B171" s="282"/>
      <c r="C171" s="257" t="s">
        <v>208</v>
      </c>
      <c r="D171" s="257"/>
      <c r="E171" s="257"/>
      <c r="F171" s="280" t="s">
        <v>260</v>
      </c>
      <c r="G171" s="257"/>
      <c r="H171" s="257" t="s">
        <v>327</v>
      </c>
      <c r="I171" s="257" t="s">
        <v>262</v>
      </c>
      <c r="J171" s="257" t="s">
        <v>311</v>
      </c>
      <c r="K171" s="305"/>
    </row>
    <row r="172" s="1" customFormat="1" ht="15" customHeight="1">
      <c r="B172" s="282"/>
      <c r="C172" s="257" t="s">
        <v>265</v>
      </c>
      <c r="D172" s="257"/>
      <c r="E172" s="257"/>
      <c r="F172" s="280" t="s">
        <v>266</v>
      </c>
      <c r="G172" s="257"/>
      <c r="H172" s="257" t="s">
        <v>327</v>
      </c>
      <c r="I172" s="257" t="s">
        <v>262</v>
      </c>
      <c r="J172" s="257">
        <v>50</v>
      </c>
      <c r="K172" s="305"/>
    </row>
    <row r="173" s="1" customFormat="1" ht="15" customHeight="1">
      <c r="B173" s="282"/>
      <c r="C173" s="257" t="s">
        <v>268</v>
      </c>
      <c r="D173" s="257"/>
      <c r="E173" s="257"/>
      <c r="F173" s="280" t="s">
        <v>260</v>
      </c>
      <c r="G173" s="257"/>
      <c r="H173" s="257" t="s">
        <v>327</v>
      </c>
      <c r="I173" s="257" t="s">
        <v>270</v>
      </c>
      <c r="J173" s="257"/>
      <c r="K173" s="305"/>
    </row>
    <row r="174" s="1" customFormat="1" ht="15" customHeight="1">
      <c r="B174" s="282"/>
      <c r="C174" s="257" t="s">
        <v>279</v>
      </c>
      <c r="D174" s="257"/>
      <c r="E174" s="257"/>
      <c r="F174" s="280" t="s">
        <v>266</v>
      </c>
      <c r="G174" s="257"/>
      <c r="H174" s="257" t="s">
        <v>327</v>
      </c>
      <c r="I174" s="257" t="s">
        <v>262</v>
      </c>
      <c r="J174" s="257">
        <v>50</v>
      </c>
      <c r="K174" s="305"/>
    </row>
    <row r="175" s="1" customFormat="1" ht="15" customHeight="1">
      <c r="B175" s="282"/>
      <c r="C175" s="257" t="s">
        <v>287</v>
      </c>
      <c r="D175" s="257"/>
      <c r="E175" s="257"/>
      <c r="F175" s="280" t="s">
        <v>266</v>
      </c>
      <c r="G175" s="257"/>
      <c r="H175" s="257" t="s">
        <v>327</v>
      </c>
      <c r="I175" s="257" t="s">
        <v>262</v>
      </c>
      <c r="J175" s="257">
        <v>50</v>
      </c>
      <c r="K175" s="305"/>
    </row>
    <row r="176" s="1" customFormat="1" ht="15" customHeight="1">
      <c r="B176" s="282"/>
      <c r="C176" s="257" t="s">
        <v>285</v>
      </c>
      <c r="D176" s="257"/>
      <c r="E176" s="257"/>
      <c r="F176" s="280" t="s">
        <v>266</v>
      </c>
      <c r="G176" s="257"/>
      <c r="H176" s="257" t="s">
        <v>327</v>
      </c>
      <c r="I176" s="257" t="s">
        <v>262</v>
      </c>
      <c r="J176" s="257">
        <v>50</v>
      </c>
      <c r="K176" s="305"/>
    </row>
    <row r="177" s="1" customFormat="1" ht="15" customHeight="1">
      <c r="B177" s="282"/>
      <c r="C177" s="257" t="s">
        <v>88</v>
      </c>
      <c r="D177" s="257"/>
      <c r="E177" s="257"/>
      <c r="F177" s="280" t="s">
        <v>260</v>
      </c>
      <c r="G177" s="257"/>
      <c r="H177" s="257" t="s">
        <v>328</v>
      </c>
      <c r="I177" s="257" t="s">
        <v>329</v>
      </c>
      <c r="J177" s="257"/>
      <c r="K177" s="305"/>
    </row>
    <row r="178" s="1" customFormat="1" ht="15" customHeight="1">
      <c r="B178" s="282"/>
      <c r="C178" s="257" t="s">
        <v>57</v>
      </c>
      <c r="D178" s="257"/>
      <c r="E178" s="257"/>
      <c r="F178" s="280" t="s">
        <v>260</v>
      </c>
      <c r="G178" s="257"/>
      <c r="H178" s="257" t="s">
        <v>330</v>
      </c>
      <c r="I178" s="257" t="s">
        <v>331</v>
      </c>
      <c r="J178" s="257">
        <v>1</v>
      </c>
      <c r="K178" s="305"/>
    </row>
    <row r="179" s="1" customFormat="1" ht="15" customHeight="1">
      <c r="B179" s="282"/>
      <c r="C179" s="257" t="s">
        <v>53</v>
      </c>
      <c r="D179" s="257"/>
      <c r="E179" s="257"/>
      <c r="F179" s="280" t="s">
        <v>260</v>
      </c>
      <c r="G179" s="257"/>
      <c r="H179" s="257" t="s">
        <v>332</v>
      </c>
      <c r="I179" s="257" t="s">
        <v>262</v>
      </c>
      <c r="J179" s="257">
        <v>20</v>
      </c>
      <c r="K179" s="305"/>
    </row>
    <row r="180" s="1" customFormat="1" ht="15" customHeight="1">
      <c r="B180" s="282"/>
      <c r="C180" s="257" t="s">
        <v>54</v>
      </c>
      <c r="D180" s="257"/>
      <c r="E180" s="257"/>
      <c r="F180" s="280" t="s">
        <v>260</v>
      </c>
      <c r="G180" s="257"/>
      <c r="H180" s="257" t="s">
        <v>333</v>
      </c>
      <c r="I180" s="257" t="s">
        <v>262</v>
      </c>
      <c r="J180" s="257">
        <v>255</v>
      </c>
      <c r="K180" s="305"/>
    </row>
    <row r="181" s="1" customFormat="1" ht="15" customHeight="1">
      <c r="B181" s="282"/>
      <c r="C181" s="257" t="s">
        <v>89</v>
      </c>
      <c r="D181" s="257"/>
      <c r="E181" s="257"/>
      <c r="F181" s="280" t="s">
        <v>260</v>
      </c>
      <c r="G181" s="257"/>
      <c r="H181" s="257" t="s">
        <v>224</v>
      </c>
      <c r="I181" s="257" t="s">
        <v>262</v>
      </c>
      <c r="J181" s="257">
        <v>10</v>
      </c>
      <c r="K181" s="305"/>
    </row>
    <row r="182" s="1" customFormat="1" ht="15" customHeight="1">
      <c r="B182" s="282"/>
      <c r="C182" s="257" t="s">
        <v>90</v>
      </c>
      <c r="D182" s="257"/>
      <c r="E182" s="257"/>
      <c r="F182" s="280" t="s">
        <v>260</v>
      </c>
      <c r="G182" s="257"/>
      <c r="H182" s="257" t="s">
        <v>334</v>
      </c>
      <c r="I182" s="257" t="s">
        <v>295</v>
      </c>
      <c r="J182" s="257"/>
      <c r="K182" s="305"/>
    </row>
    <row r="183" s="1" customFormat="1" ht="15" customHeight="1">
      <c r="B183" s="282"/>
      <c r="C183" s="257" t="s">
        <v>335</v>
      </c>
      <c r="D183" s="257"/>
      <c r="E183" s="257"/>
      <c r="F183" s="280" t="s">
        <v>260</v>
      </c>
      <c r="G183" s="257"/>
      <c r="H183" s="257" t="s">
        <v>336</v>
      </c>
      <c r="I183" s="257" t="s">
        <v>295</v>
      </c>
      <c r="J183" s="257"/>
      <c r="K183" s="305"/>
    </row>
    <row r="184" s="1" customFormat="1" ht="15" customHeight="1">
      <c r="B184" s="282"/>
      <c r="C184" s="257" t="s">
        <v>324</v>
      </c>
      <c r="D184" s="257"/>
      <c r="E184" s="257"/>
      <c r="F184" s="280" t="s">
        <v>260</v>
      </c>
      <c r="G184" s="257"/>
      <c r="H184" s="257" t="s">
        <v>337</v>
      </c>
      <c r="I184" s="257" t="s">
        <v>295</v>
      </c>
      <c r="J184" s="257"/>
      <c r="K184" s="305"/>
    </row>
    <row r="185" s="1" customFormat="1" ht="15" customHeight="1">
      <c r="B185" s="282"/>
      <c r="C185" s="257" t="s">
        <v>92</v>
      </c>
      <c r="D185" s="257"/>
      <c r="E185" s="257"/>
      <c r="F185" s="280" t="s">
        <v>266</v>
      </c>
      <c r="G185" s="257"/>
      <c r="H185" s="257" t="s">
        <v>338</v>
      </c>
      <c r="I185" s="257" t="s">
        <v>262</v>
      </c>
      <c r="J185" s="257">
        <v>50</v>
      </c>
      <c r="K185" s="305"/>
    </row>
    <row r="186" s="1" customFormat="1" ht="15" customHeight="1">
      <c r="B186" s="282"/>
      <c r="C186" s="257" t="s">
        <v>339</v>
      </c>
      <c r="D186" s="257"/>
      <c r="E186" s="257"/>
      <c r="F186" s="280" t="s">
        <v>266</v>
      </c>
      <c r="G186" s="257"/>
      <c r="H186" s="257" t="s">
        <v>340</v>
      </c>
      <c r="I186" s="257" t="s">
        <v>341</v>
      </c>
      <c r="J186" s="257"/>
      <c r="K186" s="305"/>
    </row>
    <row r="187" s="1" customFormat="1" ht="15" customHeight="1">
      <c r="B187" s="282"/>
      <c r="C187" s="257" t="s">
        <v>342</v>
      </c>
      <c r="D187" s="257"/>
      <c r="E187" s="257"/>
      <c r="F187" s="280" t="s">
        <v>266</v>
      </c>
      <c r="G187" s="257"/>
      <c r="H187" s="257" t="s">
        <v>343</v>
      </c>
      <c r="I187" s="257" t="s">
        <v>341</v>
      </c>
      <c r="J187" s="257"/>
      <c r="K187" s="305"/>
    </row>
    <row r="188" s="1" customFormat="1" ht="15" customHeight="1">
      <c r="B188" s="282"/>
      <c r="C188" s="257" t="s">
        <v>344</v>
      </c>
      <c r="D188" s="257"/>
      <c r="E188" s="257"/>
      <c r="F188" s="280" t="s">
        <v>266</v>
      </c>
      <c r="G188" s="257"/>
      <c r="H188" s="257" t="s">
        <v>345</v>
      </c>
      <c r="I188" s="257" t="s">
        <v>341</v>
      </c>
      <c r="J188" s="257"/>
      <c r="K188" s="305"/>
    </row>
    <row r="189" s="1" customFormat="1" ht="15" customHeight="1">
      <c r="B189" s="282"/>
      <c r="C189" s="318" t="s">
        <v>346</v>
      </c>
      <c r="D189" s="257"/>
      <c r="E189" s="257"/>
      <c r="F189" s="280" t="s">
        <v>266</v>
      </c>
      <c r="G189" s="257"/>
      <c r="H189" s="257" t="s">
        <v>347</v>
      </c>
      <c r="I189" s="257" t="s">
        <v>348</v>
      </c>
      <c r="J189" s="319" t="s">
        <v>349</v>
      </c>
      <c r="K189" s="305"/>
    </row>
    <row r="190" s="1" customFormat="1" ht="15" customHeight="1">
      <c r="B190" s="282"/>
      <c r="C190" s="318" t="s">
        <v>42</v>
      </c>
      <c r="D190" s="257"/>
      <c r="E190" s="257"/>
      <c r="F190" s="280" t="s">
        <v>260</v>
      </c>
      <c r="G190" s="257"/>
      <c r="H190" s="254" t="s">
        <v>350</v>
      </c>
      <c r="I190" s="257" t="s">
        <v>351</v>
      </c>
      <c r="J190" s="257"/>
      <c r="K190" s="305"/>
    </row>
    <row r="191" s="1" customFormat="1" ht="15" customHeight="1">
      <c r="B191" s="282"/>
      <c r="C191" s="318" t="s">
        <v>352</v>
      </c>
      <c r="D191" s="257"/>
      <c r="E191" s="257"/>
      <c r="F191" s="280" t="s">
        <v>260</v>
      </c>
      <c r="G191" s="257"/>
      <c r="H191" s="257" t="s">
        <v>353</v>
      </c>
      <c r="I191" s="257" t="s">
        <v>295</v>
      </c>
      <c r="J191" s="257"/>
      <c r="K191" s="305"/>
    </row>
    <row r="192" s="1" customFormat="1" ht="15" customHeight="1">
      <c r="B192" s="282"/>
      <c r="C192" s="318" t="s">
        <v>354</v>
      </c>
      <c r="D192" s="257"/>
      <c r="E192" s="257"/>
      <c r="F192" s="280" t="s">
        <v>260</v>
      </c>
      <c r="G192" s="257"/>
      <c r="H192" s="257" t="s">
        <v>355</v>
      </c>
      <c r="I192" s="257" t="s">
        <v>295</v>
      </c>
      <c r="J192" s="257"/>
      <c r="K192" s="305"/>
    </row>
    <row r="193" s="1" customFormat="1" ht="15" customHeight="1">
      <c r="B193" s="282"/>
      <c r="C193" s="318" t="s">
        <v>356</v>
      </c>
      <c r="D193" s="257"/>
      <c r="E193" s="257"/>
      <c r="F193" s="280" t="s">
        <v>266</v>
      </c>
      <c r="G193" s="257"/>
      <c r="H193" s="257" t="s">
        <v>357</v>
      </c>
      <c r="I193" s="257" t="s">
        <v>295</v>
      </c>
      <c r="J193" s="257"/>
      <c r="K193" s="305"/>
    </row>
    <row r="194" s="1" customFormat="1" ht="15" customHeight="1">
      <c r="B194" s="311"/>
      <c r="C194" s="320"/>
      <c r="D194" s="291"/>
      <c r="E194" s="291"/>
      <c r="F194" s="291"/>
      <c r="G194" s="291"/>
      <c r="H194" s="291"/>
      <c r="I194" s="291"/>
      <c r="J194" s="291"/>
      <c r="K194" s="312"/>
    </row>
    <row r="195" s="1" customFormat="1" ht="18.75" customHeight="1">
      <c r="B195" s="293"/>
      <c r="C195" s="303"/>
      <c r="D195" s="303"/>
      <c r="E195" s="303"/>
      <c r="F195" s="313"/>
      <c r="G195" s="303"/>
      <c r="H195" s="303"/>
      <c r="I195" s="303"/>
      <c r="J195" s="303"/>
      <c r="K195" s="293"/>
    </row>
    <row r="196" s="1" customFormat="1" ht="18.75" customHeight="1">
      <c r="B196" s="293"/>
      <c r="C196" s="303"/>
      <c r="D196" s="303"/>
      <c r="E196" s="303"/>
      <c r="F196" s="313"/>
      <c r="G196" s="303"/>
      <c r="H196" s="303"/>
      <c r="I196" s="303"/>
      <c r="J196" s="303"/>
      <c r="K196" s="293"/>
    </row>
    <row r="197" s="1" customFormat="1" ht="18.75" customHeight="1">
      <c r="B197" s="265"/>
      <c r="C197" s="265"/>
      <c r="D197" s="265"/>
      <c r="E197" s="265"/>
      <c r="F197" s="265"/>
      <c r="G197" s="265"/>
      <c r="H197" s="265"/>
      <c r="I197" s="265"/>
      <c r="J197" s="265"/>
      <c r="K197" s="265"/>
    </row>
    <row r="198" s="1" customFormat="1">
      <c r="B198" s="244"/>
      <c r="C198" s="245"/>
      <c r="D198" s="245"/>
      <c r="E198" s="245"/>
      <c r="F198" s="245"/>
      <c r="G198" s="245"/>
      <c r="H198" s="245"/>
      <c r="I198" s="245"/>
      <c r="J198" s="245"/>
      <c r="K198" s="246"/>
    </row>
    <row r="199" s="1" customFormat="1" ht="21">
      <c r="B199" s="247"/>
      <c r="C199" s="248" t="s">
        <v>358</v>
      </c>
      <c r="D199" s="248"/>
      <c r="E199" s="248"/>
      <c r="F199" s="248"/>
      <c r="G199" s="248"/>
      <c r="H199" s="248"/>
      <c r="I199" s="248"/>
      <c r="J199" s="248"/>
      <c r="K199" s="249"/>
    </row>
    <row r="200" s="1" customFormat="1" ht="25.5" customHeight="1">
      <c r="B200" s="247"/>
      <c r="C200" s="321" t="s">
        <v>359</v>
      </c>
      <c r="D200" s="321"/>
      <c r="E200" s="321"/>
      <c r="F200" s="321" t="s">
        <v>360</v>
      </c>
      <c r="G200" s="322"/>
      <c r="H200" s="321" t="s">
        <v>361</v>
      </c>
      <c r="I200" s="321"/>
      <c r="J200" s="321"/>
      <c r="K200" s="249"/>
    </row>
    <row r="201" s="1" customFormat="1" ht="5.25" customHeight="1">
      <c r="B201" s="282"/>
      <c r="C201" s="277"/>
      <c r="D201" s="277"/>
      <c r="E201" s="277"/>
      <c r="F201" s="277"/>
      <c r="G201" s="303"/>
      <c r="H201" s="277"/>
      <c r="I201" s="277"/>
      <c r="J201" s="277"/>
      <c r="K201" s="305"/>
    </row>
    <row r="202" s="1" customFormat="1" ht="15" customHeight="1">
      <c r="B202" s="282"/>
      <c r="C202" s="257" t="s">
        <v>351</v>
      </c>
      <c r="D202" s="257"/>
      <c r="E202" s="257"/>
      <c r="F202" s="280" t="s">
        <v>43</v>
      </c>
      <c r="G202" s="257"/>
      <c r="H202" s="257" t="s">
        <v>362</v>
      </c>
      <c r="I202" s="257"/>
      <c r="J202" s="257"/>
      <c r="K202" s="305"/>
    </row>
    <row r="203" s="1" customFormat="1" ht="15" customHeight="1">
      <c r="B203" s="282"/>
      <c r="C203" s="257"/>
      <c r="D203" s="257"/>
      <c r="E203" s="257"/>
      <c r="F203" s="280" t="s">
        <v>44</v>
      </c>
      <c r="G203" s="257"/>
      <c r="H203" s="257" t="s">
        <v>363</v>
      </c>
      <c r="I203" s="257"/>
      <c r="J203" s="257"/>
      <c r="K203" s="305"/>
    </row>
    <row r="204" s="1" customFormat="1" ht="15" customHeight="1">
      <c r="B204" s="282"/>
      <c r="C204" s="257"/>
      <c r="D204" s="257"/>
      <c r="E204" s="257"/>
      <c r="F204" s="280" t="s">
        <v>47</v>
      </c>
      <c r="G204" s="257"/>
      <c r="H204" s="257" t="s">
        <v>364</v>
      </c>
      <c r="I204" s="257"/>
      <c r="J204" s="257"/>
      <c r="K204" s="305"/>
    </row>
    <row r="205" s="1" customFormat="1" ht="15" customHeight="1">
      <c r="B205" s="282"/>
      <c r="C205" s="257"/>
      <c r="D205" s="257"/>
      <c r="E205" s="257"/>
      <c r="F205" s="280" t="s">
        <v>45</v>
      </c>
      <c r="G205" s="257"/>
      <c r="H205" s="257" t="s">
        <v>365</v>
      </c>
      <c r="I205" s="257"/>
      <c r="J205" s="257"/>
      <c r="K205" s="305"/>
    </row>
    <row r="206" s="1" customFormat="1" ht="15" customHeight="1">
      <c r="B206" s="282"/>
      <c r="C206" s="257"/>
      <c r="D206" s="257"/>
      <c r="E206" s="257"/>
      <c r="F206" s="280" t="s">
        <v>46</v>
      </c>
      <c r="G206" s="257"/>
      <c r="H206" s="257" t="s">
        <v>366</v>
      </c>
      <c r="I206" s="257"/>
      <c r="J206" s="257"/>
      <c r="K206" s="305"/>
    </row>
    <row r="207" s="1" customFormat="1" ht="15" customHeight="1">
      <c r="B207" s="282"/>
      <c r="C207" s="257"/>
      <c r="D207" s="257"/>
      <c r="E207" s="257"/>
      <c r="F207" s="280"/>
      <c r="G207" s="257"/>
      <c r="H207" s="257"/>
      <c r="I207" s="257"/>
      <c r="J207" s="257"/>
      <c r="K207" s="305"/>
    </row>
    <row r="208" s="1" customFormat="1" ht="15" customHeight="1">
      <c r="B208" s="282"/>
      <c r="C208" s="257" t="s">
        <v>307</v>
      </c>
      <c r="D208" s="257"/>
      <c r="E208" s="257"/>
      <c r="F208" s="280" t="s">
        <v>76</v>
      </c>
      <c r="G208" s="257"/>
      <c r="H208" s="257" t="s">
        <v>367</v>
      </c>
      <c r="I208" s="257"/>
      <c r="J208" s="257"/>
      <c r="K208" s="305"/>
    </row>
    <row r="209" s="1" customFormat="1" ht="15" customHeight="1">
      <c r="B209" s="282"/>
      <c r="C209" s="257"/>
      <c r="D209" s="257"/>
      <c r="E209" s="257"/>
      <c r="F209" s="280" t="s">
        <v>202</v>
      </c>
      <c r="G209" s="257"/>
      <c r="H209" s="257" t="s">
        <v>203</v>
      </c>
      <c r="I209" s="257"/>
      <c r="J209" s="257"/>
      <c r="K209" s="305"/>
    </row>
    <row r="210" s="1" customFormat="1" ht="15" customHeight="1">
      <c r="B210" s="282"/>
      <c r="C210" s="257"/>
      <c r="D210" s="257"/>
      <c r="E210" s="257"/>
      <c r="F210" s="280" t="s">
        <v>200</v>
      </c>
      <c r="G210" s="257"/>
      <c r="H210" s="257" t="s">
        <v>368</v>
      </c>
      <c r="I210" s="257"/>
      <c r="J210" s="257"/>
      <c r="K210" s="305"/>
    </row>
    <row r="211" s="1" customFormat="1" ht="15" customHeight="1">
      <c r="B211" s="323"/>
      <c r="C211" s="257"/>
      <c r="D211" s="257"/>
      <c r="E211" s="257"/>
      <c r="F211" s="280" t="s">
        <v>204</v>
      </c>
      <c r="G211" s="318"/>
      <c r="H211" s="309" t="s">
        <v>205</v>
      </c>
      <c r="I211" s="309"/>
      <c r="J211" s="309"/>
      <c r="K211" s="324"/>
    </row>
    <row r="212" s="1" customFormat="1" ht="15" customHeight="1">
      <c r="B212" s="323"/>
      <c r="C212" s="257"/>
      <c r="D212" s="257"/>
      <c r="E212" s="257"/>
      <c r="F212" s="280" t="s">
        <v>206</v>
      </c>
      <c r="G212" s="318"/>
      <c r="H212" s="309" t="s">
        <v>369</v>
      </c>
      <c r="I212" s="309"/>
      <c r="J212" s="309"/>
      <c r="K212" s="324"/>
    </row>
    <row r="213" s="1" customFormat="1" ht="15" customHeight="1">
      <c r="B213" s="323"/>
      <c r="C213" s="257"/>
      <c r="D213" s="257"/>
      <c r="E213" s="257"/>
      <c r="F213" s="280"/>
      <c r="G213" s="318"/>
      <c r="H213" s="309"/>
      <c r="I213" s="309"/>
      <c r="J213" s="309"/>
      <c r="K213" s="324"/>
    </row>
    <row r="214" s="1" customFormat="1" ht="15" customHeight="1">
      <c r="B214" s="323"/>
      <c r="C214" s="257" t="s">
        <v>331</v>
      </c>
      <c r="D214" s="257"/>
      <c r="E214" s="257"/>
      <c r="F214" s="280">
        <v>1</v>
      </c>
      <c r="G214" s="318"/>
      <c r="H214" s="309" t="s">
        <v>370</v>
      </c>
      <c r="I214" s="309"/>
      <c r="J214" s="309"/>
      <c r="K214" s="324"/>
    </row>
    <row r="215" s="1" customFormat="1" ht="15" customHeight="1">
      <c r="B215" s="323"/>
      <c r="C215" s="257"/>
      <c r="D215" s="257"/>
      <c r="E215" s="257"/>
      <c r="F215" s="280">
        <v>2</v>
      </c>
      <c r="G215" s="318"/>
      <c r="H215" s="309" t="s">
        <v>371</v>
      </c>
      <c r="I215" s="309"/>
      <c r="J215" s="309"/>
      <c r="K215" s="324"/>
    </row>
    <row r="216" s="1" customFormat="1" ht="15" customHeight="1">
      <c r="B216" s="323"/>
      <c r="C216" s="257"/>
      <c r="D216" s="257"/>
      <c r="E216" s="257"/>
      <c r="F216" s="280">
        <v>3</v>
      </c>
      <c r="G216" s="318"/>
      <c r="H216" s="309" t="s">
        <v>372</v>
      </c>
      <c r="I216" s="309"/>
      <c r="J216" s="309"/>
      <c r="K216" s="324"/>
    </row>
    <row r="217" s="1" customFormat="1" ht="15" customHeight="1">
      <c r="B217" s="323"/>
      <c r="C217" s="257"/>
      <c r="D217" s="257"/>
      <c r="E217" s="257"/>
      <c r="F217" s="280">
        <v>4</v>
      </c>
      <c r="G217" s="318"/>
      <c r="H217" s="309" t="s">
        <v>373</v>
      </c>
      <c r="I217" s="309"/>
      <c r="J217" s="309"/>
      <c r="K217" s="324"/>
    </row>
    <row r="218" s="1" customFormat="1" ht="12.75" customHeight="1">
      <c r="B218" s="325"/>
      <c r="C218" s="326"/>
      <c r="D218" s="326"/>
      <c r="E218" s="326"/>
      <c r="F218" s="326"/>
      <c r="G218" s="326"/>
      <c r="H218" s="326"/>
      <c r="I218" s="326"/>
      <c r="J218" s="326"/>
      <c r="K218" s="327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Janeček Karel Bc.</dc:creator>
  <cp:lastModifiedBy>Janeček Karel Bc.</cp:lastModifiedBy>
  <dcterms:created xsi:type="dcterms:W3CDTF">2022-07-22T08:35:37Z</dcterms:created>
  <dcterms:modified xsi:type="dcterms:W3CDTF">2022-07-22T08:35:40Z</dcterms:modified>
</cp:coreProperties>
</file>