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bookViews>
    <workbookView xWindow="22932" yWindow="65428" windowWidth="23256" windowHeight="14016" activeTab="0"/>
  </bookViews>
  <sheets>
    <sheet name="Rekapitulace stavby" sheetId="1" r:id="rId1"/>
    <sheet name="SO101.1-Vodní nádrž VNn1-zátopa" sheetId="2" r:id="rId2"/>
    <sheet name="SO101.2-Vodní nádrž VNn1 - hráz" sheetId="3" r:id="rId3"/>
    <sheet name="SO101.3-Vodní nádrž VNn1-výpusť" sheetId="4" r:id="rId4"/>
    <sheet name="SO101.4-Vodní nádrž VNn1-přeliv" sheetId="5" r:id="rId5"/>
    <sheet name="SO 105 - Náhradní výsadba" sheetId="6" r:id="rId6"/>
    <sheet name="SO 900-Vedl. rozpočtové náklady" sheetId="7" r:id="rId7"/>
  </sheets>
  <definedNames>
    <definedName name="_xlnm._FilterDatabase" localSheetId="5" hidden="1">'SO 105 - Náhradní výsadba'!$C$118:$J$144</definedName>
    <definedName name="_xlnm._FilterDatabase" localSheetId="6" hidden="1">'SO 900-Vedl. rozpočtové náklady'!$C$117:$J$146</definedName>
    <definedName name="_xlnm._FilterDatabase" localSheetId="1" hidden="1">'SO101.1-Vodní nádrž VNn1-zátopa'!$C$117:$J$193</definedName>
    <definedName name="_xlnm._FilterDatabase" localSheetId="2" hidden="1">'SO101.2-Vodní nádrž VNn1 - hráz'!$C$120:$J$214</definedName>
    <definedName name="_xlnm._FilterDatabase" localSheetId="3" hidden="1">'SO101.3-Vodní nádrž VNn1-výpusť'!$C$126:$J$241</definedName>
    <definedName name="_xlnm._FilterDatabase" localSheetId="4" hidden="1">'SO101.4-Vodní nádrž VNn1-přeliv'!$C$120:$J$222</definedName>
    <definedName name="_xlnm.Print_Area" localSheetId="0">'Rekapitulace stavby'!$D$4:$AO$76,'Rekapitulace stavby'!$C$82:$AQ$101</definedName>
    <definedName name="_xlnm.Print_Area" localSheetId="5">'SO 105 - Náhradní výsadba'!$C$4:$J$76,'SO 105 - Náhradní výsadba'!$C$82:$J$100,'SO 105 - Náhradní výsadba'!$C$106:$J$144</definedName>
    <definedName name="_xlnm.Print_Area" localSheetId="6">'SO 900-Vedl. rozpočtové náklady'!$C$4:$J$76,'SO 900-Vedl. rozpočtové náklady'!$C$82:$J$99,'SO 900-Vedl. rozpočtové náklady'!$C$105:$J$146</definedName>
    <definedName name="_xlnm.Print_Area" localSheetId="1">'SO101.1-Vodní nádrž VNn1-zátopa'!$C$4:$J$76,'SO101.1-Vodní nádrž VNn1-zátopa'!$C$82:$J$99,'SO101.1-Vodní nádrž VNn1-zátopa'!$C$105:$J$193</definedName>
    <definedName name="_xlnm.Print_Area" localSheetId="2">'SO101.2-Vodní nádrž VNn1 - hráz'!$C$4:$J$76,'SO101.2-Vodní nádrž VNn1 - hráz'!$C$82:$J$102,'SO101.2-Vodní nádrž VNn1 - hráz'!$C$108:$J$214</definedName>
    <definedName name="_xlnm.Print_Area" localSheetId="3">'SO101.3-Vodní nádrž VNn1-výpusť'!$C$4:$J$76,'SO101.3-Vodní nádrž VNn1-výpusť'!$C$82:$J$108,'SO101.3-Vodní nádrž VNn1-výpusť'!$C$114:$J$241</definedName>
    <definedName name="_xlnm.Print_Area" localSheetId="4">'SO101.4-Vodní nádrž VNn1-přeliv'!$C$4:$J$76,'SO101.4-Vodní nádrž VNn1-přeliv'!$C$82:$J$102,'SO101.4-Vodní nádrž VNn1-přeliv'!$C$108:$J$222</definedName>
    <definedName name="_xlnm.Print_Titles" localSheetId="0">'Rekapitulace stavby'!$92:$92</definedName>
    <definedName name="_xlnm.Print_Titles" localSheetId="1">'SO101.1-Vodní nádrž VNn1-zátopa'!$117:$117</definedName>
    <definedName name="_xlnm.Print_Titles" localSheetId="2">'SO101.2-Vodní nádrž VNn1 - hráz'!$120:$120</definedName>
    <definedName name="_xlnm.Print_Titles" localSheetId="3">'SO101.3-Vodní nádrž VNn1-výpusť'!$126:$126</definedName>
    <definedName name="_xlnm.Print_Titles" localSheetId="4">'SO101.4-Vodní nádrž VNn1-přeliv'!$120:$120</definedName>
    <definedName name="_xlnm.Print_Titles" localSheetId="5">'SO 105 - Náhradní výsadba'!$118:$118</definedName>
    <definedName name="_xlnm.Print_Titles" localSheetId="6">'SO 900-Vedl. rozpočtové náklady'!$117:$117</definedName>
  </definedNames>
  <calcPr calcId="191029"/>
  <extLst/>
</workbook>
</file>

<file path=xl/sharedStrings.xml><?xml version="1.0" encoding="utf-8"?>
<sst xmlns="http://schemas.openxmlformats.org/spreadsheetml/2006/main" count="3770" uniqueCount="556">
  <si>
    <t>Export Komplet</t>
  </si>
  <si>
    <t/>
  </si>
  <si>
    <t>2.0</t>
  </si>
  <si>
    <t>False</t>
  </si>
  <si>
    <t>{18336b5c-db05-487b-8266-0d71f83183fa}</t>
  </si>
  <si>
    <t>&gt;&gt;  skryté sloupce  &lt;&lt;</t>
  </si>
  <si>
    <t>0,01</t>
  </si>
  <si>
    <t>21</t>
  </si>
  <si>
    <t>15</t>
  </si>
  <si>
    <t>REKAPITULACE STAVBY</t>
  </si>
  <si>
    <t>v ---  níže se nacházejí doplnkové a pomocné údaje k sestavám  --- v</t>
  </si>
  <si>
    <t>0,001</t>
  </si>
  <si>
    <t>Kód:</t>
  </si>
  <si>
    <t>IMPORT</t>
  </si>
  <si>
    <t>Stavba:</t>
  </si>
  <si>
    <t>KSO:</t>
  </si>
  <si>
    <t>CC-CZ:</t>
  </si>
  <si>
    <t>Místo:</t>
  </si>
  <si>
    <t xml:space="preserve"> </t>
  </si>
  <si>
    <t>Datum:</t>
  </si>
  <si>
    <t>17. 6. 2022</t>
  </si>
  <si>
    <t>Zadavatel:</t>
  </si>
  <si>
    <t>IČ:</t>
  </si>
  <si>
    <t>DIČ:</t>
  </si>
  <si>
    <t>Zhotovitel:</t>
  </si>
  <si>
    <t>Projektant:</t>
  </si>
  <si>
    <t>Zpracovatel: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</si>
  <si>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</si>
  <si>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</si>
  <si>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</si>
  <si>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</si>
  <si>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</si>
  <si>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</si>
  <si>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</si>
  <si>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</si>
  <si>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</si>
  <si>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</si>
  <si>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</si>
  <si>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</si>
  <si>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</si>
  <si>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</si>
  <si>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</si>
  <si>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</si>
  <si>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</si>
  <si>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</si>
  <si>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</si>
  <si>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</si>
  <si>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</si>
  <si>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</si>
  <si>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</si>
  <si>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</si>
  <si>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</si>
  <si>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</si>
  <si>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</si>
  <si>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</si>
  <si>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</si>
  <si>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</si>
  <si>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</si>
  <si>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</si>
  <si>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</si>
  <si>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</si>
  <si>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</si>
  <si>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</si>
  <si>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</si>
  <si>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</si>
  <si>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</si>
  <si>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</si>
  <si>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</si>
  <si>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</si>
  <si>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</si>
  <si>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</si>
  <si>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{00000000-0000-0000-0000-000000000000}</t>
  </si>
  <si>
    <t>/</t>
  </si>
  <si>
    <t>Objekt1</t>
  </si>
  <si>
    <t>STA</t>
  </si>
  <si>
    <t>1</t>
  </si>
  <si>
    <t>{81ee7f65-43e0-42b0-9123-0444ac0406c2}</t>
  </si>
  <si>
    <t>2</t>
  </si>
  <si>
    <t>Objekt2</t>
  </si>
  <si>
    <t>{2b527549-e83a-47b8-be61-4495b3c5aa32}</t>
  </si>
  <si>
    <t>Objekt3</t>
  </si>
  <si>
    <t>{de8d75b6-992b-4675-ab88-6797a25dba77}</t>
  </si>
  <si>
    <t>Objekt4</t>
  </si>
  <si>
    <t>{9cb2b1d4-a3e5-407e-be26-2816b3d22d07}</t>
  </si>
  <si>
    <t>{2b168048-0bf3-4c75-96a6-4bb4ae613a2d}</t>
  </si>
  <si>
    <t>Objekt6</t>
  </si>
  <si>
    <t>{e802cfbc-8dfc-4444-83e2-78ac8cabe853}</t>
  </si>
  <si>
    <t>KRYCÍ LIST SOUPISU PRACÍ</t>
  </si>
  <si>
    <t>Objekt:</t>
  </si>
  <si>
    <t>REKAPITULACE ČLENĚNÍ SOUPISU PRACÍ</t>
  </si>
  <si>
    <t>Kód dílu - Popis</t>
  </si>
  <si>
    <t>Cena celkem [CZK]</t>
  </si>
  <si>
    <t>Náklady ze soupisu prací</t>
  </si>
  <si>
    <t>-1</t>
  </si>
  <si>
    <t>HSV - Práce a dodávky HSV</t>
  </si>
  <si>
    <t xml:space="preserve">    1 - Zemní práce</t>
  </si>
  <si>
    <t xml:space="preserve">    998 - Přesun hmot</t>
  </si>
  <si>
    <t>SOUPIS PRACÍ</t>
  </si>
  <si>
    <t>PČ</t>
  </si>
  <si>
    <t>MJ</t>
  </si>
  <si>
    <t>Množství</t>
  </si>
  <si>
    <t>J.cena [CZK]</t>
  </si>
  <si>
    <t>J. Nh [h]</t>
  </si>
  <si>
    <t>Nh celkem [h]</t>
  </si>
  <si>
    <t>J. hmotnost [t]</t>
  </si>
  <si>
    <t>Hmotnost celkem [t]</t>
  </si>
  <si>
    <t>J. suť [t]</t>
  </si>
  <si>
    <t>Suť Celkem [t]</t>
  </si>
  <si>
    <t>Náklady soupisu celkem</t>
  </si>
  <si>
    <t>HSV</t>
  </si>
  <si>
    <t>Práce a dodávky HSV</t>
  </si>
  <si>
    <t>ROZPOCET</t>
  </si>
  <si>
    <t>Zemní práce</t>
  </si>
  <si>
    <t>K</t>
  </si>
  <si>
    <t>111151431</t>
  </si>
  <si>
    <t>Odstranění stařiny přes 500 m2 s naložením a odvozem do 20 km v rovině nebo svahu do 1:5</t>
  </si>
  <si>
    <t>m2</t>
  </si>
  <si>
    <t>4</t>
  </si>
  <si>
    <t>PP</t>
  </si>
  <si>
    <t>Odstranění stařiny ze souvislé plochy přes 500 m2 v rovině nebo na svahu do 1:5</t>
  </si>
  <si>
    <t>Online PSC</t>
  </si>
  <si>
    <t>https://podminky.urs.cz/item/CS_URS_2022_01/111151431</t>
  </si>
  <si>
    <t>PSC</t>
  </si>
  <si>
    <t xml:space="preserve">Poznámka k souboru cen:
Poznámka k souboru cen: Poznámka k souboru cen: Poznámka k souboru cen: Poznámka k souboru cen: Poznámka k souboru cen: Poznámka k souboru cen: 1. V cenách jsou započteny i náklady na naložení stařiny na dopravní prostředek, odvoz na vzdálenost do 20 km a její složení. 2. V cenách nejsou započteny náklady na uložení shrabu na skládku. 3. Ceny jsou určeny pouze pro odstranění stařiny z neudržovaných trávníků. 4. Ceny při souvislé ploše nad 1000 m2 lze položky použít i pro odstranění travin nebo travních porostů ošetřených totálním herbicidem. 5. V cenách o sklonu svahu přes 1:1 jsou uvažovány podmínky pro svahy běžně schůdné; bez použití lezeckých technik. V případě použití těchto technik se tyto náklady oceňují individuálně. 6. V cenách o sklonu svahu přes 1:1 jsou uvažovány podmínky pro svahy běžně schůdné; bez použití lezeckých technik. V případě použití lezeckých technik se tyto náklady oceňují individuálně. </t>
  </si>
  <si>
    <t>111209111</t>
  </si>
  <si>
    <t>Spálení proutí a klestu</t>
  </si>
  <si>
    <t>Spálení proutí, klestu z prořezávek a odstraněných křovin  pro jakoukoliv dřevinu</t>
  </si>
  <si>
    <t>https://podminky.urs.cz/item/CS_URS_2022_01/111209111</t>
  </si>
  <si>
    <t>3</t>
  </si>
  <si>
    <t>111251101</t>
  </si>
  <si>
    <t>Odstranění křovin a stromů průměru kmene do 100 mm i s kořeny sklonu terénu do 1:5 z celkové plochy do 100 m2 strojně</t>
  </si>
  <si>
    <t>6</t>
  </si>
  <si>
    <t>Odstranění křovin a stromů s odstraněním kořenů strojně průměru kmene do 100 mm v rovině nebo ve svahu sklonu terénu do 1:5, při celkové ploše do 100 m2</t>
  </si>
  <si>
    <t>https://podminky.urs.cz/item/CS_URS_2022_01/111251101</t>
  </si>
  <si>
    <t xml:space="preserve">Poznámka k souboru cen:
Poznámka k souboru cen: Poznámka k souboru cen: Poznámka k souboru cen: Poznámka k souboru cen: Poznámka k souboru cen: 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</si>
  <si>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</si>
  <si>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listnatých průměru kmene přes 100 do 300 mm</t>
  </si>
  <si>
    <t>kus</t>
  </si>
  <si>
    <t>8</t>
  </si>
  <si>
    <t>Odstranění stromů s odřezáním kmene a s odvětvením listnatých, průměru kmene přes 100 do 300 mm</t>
  </si>
  <si>
    <t>https://podminky.urs.cz/item/CS_URS_2022_01/112101101</t>
  </si>
  <si>
    <t xml:space="preserve">Poznámka k souboru cen:
Poznámka k souboru cen: Poznámka k souboru cen: Poznámka k souboru cen: Poznámka k souboru cen: Poznámka k souboru cen: 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</si>
  <si>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5</t>
  </si>
  <si>
    <t>112201112</t>
  </si>
  <si>
    <t>Odstranění pařezů D přes 0,2 do 0,3 m v rovině a svahu do 1:5 s odklizením do 20 m a zasypáním jámy</t>
  </si>
  <si>
    <t>10</t>
  </si>
  <si>
    <t>Odstranění pařezu v rovině nebo na svahu do 1:5 o průměru pařezu na řezné ploše přes 200 do 300 mm</t>
  </si>
  <si>
    <t>https://podminky.urs.cz/item/CS_URS_2022_01/112201112</t>
  </si>
  <si>
    <t xml:space="preserve">Poznámka k souboru cen:
Poznámka k souboru cen: Poznámka k souboru cen: Poznámka k souboru cen: Poznámka k souboru cen: Poznámka k souboru cen: 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</si>
  <si>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121151123</t>
  </si>
  <si>
    <t>Sejmutí ornice plochy přes 500 m2 tl vrstvy do 200 mm strojně</t>
  </si>
  <si>
    <t>12</t>
  </si>
  <si>
    <t>Sejmutí ornice strojně při souvislé ploše přes 500 m2, tl. vrstvy do 200 mm</t>
  </si>
  <si>
    <t>https://podminky.urs.cz/item/CS_URS_2022_01/121151123</t>
  </si>
  <si>
    <t xml:space="preserve">Poznámka k souboru cen:
Poznámka k souboru cen: Poznámka k souboru cen: Poznámka k souboru cen: Poznámka k souboru cen: Poznámka k souboru cen: 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</si>
  <si>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7</t>
  </si>
  <si>
    <t>122251106</t>
  </si>
  <si>
    <t>Odkopávky a prokopávky nezapažené v hornině třídy těžitelnosti I skupiny 3 objem do 5000 m3 strojně</t>
  </si>
  <si>
    <t>m3</t>
  </si>
  <si>
    <t>14</t>
  </si>
  <si>
    <t>Odkopávky a prokopávky nezapažené strojně v hornině třídy těžitelnosti I skupiny 3 přes 1 000 do 5 000 m3</t>
  </si>
  <si>
    <t>https://podminky.urs.cz/item/CS_URS_2022_01/122251106</t>
  </si>
  <si>
    <t xml:space="preserve">Poznámka k souboru cen:
Poznámka k souboru cen: Poznámka k souboru cen: Poznámka k souboru cen: Poznámka k souboru cen: Poznámka k souboru cen: Poznámka k souboru cen: 1. V cenách jsou započteny i náklady na přehození výkopku na vzdálenost do 3 m nebo naložení na dopravní prostředek. </t>
  </si>
  <si>
    <t>162201401</t>
  </si>
  <si>
    <t>Vodorovné přemístění větví stromů listnatých do 1 km D kmene přes 100 do 300 mm</t>
  </si>
  <si>
    <t>16</t>
  </si>
  <si>
    <t>Vodorovné přemístění větví, kmenů nebo pařezů s naložením, složením a dopravou do 1000 m větví stromů listnatých, průměru kmene přes 100 do 300 mm</t>
  </si>
  <si>
    <t>https://podminky.urs.cz/item/CS_URS_2022_01/162201401</t>
  </si>
  <si>
    <t xml:space="preserve">Poznámka k souboru cen:
Poznámka k souboru cen: Poznámka k souboru cen: Poznámka k souboru cen: Poznámka k souboru cen: Poznámka k souboru cen: Poznámka k souboru cen: 1. Průměr kmene i pařezu se měří v místě řezu. 2. Měrná jednotka kus je 1 strom. </t>
  </si>
  <si>
    <t>9</t>
  </si>
  <si>
    <t>162201411</t>
  </si>
  <si>
    <t>Vodorovné přemístění kmenů stromů listnatých do 1 km D kmene přes 100 do 300 mm</t>
  </si>
  <si>
    <t>18</t>
  </si>
  <si>
    <t>Vodorovné přemístění větví, kmenů nebo pařezů s naložením, složením a dopravou do 1000 m kmenů stromů listnatých, průměru přes 100 do 300 mm</t>
  </si>
  <si>
    <t>https://podminky.urs.cz/item/CS_URS_2022_01/162201411</t>
  </si>
  <si>
    <t>162201421</t>
  </si>
  <si>
    <t>Vodorovné přemístění pařezů do 1 km D přes 100 do 300 mm</t>
  </si>
  <si>
    <t>20</t>
  </si>
  <si>
    <t>Vodorovné přemístění větví, kmenů nebo pařezů s naložením, složením a dopravou do 1000 m pařezů kmenů, průměru přes 100 do 300 mm</t>
  </si>
  <si>
    <t>https://podminky.urs.cz/item/CS_URS_2022_01/162201421</t>
  </si>
  <si>
    <t>11</t>
  </si>
  <si>
    <t>162301971</t>
  </si>
  <si>
    <t>Příplatek k vodorovnému přemístění pařezů D přes 100 do 300 mm ZKD 1 km</t>
  </si>
  <si>
    <t>22</t>
  </si>
  <si>
    <t>Vodorovné přemístění větví, kmenů nebo pařezů s naložením, složením a dopravou Příplatek k cenám za každých dalších i započatých 1000 m přes 1000 m pařezů kmenů, průměru přes 100 do 300 mm</t>
  </si>
  <si>
    <t>https://podminky.urs.cz/item/CS_URS_2022_01/162301971</t>
  </si>
  <si>
    <t>162351103</t>
  </si>
  <si>
    <t>Vodorovné přemístění přes 50 do 500 m výkopku/sypaniny z horniny třídy těžitelnosti I skupiny 1 až 3</t>
  </si>
  <si>
    <t>24</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</si>
  <si>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</si>
  <si>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https://podminky.urs.cz/item/CS_URS_2022_01/162351103</t>
  </si>
  <si>
    <t xml:space="preserve">Poznámka k souboru cen:
Poznámka k souboru cen: Poznámka k souboru cen: Poznámka k souboru cen: Poznámka k souboru cen: Poznámka k souboru cen: 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</si>
  <si>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13</t>
  </si>
  <si>
    <t>162651112</t>
  </si>
  <si>
    <t>Vodorovné přemístění přes 4 000 do 5000 m výkopku/sypaniny z horniny třídy těžitelnosti I skupiny 1 až 3</t>
  </si>
  <si>
    <t>26</t>
  </si>
  <si>
    <t>Vodorovné přemístění výkopku nebo sypaniny po suchu na obvyklém dopravním prostředku, bez naložení výkopku, avšak se složením bez rozhrnutí z horniny třídy těžitelnosti I skupiny 1 až 3 na vzdálenost přes 4 000 do 5 000 m</t>
  </si>
  <si>
    <t>https://podminky.urs.cz/item/CS_URS_2022_01/162651112</t>
  </si>
  <si>
    <t>171251101</t>
  </si>
  <si>
    <t>Uložení sypaniny do násypů nezhutněných strojně</t>
  </si>
  <si>
    <t>28</t>
  </si>
  <si>
    <t>Uložení sypanin do násypů strojně s rozprostřením sypaniny ve vrstvách a s hrubým urovnáním nezhutněných jakékoliv třídy těžitelnosti</t>
  </si>
  <si>
    <t>https://podminky.urs.cz/item/CS_URS_2022_01/171251101</t>
  </si>
  <si>
    <t xml:space="preserve">Poznámka k souboru cen:
Poznámka k souboru cen: Poznámka k souboru cen: Poznámka k souboru cen: Poznámka k souboru cen: Poznámka k souboru cen: 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</si>
  <si>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181411122</t>
  </si>
  <si>
    <t>Založení lučního trávníku výsevem pl do 1000 m2 ve svahu přes 1:5 do 1:2</t>
  </si>
  <si>
    <t>30</t>
  </si>
  <si>
    <t>Založení trávníku na půdě předem připravené plochy do 1000 m2 výsevem včetně utažení lučního na svahu přes 1:5 do 1:2</t>
  </si>
  <si>
    <t>https://podminky.urs.cz/item/CS_URS_2022_01/181411122</t>
  </si>
  <si>
    <t xml:space="preserve">Poznámka k souboru cen:
Poznámka k souboru cen: Poznámka k souboru cen: Poznámka k souboru cen: Poznámka k souboru cen: Poznámka k souboru cen: 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</si>
  <si>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</si>
  <si>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00572470</t>
  </si>
  <si>
    <t>osivo směs travní univerzál</t>
  </si>
  <si>
    <t>kg</t>
  </si>
  <si>
    <t>32</t>
  </si>
  <si>
    <t>17</t>
  </si>
  <si>
    <t>181951111</t>
  </si>
  <si>
    <t>Úprava pláně v hornině třídy těžitelnosti I skupiny 1 až 3 bez zhutnění strojně</t>
  </si>
  <si>
    <t>34</t>
  </si>
  <si>
    <t>Úprava pláně vyrovnáním výškových rozdílů strojně v hornině třídy těžitelnosti I, skupiny 1 až 3 bez zhutnění</t>
  </si>
  <si>
    <t>https://podminky.urs.cz/item/CS_URS_2022_01/181951111</t>
  </si>
  <si>
    <t xml:space="preserve">Poznámka k souboru cen:
Poznámka k souboru cen: Poznámka k souboru cen: Poznámka k souboru cen: Poznámka k souboru cen: Poznámka k souboru cen: 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</si>
  <si>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182151111</t>
  </si>
  <si>
    <t>Svahování v zářezech v hornině třídy těžitelnosti I skupiny 1 až 3 strojně</t>
  </si>
  <si>
    <t>36</t>
  </si>
  <si>
    <t>Svahování trvalých svahů do projektovaných profilů strojně s potřebným přemístěním výkopku při svahování v zářezech v hornině třídy těžitelnosti I, skupiny 1 až 3</t>
  </si>
  <si>
    <t>https://podminky.urs.cz/item/CS_URS_2022_01/182151111</t>
  </si>
  <si>
    <t xml:space="preserve">Poznámka k souboru cen:
Poznámka k souboru cen: Poznámka k souboru cen: Poznámka k souboru cen: Poznámka k souboru cen: Poznámka k souboru cen: 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</si>
  <si>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19</t>
  </si>
  <si>
    <t>182351133</t>
  </si>
  <si>
    <t>Rozprostření ornice pl přes 500 m2 ve svahu nad 1:5 tl vrstvy do 200 mm strojně</t>
  </si>
  <si>
    <t>38</t>
  </si>
  <si>
    <t>Rozprostření a urovnání ornice ve svahu sklonu přes 1:5 strojně při souvislé ploše přes 500 m2, tl. vrstvy do 200 mm</t>
  </si>
  <si>
    <t>https://podminky.urs.cz/item/CS_URS_2022_01/182351133</t>
  </si>
  <si>
    <t xml:space="preserve">Poznámka k souboru cen:
Poznámka k souboru cen: Poznámka k souboru cen: Poznámka k souboru cen: Poznámka k souboru cen: Poznámka k souboru cen: 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</si>
  <si>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998</t>
  </si>
  <si>
    <t>Přesun hmot</t>
  </si>
  <si>
    <t>998331011</t>
  </si>
  <si>
    <t>Přesun hmot pro nádrže</t>
  </si>
  <si>
    <t>t</t>
  </si>
  <si>
    <t>40</t>
  </si>
  <si>
    <t>Přesun hmot pro nádrže  dopravní vzdálenost do 500 m</t>
  </si>
  <si>
    <t>https://podminky.urs.cz/item/CS_URS_2022_01/998331011</t>
  </si>
  <si>
    <t xml:space="preserve">Poznámka k souboru cen:
Poznámka k souboru cen: Poznámka k souboru cen: Poznámka k souboru cen: Poznámka k souboru cen: Poznámka k souboru cen: Poznámka k souboru cen: 1. Ceny jsou určeny pro jakoukoliv konstrukčně-materiálovou charakteristiku. </t>
  </si>
  <si>
    <t xml:space="preserve">    2 - Zakládání</t>
  </si>
  <si>
    <t xml:space="preserve">    4 - Vodorovné konstrukce</t>
  </si>
  <si>
    <t>122251406</t>
  </si>
  <si>
    <t>Vykopávky v zemníku na suchu v hornině třídy těžitelnosti I skupiny 3 objem do 5000 m3 strojně</t>
  </si>
  <si>
    <t>Vykopávky v zemnících na suchu strojně zapažených i nezapažených v hornině třídy těžitelnosti I skupiny 3 přes 1 000 do 5 000 m3</t>
  </si>
  <si>
    <t>https://podminky.urs.cz/item/CS_URS_2022_01/122251406</t>
  </si>
  <si>
    <t xml:space="preserve">Poznámka k souboru cen:
Poznámka k souboru cen: Poznámka k souboru cen: Poznámka k souboru cen: 1. V cenách jsou započteny i náklady na přehození výkopku na vzdálenost do 3 m nebo naložení na dopravní prostředek. </t>
  </si>
  <si>
    <t xml:space="preserve">Poznámka k souboru cen:
Poznámka k souboru cen: Poznámka k souboru cen: 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</si>
  <si>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171103201</t>
  </si>
  <si>
    <t>Uložení sypanin z horniny třídy těžitelnosti I a II skupiny 1 až 4 do hrází nádrží se zhutněním 100 % PS C s příměsí jílu do 20 %</t>
  </si>
  <si>
    <t>Uložení netříděných sypanin do zemních hrází z hornin třídy těžitelnosti I a II, skupiny 1 až 4 pro jakoukoliv šířku koruny přehradních a jiných vodních nádrží se zhutněním do 100 % PS - koef. C s příměsí jílové hlíny do 20 % objemu</t>
  </si>
  <si>
    <t>https://podminky.urs.cz/item/CS_URS_2022_01/171103201</t>
  </si>
  <si>
    <t xml:space="preserve">Poznámka k souboru cen:
Poznámka k souboru cen: Poznámka k souboru cen: Poznámka k souboru cen: Poznámka k souboru cen: Poznámka k souboru cen: Poznámka k souboru cen: 1. Ceny nelze použít pro rozšíření návodního nebo vzdušného líce zemních hrází, jehož šířka je menší než 3 m; toto rozšíření se ocení cenou 172 15-3102 Zřízení těsnícího jádra nebo šířky těsnící vrstvy přes 1 do 3 m. </t>
  </si>
  <si>
    <t>171152501</t>
  </si>
  <si>
    <t>Zhutnění podloží z hornin soudržných nebo nesoudržných pod násypy</t>
  </si>
  <si>
    <t>Zhutnění podloží pod násypy z rostlé horniny třídy těžitelnosti I a II, skupiny 1 až 4 z hornin soudružných a nesoudržných</t>
  </si>
  <si>
    <t>https://podminky.urs.cz/item/CS_URS_2022_01/171152501</t>
  </si>
  <si>
    <t xml:space="preserve">Poznámka k souboru cen:
Poznámka k souboru cen: Poznámka k souboru cen: Poznámka k souboru cen: Poznámka k souboru cen: Poznámka k souboru cen: 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</si>
  <si>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181252305</t>
  </si>
  <si>
    <t>Úprava pláně pro silnice a dálnice na násypech se zhutněním</t>
  </si>
  <si>
    <t>Úprava pláně na stavbách silnic a dálnic strojně na násypech se zhutněním</t>
  </si>
  <si>
    <t>https://podminky.urs.cz/item/CS_URS_2022_01/181252305</t>
  </si>
  <si>
    <t xml:space="preserve">Poznámka k souboru cen:
Poznámka k souboru cen: Poznámka k souboru cen: Poznámka k souboru cen: Poznámka k souboru cen: Poznámka k souboru cen: 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</si>
  <si>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182251101</t>
  </si>
  <si>
    <t>Svahování násypů strojně</t>
  </si>
  <si>
    <t>Svahování trvalých svahů do projektovaných profilů strojně s potřebným přemístěním výkopku při svahování násypů v jakékoliv hornině</t>
  </si>
  <si>
    <t>https://podminky.urs.cz/item/CS_URS_2022_01/182251101</t>
  </si>
  <si>
    <t>Zakládání</t>
  </si>
  <si>
    <t>211521111</t>
  </si>
  <si>
    <t>Výplň odvodňovacích žeber nebo trativodů kamenivem hrubým drceným frakce 63 až 125 mm</t>
  </si>
  <si>
    <t>Výplň kamenivem do rýh odvodňovacích žeber nebo trativodů  bez zhutnění, s úpravou povrchu výplně kamenivem hrubým drceným frakce 63 až 125 mm</t>
  </si>
  <si>
    <t>https://podminky.urs.cz/item/CS_URS_2022_01/211521111</t>
  </si>
  <si>
    <t xml:space="preserve">Poznámka k souboru cen:
Poznámka k souboru cen: Poznámka k souboru cen: Poznámka k souboru cen: Poznámka k souboru cen: Poznámka k souboru cen: 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</si>
  <si>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211571111</t>
  </si>
  <si>
    <t>Výplň odvodňovacích žeber nebo trativodů štěrkopískem tříděným</t>
  </si>
  <si>
    <t>Výplň kamenivem do rýh odvodňovacích žeber nebo trativodů  bez zhutnění, s úpravou povrchu výplně štěrkopískem tříděným</t>
  </si>
  <si>
    <t>https://podminky.urs.cz/item/CS_URS_2022_01/211571111</t>
  </si>
  <si>
    <t>212752401</t>
  </si>
  <si>
    <t>Trativod z drenážních trubek korugovaných PE-HD SN 8 perforace 360° včetně lože otevřený výkop DN 100 pro liniové stavby</t>
  </si>
  <si>
    <t>m</t>
  </si>
  <si>
    <t>Trativody z drenážních trubek pro liniové stavby a komunikace se zřízením štěrkového lože pod trubky a s jejich obsypem v otevřeném výkopu trubka korugovaná sendvičová PE-HD SN 8 celoperforovaná 360° DN 100</t>
  </si>
  <si>
    <t>https://podminky.urs.cz/item/CS_URS_2022_01/212752401</t>
  </si>
  <si>
    <t xml:space="preserve">Poznámka k souboru cen:
Poznámka k souboru cen: Poznámka k souboru cen: Poznámka k souboru cen: Poznámka k souboru cen: Poznámka k souboru cen: 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</si>
  <si>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Vodorovné konstrukce</t>
  </si>
  <si>
    <t>457571111</t>
  </si>
  <si>
    <t>Filtrační vrstvy ze štěrkopísku bez zhutnění frakce od 0 až 8 do 0 až 32 mm</t>
  </si>
  <si>
    <t>Filtrační vrstvy jakékoliv tloušťky a sklonu  ze štěrkopísků bez zhutnění, frakce od 0-8 do 0-32 mm</t>
  </si>
  <si>
    <t>https://podminky.urs.cz/item/CS_URS_2022_01/457571111</t>
  </si>
  <si>
    <t xml:space="preserve">Poznámka k souboru cen:
Poznámka k souboru cen: Poznámka k souboru cen: Poznámka k souboru cen: Poznámka k souboru cen: Poznámka k souboru cen: 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</si>
  <si>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457971121</t>
  </si>
  <si>
    <t>Zřízení vrstvy z geotextilie o sklonu přes 10° do 35° š do 3 m</t>
  </si>
  <si>
    <t>Zřízení vrstvy z geotextilie s přesahem  bez připevnění k podkladu, s potřebným dočasným zatěžováním včetně zakotvení okraje o sklonu přes 10° do 35°, šířky geotextilie do 3 m</t>
  </si>
  <si>
    <t>https://podminky.urs.cz/item/CS_URS_2022_01/457971121</t>
  </si>
  <si>
    <t xml:space="preserve">Poznámka k souboru cen:
Poznámka k souboru cen: Poznámka k souboru cen: Poznámka k souboru cen: Poznámka k souboru cen: Poznámka k souboru cen: Poznámka k souboru cen: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</si>
  <si>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69311201</t>
  </si>
  <si>
    <t>geotextilie netkaná separační, ochranná, filtrační, drenážní PES(70%)+PP(30%) 400g/m2</t>
  </si>
  <si>
    <t>461211711</t>
  </si>
  <si>
    <t>Patka z lomového kamene pro dlažbu na sucho bez výplně spár</t>
  </si>
  <si>
    <t>42</t>
  </si>
  <si>
    <t>Patka z lomového kamene lomařsky upraveného pro dlažbu  zděná na sucho bez výplně spár</t>
  </si>
  <si>
    <t>https://podminky.urs.cz/item/CS_URS_2022_01/461211711</t>
  </si>
  <si>
    <t xml:space="preserve">Poznámka k souboru cen:
Poznámka k souboru cen: Poznámka k souboru cen: Poznámka k souboru cen: Poznámka k souboru cen: Poznámka k souboru cen: Poznámka k souboru cen: 1. Ceny lze použít i pro patky, které podpírají pohoz, vegetační, popř. jiné opevnění svahu. 2. Ceny neplatí pro zřízení záhozových patek z lomového kamene. Tyto se oceňují cenami souboru cen 462 51-11 Zához z lomového kamene. 3. V cenách jsou započteny i náklady na úpravu povrchu viditelných ploch patky. 4. Objem se stanoví v m3 konstrukce patky. </t>
  </si>
  <si>
    <t>464531112</t>
  </si>
  <si>
    <t>Pohoz z hrubého drceného kamenivo zrno 63 až 125 mm z terénu</t>
  </si>
  <si>
    <t>44</t>
  </si>
  <si>
    <t>Pohoz dna nebo svahů jakékoliv tloušťky  z hrubého drceného kameniva, z terénu, frakce 63 - 125 mm</t>
  </si>
  <si>
    <t>https://podminky.urs.cz/item/CS_URS_2022_01/464531112</t>
  </si>
  <si>
    <t xml:space="preserve">Poznámka k souboru cen:
Poznámka k souboru cen: Poznámka k souboru cen: Poznámka k souboru cen: Poznámka k souboru cen: Poznámka k souboru cen: 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</si>
  <si>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23</t>
  </si>
  <si>
    <t>46</t>
  </si>
  <si>
    <t xml:space="preserve">    3 - Svislé a kompletní konstrukce</t>
  </si>
  <si>
    <t xml:space="preserve">    6 - Úpravy povrchů, podlahy a osazování výplní</t>
  </si>
  <si>
    <t xml:space="preserve">    8 - Trubní vedení</t>
  </si>
  <si>
    <t xml:space="preserve">    9 - Ostatní konstrukce a práce, bourání</t>
  </si>
  <si>
    <t>PSV - Práce a dodávky PSV</t>
  </si>
  <si>
    <t xml:space="preserve">    767 - Konstrukce zámečnické</t>
  </si>
  <si>
    <t>124253100</t>
  </si>
  <si>
    <t>Vykopávky pro koryta vodotečí v hornině třídy těžitelnosti I skupiny 3 objem do 100 m3 strojně</t>
  </si>
  <si>
    <t>Vykopávky pro koryta vodotečí strojně v hornině třídy těžitelnosti I skupiny 3 do 100 m3</t>
  </si>
  <si>
    <t>https://podminky.urs.cz/item/CS_URS_2022_01/124253100</t>
  </si>
  <si>
    <t xml:space="preserve">Poznámka k souboru cen:
Poznámka k souboru cen: Poznámka k souboru cen: Poznámka k souboru cen: Poznámka k souboru cen: Poznámka k souboru cen: 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</si>
  <si>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174104111</t>
  </si>
  <si>
    <t>Zásyp sypaninou za portály tunelů zhutněný</t>
  </si>
  <si>
    <t>Zásyp sypaninou z jakékoliv horniny za portály tunelů  s uložením sypaniny ve vrstvách se zhutněním</t>
  </si>
  <si>
    <t>https://podminky.urs.cz/item/CS_URS_2022_01/174104111</t>
  </si>
  <si>
    <t>181351003</t>
  </si>
  <si>
    <t>Rozprostření ornice tl vrstvy do 200 mm pl do 100 m2 v rovině nebo ve svahu do 1:5 strojně</t>
  </si>
  <si>
    <t>Rozprostření a urovnání ornice v rovině nebo ve svahu sklonu do 1:5 strojně při souvislé ploše do 100 m2, tl. vrstvy do 200 mm</t>
  </si>
  <si>
    <t>https://podminky.urs.cz/item/CS_URS_2022_01/181351003</t>
  </si>
  <si>
    <t>181411121</t>
  </si>
  <si>
    <t>Založení lučního trávníku výsevem pl do 1000 m2 v rovině a ve svahu do 1:5</t>
  </si>
  <si>
    <t>Založení trávníku na půdě předem připravené plochy do 1000 m2 výsevem včetně utažení lučního v rovině nebo na svahu do 1:5</t>
  </si>
  <si>
    <t>https://podminky.urs.cz/item/CS_URS_2022_01/181411121</t>
  </si>
  <si>
    <t>232321111</t>
  </si>
  <si>
    <t>Zaražení dřevěných pilot svisle D do 120 mm hl do 2 m</t>
  </si>
  <si>
    <t>Zaražení nebo nastražení a zaberanění dřevěných kůlů nebo pilot  svislých průměru do 120 mm, na délku od 0 do 2 m</t>
  </si>
  <si>
    <t>https://podminky.urs.cz/item/CS_URS_2022_01/232321111</t>
  </si>
  <si>
    <t xml:space="preserve">Poznámka k souboru cen:
Poznámka k souboru cen: Poznámka k souboru cen: Poznámka k souboru cen: Poznámka k souboru cen: Poznámka k souboru cen: Poznámka k souboru cen: 1. V cenách jsou započteny i náklady na odstranění zděří, odříznutí konců pilot a na provedení vazbových článků na hlavách pilot. 2. V cenách nejsou započteny náklady na: a) dodání a opotřebení kůlů a pilot. - Dodání dřevěných kůlů a pilot trvale zabudovaných se oceňuje ve specifikaci. - Opotřebení dřevěných kůlů a pilot dočasně zabudovaných se oceňuje ve specifikaci jako násobek plánované ceny materiálu, množství a součinitele 0,5. b) na ztužení a zavětrování pilot; tyto stavební práce se oceňují cenami souboru cen 292 ..-11.. Pomocná konstrukce pro zvláštní zakládání staveb. </t>
  </si>
  <si>
    <t>05217118_R</t>
  </si>
  <si>
    <t>tyče dřevěné dubové D 100mm dl 1m</t>
  </si>
  <si>
    <t>60556101</t>
  </si>
  <si>
    <t>řezivo dubové sušené tl 50mm</t>
  </si>
  <si>
    <t>Svislé a kompletní konstrukce</t>
  </si>
  <si>
    <t>321321115</t>
  </si>
  <si>
    <t>Konstrukce vodních staveb ze ŽB mrazuvzdorného tř. C 25/30</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</si>
  <si>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</si>
  <si>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https://podminky.urs.cz/item/CS_URS_2022_01/321321115</t>
  </si>
  <si>
    <t xml:space="preserve">Poznámka k souboru cen:
Poznámka k souboru cen: Poznámka k souboru cen: Poznámka k souboru cen: Poznámka k souboru cen: Poznámka k souboru cen: 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</si>
  <si>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321351010</t>
  </si>
  <si>
    <t>Bednění konstrukcí vodních staveb rovinné - zřízení</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</si>
  <si>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</si>
  <si>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https://podminky.urs.cz/item/CS_URS_2022_01/321351010</t>
  </si>
  <si>
    <t xml:space="preserve">Poznámka k souboru cen:
Poznámka k souboru cen: Poznámka k souboru cen: Poznámka k souboru cen: Poznámka k souboru cen: Poznámka k souboru cen: 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</si>
  <si>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321352010</t>
  </si>
  <si>
    <t>Bednění konstrukcí vodních staveb rovinné - odstranění</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</si>
  <si>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</si>
  <si>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https://podminky.urs.cz/item/CS_URS_2022_01/321352010</t>
  </si>
  <si>
    <t>321366111_R</t>
  </si>
  <si>
    <t>Výztuž železobetonových konstrukcí vodních staveb z oceli 10 505 D do 12 mm a svařovaných sítí</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</si>
  <si>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a svařovaných sítí, z oceli 10 505 (R) nebo BSt 500</t>
  </si>
  <si>
    <t xml:space="preserve">Poznámka k souboru cen:
Poznámka k souboru cen: Poznámka k souboru cen: Poznámka k souboru cen: Poznámka k souboru cen: Poznámka k souboru cen: 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</si>
  <si>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451315114</t>
  </si>
  <si>
    <t>Podkladní nebo výplňová vrstva z betonu C 12/15 tl do 100 mm</t>
  </si>
  <si>
    <t>Podkladní a výplňové vrstvy z betonu prostého  tloušťky do 100 mm, z betonu C 12/15</t>
  </si>
  <si>
    <t>https://podminky.urs.cz/item/CS_URS_2022_01/451315114</t>
  </si>
  <si>
    <t xml:space="preserve">Poznámka k souboru cen:
Poznámka k souboru cen: Poznámka k souboru cen: Poznámka k souboru cen: Poznámka k souboru cen: Poznámka k souboru cen: 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</si>
  <si>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463212111</t>
  </si>
  <si>
    <t>Rovnanina z lomového kamene upraveného s vyklínováním spár úlomky kamene</t>
  </si>
  <si>
    <t>Rovnanina z lomového kamene upraveného, tříděného  jakékoliv tloušťky rovnaniny s vyklínováním spár a dutin úlomky kamene</t>
  </si>
  <si>
    <t>https://podminky.urs.cz/item/CS_URS_2022_01/463212111</t>
  </si>
  <si>
    <t xml:space="preserve">Poznámka k souboru cen:
Poznámka k souboru cen: Poznámka k souboru cen: Poznámka k souboru cen: Poznámka k souboru cen: Poznámka k souboru cen: 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</si>
  <si>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463212191</t>
  </si>
  <si>
    <t>Příplatek za vypracováni líce rovnaniny</t>
  </si>
  <si>
    <t>Rovnanina z lomového kamene upraveného, tříděného  Příplatek k cenám za vypracování líce</t>
  </si>
  <si>
    <t>https://podminky.urs.cz/item/CS_URS_2022_01/463212191</t>
  </si>
  <si>
    <t>Úpravy povrchů, podlahy a osazování výplní</t>
  </si>
  <si>
    <t>637111111</t>
  </si>
  <si>
    <t>Okapový chodník ze štěrkopísku tl 100 mm s udusáním</t>
  </si>
  <si>
    <t>Okapový chodník z kameniva  s udusáním a urovnáním povrchu ze štěrkopísku tl. 100 mm</t>
  </si>
  <si>
    <t>https://podminky.urs.cz/item/CS_URS_2022_01/637111111</t>
  </si>
  <si>
    <t>Trubní vedení</t>
  </si>
  <si>
    <t>28614129</t>
  </si>
  <si>
    <t>trubka kanalizační žebrovaná PP DN 300x3000mm</t>
  </si>
  <si>
    <t>871370430</t>
  </si>
  <si>
    <t>Montáž kanalizačního potrubí korugovaného SN 16 z polypropylenu DN 300</t>
  </si>
  <si>
    <t>Montáž kanalizačního potrubí z plastů z polypropylenu PP korugovaného nebo žebrovaného SN 16 DN 300</t>
  </si>
  <si>
    <t>https://podminky.urs.cz/item/CS_URS_2022_01/871370430</t>
  </si>
  <si>
    <t xml:space="preserve">Poznámka k souboru cen:
Poznámka k souboru cen: Poznámka k souboru cen: Poznámka k souboru cen: Poznámka k souboru cen: Poznámka k souboru cen: 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</si>
  <si>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899623171</t>
  </si>
  <si>
    <t>Obetonování potrubí nebo zdiva stok betonem prostým tř. C 25/30 v otevřeném výkopu</t>
  </si>
  <si>
    <t>Obetonování potrubí nebo zdiva stok betonem prostým v otevřeném výkopu, betonem tř. C 25/30</t>
  </si>
  <si>
    <t>https://podminky.urs.cz/item/CS_URS_2022_01/899623171</t>
  </si>
  <si>
    <t xml:space="preserve">Poznámka k souboru cen:
Poznámka k souboru cen: Poznámka k souboru cen: Poznámka k souboru cen: Poznámka k souboru cen: Poznámka k souboru cen: Poznámka k souboru cen: 1. Obetonování zdiva stok ve štole se oceňuje cenami souboru cen 359 31-02 Výplň za rubem cihelného zdiva stok části A 03 tohoto katalogu. </t>
  </si>
  <si>
    <t>R_01</t>
  </si>
  <si>
    <t>Prefabrikovaný požerák vč. montáže a souvisejících prací a materiálů, vč. dopravy</t>
  </si>
  <si>
    <t>48</t>
  </si>
  <si>
    <t>25</t>
  </si>
  <si>
    <t>R_03</t>
  </si>
  <si>
    <t>Převedení vody pomocí potrubí, včetně zřízení hrázky (hrázek), přeložení a demontáže převodu vody, úklidu hrázek, včetně všech souvisejících činností.</t>
  </si>
  <si>
    <t>soubor</t>
  </si>
  <si>
    <t>50</t>
  </si>
  <si>
    <t>Ostatní konstrukce a práce, bourání</t>
  </si>
  <si>
    <t>934956124</t>
  </si>
  <si>
    <t>Hradítka z dubového dřeva tl 50 mm</t>
  </si>
  <si>
    <t>52</t>
  </si>
  <si>
    <t>Přepadová a ochranná zařízení nádrží  dřevěná hradítka (dluže požeráku) š.150 mm, bez nátěru, s potřebným kováním z dubového dřeva, tl. 50 mm</t>
  </si>
  <si>
    <t>https://podminky.urs.cz/item/CS_URS_2022_01/934956124</t>
  </si>
  <si>
    <t xml:space="preserve">Poznámka k souboru cen:
Poznámka k souboru cen: Poznámka k souboru cen: Poznámka k souboru cen: Poznámka k souboru cen: Poznámka k souboru cen: 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</si>
  <si>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27</t>
  </si>
  <si>
    <t>936501111</t>
  </si>
  <si>
    <t>Limnigrafická lať</t>
  </si>
  <si>
    <t>54</t>
  </si>
  <si>
    <t>Limnigrafická lať  osazená v jakémkoliv sklonu</t>
  </si>
  <si>
    <t>https://podminky.urs.cz/item/CS_URS_2022_01/936501111</t>
  </si>
  <si>
    <t xml:space="preserve">Poznámka k souboru cen:
Poznámka k souboru cen: Poznámka k souboru cen: Poznámka k souboru cen: Poznámka k souboru cen: Poznámka k souboru cen: Poznámka k souboru cen: 1. V ceně jsou započteny i náklady na provedení úpravy podkladů na nosné konstrukci. 2. Množství jednotek se stanoví v m celkové délky limnigrafické latě. </t>
  </si>
  <si>
    <t>56</t>
  </si>
  <si>
    <t>PSV</t>
  </si>
  <si>
    <t>Práce a dodávky PSV</t>
  </si>
  <si>
    <t>767</t>
  </si>
  <si>
    <t>Konstrukce zámečnické</t>
  </si>
  <si>
    <t>29</t>
  </si>
  <si>
    <t>R_02</t>
  </si>
  <si>
    <t>Lávka na požerák vč. ukotvení, montáže, nátěrů  a všech souvisejících prací a materiálů, vč. dopravy</t>
  </si>
  <si>
    <t>58</t>
  </si>
  <si>
    <t>998767101</t>
  </si>
  <si>
    <t>Přesun hmot tonážní pro zámečnické konstrukce v objektech v do 6 m</t>
  </si>
  <si>
    <t>60</t>
  </si>
  <si>
    <t>Přesun hmot pro zámečnické konstrukce  stanovený z hmotnosti přesunovaného materiálu vodorovná dopravní vzdálenost do 50 m v objektech výšky do 6 m</t>
  </si>
  <si>
    <t>https://podminky.urs.cz/item/CS_URS_2022_01/998767101</t>
  </si>
  <si>
    <t xml:space="preserve">Poznámka k souboru cen:
Poznámka k souboru cen: Poznámka k souboru cen: Poznámka k souboru cen: Poznámka k souboru cen: 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</si>
  <si>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121151113</t>
  </si>
  <si>
    <t>Sejmutí ornice plochy do 500 m2 tl vrstvy do 200 mm strojně</t>
  </si>
  <si>
    <t>Sejmutí ornice strojně při souvislé ploše přes 100 do 500 m2, tl. vrstvy do 200 mm</t>
  </si>
  <si>
    <t>https://podminky.urs.cz/item/CS_URS_2022_01/121151113</t>
  </si>
  <si>
    <t>124253101</t>
  </si>
  <si>
    <t>Vykopávky pro koryta vodotečí v hornině třídy těžitelnosti I skupiny 3 objem do 1000 m3 strojně</t>
  </si>
  <si>
    <t>Vykopávky pro koryta vodotečí strojně v hornině třídy těžitelnosti I skupiny 3 přes 100 do 1 000 m3</t>
  </si>
  <si>
    <t>https://podminky.urs.cz/item/CS_URS_2022_01/124253101</t>
  </si>
  <si>
    <t>132251803</t>
  </si>
  <si>
    <t>Hloubení rýh š do 2000 mm v hornině třídy těžitelnosti I skupiny 3 objem do 100 m3 pro LTM</t>
  </si>
  <si>
    <t>Hloubení rýh šířky přes 800 do 2 000 mm pro lesnicko-technické meliorace strojně zapažených i nezapažených, s urovnáním dna do předepsaného profilu a spádu v hornině třídy těžitelnosti I skupiny 3 přes 50 do 100 m3</t>
  </si>
  <si>
    <t>https://podminky.urs.cz/item/CS_URS_2022_01/132251803</t>
  </si>
  <si>
    <t xml:space="preserve">Poznámka k souboru cen:
Poznámka k souboru cen: Poznámka k souboru cen: Poznámka k souboru cen: Poznámka k souboru cen: Poznámka k souboru cen: 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</si>
  <si>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451315137</t>
  </si>
  <si>
    <t>Podkladní nebo výplňová vrstva z betonu C 25/30 tl do 200 mm</t>
  </si>
  <si>
    <t>Podkladní a výplňové vrstvy z betonu prostého  tloušťky do 200 mm, z betonu C 25/30</t>
  </si>
  <si>
    <t>https://podminky.urs.cz/item/CS_URS_2022_01/451315137</t>
  </si>
  <si>
    <t>451317112</t>
  </si>
  <si>
    <t>Podklad pod dlažbu z betonu prostého pro prostředí s mrazovými cykly C 25/30 tl přes 100 do 150 mm</t>
  </si>
  <si>
    <t>Podklad pod dlažbu z betonu prostého  pro prostředí s mrazovými cykly tř. C 25/30 tl. přes 100 do 150 mm</t>
  </si>
  <si>
    <t>https://podminky.urs.cz/item/CS_URS_2022_01/451317112</t>
  </si>
  <si>
    <t xml:space="preserve">Poznámka k souboru cen:
Poznámka k souboru cen: Poznámka k souboru cen: Poznámka k souboru cen: Poznámka k souboru cen: Poznámka k souboru cen: 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</si>
  <si>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457531111</t>
  </si>
  <si>
    <t>Filtrační vrstvy z hrubého drceného kameniva bez zhutnění frakce od 4 až 8 do 22 až 32 mm</t>
  </si>
  <si>
    <t>Filtrační vrstvy jakékoliv tloušťky a sklonu  z hrubého drceného kameniva bez zhutnění, frakce od 4-8 do 22-32 mm</t>
  </si>
  <si>
    <t>https://podminky.urs.cz/item/CS_URS_2022_01/457531111</t>
  </si>
  <si>
    <t>462512370</t>
  </si>
  <si>
    <t>Zához z lomového kamene s proštěrkováním z terénu hmotnost přes 200 do 500 kg</t>
  </si>
  <si>
    <t>Zához z lomového kamene neupraveného záhozového  s proštěrkováním z terénu, hmotnosti jednotlivých kamenů přes 200 do 500 kg</t>
  </si>
  <si>
    <t>https://podminky.urs.cz/item/CS_URS_2022_01/462512370</t>
  </si>
  <si>
    <t xml:space="preserve">Poznámka k souboru cen:
Poznámka k souboru cen: Poznámka k souboru cen: Poznámka k souboru cen: Poznámka k souboru cen: Poznámka k souboru cen: 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</si>
  <si>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462519003</t>
  </si>
  <si>
    <t>Příplatek za urovnání ploch záhozu z lomového kamene hmotnost přes 200 do 500 kg</t>
  </si>
  <si>
    <t>Zához z lomového kamene neupraveného záhozového  Příplatek k cenám za urovnání viditelných ploch záhozu z kamene, hmotnosti jednotlivých kamenů přes 200 do 500 kg</t>
  </si>
  <si>
    <t>https://podminky.urs.cz/item/CS_URS_2022_01/462519003</t>
  </si>
  <si>
    <t>465513327</t>
  </si>
  <si>
    <t>Dlažba z lomového kamene na cementovou maltu s vyspárováním tl 300 mm pro hráze</t>
  </si>
  <si>
    <t>Dlažba z lomového kamene lomařsky upraveného  na cementovou maltu, s vyspárováním cementovou maltou, tl. kamene 300 mm</t>
  </si>
  <si>
    <t>https://podminky.urs.cz/item/CS_URS_2022_01/465513327</t>
  </si>
  <si>
    <t xml:space="preserve">Poznámka k souboru cen:
Poznámka k souboru cen: Poznámka k souboru cen: Poznámka k souboru cen: Poznámka k souboru cen: Poznámka k souboru cen: 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</si>
  <si>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SO 105 - Náhradní výsadba</t>
  </si>
  <si>
    <t xml:space="preserve">    18 - Zemní práce - povrchové úpravy terénu</t>
  </si>
  <si>
    <t>Zemní práce - povrchové úpravy terénu</t>
  </si>
  <si>
    <t>183101115</t>
  </si>
  <si>
    <t>Hloubení jamek bez výměny půdy zeminy tř 1 až 4 obj přes 0,125 do 0,4 m3 v rovině a svahu do 1:5</t>
  </si>
  <si>
    <t>Hloubení jamek pro vysazování rostlin v zemině tř.1 až 4 bez výměny půdy  v rovině nebo na svahu do 1:5, objemu přes 0,125 do 0,40 m3</t>
  </si>
  <si>
    <t>https://podminky.urs.cz/item/CS_URS_2022_01/183101115</t>
  </si>
  <si>
    <t>184004415</t>
  </si>
  <si>
    <t>Výsadba sazenic stromů v přes 1500 do 3000 mm do jamky D 700 mm hl 700 mm</t>
  </si>
  <si>
    <t>Výsadba sazenic bez vykopání jamek a bez donesení hlíny  stromů (odrostků) v. přes 1500 do 3000 mm, jamky o průměru 700 mm, hl. 700 mm</t>
  </si>
  <si>
    <t>https://podminky.urs.cz/item/CS_URS_2022_01/184004415</t>
  </si>
  <si>
    <t>184812112</t>
  </si>
  <si>
    <t>Ošetřování stromů - kůl D 40 až 60 mm dl do 2 m s upevněním motouzem</t>
  </si>
  <si>
    <t>Ošetřování stromů  kůl k sazenici délky 2 m, průměru od 0,04 m do 0,06 m</t>
  </si>
  <si>
    <t>https://podminky.urs.cz/item/CS_URS_2022_01/184812112</t>
  </si>
  <si>
    <t>184813121</t>
  </si>
  <si>
    <t>Ochrana dřevin před okusem ručně pletivem v rovině a svahu do 1:5</t>
  </si>
  <si>
    <t>Ochrana dřevin před okusem zvěří ručně v rovině nebo ve svahu do 1:5, pletivem, výšky do 2 m</t>
  </si>
  <si>
    <t>https://podminky.urs.cz/item/CS_URS_2022_01/184813121</t>
  </si>
  <si>
    <t>184814113</t>
  </si>
  <si>
    <t>Okopání kolem sazenic v ploše 0,5x0,5 m v zemině tř 3</t>
  </si>
  <si>
    <t>Okopání okolo sazenic  hloubky do 0,10 m, na ploše 0,50 x 0,50 m v zemině tř. 3</t>
  </si>
  <si>
    <t>https://podminky.urs.cz/item/CS_URS_2022_01/184814113</t>
  </si>
  <si>
    <t>185804312</t>
  </si>
  <si>
    <t>Zalití rostlin vodou plocha přes 20 m2</t>
  </si>
  <si>
    <t>Zalití rostlin vodou plochy záhonů jednotlivě přes 20 m2</t>
  </si>
  <si>
    <t>https://podminky.urs.cz/item/CS_URS_2022_01/185804312</t>
  </si>
  <si>
    <t>0265048R2</t>
  </si>
  <si>
    <t>Slivoň švestka (Prunus domestica) min. 150 cm</t>
  </si>
  <si>
    <t>ks</t>
  </si>
  <si>
    <t>R 1001</t>
  </si>
  <si>
    <t>Dub letní (Quercus robur)  min. 150 cm</t>
  </si>
  <si>
    <t>Lípa srdčitá (Tilia cordata)  min. 150 cm</t>
  </si>
  <si>
    <t>VRN - Vedlejší rozpočtové náklady</t>
  </si>
  <si>
    <t xml:space="preserve">    VRN - Vedlejší rozpočtové náklady</t>
  </si>
  <si>
    <t>VRN</t>
  </si>
  <si>
    <t>Vedlejší rozpočtové náklady</t>
  </si>
  <si>
    <t>01110300R</t>
  </si>
  <si>
    <t>Doplňující geologický průzkum včetně potřebných zkoušek vhodnosti zemin</t>
  </si>
  <si>
    <t>soub</t>
  </si>
  <si>
    <t>013254000</t>
  </si>
  <si>
    <t>Dokumentace skutečného provedení stavby</t>
  </si>
  <si>
    <t>…</t>
  </si>
  <si>
    <t>https://podminky.urs.cz/item/CS_URS_2022_01/013254000</t>
  </si>
  <si>
    <t>022003001</t>
  </si>
  <si>
    <t>Zhotovení a umístění informačního panelu A3</t>
  </si>
  <si>
    <t>032002000</t>
  </si>
  <si>
    <t>Vybavení staveniště</t>
  </si>
  <si>
    <t>https://podminky.urs.cz/item/CS_URS_2022_01/032002000</t>
  </si>
  <si>
    <t>0431340R2</t>
  </si>
  <si>
    <t>Ekotoxikologický test výkopové zeminy, Rozbory zemin a výkopového materiálu pro uložení na skládku</t>
  </si>
  <si>
    <t>043002000</t>
  </si>
  <si>
    <t>Zkoušky a ostatní měření</t>
  </si>
  <si>
    <t>https://podminky.urs.cz/item/CS_URS_2022_01/043002000</t>
  </si>
  <si>
    <t>012103000</t>
  </si>
  <si>
    <t>Geodetické práce před výstavbou</t>
  </si>
  <si>
    <t>https://podminky.urs.cz/item/CS_URS_2022_01/012103000</t>
  </si>
  <si>
    <t>012203000</t>
  </si>
  <si>
    <t>Geodetické práce při provádění stavby</t>
  </si>
  <si>
    <t>https://podminky.urs.cz/item/CS_URS_2022_01/012203000</t>
  </si>
  <si>
    <t>012303000</t>
  </si>
  <si>
    <t>Geodetické práce po výstavbě</t>
  </si>
  <si>
    <t>https://podminky.urs.cz/item/CS_URS_2022_01/012303000</t>
  </si>
  <si>
    <t>0431940R1</t>
  </si>
  <si>
    <t>Vytýčení inženýrských sítí</t>
  </si>
  <si>
    <t>Vodní nádrž VNn1 v k.ú. Malovice u Netolic</t>
  </si>
  <si>
    <t>01312774</t>
  </si>
  <si>
    <t>Sweco Hydroprojekt, a.s.</t>
  </si>
  <si>
    <t>26475081</t>
  </si>
  <si>
    <t>Státní pozemkový úřad, Krajský pozemkový úřad pro Jihočeský kraj</t>
  </si>
  <si>
    <t>Malovice u Netolic</t>
  </si>
  <si>
    <t>SO 101.1 - Vodní nádrž VNn1 - zátopa</t>
  </si>
  <si>
    <t>SO101.2-Vodní nádrž VNn1-hráz</t>
  </si>
  <si>
    <t xml:space="preserve">Objekt5 </t>
  </si>
  <si>
    <t>SO101.3-Vodní nádrž VNn1 - výpustný objekt</t>
  </si>
  <si>
    <t>SO101.4-Vodní nádrž VNn1-bezpečnostní přeliv</t>
  </si>
  <si>
    <t>SO 900 - Vedlejší rozpočtové náklady_</t>
  </si>
  <si>
    <t>SO105 - Náhradní výsadba</t>
  </si>
  <si>
    <t>SO101.4 - Vodní nádrž VNn1 - bezpečnostní přeliv</t>
  </si>
  <si>
    <t>SO101.3 - Vodní nádrž VNn1 - výpustný objekt</t>
  </si>
  <si>
    <t>SO101.2 - Vodní nádrž VNn1 - hráz</t>
  </si>
  <si>
    <t>SO 900 - Vedlejší rozpočtové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</si>
</sst>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right style="hair">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2"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3"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3" xfId="0" applyBorder="1" applyAlignment="1">
      <alignment vertical="center"/>
    </xf>
    <xf numFmtId="0" fontId="15"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3"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18" fillId="3" borderId="0" xfId="0" applyFont="1" applyFill="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5" fillId="0" borderId="0" xfId="0" applyFont="1" applyAlignment="1">
      <alignment horizontal="center" vertical="center"/>
    </xf>
    <xf numFmtId="4" fontId="16" fillId="0" borderId="17" xfId="0" applyNumberFormat="1" applyFont="1" applyBorder="1" applyAlignment="1">
      <alignment vertical="center"/>
    </xf>
    <xf numFmtId="4" fontId="16" fillId="0" borderId="0" xfId="0" applyNumberFormat="1" applyFont="1" applyBorder="1" applyAlignment="1">
      <alignment vertical="center"/>
    </xf>
    <xf numFmtId="166" fontId="16" fillId="0" borderId="0" xfId="0" applyNumberFormat="1" applyFont="1" applyBorder="1" applyAlignment="1">
      <alignment vertical="center"/>
    </xf>
    <xf numFmtId="4" fontId="16" fillId="0" borderId="12" xfId="0" applyNumberFormat="1" applyFont="1" applyBorder="1" applyAlignment="1">
      <alignment vertical="center"/>
    </xf>
    <xf numFmtId="0" fontId="5"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7" xfId="0" applyNumberFormat="1" applyFont="1" applyBorder="1" applyAlignment="1">
      <alignment vertical="center"/>
    </xf>
    <xf numFmtId="4" fontId="25" fillId="0" borderId="0" xfId="0" applyNumberFormat="1" applyFont="1" applyBorder="1" applyAlignment="1">
      <alignment vertical="center"/>
    </xf>
    <xf numFmtId="166" fontId="25" fillId="0" borderId="0" xfId="0" applyNumberFormat="1" applyFont="1" applyBorder="1" applyAlignment="1">
      <alignment vertical="center"/>
    </xf>
    <xf numFmtId="4" fontId="25" fillId="0" borderId="12" xfId="0" applyNumberFormat="1" applyFont="1" applyBorder="1" applyAlignment="1">
      <alignment vertical="center"/>
    </xf>
    <xf numFmtId="0" fontId="6" fillId="0" borderId="0" xfId="0" applyFont="1" applyAlignment="1">
      <alignment horizontal="left" vertical="center"/>
    </xf>
    <xf numFmtId="4" fontId="25" fillId="0" borderId="18" xfId="0" applyNumberFormat="1" applyFont="1" applyBorder="1" applyAlignment="1">
      <alignment vertical="center"/>
    </xf>
    <xf numFmtId="4" fontId="25" fillId="0" borderId="19" xfId="0" applyNumberFormat="1" applyFont="1" applyBorder="1" applyAlignment="1">
      <alignment vertical="center"/>
    </xf>
    <xf numFmtId="166" fontId="25" fillId="0" borderId="19" xfId="0" applyNumberFormat="1" applyFont="1" applyBorder="1" applyAlignment="1">
      <alignment vertical="center"/>
    </xf>
    <xf numFmtId="4" fontId="25" fillId="0" borderId="20" xfId="0" applyNumberFormat="1" applyFont="1" applyBorder="1" applyAlignment="1">
      <alignment vertical="center"/>
    </xf>
    <xf numFmtId="0" fontId="0" fillId="0" borderId="0" xfId="0" applyProtection="1">
      <protection/>
    </xf>
    <xf numFmtId="0" fontId="26"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3" fillId="0" borderId="0" xfId="0" applyFont="1" applyAlignment="1">
      <alignment horizontal="left" vertical="center"/>
    </xf>
    <xf numFmtId="0" fontId="17"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8" fillId="3" borderId="0" xfId="0" applyFont="1" applyFill="1" applyAlignment="1">
      <alignment horizontal="left" vertical="center"/>
    </xf>
    <xf numFmtId="0" fontId="18" fillId="3" borderId="0" xfId="0" applyFont="1" applyFill="1" applyAlignment="1">
      <alignment horizontal="right" vertical="center"/>
    </xf>
    <xf numFmtId="0" fontId="27"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0" fillId="0" borderId="3" xfId="0" applyBorder="1" applyAlignment="1">
      <alignment horizontal="center" vertical="center" wrapText="1"/>
    </xf>
    <xf numFmtId="4" fontId="20" fillId="0" borderId="0" xfId="0" applyNumberFormat="1" applyFont="1" applyAlignment="1">
      <alignment/>
    </xf>
    <xf numFmtId="166" fontId="28" fillId="0" borderId="10" xfId="0" applyNumberFormat="1" applyFont="1" applyBorder="1" applyAlignment="1">
      <alignment/>
    </xf>
    <xf numFmtId="166" fontId="28" fillId="0" borderId="11" xfId="0" applyNumberFormat="1" applyFont="1" applyBorder="1" applyAlignment="1">
      <alignment/>
    </xf>
    <xf numFmtId="4" fontId="29"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18" fillId="0" borderId="21" xfId="0" applyFont="1" applyBorder="1" applyAlignment="1" applyProtection="1">
      <alignment horizontal="center" vertical="center"/>
      <protection locked="0"/>
    </xf>
    <xf numFmtId="49" fontId="18" fillId="0" borderId="21" xfId="0" applyNumberFormat="1"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18" fillId="0" borderId="21" xfId="0" applyFont="1" applyBorder="1" applyAlignment="1" applyProtection="1">
      <alignment horizontal="center" vertical="center" wrapText="1"/>
      <protection locked="0"/>
    </xf>
    <xf numFmtId="167" fontId="18" fillId="0" borderId="21" xfId="0" applyNumberFormat="1" applyFont="1" applyBorder="1" applyAlignment="1" applyProtection="1">
      <alignment vertical="center"/>
      <protection locked="0"/>
    </xf>
    <xf numFmtId="4" fontId="18" fillId="0" borderId="21" xfId="0" applyNumberFormat="1" applyFont="1" applyBorder="1" applyAlignment="1" applyProtection="1">
      <alignment vertical="center"/>
      <protection locked="0"/>
    </xf>
    <xf numFmtId="0" fontId="19" fillId="0" borderId="17" xfId="0" applyFont="1" applyBorder="1" applyAlignment="1">
      <alignment horizontal="left" vertical="center"/>
    </xf>
    <xf numFmtId="0" fontId="19" fillId="0" borderId="0" xfId="0" applyFont="1" applyBorder="1" applyAlignment="1">
      <alignment horizontal="center" vertical="center"/>
    </xf>
    <xf numFmtId="166" fontId="19" fillId="0" borderId="0" xfId="0" applyNumberFormat="1" applyFont="1" applyBorder="1" applyAlignment="1">
      <alignment vertical="center"/>
    </xf>
    <xf numFmtId="166" fontId="19" fillId="0" borderId="12" xfId="0" applyNumberFormat="1" applyFont="1" applyBorder="1" applyAlignment="1">
      <alignment vertical="center"/>
    </xf>
    <xf numFmtId="0" fontId="18" fillId="0" borderId="0" xfId="0" applyFont="1" applyAlignment="1">
      <alignment horizontal="left" vertical="center"/>
    </xf>
    <xf numFmtId="4" fontId="0" fillId="0" borderId="0" xfId="0" applyNumberFormat="1" applyFont="1" applyAlignment="1">
      <alignment vertical="center"/>
    </xf>
    <xf numFmtId="0" fontId="30" fillId="0" borderId="0" xfId="0" applyFont="1" applyAlignment="1">
      <alignment horizontal="left" vertical="center"/>
    </xf>
    <xf numFmtId="0" fontId="31" fillId="0" borderId="0" xfId="0" applyFont="1" applyAlignment="1">
      <alignment horizontal="left" vertical="center" wrapText="1"/>
    </xf>
    <xf numFmtId="0" fontId="0" fillId="0" borderId="17" xfId="0" applyFont="1" applyBorder="1" applyAlignment="1">
      <alignment vertical="center"/>
    </xf>
    <xf numFmtId="0" fontId="0" fillId="0" borderId="0" xfId="0" applyBorder="1" applyAlignment="1">
      <alignment vertical="center"/>
    </xf>
    <xf numFmtId="0" fontId="32" fillId="0" borderId="0" xfId="0" applyFont="1" applyAlignment="1">
      <alignment horizontal="left" vertical="center"/>
    </xf>
    <xf numFmtId="0" fontId="33" fillId="0" borderId="0" xfId="20" applyFont="1" applyAlignment="1">
      <alignment vertical="center" wrapText="1"/>
    </xf>
    <xf numFmtId="0" fontId="34" fillId="0" borderId="0" xfId="0" applyFont="1" applyAlignment="1">
      <alignment vertical="center" wrapText="1"/>
    </xf>
    <xf numFmtId="0" fontId="35" fillId="0" borderId="21" xfId="0" applyFont="1" applyBorder="1" applyAlignment="1" applyProtection="1">
      <alignment horizontal="center" vertical="center"/>
      <protection locked="0"/>
    </xf>
    <xf numFmtId="49" fontId="35" fillId="0" borderId="21" xfId="0" applyNumberFormat="1" applyFont="1" applyBorder="1" applyAlignment="1" applyProtection="1">
      <alignment horizontal="left" vertical="center" wrapText="1"/>
      <protection locked="0"/>
    </xf>
    <xf numFmtId="0" fontId="35" fillId="0" borderId="21" xfId="0" applyFont="1" applyBorder="1" applyAlignment="1" applyProtection="1">
      <alignment horizontal="left" vertical="center" wrapText="1"/>
      <protection locked="0"/>
    </xf>
    <xf numFmtId="0" fontId="35" fillId="0" borderId="21" xfId="0" applyFont="1" applyBorder="1" applyAlignment="1" applyProtection="1">
      <alignment horizontal="center" vertical="center" wrapText="1"/>
      <protection locked="0"/>
    </xf>
    <xf numFmtId="167" fontId="35" fillId="0" borderId="21" xfId="0" applyNumberFormat="1" applyFont="1" applyBorder="1" applyAlignment="1" applyProtection="1">
      <alignment vertical="center"/>
      <protection locked="0"/>
    </xf>
    <xf numFmtId="4" fontId="35" fillId="0" borderId="21" xfId="0" applyNumberFormat="1" applyFont="1" applyBorder="1" applyAlignment="1" applyProtection="1">
      <alignment vertical="center"/>
      <protection locked="0"/>
    </xf>
    <xf numFmtId="0" fontId="36" fillId="0" borderId="3" xfId="0" applyFont="1" applyBorder="1" applyAlignment="1">
      <alignment vertical="center"/>
    </xf>
    <xf numFmtId="0" fontId="35" fillId="0" borderId="17" xfId="0" applyFont="1" applyBorder="1" applyAlignment="1">
      <alignment horizontal="left" vertical="center"/>
    </xf>
    <xf numFmtId="0" fontId="35" fillId="0" borderId="0" xfId="0" applyFont="1" applyBorder="1" applyAlignment="1">
      <alignment horizontal="center"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xf numFmtId="0" fontId="3" fillId="0" borderId="0" xfId="0" applyFont="1" applyAlignment="1">
      <alignment horizontal="left" vertical="center"/>
    </xf>
    <xf numFmtId="49" fontId="3" fillId="0" borderId="0" xfId="0" applyNumberFormat="1" applyFont="1" applyAlignment="1">
      <alignment horizontal="left" vertical="center"/>
    </xf>
    <xf numFmtId="0" fontId="11" fillId="4" borderId="0" xfId="0" applyFont="1" applyFill="1" applyAlignment="1">
      <alignment horizontal="center" vertical="center"/>
    </xf>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4" fontId="14" fillId="0" borderId="0" xfId="0" applyNumberFormat="1" applyFont="1" applyAlignment="1">
      <alignment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22" xfId="0" applyFont="1" applyFill="1" applyBorder="1" applyAlignment="1">
      <alignment vertical="center"/>
    </xf>
    <xf numFmtId="0" fontId="5" fillId="2" borderId="7"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3"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4" fontId="20" fillId="0" borderId="0" xfId="0" applyNumberFormat="1" applyFont="1" applyAlignment="1">
      <alignment horizontal="right" vertical="center"/>
    </xf>
    <xf numFmtId="4" fontId="20" fillId="0" borderId="0" xfId="0" applyNumberFormat="1" applyFont="1" applyAlignment="1">
      <alignment vertical="center"/>
    </xf>
    <xf numFmtId="0" fontId="18" fillId="3" borderId="6" xfId="0" applyFont="1" applyFill="1" applyBorder="1" applyAlignment="1">
      <alignment horizontal="center" vertical="center"/>
    </xf>
    <xf numFmtId="0" fontId="18" fillId="3" borderId="7" xfId="0" applyFont="1" applyFill="1" applyBorder="1" applyAlignment="1">
      <alignment horizontal="left" vertical="center"/>
    </xf>
    <xf numFmtId="0" fontId="18" fillId="3" borderId="7" xfId="0" applyFont="1" applyFill="1" applyBorder="1" applyAlignment="1">
      <alignment horizontal="center" vertical="center"/>
    </xf>
    <xf numFmtId="0" fontId="18" fillId="3" borderId="22" xfId="0" applyFont="1" applyFill="1" applyBorder="1" applyAlignment="1">
      <alignment horizontal="left" vertical="center"/>
    </xf>
    <xf numFmtId="0" fontId="18" fillId="3" borderId="7"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6" fillId="0" borderId="16" xfId="0" applyFont="1" applyBorder="1" applyAlignment="1">
      <alignment horizontal="center" vertical="center"/>
    </xf>
    <xf numFmtId="0" fontId="16" fillId="0" borderId="10" xfId="0" applyFont="1" applyBorder="1" applyAlignment="1">
      <alignment horizontal="left" vertical="center"/>
    </xf>
    <xf numFmtId="0" fontId="17" fillId="0" borderId="17" xfId="0" applyFont="1" applyBorder="1" applyAlignment="1">
      <alignment horizontal="left" vertical="center"/>
    </xf>
    <xf numFmtId="0" fontId="1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1151431" TargetMode="External" /><Relationship Id="rId2" Type="http://schemas.openxmlformats.org/officeDocument/2006/relationships/hyperlink" Target="https://podminky.urs.cz/item/CS_URS_2022_01/111209111" TargetMode="External" /><Relationship Id="rId3" Type="http://schemas.openxmlformats.org/officeDocument/2006/relationships/hyperlink" Target="https://podminky.urs.cz/item/CS_URS_2022_01/111251101" TargetMode="External" /><Relationship Id="rId4" Type="http://schemas.openxmlformats.org/officeDocument/2006/relationships/hyperlink" Target="https://podminky.urs.cz/item/CS_URS_2022_01/112101101" TargetMode="External" /><Relationship Id="rId5" Type="http://schemas.openxmlformats.org/officeDocument/2006/relationships/hyperlink" Target="https://podminky.urs.cz/item/CS_URS_2022_01/112201112" TargetMode="External" /><Relationship Id="rId6" Type="http://schemas.openxmlformats.org/officeDocument/2006/relationships/hyperlink" Target="https://podminky.urs.cz/item/CS_URS_2022_01/121151123" TargetMode="External" /><Relationship Id="rId7" Type="http://schemas.openxmlformats.org/officeDocument/2006/relationships/hyperlink" Target="https://podminky.urs.cz/item/CS_URS_2022_01/122251106" TargetMode="External" /><Relationship Id="rId8" Type="http://schemas.openxmlformats.org/officeDocument/2006/relationships/hyperlink" Target="https://podminky.urs.cz/item/CS_URS_2022_01/162201401" TargetMode="External" /><Relationship Id="rId9" Type="http://schemas.openxmlformats.org/officeDocument/2006/relationships/hyperlink" Target="https://podminky.urs.cz/item/CS_URS_2022_01/162201411" TargetMode="External" /><Relationship Id="rId10" Type="http://schemas.openxmlformats.org/officeDocument/2006/relationships/hyperlink" Target="https://podminky.urs.cz/item/CS_URS_2022_01/162201421" TargetMode="External" /><Relationship Id="rId11" Type="http://schemas.openxmlformats.org/officeDocument/2006/relationships/hyperlink" Target="https://podminky.urs.cz/item/CS_URS_2022_01/162301971" TargetMode="External" /><Relationship Id="rId12" Type="http://schemas.openxmlformats.org/officeDocument/2006/relationships/hyperlink" Target="https://podminky.urs.cz/item/CS_URS_2022_01/162351103" TargetMode="External" /><Relationship Id="rId13" Type="http://schemas.openxmlformats.org/officeDocument/2006/relationships/hyperlink" Target="https://podminky.urs.cz/item/CS_URS_2022_01/162651112" TargetMode="External" /><Relationship Id="rId14" Type="http://schemas.openxmlformats.org/officeDocument/2006/relationships/hyperlink" Target="https://podminky.urs.cz/item/CS_URS_2022_01/171251101" TargetMode="External" /><Relationship Id="rId15" Type="http://schemas.openxmlformats.org/officeDocument/2006/relationships/hyperlink" Target="https://podminky.urs.cz/item/CS_URS_2022_01/181411122" TargetMode="External" /><Relationship Id="rId16" Type="http://schemas.openxmlformats.org/officeDocument/2006/relationships/hyperlink" Target="https://podminky.urs.cz/item/CS_URS_2022_01/181951111" TargetMode="External" /><Relationship Id="rId17" Type="http://schemas.openxmlformats.org/officeDocument/2006/relationships/hyperlink" Target="https://podminky.urs.cz/item/CS_URS_2022_01/182151111" TargetMode="External" /><Relationship Id="rId18" Type="http://schemas.openxmlformats.org/officeDocument/2006/relationships/hyperlink" Target="https://podminky.urs.cz/item/CS_URS_2022_01/182351133" TargetMode="External" /><Relationship Id="rId1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111151431" TargetMode="External" /><Relationship Id="rId2" Type="http://schemas.openxmlformats.org/officeDocument/2006/relationships/hyperlink" Target="https://podminky.urs.cz/item/CS_URS_2022_01/121151123" TargetMode="External" /><Relationship Id="rId3" Type="http://schemas.openxmlformats.org/officeDocument/2006/relationships/hyperlink" Target="https://podminky.urs.cz/item/CS_URS_2022_01/122251106" TargetMode="External" /><Relationship Id="rId4" Type="http://schemas.openxmlformats.org/officeDocument/2006/relationships/hyperlink" Target="https://podminky.urs.cz/item/CS_URS_2022_01/122251406" TargetMode="External" /><Relationship Id="rId5" Type="http://schemas.openxmlformats.org/officeDocument/2006/relationships/hyperlink" Target="https://podminky.urs.cz/item/CS_URS_2022_01/162351103" TargetMode="External" /><Relationship Id="rId6" Type="http://schemas.openxmlformats.org/officeDocument/2006/relationships/hyperlink" Target="https://podminky.urs.cz/item/CS_URS_2022_01/162651112" TargetMode="External" /><Relationship Id="rId7" Type="http://schemas.openxmlformats.org/officeDocument/2006/relationships/hyperlink" Target="https://podminky.urs.cz/item/CS_URS_2022_01/171103201" TargetMode="External" /><Relationship Id="rId8" Type="http://schemas.openxmlformats.org/officeDocument/2006/relationships/hyperlink" Target="https://podminky.urs.cz/item/CS_URS_2022_01/171152501" TargetMode="External" /><Relationship Id="rId9" Type="http://schemas.openxmlformats.org/officeDocument/2006/relationships/hyperlink" Target="https://podminky.urs.cz/item/CS_URS_2022_01/171251101" TargetMode="External" /><Relationship Id="rId10" Type="http://schemas.openxmlformats.org/officeDocument/2006/relationships/hyperlink" Target="https://podminky.urs.cz/item/CS_URS_2022_01/181252305" TargetMode="External" /><Relationship Id="rId11" Type="http://schemas.openxmlformats.org/officeDocument/2006/relationships/hyperlink" Target="https://podminky.urs.cz/item/CS_URS_2022_01/181411122" TargetMode="External" /><Relationship Id="rId12" Type="http://schemas.openxmlformats.org/officeDocument/2006/relationships/hyperlink" Target="https://podminky.urs.cz/item/CS_URS_2022_01/182251101" TargetMode="External" /><Relationship Id="rId13" Type="http://schemas.openxmlformats.org/officeDocument/2006/relationships/hyperlink" Target="https://podminky.urs.cz/item/CS_URS_2022_01/182351133" TargetMode="External" /><Relationship Id="rId14" Type="http://schemas.openxmlformats.org/officeDocument/2006/relationships/hyperlink" Target="https://podminky.urs.cz/item/CS_URS_2022_01/211521111" TargetMode="External" /><Relationship Id="rId15" Type="http://schemas.openxmlformats.org/officeDocument/2006/relationships/hyperlink" Target="https://podminky.urs.cz/item/CS_URS_2022_01/211571111" TargetMode="External" /><Relationship Id="rId16" Type="http://schemas.openxmlformats.org/officeDocument/2006/relationships/hyperlink" Target="https://podminky.urs.cz/item/CS_URS_2022_01/212752401" TargetMode="External" /><Relationship Id="rId17" Type="http://schemas.openxmlformats.org/officeDocument/2006/relationships/hyperlink" Target="https://podminky.urs.cz/item/CS_URS_2022_01/457571111" TargetMode="External" /><Relationship Id="rId18" Type="http://schemas.openxmlformats.org/officeDocument/2006/relationships/hyperlink" Target="https://podminky.urs.cz/item/CS_URS_2022_01/457971121" TargetMode="External" /><Relationship Id="rId19" Type="http://schemas.openxmlformats.org/officeDocument/2006/relationships/hyperlink" Target="https://podminky.urs.cz/item/CS_URS_2022_01/461211711" TargetMode="External" /><Relationship Id="rId20" Type="http://schemas.openxmlformats.org/officeDocument/2006/relationships/hyperlink" Target="https://podminky.urs.cz/item/CS_URS_2022_01/464531112" TargetMode="External" /><Relationship Id="rId21" Type="http://schemas.openxmlformats.org/officeDocument/2006/relationships/hyperlink" Target="https://podminky.urs.cz/item/CS_URS_2022_01/998331011" TargetMode="External" /><Relationship Id="rId2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124253100" TargetMode="External" /><Relationship Id="rId2" Type="http://schemas.openxmlformats.org/officeDocument/2006/relationships/hyperlink" Target="https://podminky.urs.cz/item/CS_URS_2022_01/162651112" TargetMode="External" /><Relationship Id="rId3" Type="http://schemas.openxmlformats.org/officeDocument/2006/relationships/hyperlink" Target="https://podminky.urs.cz/item/CS_URS_2022_01/171251101" TargetMode="External" /><Relationship Id="rId4" Type="http://schemas.openxmlformats.org/officeDocument/2006/relationships/hyperlink" Target="https://podminky.urs.cz/item/CS_URS_2022_01/174104111" TargetMode="External" /><Relationship Id="rId5" Type="http://schemas.openxmlformats.org/officeDocument/2006/relationships/hyperlink" Target="https://podminky.urs.cz/item/CS_URS_2022_01/181351003" TargetMode="External" /><Relationship Id="rId6" Type="http://schemas.openxmlformats.org/officeDocument/2006/relationships/hyperlink" Target="https://podminky.urs.cz/item/CS_URS_2022_01/181411121" TargetMode="External" /><Relationship Id="rId7" Type="http://schemas.openxmlformats.org/officeDocument/2006/relationships/hyperlink" Target="https://podminky.urs.cz/item/CS_URS_2022_01/182151111" TargetMode="External" /><Relationship Id="rId8" Type="http://schemas.openxmlformats.org/officeDocument/2006/relationships/hyperlink" Target="https://podminky.urs.cz/item/CS_URS_2022_01/232321111" TargetMode="External" /><Relationship Id="rId9" Type="http://schemas.openxmlformats.org/officeDocument/2006/relationships/hyperlink" Target="https://podminky.urs.cz/item/CS_URS_2022_01/321321115" TargetMode="External" /><Relationship Id="rId10" Type="http://schemas.openxmlformats.org/officeDocument/2006/relationships/hyperlink" Target="https://podminky.urs.cz/item/CS_URS_2022_01/321351010" TargetMode="External" /><Relationship Id="rId11" Type="http://schemas.openxmlformats.org/officeDocument/2006/relationships/hyperlink" Target="https://podminky.urs.cz/item/CS_URS_2022_01/321352010" TargetMode="External" /><Relationship Id="rId12" Type="http://schemas.openxmlformats.org/officeDocument/2006/relationships/hyperlink" Target="https://podminky.urs.cz/item/CS_URS_2022_01/451315114" TargetMode="External" /><Relationship Id="rId13" Type="http://schemas.openxmlformats.org/officeDocument/2006/relationships/hyperlink" Target="https://podminky.urs.cz/item/CS_URS_2022_01/457571111" TargetMode="External" /><Relationship Id="rId14" Type="http://schemas.openxmlformats.org/officeDocument/2006/relationships/hyperlink" Target="https://podminky.urs.cz/item/CS_URS_2022_01/463212111" TargetMode="External" /><Relationship Id="rId15" Type="http://schemas.openxmlformats.org/officeDocument/2006/relationships/hyperlink" Target="https://podminky.urs.cz/item/CS_URS_2022_01/463212191" TargetMode="External" /><Relationship Id="rId16" Type="http://schemas.openxmlformats.org/officeDocument/2006/relationships/hyperlink" Target="https://podminky.urs.cz/item/CS_URS_2022_01/637111111" TargetMode="External" /><Relationship Id="rId17" Type="http://schemas.openxmlformats.org/officeDocument/2006/relationships/hyperlink" Target="https://podminky.urs.cz/item/CS_URS_2022_01/871370430" TargetMode="External" /><Relationship Id="rId18" Type="http://schemas.openxmlformats.org/officeDocument/2006/relationships/hyperlink" Target="https://podminky.urs.cz/item/CS_URS_2022_01/899623171" TargetMode="External" /><Relationship Id="rId19" Type="http://schemas.openxmlformats.org/officeDocument/2006/relationships/hyperlink" Target="https://podminky.urs.cz/item/CS_URS_2022_01/934956124" TargetMode="External" /><Relationship Id="rId20" Type="http://schemas.openxmlformats.org/officeDocument/2006/relationships/hyperlink" Target="https://podminky.urs.cz/item/CS_URS_2022_01/936501111" TargetMode="External" /><Relationship Id="rId21" Type="http://schemas.openxmlformats.org/officeDocument/2006/relationships/hyperlink" Target="https://podminky.urs.cz/item/CS_URS_2022_01/998331011" TargetMode="External" /><Relationship Id="rId22" Type="http://schemas.openxmlformats.org/officeDocument/2006/relationships/hyperlink" Target="https://podminky.urs.cz/item/CS_URS_2022_01/998767101" TargetMode="External" /><Relationship Id="rId2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1/111151431" TargetMode="External" /><Relationship Id="rId2" Type="http://schemas.openxmlformats.org/officeDocument/2006/relationships/hyperlink" Target="https://podminky.urs.cz/item/CS_URS_2022_01/121151113" TargetMode="External" /><Relationship Id="rId3" Type="http://schemas.openxmlformats.org/officeDocument/2006/relationships/hyperlink" Target="https://podminky.urs.cz/item/CS_URS_2022_01/124253101" TargetMode="External" /><Relationship Id="rId4" Type="http://schemas.openxmlformats.org/officeDocument/2006/relationships/hyperlink" Target="https://podminky.urs.cz/item/CS_URS_2022_01/132251803" TargetMode="External" /><Relationship Id="rId5" Type="http://schemas.openxmlformats.org/officeDocument/2006/relationships/hyperlink" Target="https://podminky.urs.cz/item/CS_URS_2022_01/162351103" TargetMode="External" /><Relationship Id="rId6" Type="http://schemas.openxmlformats.org/officeDocument/2006/relationships/hyperlink" Target="https://podminky.urs.cz/item/CS_URS_2022_01/162651112" TargetMode="External" /><Relationship Id="rId7" Type="http://schemas.openxmlformats.org/officeDocument/2006/relationships/hyperlink" Target="https://podminky.urs.cz/item/CS_URS_2022_01/171251101" TargetMode="External" /><Relationship Id="rId8" Type="http://schemas.openxmlformats.org/officeDocument/2006/relationships/hyperlink" Target="https://podminky.urs.cz/item/CS_URS_2022_01/174104111" TargetMode="External" /><Relationship Id="rId9" Type="http://schemas.openxmlformats.org/officeDocument/2006/relationships/hyperlink" Target="https://podminky.urs.cz/item/CS_URS_2022_01/181351003" TargetMode="External" /><Relationship Id="rId10" Type="http://schemas.openxmlformats.org/officeDocument/2006/relationships/hyperlink" Target="https://podminky.urs.cz/item/CS_URS_2022_01/181411121" TargetMode="External" /><Relationship Id="rId11" Type="http://schemas.openxmlformats.org/officeDocument/2006/relationships/hyperlink" Target="https://podminky.urs.cz/item/CS_URS_2022_01/321321115" TargetMode="External" /><Relationship Id="rId12" Type="http://schemas.openxmlformats.org/officeDocument/2006/relationships/hyperlink" Target="https://podminky.urs.cz/item/CS_URS_2022_01/321351010" TargetMode="External" /><Relationship Id="rId13" Type="http://schemas.openxmlformats.org/officeDocument/2006/relationships/hyperlink" Target="https://podminky.urs.cz/item/CS_URS_2022_01/321352010" TargetMode="External" /><Relationship Id="rId14" Type="http://schemas.openxmlformats.org/officeDocument/2006/relationships/hyperlink" Target="https://podminky.urs.cz/item/CS_URS_2022_01/451315114" TargetMode="External" /><Relationship Id="rId15" Type="http://schemas.openxmlformats.org/officeDocument/2006/relationships/hyperlink" Target="https://podminky.urs.cz/item/CS_URS_2022_01/451315137" TargetMode="External" /><Relationship Id="rId16" Type="http://schemas.openxmlformats.org/officeDocument/2006/relationships/hyperlink" Target="https://podminky.urs.cz/item/CS_URS_2022_01/451317112" TargetMode="External" /><Relationship Id="rId17" Type="http://schemas.openxmlformats.org/officeDocument/2006/relationships/hyperlink" Target="https://podminky.urs.cz/item/CS_URS_2022_01/457531111" TargetMode="External" /><Relationship Id="rId18" Type="http://schemas.openxmlformats.org/officeDocument/2006/relationships/hyperlink" Target="https://podminky.urs.cz/item/CS_URS_2022_01/462512370" TargetMode="External" /><Relationship Id="rId19" Type="http://schemas.openxmlformats.org/officeDocument/2006/relationships/hyperlink" Target="https://podminky.urs.cz/item/CS_URS_2022_01/462519003" TargetMode="External" /><Relationship Id="rId20" Type="http://schemas.openxmlformats.org/officeDocument/2006/relationships/hyperlink" Target="https://podminky.urs.cz/item/CS_URS_2022_01/463212111" TargetMode="External" /><Relationship Id="rId21" Type="http://schemas.openxmlformats.org/officeDocument/2006/relationships/hyperlink" Target="https://podminky.urs.cz/item/CS_URS_2022_01/463212191" TargetMode="External" /><Relationship Id="rId22" Type="http://schemas.openxmlformats.org/officeDocument/2006/relationships/hyperlink" Target="https://podminky.urs.cz/item/CS_URS_2022_01/465513327" TargetMode="External" /><Relationship Id="rId23" Type="http://schemas.openxmlformats.org/officeDocument/2006/relationships/hyperlink" Target="https://podminky.urs.cz/item/CS_URS_2022_01/998331011" TargetMode="External" /><Relationship Id="rId2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183101115" TargetMode="External" /><Relationship Id="rId2" Type="http://schemas.openxmlformats.org/officeDocument/2006/relationships/hyperlink" Target="https://podminky.urs.cz/item/CS_URS_2022_01/184004415" TargetMode="External" /><Relationship Id="rId3" Type="http://schemas.openxmlformats.org/officeDocument/2006/relationships/hyperlink" Target="https://podminky.urs.cz/item/CS_URS_2022_01/184812112" TargetMode="External" /><Relationship Id="rId4" Type="http://schemas.openxmlformats.org/officeDocument/2006/relationships/hyperlink" Target="https://podminky.urs.cz/item/CS_URS_2022_01/184813121" TargetMode="External" /><Relationship Id="rId5" Type="http://schemas.openxmlformats.org/officeDocument/2006/relationships/hyperlink" Target="https://podminky.urs.cz/item/CS_URS_2022_01/184814113" TargetMode="External" /><Relationship Id="rId6" Type="http://schemas.openxmlformats.org/officeDocument/2006/relationships/hyperlink" Target="https://podminky.urs.cz/item/CS_URS_2022_01/185804312" TargetMode="External" /><Relationship Id="rId7"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1/013254000" TargetMode="External" /><Relationship Id="rId2" Type="http://schemas.openxmlformats.org/officeDocument/2006/relationships/hyperlink" Target="https://podminky.urs.cz/item/CS_URS_2022_01/032002000" TargetMode="External" /><Relationship Id="rId3" Type="http://schemas.openxmlformats.org/officeDocument/2006/relationships/hyperlink" Target="https://podminky.urs.cz/item/CS_URS_2022_01/043002000" TargetMode="External" /><Relationship Id="rId4" Type="http://schemas.openxmlformats.org/officeDocument/2006/relationships/hyperlink" Target="https://podminky.urs.cz/item/CS_URS_2022_01/012103000" TargetMode="External" /><Relationship Id="rId5" Type="http://schemas.openxmlformats.org/officeDocument/2006/relationships/hyperlink" Target="https://podminky.urs.cz/item/CS_URS_2022_01/012203000" TargetMode="External" /><Relationship Id="rId6" Type="http://schemas.openxmlformats.org/officeDocument/2006/relationships/hyperlink" Target="https://podminky.urs.cz/item/CS_URS_2022_01/012303000" TargetMode="External" /><Relationship Id="rId7"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2"/>
  <sheetViews>
    <sheetView showGridLines="0" tabSelected="1" workbookViewId="0" topLeftCell="A1">
      <selection activeCell="Z94" sqref="Z94"/>
    </sheetView>
  </sheetViews>
  <sheetFormatPr defaultColWidth="9.140625" defaultRowHeight="12"/>
  <cols>
    <col min="1" max="1" width="8.28125" style="1" customWidth="1"/>
    <col min="2" max="2" width="1.7109375" style="1" customWidth="1"/>
    <col min="3" max="3" width="4.140625" style="1" customWidth="1"/>
    <col min="4" max="30" width="2.7109375" style="1" customWidth="1"/>
    <col min="31" max="31" width="4.57421875" style="1" customWidth="1"/>
    <col min="32"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3" t="s">
        <v>0</v>
      </c>
      <c r="AZ1" s="13" t="s">
        <v>1</v>
      </c>
      <c r="BA1" s="13" t="s">
        <v>2</v>
      </c>
      <c r="BB1" s="13" t="s">
        <v>1</v>
      </c>
      <c r="BT1" s="13" t="s">
        <v>3</v>
      </c>
      <c r="BU1" s="13" t="s">
        <v>3</v>
      </c>
      <c r="BV1" s="13" t="s">
        <v>4</v>
      </c>
    </row>
    <row r="2" spans="44:72" s="1" customFormat="1" ht="36.9" customHeight="1">
      <c r="AR2" s="171" t="s">
        <v>5</v>
      </c>
      <c r="AS2" s="172"/>
      <c r="AT2" s="172"/>
      <c r="AU2" s="172"/>
      <c r="AV2" s="172"/>
      <c r="AW2" s="172"/>
      <c r="AX2" s="172"/>
      <c r="AY2" s="172"/>
      <c r="AZ2" s="172"/>
      <c r="BA2" s="172"/>
      <c r="BB2" s="172"/>
      <c r="BC2" s="172"/>
      <c r="BD2" s="172"/>
      <c r="BE2" s="172"/>
      <c r="BS2" s="14" t="s">
        <v>6</v>
      </c>
      <c r="BT2" s="14" t="s">
        <v>7</v>
      </c>
    </row>
    <row r="3" spans="2:72" s="1" customFormat="1" ht="6.9"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s="1" customFormat="1" ht="24.9" customHeight="1">
      <c r="B4" s="17"/>
      <c r="D4" s="18" t="s">
        <v>9</v>
      </c>
      <c r="AR4" s="17"/>
      <c r="AS4" s="19" t="s">
        <v>10</v>
      </c>
      <c r="BS4" s="14" t="s">
        <v>11</v>
      </c>
    </row>
    <row r="5" spans="2:71" s="1" customFormat="1" ht="12" customHeight="1">
      <c r="B5" s="17"/>
      <c r="D5" s="20" t="s">
        <v>12</v>
      </c>
      <c r="K5" s="180"/>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R5" s="17"/>
      <c r="BS5" s="14" t="s">
        <v>6</v>
      </c>
    </row>
    <row r="6" spans="2:71" s="1" customFormat="1" ht="36.9" customHeight="1">
      <c r="B6" s="17"/>
      <c r="D6" s="22" t="s">
        <v>14</v>
      </c>
      <c r="K6" s="181" t="s">
        <v>539</v>
      </c>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R6" s="17"/>
      <c r="BS6" s="14" t="s">
        <v>6</v>
      </c>
    </row>
    <row r="7" spans="2:71" s="1" customFormat="1" ht="12" customHeight="1">
      <c r="B7" s="17"/>
      <c r="D7" s="23" t="s">
        <v>15</v>
      </c>
      <c r="K7" s="21" t="s">
        <v>1</v>
      </c>
      <c r="AK7" s="23" t="s">
        <v>16</v>
      </c>
      <c r="AN7" s="21" t="s">
        <v>1</v>
      </c>
      <c r="AR7" s="17"/>
      <c r="BS7" s="14" t="s">
        <v>6</v>
      </c>
    </row>
    <row r="8" spans="2:71" s="1" customFormat="1" ht="12" customHeight="1">
      <c r="B8" s="17"/>
      <c r="D8" s="23" t="s">
        <v>17</v>
      </c>
      <c r="J8" s="168"/>
      <c r="K8" s="169" t="s">
        <v>544</v>
      </c>
      <c r="AK8" s="23" t="s">
        <v>19</v>
      </c>
      <c r="AN8" s="21" t="s">
        <v>20</v>
      </c>
      <c r="AR8" s="17"/>
      <c r="BS8" s="14" t="s">
        <v>6</v>
      </c>
    </row>
    <row r="9" spans="2:71" s="1" customFormat="1" ht="14.4" customHeight="1">
      <c r="B9" s="17"/>
      <c r="AR9" s="17"/>
      <c r="BS9" s="14" t="s">
        <v>6</v>
      </c>
    </row>
    <row r="10" spans="2:71" s="1" customFormat="1" ht="12" customHeight="1">
      <c r="B10" s="17"/>
      <c r="D10" s="23" t="s">
        <v>21</v>
      </c>
      <c r="AK10" s="23" t="s">
        <v>22</v>
      </c>
      <c r="AM10" s="168"/>
      <c r="AN10" s="170" t="s">
        <v>540</v>
      </c>
      <c r="AR10" s="17"/>
      <c r="BS10" s="14" t="s">
        <v>6</v>
      </c>
    </row>
    <row r="11" spans="2:71" s="1" customFormat="1" ht="18.45" customHeight="1">
      <c r="B11" s="17"/>
      <c r="E11" s="169" t="s">
        <v>543</v>
      </c>
      <c r="AK11" s="23" t="s">
        <v>23</v>
      </c>
      <c r="AN11" s="21" t="s">
        <v>1</v>
      </c>
      <c r="AR11" s="17"/>
      <c r="BS11" s="14" t="s">
        <v>6</v>
      </c>
    </row>
    <row r="12" spans="2:71" s="1" customFormat="1" ht="6.9" customHeight="1">
      <c r="B12" s="17"/>
      <c r="AR12" s="17"/>
      <c r="BS12" s="14" t="s">
        <v>6</v>
      </c>
    </row>
    <row r="13" spans="2:71" s="1" customFormat="1" ht="12" customHeight="1">
      <c r="B13" s="17"/>
      <c r="D13" s="23" t="s">
        <v>24</v>
      </c>
      <c r="AK13" s="23" t="s">
        <v>22</v>
      </c>
      <c r="AN13" s="21" t="s">
        <v>1</v>
      </c>
      <c r="AR13" s="17"/>
      <c r="BS13" s="14" t="s">
        <v>6</v>
      </c>
    </row>
    <row r="14" spans="2:71" ht="13.2">
      <c r="B14" s="17"/>
      <c r="E14" s="21" t="s">
        <v>18</v>
      </c>
      <c r="AK14" s="23" t="s">
        <v>23</v>
      </c>
      <c r="AN14" s="21" t="s">
        <v>1</v>
      </c>
      <c r="AR14" s="17"/>
      <c r="BS14" s="14" t="s">
        <v>6</v>
      </c>
    </row>
    <row r="15" spans="2:71" s="1" customFormat="1" ht="6.9" customHeight="1">
      <c r="B15" s="17"/>
      <c r="AR15" s="17"/>
      <c r="BS15" s="14" t="s">
        <v>3</v>
      </c>
    </row>
    <row r="16" spans="2:71" s="1" customFormat="1" ht="12" customHeight="1">
      <c r="B16" s="17"/>
      <c r="D16" s="23" t="s">
        <v>25</v>
      </c>
      <c r="AK16" s="23" t="s">
        <v>22</v>
      </c>
      <c r="AN16" s="169" t="s">
        <v>542</v>
      </c>
      <c r="AR16" s="17"/>
      <c r="BS16" s="14" t="s">
        <v>3</v>
      </c>
    </row>
    <row r="17" spans="2:71" s="1" customFormat="1" ht="18.45" customHeight="1">
      <c r="B17" s="17"/>
      <c r="E17" s="169" t="s">
        <v>541</v>
      </c>
      <c r="AK17" s="23" t="s">
        <v>23</v>
      </c>
      <c r="AN17" s="21" t="s">
        <v>1</v>
      </c>
      <c r="AR17" s="17"/>
      <c r="BS17" s="14" t="s">
        <v>3</v>
      </c>
    </row>
    <row r="18" spans="2:71" s="1" customFormat="1" ht="6.9" customHeight="1">
      <c r="B18" s="17"/>
      <c r="AR18" s="17"/>
      <c r="BS18" s="14" t="s">
        <v>6</v>
      </c>
    </row>
    <row r="19" spans="2:71" s="1" customFormat="1" ht="12" customHeight="1">
      <c r="B19" s="17"/>
      <c r="D19" s="23" t="s">
        <v>26</v>
      </c>
      <c r="AK19" s="23" t="s">
        <v>22</v>
      </c>
      <c r="AN19" s="169" t="s">
        <v>542</v>
      </c>
      <c r="AR19" s="17"/>
      <c r="BS19" s="14" t="s">
        <v>6</v>
      </c>
    </row>
    <row r="20" spans="2:71" s="1" customFormat="1" ht="18.45" customHeight="1">
      <c r="B20" s="17"/>
      <c r="E20" s="169" t="s">
        <v>541</v>
      </c>
      <c r="AK20" s="23" t="s">
        <v>23</v>
      </c>
      <c r="AN20" s="21" t="s">
        <v>1</v>
      </c>
      <c r="AR20" s="17"/>
      <c r="BS20" s="14" t="s">
        <v>27</v>
      </c>
    </row>
    <row r="21" spans="2:44" s="1" customFormat="1" ht="6.9" customHeight="1">
      <c r="B21" s="17"/>
      <c r="AR21" s="17"/>
    </row>
    <row r="22" spans="2:44" s="1" customFormat="1" ht="12" customHeight="1">
      <c r="B22" s="17"/>
      <c r="D22" s="23" t="s">
        <v>28</v>
      </c>
      <c r="AR22" s="17"/>
    </row>
    <row r="23" spans="2:44" s="1" customFormat="1" ht="16.5" customHeight="1">
      <c r="B23" s="17"/>
      <c r="E23" s="182" t="s">
        <v>1</v>
      </c>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R23" s="17"/>
    </row>
    <row r="24" spans="2:44" s="1" customFormat="1" ht="6.9" customHeight="1">
      <c r="B24" s="17"/>
      <c r="AR24" s="17"/>
    </row>
    <row r="25" spans="2:44" s="1" customFormat="1" ht="6.9" customHeight="1">
      <c r="B25" s="17"/>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7"/>
    </row>
    <row r="26" spans="1:57" s="2" customFormat="1" ht="25.95" customHeight="1">
      <c r="A26" s="26"/>
      <c r="B26" s="27"/>
      <c r="C26" s="26"/>
      <c r="D26" s="28" t="s">
        <v>29</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183">
        <f>ROUND(AG94,2)</f>
        <v>0</v>
      </c>
      <c r="AL26" s="184"/>
      <c r="AM26" s="184"/>
      <c r="AN26" s="184"/>
      <c r="AO26" s="184"/>
      <c r="AP26" s="26"/>
      <c r="AQ26" s="26"/>
      <c r="AR26" s="27"/>
      <c r="BE26" s="26"/>
    </row>
    <row r="27" spans="1:57" s="2" customFormat="1" ht="6.9" customHeight="1">
      <c r="A27" s="26"/>
      <c r="B27" s="27"/>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7"/>
      <c r="BE27" s="26"/>
    </row>
    <row r="28" spans="1:57" s="2" customFormat="1" ht="13.2">
      <c r="A28" s="26"/>
      <c r="B28" s="27"/>
      <c r="C28" s="26"/>
      <c r="D28" s="26"/>
      <c r="E28" s="26"/>
      <c r="F28" s="26"/>
      <c r="G28" s="26"/>
      <c r="H28" s="26"/>
      <c r="I28" s="26"/>
      <c r="J28" s="26"/>
      <c r="K28" s="26"/>
      <c r="L28" s="185" t="s">
        <v>30</v>
      </c>
      <c r="M28" s="185"/>
      <c r="N28" s="185"/>
      <c r="O28" s="185"/>
      <c r="P28" s="185"/>
      <c r="Q28" s="26"/>
      <c r="R28" s="26"/>
      <c r="S28" s="26"/>
      <c r="T28" s="26"/>
      <c r="U28" s="26"/>
      <c r="V28" s="26"/>
      <c r="W28" s="185" t="s">
        <v>31</v>
      </c>
      <c r="X28" s="185"/>
      <c r="Y28" s="185"/>
      <c r="Z28" s="185"/>
      <c r="AA28" s="185"/>
      <c r="AB28" s="185"/>
      <c r="AC28" s="185"/>
      <c r="AD28" s="185"/>
      <c r="AE28" s="185"/>
      <c r="AF28" s="26"/>
      <c r="AG28" s="26"/>
      <c r="AH28" s="26"/>
      <c r="AI28" s="26"/>
      <c r="AJ28" s="26"/>
      <c r="AK28" s="185" t="s">
        <v>32</v>
      </c>
      <c r="AL28" s="185"/>
      <c r="AM28" s="185"/>
      <c r="AN28" s="185"/>
      <c r="AO28" s="185"/>
      <c r="AP28" s="26"/>
      <c r="AQ28" s="26"/>
      <c r="AR28" s="27"/>
      <c r="BE28" s="26"/>
    </row>
    <row r="29" spans="2:44" s="3" customFormat="1" ht="14.4" customHeight="1">
      <c r="B29" s="31"/>
      <c r="D29" s="23" t="s">
        <v>33</v>
      </c>
      <c r="F29" s="23" t="s">
        <v>34</v>
      </c>
      <c r="L29" s="173">
        <v>0.21</v>
      </c>
      <c r="M29" s="174"/>
      <c r="N29" s="174"/>
      <c r="O29" s="174"/>
      <c r="P29" s="174"/>
      <c r="W29" s="175">
        <f>ROUND(AZ94,2)</f>
        <v>0</v>
      </c>
      <c r="X29" s="174"/>
      <c r="Y29" s="174"/>
      <c r="Z29" s="174"/>
      <c r="AA29" s="174"/>
      <c r="AB29" s="174"/>
      <c r="AC29" s="174"/>
      <c r="AD29" s="174"/>
      <c r="AE29" s="174"/>
      <c r="AK29" s="175">
        <f>ROUND(AV94,2)</f>
        <v>0</v>
      </c>
      <c r="AL29" s="174"/>
      <c r="AM29" s="174"/>
      <c r="AN29" s="174"/>
      <c r="AO29" s="174"/>
      <c r="AR29" s="31"/>
    </row>
    <row r="30" spans="2:44" s="3" customFormat="1" ht="14.4" customHeight="1">
      <c r="B30" s="31"/>
      <c r="F30" s="23" t="s">
        <v>35</v>
      </c>
      <c r="L30" s="173">
        <v>0.15</v>
      </c>
      <c r="M30" s="174"/>
      <c r="N30" s="174"/>
      <c r="O30" s="174"/>
      <c r="P30" s="174"/>
      <c r="W30" s="175">
        <f>ROUND(BA94,2)</f>
        <v>0</v>
      </c>
      <c r="X30" s="174"/>
      <c r="Y30" s="174"/>
      <c r="Z30" s="174"/>
      <c r="AA30" s="174"/>
      <c r="AB30" s="174"/>
      <c r="AC30" s="174"/>
      <c r="AD30" s="174"/>
      <c r="AE30" s="174"/>
      <c r="AK30" s="175">
        <f>ROUND(AW94,2)</f>
        <v>0</v>
      </c>
      <c r="AL30" s="174"/>
      <c r="AM30" s="174"/>
      <c r="AN30" s="174"/>
      <c r="AO30" s="174"/>
      <c r="AR30" s="31"/>
    </row>
    <row r="31" spans="2:44" s="3" customFormat="1" ht="14.4" customHeight="1" hidden="1">
      <c r="B31" s="31"/>
      <c r="F31" s="23" t="s">
        <v>36</v>
      </c>
      <c r="L31" s="173">
        <v>0.21</v>
      </c>
      <c r="M31" s="174"/>
      <c r="N31" s="174"/>
      <c r="O31" s="174"/>
      <c r="P31" s="174"/>
      <c r="W31" s="175">
        <f>ROUND(BB94,2)</f>
        <v>0</v>
      </c>
      <c r="X31" s="174"/>
      <c r="Y31" s="174"/>
      <c r="Z31" s="174"/>
      <c r="AA31" s="174"/>
      <c r="AB31" s="174"/>
      <c r="AC31" s="174"/>
      <c r="AD31" s="174"/>
      <c r="AE31" s="174"/>
      <c r="AK31" s="175">
        <v>0</v>
      </c>
      <c r="AL31" s="174"/>
      <c r="AM31" s="174"/>
      <c r="AN31" s="174"/>
      <c r="AO31" s="174"/>
      <c r="AR31" s="31"/>
    </row>
    <row r="32" spans="2:44" s="3" customFormat="1" ht="14.4" customHeight="1" hidden="1">
      <c r="B32" s="31"/>
      <c r="F32" s="23" t="s">
        <v>37</v>
      </c>
      <c r="L32" s="173">
        <v>0.15</v>
      </c>
      <c r="M32" s="174"/>
      <c r="N32" s="174"/>
      <c r="O32" s="174"/>
      <c r="P32" s="174"/>
      <c r="W32" s="175">
        <f>ROUND(BC94,2)</f>
        <v>0</v>
      </c>
      <c r="X32" s="174"/>
      <c r="Y32" s="174"/>
      <c r="Z32" s="174"/>
      <c r="AA32" s="174"/>
      <c r="AB32" s="174"/>
      <c r="AC32" s="174"/>
      <c r="AD32" s="174"/>
      <c r="AE32" s="174"/>
      <c r="AK32" s="175">
        <v>0</v>
      </c>
      <c r="AL32" s="174"/>
      <c r="AM32" s="174"/>
      <c r="AN32" s="174"/>
      <c r="AO32" s="174"/>
      <c r="AR32" s="31"/>
    </row>
    <row r="33" spans="2:44" s="3" customFormat="1" ht="14.4" customHeight="1" hidden="1">
      <c r="B33" s="31"/>
      <c r="F33" s="23" t="s">
        <v>38</v>
      </c>
      <c r="L33" s="173">
        <v>0</v>
      </c>
      <c r="M33" s="174"/>
      <c r="N33" s="174"/>
      <c r="O33" s="174"/>
      <c r="P33" s="174"/>
      <c r="W33" s="175">
        <f>ROUND(BD94,2)</f>
        <v>0</v>
      </c>
      <c r="X33" s="174"/>
      <c r="Y33" s="174"/>
      <c r="Z33" s="174"/>
      <c r="AA33" s="174"/>
      <c r="AB33" s="174"/>
      <c r="AC33" s="174"/>
      <c r="AD33" s="174"/>
      <c r="AE33" s="174"/>
      <c r="AK33" s="175">
        <v>0</v>
      </c>
      <c r="AL33" s="174"/>
      <c r="AM33" s="174"/>
      <c r="AN33" s="174"/>
      <c r="AO33" s="174"/>
      <c r="AR33" s="31"/>
    </row>
    <row r="34" spans="1:57" s="2" customFormat="1" ht="6.9" customHeight="1">
      <c r="A34" s="26"/>
      <c r="B34" s="27"/>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7"/>
      <c r="BE34" s="26"/>
    </row>
    <row r="35" spans="1:57" s="2" customFormat="1" ht="25.95" customHeight="1">
      <c r="A35" s="26"/>
      <c r="B35" s="27"/>
      <c r="C35" s="32"/>
      <c r="D35" s="33" t="s">
        <v>39</v>
      </c>
      <c r="E35" s="34"/>
      <c r="F35" s="34"/>
      <c r="G35" s="34"/>
      <c r="H35" s="34"/>
      <c r="I35" s="34"/>
      <c r="J35" s="34"/>
      <c r="K35" s="34"/>
      <c r="L35" s="34"/>
      <c r="M35" s="34"/>
      <c r="N35" s="34"/>
      <c r="O35" s="34"/>
      <c r="P35" s="34"/>
      <c r="Q35" s="34"/>
      <c r="R35" s="34"/>
      <c r="S35" s="34"/>
      <c r="T35" s="35" t="s">
        <v>40</v>
      </c>
      <c r="U35" s="34"/>
      <c r="V35" s="34"/>
      <c r="W35" s="34"/>
      <c r="X35" s="179" t="s">
        <v>41</v>
      </c>
      <c r="Y35" s="177"/>
      <c r="Z35" s="177"/>
      <c r="AA35" s="177"/>
      <c r="AB35" s="177"/>
      <c r="AC35" s="34"/>
      <c r="AD35" s="34"/>
      <c r="AE35" s="34"/>
      <c r="AF35" s="34"/>
      <c r="AG35" s="34"/>
      <c r="AH35" s="34"/>
      <c r="AI35" s="34"/>
      <c r="AJ35" s="34"/>
      <c r="AK35" s="176">
        <f>SUM(AK26:AK33)</f>
        <v>0</v>
      </c>
      <c r="AL35" s="177"/>
      <c r="AM35" s="177"/>
      <c r="AN35" s="177"/>
      <c r="AO35" s="178"/>
      <c r="AP35" s="32"/>
      <c r="AQ35" s="32"/>
      <c r="AR35" s="27"/>
      <c r="BE35" s="26"/>
    </row>
    <row r="36" spans="1:57" s="2" customFormat="1" ht="6.9" customHeight="1">
      <c r="A36" s="26"/>
      <c r="B36" s="27"/>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7"/>
      <c r="BE36" s="26"/>
    </row>
    <row r="37" spans="1:57" s="2" customFormat="1" ht="14.4" customHeight="1">
      <c r="A37" s="26"/>
      <c r="B37" s="27"/>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7"/>
      <c r="BE37" s="26"/>
    </row>
    <row r="38" spans="2:44" s="1" customFormat="1" ht="14.4" customHeight="1">
      <c r="B38" s="17"/>
      <c r="AR38" s="17"/>
    </row>
    <row r="39" spans="2:44" s="1" customFormat="1" ht="14.4" customHeight="1">
      <c r="B39" s="17"/>
      <c r="AR39" s="17"/>
    </row>
    <row r="40" spans="2:44" s="1" customFormat="1" ht="14.4" customHeight="1">
      <c r="B40" s="17"/>
      <c r="AR40" s="17"/>
    </row>
    <row r="41" spans="2:44" s="1" customFormat="1" ht="14.4" customHeight="1">
      <c r="B41" s="17"/>
      <c r="AR41" s="17"/>
    </row>
    <row r="42" spans="2:44" s="1" customFormat="1" ht="14.4" customHeight="1">
      <c r="B42" s="17"/>
      <c r="AR42" s="17"/>
    </row>
    <row r="43" spans="2:44" s="1" customFormat="1" ht="14.4" customHeight="1">
      <c r="B43" s="17"/>
      <c r="AR43" s="17"/>
    </row>
    <row r="44" spans="2:44" s="1" customFormat="1" ht="14.4" customHeight="1">
      <c r="B44" s="17"/>
      <c r="AR44" s="17"/>
    </row>
    <row r="45" spans="2:44" s="1" customFormat="1" ht="14.4" customHeight="1">
      <c r="B45" s="17"/>
      <c r="AR45" s="17"/>
    </row>
    <row r="46" spans="2:44" s="1" customFormat="1" ht="14.4" customHeight="1">
      <c r="B46" s="17"/>
      <c r="AR46" s="17"/>
    </row>
    <row r="47" spans="2:44" s="1" customFormat="1" ht="14.4" customHeight="1">
      <c r="B47" s="17"/>
      <c r="AR47" s="17"/>
    </row>
    <row r="48" spans="2:44" s="1" customFormat="1" ht="14.4" customHeight="1">
      <c r="B48" s="17"/>
      <c r="AR48" s="17"/>
    </row>
    <row r="49" spans="2:44" s="2" customFormat="1" ht="14.4" customHeight="1">
      <c r="B49" s="36"/>
      <c r="D49" s="37" t="s">
        <v>42</v>
      </c>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7" t="s">
        <v>43</v>
      </c>
      <c r="AI49" s="38"/>
      <c r="AJ49" s="38"/>
      <c r="AK49" s="38"/>
      <c r="AL49" s="38"/>
      <c r="AM49" s="38"/>
      <c r="AN49" s="38"/>
      <c r="AO49" s="38"/>
      <c r="AR49" s="36"/>
    </row>
    <row r="50" spans="2:44" ht="12">
      <c r="B50" s="17"/>
      <c r="AR50" s="17"/>
    </row>
    <row r="51" spans="2:44" ht="12">
      <c r="B51" s="17"/>
      <c r="AR51" s="17"/>
    </row>
    <row r="52" spans="2:44" ht="12">
      <c r="B52" s="17"/>
      <c r="AR52" s="17"/>
    </row>
    <row r="53" spans="2:44" ht="12">
      <c r="B53" s="17"/>
      <c r="AR53" s="17"/>
    </row>
    <row r="54" spans="2:44" ht="12">
      <c r="B54" s="17"/>
      <c r="AR54" s="17"/>
    </row>
    <row r="55" spans="2:44" ht="12">
      <c r="B55" s="17"/>
      <c r="AR55" s="17"/>
    </row>
    <row r="56" spans="2:44" ht="12">
      <c r="B56" s="17"/>
      <c r="AR56" s="17"/>
    </row>
    <row r="57" spans="2:44" ht="12">
      <c r="B57" s="17"/>
      <c r="AR57" s="17"/>
    </row>
    <row r="58" spans="2:44" ht="12">
      <c r="B58" s="17"/>
      <c r="AR58" s="17"/>
    </row>
    <row r="59" spans="2:44" ht="12">
      <c r="B59" s="17"/>
      <c r="AR59" s="17"/>
    </row>
    <row r="60" spans="1:57" s="2" customFormat="1" ht="13.2">
      <c r="A60" s="26"/>
      <c r="B60" s="27"/>
      <c r="C60" s="26"/>
      <c r="D60" s="39" t="s">
        <v>44</v>
      </c>
      <c r="E60" s="29"/>
      <c r="F60" s="29"/>
      <c r="G60" s="29"/>
      <c r="H60" s="29"/>
      <c r="I60" s="29"/>
      <c r="J60" s="29"/>
      <c r="K60" s="29"/>
      <c r="L60" s="29"/>
      <c r="M60" s="29"/>
      <c r="N60" s="29"/>
      <c r="O60" s="29"/>
      <c r="P60" s="29"/>
      <c r="Q60" s="29"/>
      <c r="R60" s="29"/>
      <c r="S60" s="29"/>
      <c r="T60" s="29"/>
      <c r="U60" s="29"/>
      <c r="V60" s="39" t="s">
        <v>45</v>
      </c>
      <c r="W60" s="29"/>
      <c r="X60" s="29"/>
      <c r="Y60" s="29"/>
      <c r="Z60" s="29"/>
      <c r="AA60" s="29"/>
      <c r="AB60" s="29"/>
      <c r="AC60" s="29"/>
      <c r="AD60" s="29"/>
      <c r="AE60" s="29"/>
      <c r="AF60" s="29"/>
      <c r="AG60" s="29"/>
      <c r="AH60" s="39" t="s">
        <v>44</v>
      </c>
      <c r="AI60" s="29"/>
      <c r="AJ60" s="29"/>
      <c r="AK60" s="29"/>
      <c r="AL60" s="29"/>
      <c r="AM60" s="39" t="s">
        <v>45</v>
      </c>
      <c r="AN60" s="29"/>
      <c r="AO60" s="29"/>
      <c r="AP60" s="26"/>
      <c r="AQ60" s="26"/>
      <c r="AR60" s="27"/>
      <c r="BE60" s="26"/>
    </row>
    <row r="61" spans="2:44" ht="12">
      <c r="B61" s="17"/>
      <c r="AR61" s="17"/>
    </row>
    <row r="62" spans="2:44" ht="12">
      <c r="B62" s="17"/>
      <c r="AR62" s="17"/>
    </row>
    <row r="63" spans="2:44" ht="12">
      <c r="B63" s="17"/>
      <c r="AR63" s="17"/>
    </row>
    <row r="64" spans="1:57" s="2" customFormat="1" ht="13.2">
      <c r="A64" s="26"/>
      <c r="B64" s="27"/>
      <c r="C64" s="26"/>
      <c r="D64" s="37" t="s">
        <v>46</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37" t="s">
        <v>47</v>
      </c>
      <c r="AI64" s="40"/>
      <c r="AJ64" s="40"/>
      <c r="AK64" s="40"/>
      <c r="AL64" s="40"/>
      <c r="AM64" s="40"/>
      <c r="AN64" s="40"/>
      <c r="AO64" s="40"/>
      <c r="AP64" s="26"/>
      <c r="AQ64" s="26"/>
      <c r="AR64" s="27"/>
      <c r="BE64" s="26"/>
    </row>
    <row r="65" spans="2:44" ht="12">
      <c r="B65" s="17"/>
      <c r="AR65" s="17"/>
    </row>
    <row r="66" spans="2:44" ht="12">
      <c r="B66" s="17"/>
      <c r="AR66" s="17"/>
    </row>
    <row r="67" spans="2:44" ht="12">
      <c r="B67" s="17"/>
      <c r="AR67" s="17"/>
    </row>
    <row r="68" spans="2:44" ht="12">
      <c r="B68" s="17"/>
      <c r="AR68" s="17"/>
    </row>
    <row r="69" spans="2:44" ht="12">
      <c r="B69" s="17"/>
      <c r="AR69" s="17"/>
    </row>
    <row r="70" spans="2:44" ht="12">
      <c r="B70" s="17"/>
      <c r="AR70" s="17"/>
    </row>
    <row r="71" spans="2:44" ht="12">
      <c r="B71" s="17"/>
      <c r="AR71" s="17"/>
    </row>
    <row r="72" spans="2:44" ht="12">
      <c r="B72" s="17"/>
      <c r="AR72" s="17"/>
    </row>
    <row r="73" spans="2:44" ht="12">
      <c r="B73" s="17"/>
      <c r="AR73" s="17"/>
    </row>
    <row r="74" spans="2:44" ht="12">
      <c r="B74" s="17"/>
      <c r="AR74" s="17"/>
    </row>
    <row r="75" spans="1:57" s="2" customFormat="1" ht="13.2">
      <c r="A75" s="26"/>
      <c r="B75" s="27"/>
      <c r="C75" s="26"/>
      <c r="D75" s="39" t="s">
        <v>44</v>
      </c>
      <c r="E75" s="29"/>
      <c r="F75" s="29"/>
      <c r="G75" s="29"/>
      <c r="H75" s="29"/>
      <c r="I75" s="29"/>
      <c r="J75" s="29"/>
      <c r="K75" s="29"/>
      <c r="L75" s="29"/>
      <c r="M75" s="29"/>
      <c r="N75" s="29"/>
      <c r="O75" s="29"/>
      <c r="P75" s="29"/>
      <c r="Q75" s="29"/>
      <c r="R75" s="29"/>
      <c r="S75" s="29"/>
      <c r="T75" s="29"/>
      <c r="U75" s="29"/>
      <c r="V75" s="39" t="s">
        <v>45</v>
      </c>
      <c r="W75" s="29"/>
      <c r="X75" s="29"/>
      <c r="Y75" s="29"/>
      <c r="Z75" s="29"/>
      <c r="AA75" s="29"/>
      <c r="AB75" s="29"/>
      <c r="AC75" s="29"/>
      <c r="AD75" s="29"/>
      <c r="AE75" s="29"/>
      <c r="AF75" s="29"/>
      <c r="AG75" s="29"/>
      <c r="AH75" s="39" t="s">
        <v>44</v>
      </c>
      <c r="AI75" s="29"/>
      <c r="AJ75" s="29"/>
      <c r="AK75" s="29"/>
      <c r="AL75" s="29"/>
      <c r="AM75" s="39" t="s">
        <v>45</v>
      </c>
      <c r="AN75" s="29"/>
      <c r="AO75" s="29"/>
      <c r="AP75" s="26"/>
      <c r="AQ75" s="26"/>
      <c r="AR75" s="27"/>
      <c r="BE75" s="26"/>
    </row>
    <row r="76" spans="1:57" s="2" customFormat="1" ht="12">
      <c r="A76" s="26"/>
      <c r="B76" s="27"/>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7"/>
      <c r="BE76" s="26"/>
    </row>
    <row r="77" spans="1:57" s="2" customFormat="1" ht="6.9" customHeight="1">
      <c r="A77" s="26"/>
      <c r="B77" s="41"/>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27"/>
      <c r="BE77" s="26"/>
    </row>
    <row r="81" spans="1:57" s="2" customFormat="1" ht="6.9" customHeight="1">
      <c r="A81" s="26"/>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7"/>
      <c r="BE81" s="26"/>
    </row>
    <row r="82" spans="1:57" s="2" customFormat="1" ht="24.9" customHeight="1">
      <c r="A82" s="26"/>
      <c r="B82" s="27"/>
      <c r="C82" s="18" t="s">
        <v>48</v>
      </c>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7"/>
      <c r="BE82" s="26"/>
    </row>
    <row r="83" spans="1:57" s="2" customFormat="1" ht="6.9" customHeight="1">
      <c r="A83" s="26"/>
      <c r="B83" s="27"/>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7"/>
      <c r="BE83" s="26"/>
    </row>
    <row r="84" spans="2:44" s="4" customFormat="1" ht="12" customHeight="1">
      <c r="B84" s="45"/>
      <c r="C84" s="23" t="s">
        <v>12</v>
      </c>
      <c r="L84" s="4">
        <f>K5</f>
        <v>0</v>
      </c>
      <c r="AR84" s="45"/>
    </row>
    <row r="85" spans="2:44" s="5" customFormat="1" ht="36.9" customHeight="1">
      <c r="B85" s="46"/>
      <c r="C85" s="47" t="s">
        <v>14</v>
      </c>
      <c r="L85" s="196" t="str">
        <f>K6</f>
        <v>Vodní nádrž VNn1 v k.ú. Malovice u Netolic</v>
      </c>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R85" s="46"/>
    </row>
    <row r="86" spans="1:57" s="2" customFormat="1" ht="6.9" customHeight="1">
      <c r="A86" s="26"/>
      <c r="B86" s="27"/>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7"/>
      <c r="BE86" s="26"/>
    </row>
    <row r="87" spans="1:57" s="2" customFormat="1" ht="12" customHeight="1">
      <c r="A87" s="26"/>
      <c r="B87" s="27"/>
      <c r="C87" s="23" t="s">
        <v>17</v>
      </c>
      <c r="D87" s="26"/>
      <c r="E87" s="26"/>
      <c r="F87" s="26"/>
      <c r="G87" s="26"/>
      <c r="H87" s="26"/>
      <c r="I87" s="26"/>
      <c r="J87" s="26"/>
      <c r="K87" s="26"/>
      <c r="L87" s="48" t="str">
        <f>IF(K8="","",K8)</f>
        <v>Malovice u Netolic</v>
      </c>
      <c r="M87" s="26"/>
      <c r="N87" s="26"/>
      <c r="O87" s="26"/>
      <c r="P87" s="26"/>
      <c r="Q87" s="26"/>
      <c r="R87" s="26"/>
      <c r="S87" s="26"/>
      <c r="T87" s="26"/>
      <c r="U87" s="26"/>
      <c r="V87" s="26"/>
      <c r="W87" s="26"/>
      <c r="X87" s="26"/>
      <c r="Y87" s="26"/>
      <c r="Z87" s="26"/>
      <c r="AA87" s="26"/>
      <c r="AB87" s="26"/>
      <c r="AC87" s="26"/>
      <c r="AD87" s="26"/>
      <c r="AE87" s="26"/>
      <c r="AF87" s="26"/>
      <c r="AG87" s="26"/>
      <c r="AH87" s="26"/>
      <c r="AI87" s="23" t="s">
        <v>19</v>
      </c>
      <c r="AJ87" s="26"/>
      <c r="AK87" s="26"/>
      <c r="AL87" s="26"/>
      <c r="AM87" s="198" t="str">
        <f>IF(AN8="","",AN8)</f>
        <v>17. 6. 2022</v>
      </c>
      <c r="AN87" s="198"/>
      <c r="AO87" s="26"/>
      <c r="AP87" s="26"/>
      <c r="AQ87" s="26"/>
      <c r="AR87" s="27"/>
      <c r="BE87" s="26"/>
    </row>
    <row r="88" spans="1:57" s="2" customFormat="1" ht="6.9" customHeight="1">
      <c r="A88" s="26"/>
      <c r="B88" s="27"/>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7"/>
      <c r="BE88" s="26"/>
    </row>
    <row r="89" spans="1:57" s="2" customFormat="1" ht="15.15" customHeight="1">
      <c r="A89" s="26"/>
      <c r="B89" s="27"/>
      <c r="C89" s="23" t="s">
        <v>21</v>
      </c>
      <c r="D89" s="26"/>
      <c r="E89" s="26"/>
      <c r="F89" s="26"/>
      <c r="G89" s="26"/>
      <c r="H89" s="26"/>
      <c r="I89" s="26"/>
      <c r="J89" s="26"/>
      <c r="K89" s="26"/>
      <c r="L89" s="208" t="str">
        <f>IF(E11="","",E11)</f>
        <v>Státní pozemkový úřad, Krajský pozemkový úřad pro Jihočeský kraj</v>
      </c>
      <c r="M89" s="26"/>
      <c r="N89" s="26"/>
      <c r="O89" s="26"/>
      <c r="P89" s="26"/>
      <c r="Q89" s="26"/>
      <c r="R89" s="26"/>
      <c r="S89" s="26"/>
      <c r="T89" s="26"/>
      <c r="U89" s="26"/>
      <c r="V89" s="26"/>
      <c r="W89" s="26"/>
      <c r="X89" s="26"/>
      <c r="Y89" s="26"/>
      <c r="Z89" s="26"/>
      <c r="AA89" s="26"/>
      <c r="AB89" s="26"/>
      <c r="AC89" s="26"/>
      <c r="AD89" s="26"/>
      <c r="AE89" s="26"/>
      <c r="AF89" s="26"/>
      <c r="AG89" s="26"/>
      <c r="AH89" s="26"/>
      <c r="AI89" s="23" t="s">
        <v>25</v>
      </c>
      <c r="AJ89" s="26"/>
      <c r="AK89" s="26"/>
      <c r="AL89" s="26"/>
      <c r="AM89" s="199" t="str">
        <f>IF(E17="","",E17)</f>
        <v>Sweco Hydroprojekt, a.s.</v>
      </c>
      <c r="AN89" s="200"/>
      <c r="AO89" s="200"/>
      <c r="AP89" s="200"/>
      <c r="AQ89" s="26"/>
      <c r="AR89" s="27"/>
      <c r="AS89" s="201" t="s">
        <v>49</v>
      </c>
      <c r="AT89" s="202"/>
      <c r="AU89" s="50"/>
      <c r="AV89" s="50"/>
      <c r="AW89" s="50"/>
      <c r="AX89" s="50"/>
      <c r="AY89" s="50"/>
      <c r="AZ89" s="50"/>
      <c r="BA89" s="50"/>
      <c r="BB89" s="50"/>
      <c r="BC89" s="50"/>
      <c r="BD89" s="51"/>
      <c r="BE89" s="26"/>
    </row>
    <row r="90" spans="1:57" s="2" customFormat="1" ht="15.15" customHeight="1">
      <c r="A90" s="26"/>
      <c r="B90" s="27"/>
      <c r="C90" s="23" t="s">
        <v>24</v>
      </c>
      <c r="D90" s="26"/>
      <c r="E90" s="26"/>
      <c r="F90" s="26"/>
      <c r="G90" s="26"/>
      <c r="H90" s="26"/>
      <c r="I90" s="26"/>
      <c r="J90" s="26"/>
      <c r="K90" s="26"/>
      <c r="L90" s="4" t="str">
        <f>IF(E14="","",E14)</f>
        <v xml:space="preserve"> </v>
      </c>
      <c r="M90" s="26"/>
      <c r="N90" s="26"/>
      <c r="O90" s="26"/>
      <c r="P90" s="26"/>
      <c r="Q90" s="26"/>
      <c r="R90" s="26"/>
      <c r="S90" s="26"/>
      <c r="T90" s="26"/>
      <c r="U90" s="26"/>
      <c r="V90" s="26"/>
      <c r="W90" s="26"/>
      <c r="X90" s="26"/>
      <c r="Y90" s="26"/>
      <c r="Z90" s="26"/>
      <c r="AA90" s="26"/>
      <c r="AB90" s="26"/>
      <c r="AC90" s="26"/>
      <c r="AD90" s="26"/>
      <c r="AE90" s="26"/>
      <c r="AF90" s="26"/>
      <c r="AG90" s="26"/>
      <c r="AH90" s="26"/>
      <c r="AI90" s="23" t="s">
        <v>26</v>
      </c>
      <c r="AJ90" s="26"/>
      <c r="AK90" s="26"/>
      <c r="AL90" s="26"/>
      <c r="AM90" s="199" t="str">
        <f>IF(E20="","",E20)</f>
        <v>Sweco Hydroprojekt, a.s.</v>
      </c>
      <c r="AN90" s="200"/>
      <c r="AO90" s="200"/>
      <c r="AP90" s="200"/>
      <c r="AQ90" s="26"/>
      <c r="AR90" s="27"/>
      <c r="AS90" s="203"/>
      <c r="AT90" s="204"/>
      <c r="AU90" s="52"/>
      <c r="AV90" s="52"/>
      <c r="AW90" s="52"/>
      <c r="AX90" s="52"/>
      <c r="AY90" s="52"/>
      <c r="AZ90" s="52"/>
      <c r="BA90" s="52"/>
      <c r="BB90" s="52"/>
      <c r="BC90" s="52"/>
      <c r="BD90" s="53"/>
      <c r="BE90" s="26"/>
    </row>
    <row r="91" spans="1:57" s="2" customFormat="1" ht="10.8" customHeight="1">
      <c r="A91" s="26"/>
      <c r="B91" s="27"/>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7"/>
      <c r="AS91" s="203"/>
      <c r="AT91" s="204"/>
      <c r="AU91" s="52"/>
      <c r="AV91" s="52"/>
      <c r="AW91" s="52"/>
      <c r="AX91" s="52"/>
      <c r="AY91" s="52"/>
      <c r="AZ91" s="52"/>
      <c r="BA91" s="52"/>
      <c r="BB91" s="52"/>
      <c r="BC91" s="52"/>
      <c r="BD91" s="53"/>
      <c r="BE91" s="26"/>
    </row>
    <row r="92" spans="1:57" s="2" customFormat="1" ht="29.25" customHeight="1">
      <c r="A92" s="26"/>
      <c r="B92" s="27"/>
      <c r="C92" s="191" t="s">
        <v>50</v>
      </c>
      <c r="D92" s="192"/>
      <c r="E92" s="192"/>
      <c r="F92" s="192"/>
      <c r="G92" s="192"/>
      <c r="H92" s="54"/>
      <c r="I92" s="193" t="s">
        <v>51</v>
      </c>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5" t="s">
        <v>52</v>
      </c>
      <c r="AH92" s="192"/>
      <c r="AI92" s="192"/>
      <c r="AJ92" s="192"/>
      <c r="AK92" s="192"/>
      <c r="AL92" s="192"/>
      <c r="AM92" s="192"/>
      <c r="AN92" s="193" t="s">
        <v>53</v>
      </c>
      <c r="AO92" s="192"/>
      <c r="AP92" s="194"/>
      <c r="AQ92" s="55" t="s">
        <v>54</v>
      </c>
      <c r="AR92" s="27"/>
      <c r="AS92" s="56" t="s">
        <v>55</v>
      </c>
      <c r="AT92" s="57" t="s">
        <v>56</v>
      </c>
      <c r="AU92" s="57" t="s">
        <v>57</v>
      </c>
      <c r="AV92" s="57" t="s">
        <v>58</v>
      </c>
      <c r="AW92" s="57" t="s">
        <v>59</v>
      </c>
      <c r="AX92" s="57" t="s">
        <v>60</v>
      </c>
      <c r="AY92" s="57" t="s">
        <v>61</v>
      </c>
      <c r="AZ92" s="57" t="s">
        <v>62</v>
      </c>
      <c r="BA92" s="57" t="s">
        <v>63</v>
      </c>
      <c r="BB92" s="57" t="s">
        <v>64</v>
      </c>
      <c r="BC92" s="57" t="s">
        <v>65</v>
      </c>
      <c r="BD92" s="58" t="s">
        <v>66</v>
      </c>
      <c r="BE92" s="26"/>
    </row>
    <row r="93" spans="1:57" s="2" customFormat="1" ht="10.8" customHeight="1">
      <c r="A93" s="26"/>
      <c r="B93" s="27"/>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7"/>
      <c r="AS93" s="59"/>
      <c r="AT93" s="60"/>
      <c r="AU93" s="60"/>
      <c r="AV93" s="60"/>
      <c r="AW93" s="60"/>
      <c r="AX93" s="60"/>
      <c r="AY93" s="60"/>
      <c r="AZ93" s="60"/>
      <c r="BA93" s="60"/>
      <c r="BB93" s="60"/>
      <c r="BC93" s="60"/>
      <c r="BD93" s="61"/>
      <c r="BE93" s="26"/>
    </row>
    <row r="94" spans="2:90" s="6" customFormat="1" ht="32.4" customHeight="1">
      <c r="B94" s="62"/>
      <c r="C94" s="63" t="s">
        <v>67</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189">
        <f>ROUND(SUM(AG95:AG100),2)</f>
        <v>0</v>
      </c>
      <c r="AH94" s="189"/>
      <c r="AI94" s="189"/>
      <c r="AJ94" s="189"/>
      <c r="AK94" s="189"/>
      <c r="AL94" s="189"/>
      <c r="AM94" s="189"/>
      <c r="AN94" s="190">
        <f aca="true" t="shared" si="0" ref="AN94:AN100">SUM(AG94,AT94)</f>
        <v>0</v>
      </c>
      <c r="AO94" s="190"/>
      <c r="AP94" s="190"/>
      <c r="AQ94" s="66" t="s">
        <v>1</v>
      </c>
      <c r="AR94" s="62"/>
      <c r="AS94" s="67">
        <f>ROUND(SUM(AS95:AS100),2)</f>
        <v>0</v>
      </c>
      <c r="AT94" s="68">
        <f aca="true" t="shared" si="1" ref="AT94:AT100">ROUND(SUM(AV94:AW94),2)</f>
        <v>0</v>
      </c>
      <c r="AU94" s="69">
        <f>ROUND(SUM(AU95:AU100),5)</f>
        <v>3666.1092</v>
      </c>
      <c r="AV94" s="68">
        <f>ROUND(AZ94*L29,2)</f>
        <v>0</v>
      </c>
      <c r="AW94" s="68">
        <f>ROUND(BA94*L30,2)</f>
        <v>0</v>
      </c>
      <c r="AX94" s="68">
        <f>ROUND(BB94*L29,2)</f>
        <v>0</v>
      </c>
      <c r="AY94" s="68">
        <f>ROUND(BC94*L30,2)</f>
        <v>0</v>
      </c>
      <c r="AZ94" s="68">
        <f>ROUND(SUM(AZ95:AZ100),2)</f>
        <v>0</v>
      </c>
      <c r="BA94" s="68">
        <f>ROUND(SUM(BA95:BA100),2)</f>
        <v>0</v>
      </c>
      <c r="BB94" s="68">
        <f>ROUND(SUM(BB95:BB100),2)</f>
        <v>0</v>
      </c>
      <c r="BC94" s="68">
        <f>ROUND(SUM(BC95:BC100),2)</f>
        <v>0</v>
      </c>
      <c r="BD94" s="70">
        <f>ROUND(SUM(BD95:BD100),2)</f>
        <v>0</v>
      </c>
      <c r="BS94" s="71" t="s">
        <v>68</v>
      </c>
      <c r="BT94" s="71" t="s">
        <v>69</v>
      </c>
      <c r="BU94" s="72" t="s">
        <v>70</v>
      </c>
      <c r="BV94" s="71" t="s">
        <v>13</v>
      </c>
      <c r="BW94" s="71" t="s">
        <v>4</v>
      </c>
      <c r="BX94" s="71" t="s">
        <v>71</v>
      </c>
      <c r="CL94" s="71" t="s">
        <v>1</v>
      </c>
    </row>
    <row r="95" spans="1:91" s="7" customFormat="1" ht="16.5" customHeight="1">
      <c r="A95" s="73" t="s">
        <v>72</v>
      </c>
      <c r="B95" s="74"/>
      <c r="C95" s="75"/>
      <c r="D95" s="188" t="s">
        <v>73</v>
      </c>
      <c r="E95" s="188"/>
      <c r="F95" s="188"/>
      <c r="G95" s="188"/>
      <c r="H95" s="188"/>
      <c r="I95" s="76"/>
      <c r="J95" s="188" t="s">
        <v>545</v>
      </c>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6">
        <f>'SO101.1-Vodní nádrž VNn1-zátopa'!J30</f>
        <v>0</v>
      </c>
      <c r="AH95" s="187"/>
      <c r="AI95" s="187"/>
      <c r="AJ95" s="187"/>
      <c r="AK95" s="187"/>
      <c r="AL95" s="187"/>
      <c r="AM95" s="187"/>
      <c r="AN95" s="186">
        <f t="shared" si="0"/>
        <v>0</v>
      </c>
      <c r="AO95" s="187"/>
      <c r="AP95" s="187"/>
      <c r="AQ95" s="77" t="s">
        <v>74</v>
      </c>
      <c r="AR95" s="74"/>
      <c r="AS95" s="78">
        <v>0</v>
      </c>
      <c r="AT95" s="79">
        <f t="shared" si="1"/>
        <v>0</v>
      </c>
      <c r="AU95" s="80">
        <f>'SO101.1-Vodní nádrž VNn1-zátopa'!O118</f>
        <v>617.37761</v>
      </c>
      <c r="AV95" s="79">
        <f>'SO101.1-Vodní nádrž VNn1-zátopa'!J33</f>
        <v>0</v>
      </c>
      <c r="AW95" s="79">
        <f>'SO101.1-Vodní nádrž VNn1-zátopa'!J34</f>
        <v>0</v>
      </c>
      <c r="AX95" s="79">
        <f>'SO101.1-Vodní nádrž VNn1-zátopa'!J35</f>
        <v>0</v>
      </c>
      <c r="AY95" s="79">
        <f>'SO101.1-Vodní nádrž VNn1-zátopa'!J36</f>
        <v>0</v>
      </c>
      <c r="AZ95" s="79">
        <f>'SO101.1-Vodní nádrž VNn1-zátopa'!F33</f>
        <v>0</v>
      </c>
      <c r="BA95" s="79">
        <f>'SO101.1-Vodní nádrž VNn1-zátopa'!F34</f>
        <v>0</v>
      </c>
      <c r="BB95" s="79">
        <f>'SO101.1-Vodní nádrž VNn1-zátopa'!F35</f>
        <v>0</v>
      </c>
      <c r="BC95" s="79">
        <f>'SO101.1-Vodní nádrž VNn1-zátopa'!F36</f>
        <v>0</v>
      </c>
      <c r="BD95" s="81">
        <f>'SO101.1-Vodní nádrž VNn1-zátopa'!F37</f>
        <v>0</v>
      </c>
      <c r="BT95" s="82" t="s">
        <v>75</v>
      </c>
      <c r="BV95" s="82" t="s">
        <v>13</v>
      </c>
      <c r="BW95" s="82" t="s">
        <v>76</v>
      </c>
      <c r="BX95" s="82" t="s">
        <v>4</v>
      </c>
      <c r="CL95" s="82" t="s">
        <v>1</v>
      </c>
      <c r="CM95" s="82" t="s">
        <v>77</v>
      </c>
    </row>
    <row r="96" spans="1:91" s="7" customFormat="1" ht="16.5" customHeight="1">
      <c r="A96" s="73" t="s">
        <v>72</v>
      </c>
      <c r="B96" s="74"/>
      <c r="C96" s="75"/>
      <c r="D96" s="188" t="s">
        <v>78</v>
      </c>
      <c r="E96" s="188"/>
      <c r="F96" s="188"/>
      <c r="G96" s="188"/>
      <c r="H96" s="188"/>
      <c r="I96" s="76"/>
      <c r="J96" s="188" t="s">
        <v>554</v>
      </c>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6">
        <f>'SO101.2-Vodní nádrž VNn1 - hráz'!J30</f>
        <v>0</v>
      </c>
      <c r="AH96" s="187"/>
      <c r="AI96" s="187"/>
      <c r="AJ96" s="187"/>
      <c r="AK96" s="187"/>
      <c r="AL96" s="187"/>
      <c r="AM96" s="187"/>
      <c r="AN96" s="186">
        <f t="shared" si="0"/>
        <v>0</v>
      </c>
      <c r="AO96" s="187"/>
      <c r="AP96" s="187"/>
      <c r="AQ96" s="77" t="s">
        <v>74</v>
      </c>
      <c r="AR96" s="74"/>
      <c r="AS96" s="78">
        <v>0</v>
      </c>
      <c r="AT96" s="79">
        <f t="shared" si="1"/>
        <v>0</v>
      </c>
      <c r="AU96" s="80">
        <f>'SO101.2-Vodní nádrž VNn1 - hráz'!O121</f>
        <v>1304.250726</v>
      </c>
      <c r="AV96" s="79">
        <f>'SO101.2-Vodní nádrž VNn1 - hráz'!J33</f>
        <v>0</v>
      </c>
      <c r="AW96" s="79">
        <f>'SO101.2-Vodní nádrž VNn1 - hráz'!J34</f>
        <v>0</v>
      </c>
      <c r="AX96" s="79">
        <f>'SO101.2-Vodní nádrž VNn1 - hráz'!J35</f>
        <v>0</v>
      </c>
      <c r="AY96" s="79">
        <f>'SO101.2-Vodní nádrž VNn1 - hráz'!J36</f>
        <v>0</v>
      </c>
      <c r="AZ96" s="79">
        <f>'SO101.2-Vodní nádrž VNn1 - hráz'!F33</f>
        <v>0</v>
      </c>
      <c r="BA96" s="79">
        <f>'SO101.2-Vodní nádrž VNn1 - hráz'!F34</f>
        <v>0</v>
      </c>
      <c r="BB96" s="79">
        <f>'SO101.2-Vodní nádrž VNn1 - hráz'!F35</f>
        <v>0</v>
      </c>
      <c r="BC96" s="79">
        <f>'SO101.2-Vodní nádrž VNn1 - hráz'!F36</f>
        <v>0</v>
      </c>
      <c r="BD96" s="81">
        <f>'SO101.2-Vodní nádrž VNn1 - hráz'!F37</f>
        <v>0</v>
      </c>
      <c r="BT96" s="82" t="s">
        <v>75</v>
      </c>
      <c r="BV96" s="82" t="s">
        <v>13</v>
      </c>
      <c r="BW96" s="82" t="s">
        <v>79</v>
      </c>
      <c r="BX96" s="82" t="s">
        <v>4</v>
      </c>
      <c r="CL96" s="82" t="s">
        <v>1</v>
      </c>
      <c r="CM96" s="82" t="s">
        <v>77</v>
      </c>
    </row>
    <row r="97" spans="1:91" s="7" customFormat="1" ht="17.4" customHeight="1">
      <c r="A97" s="73" t="s">
        <v>72</v>
      </c>
      <c r="B97" s="74"/>
      <c r="C97" s="75"/>
      <c r="D97" s="188" t="s">
        <v>80</v>
      </c>
      <c r="E97" s="188"/>
      <c r="F97" s="188"/>
      <c r="G97" s="188"/>
      <c r="H97" s="188"/>
      <c r="I97" s="76"/>
      <c r="J97" s="188" t="s">
        <v>553</v>
      </c>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6">
        <f>'SO101.3-Vodní nádrž VNn1-výpusť'!J30</f>
        <v>0</v>
      </c>
      <c r="AH97" s="187"/>
      <c r="AI97" s="187"/>
      <c r="AJ97" s="187"/>
      <c r="AK97" s="187"/>
      <c r="AL97" s="187"/>
      <c r="AM97" s="187"/>
      <c r="AN97" s="186">
        <f t="shared" si="0"/>
        <v>0</v>
      </c>
      <c r="AO97" s="187"/>
      <c r="AP97" s="187"/>
      <c r="AQ97" s="77" t="s">
        <v>74</v>
      </c>
      <c r="AR97" s="74"/>
      <c r="AS97" s="78">
        <v>0</v>
      </c>
      <c r="AT97" s="79">
        <f t="shared" si="1"/>
        <v>0</v>
      </c>
      <c r="AU97" s="80">
        <f>'SO101.3-Vodní nádrž VNn1-výpusť'!O127</f>
        <v>386.016043</v>
      </c>
      <c r="AV97" s="79">
        <f>'SO101.3-Vodní nádrž VNn1-výpusť'!J33</f>
        <v>0</v>
      </c>
      <c r="AW97" s="79">
        <f>'SO101.3-Vodní nádrž VNn1-výpusť'!J34</f>
        <v>0</v>
      </c>
      <c r="AX97" s="79">
        <f>'SO101.3-Vodní nádrž VNn1-výpusť'!J35</f>
        <v>0</v>
      </c>
      <c r="AY97" s="79">
        <f>'SO101.3-Vodní nádrž VNn1-výpusť'!J36</f>
        <v>0</v>
      </c>
      <c r="AZ97" s="79">
        <f>'SO101.3-Vodní nádrž VNn1-výpusť'!F33</f>
        <v>0</v>
      </c>
      <c r="BA97" s="79">
        <f>'SO101.3-Vodní nádrž VNn1-výpusť'!F34</f>
        <v>0</v>
      </c>
      <c r="BB97" s="79">
        <f>'SO101.3-Vodní nádrž VNn1-výpusť'!F35</f>
        <v>0</v>
      </c>
      <c r="BC97" s="79">
        <f>'SO101.3-Vodní nádrž VNn1-výpusť'!F36</f>
        <v>0</v>
      </c>
      <c r="BD97" s="81">
        <f>'SO101.3-Vodní nádrž VNn1-výpusť'!F37</f>
        <v>0</v>
      </c>
      <c r="BT97" s="82" t="s">
        <v>75</v>
      </c>
      <c r="BV97" s="82" t="s">
        <v>13</v>
      </c>
      <c r="BW97" s="82" t="s">
        <v>81</v>
      </c>
      <c r="BX97" s="82" t="s">
        <v>4</v>
      </c>
      <c r="CL97" s="82" t="s">
        <v>1</v>
      </c>
      <c r="CM97" s="82" t="s">
        <v>77</v>
      </c>
    </row>
    <row r="98" spans="1:91" s="7" customFormat="1" ht="18.6" customHeight="1">
      <c r="A98" s="73" t="s">
        <v>72</v>
      </c>
      <c r="B98" s="74"/>
      <c r="C98" s="75"/>
      <c r="D98" s="188" t="s">
        <v>82</v>
      </c>
      <c r="E98" s="188"/>
      <c r="F98" s="188"/>
      <c r="G98" s="188"/>
      <c r="H98" s="188"/>
      <c r="I98" s="76"/>
      <c r="J98" s="188" t="s">
        <v>552</v>
      </c>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6">
        <f>'SO101.4-Vodní nádrž VNn1-přeliv'!J30</f>
        <v>0</v>
      </c>
      <c r="AH98" s="187"/>
      <c r="AI98" s="187"/>
      <c r="AJ98" s="187"/>
      <c r="AK98" s="187"/>
      <c r="AL98" s="187"/>
      <c r="AM98" s="187"/>
      <c r="AN98" s="186">
        <f t="shared" si="0"/>
        <v>0</v>
      </c>
      <c r="AO98" s="187"/>
      <c r="AP98" s="187"/>
      <c r="AQ98" s="77" t="s">
        <v>74</v>
      </c>
      <c r="AR98" s="74"/>
      <c r="AS98" s="78">
        <v>0</v>
      </c>
      <c r="AT98" s="79">
        <f t="shared" si="1"/>
        <v>0</v>
      </c>
      <c r="AU98" s="80">
        <f>'SO101.4-Vodní nádrž VNn1-přeliv'!O121</f>
        <v>1282.2228240000002</v>
      </c>
      <c r="AV98" s="79">
        <f>'SO101.4-Vodní nádrž VNn1-přeliv'!J33</f>
        <v>0</v>
      </c>
      <c r="AW98" s="79">
        <f>'SO101.4-Vodní nádrž VNn1-přeliv'!J34</f>
        <v>0</v>
      </c>
      <c r="AX98" s="79">
        <f>'SO101.4-Vodní nádrž VNn1-přeliv'!J35</f>
        <v>0</v>
      </c>
      <c r="AY98" s="79">
        <f>'SO101.4-Vodní nádrž VNn1-přeliv'!J36</f>
        <v>0</v>
      </c>
      <c r="AZ98" s="79">
        <f>'SO101.4-Vodní nádrž VNn1-přeliv'!F33</f>
        <v>0</v>
      </c>
      <c r="BA98" s="79">
        <f>'SO101.4-Vodní nádrž VNn1-přeliv'!F34</f>
        <v>0</v>
      </c>
      <c r="BB98" s="79">
        <f>'SO101.4-Vodní nádrž VNn1-přeliv'!F35</f>
        <v>0</v>
      </c>
      <c r="BC98" s="79">
        <f>'SO101.4-Vodní nádrž VNn1-přeliv'!F36</f>
        <v>0</v>
      </c>
      <c r="BD98" s="81">
        <f>'SO101.4-Vodní nádrž VNn1-přeliv'!F37</f>
        <v>0</v>
      </c>
      <c r="BT98" s="82" t="s">
        <v>75</v>
      </c>
      <c r="BV98" s="82" t="s">
        <v>13</v>
      </c>
      <c r="BW98" s="82" t="s">
        <v>83</v>
      </c>
      <c r="BX98" s="82" t="s">
        <v>4</v>
      </c>
      <c r="CL98" s="82" t="s">
        <v>1</v>
      </c>
      <c r="CM98" s="82" t="s">
        <v>77</v>
      </c>
    </row>
    <row r="99" spans="1:91" s="7" customFormat="1" ht="16.5" customHeight="1">
      <c r="A99" s="73" t="s">
        <v>72</v>
      </c>
      <c r="B99" s="74"/>
      <c r="C99" s="75"/>
      <c r="D99" s="188" t="s">
        <v>547</v>
      </c>
      <c r="E99" s="188"/>
      <c r="F99" s="188"/>
      <c r="G99" s="188"/>
      <c r="H99" s="188"/>
      <c r="I99" s="76"/>
      <c r="J99" s="188" t="s">
        <v>551</v>
      </c>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6">
        <f>'SO 105 - Náhradní výsadba'!J30</f>
        <v>0</v>
      </c>
      <c r="AH99" s="187"/>
      <c r="AI99" s="187"/>
      <c r="AJ99" s="187"/>
      <c r="AK99" s="187"/>
      <c r="AL99" s="187"/>
      <c r="AM99" s="187"/>
      <c r="AN99" s="186">
        <f t="shared" si="0"/>
        <v>0</v>
      </c>
      <c r="AO99" s="187"/>
      <c r="AP99" s="187"/>
      <c r="AQ99" s="77" t="s">
        <v>74</v>
      </c>
      <c r="AR99" s="74"/>
      <c r="AS99" s="78">
        <v>0</v>
      </c>
      <c r="AT99" s="79">
        <f t="shared" si="1"/>
        <v>0</v>
      </c>
      <c r="AU99" s="80">
        <f>'SO 105 - Náhradní výsadba'!O119</f>
        <v>76.242</v>
      </c>
      <c r="AV99" s="79">
        <f>'SO 105 - Náhradní výsadba'!J33</f>
        <v>0</v>
      </c>
      <c r="AW99" s="79">
        <f>'SO 105 - Náhradní výsadba'!J34</f>
        <v>0</v>
      </c>
      <c r="AX99" s="79">
        <f>'SO 105 - Náhradní výsadba'!J35</f>
        <v>0</v>
      </c>
      <c r="AY99" s="79">
        <f>'SO 105 - Náhradní výsadba'!J36</f>
        <v>0</v>
      </c>
      <c r="AZ99" s="79">
        <f>'SO 105 - Náhradní výsadba'!F33</f>
        <v>0</v>
      </c>
      <c r="BA99" s="79">
        <f>'SO 105 - Náhradní výsadba'!F34</f>
        <v>0</v>
      </c>
      <c r="BB99" s="79">
        <f>'SO 105 - Náhradní výsadba'!F35</f>
        <v>0</v>
      </c>
      <c r="BC99" s="79">
        <f>'SO 105 - Náhradní výsadba'!F36</f>
        <v>0</v>
      </c>
      <c r="BD99" s="81">
        <f>'SO 105 - Náhradní výsadba'!F37</f>
        <v>0</v>
      </c>
      <c r="BT99" s="82" t="s">
        <v>75</v>
      </c>
      <c r="BV99" s="82" t="s">
        <v>13</v>
      </c>
      <c r="BW99" s="82" t="s">
        <v>84</v>
      </c>
      <c r="BX99" s="82" t="s">
        <v>4</v>
      </c>
      <c r="CL99" s="82" t="s">
        <v>1</v>
      </c>
      <c r="CM99" s="82" t="s">
        <v>77</v>
      </c>
    </row>
    <row r="100" spans="1:91" s="7" customFormat="1" ht="16.5" customHeight="1">
      <c r="A100" s="73" t="s">
        <v>72</v>
      </c>
      <c r="B100" s="74"/>
      <c r="C100" s="75"/>
      <c r="D100" s="188" t="s">
        <v>85</v>
      </c>
      <c r="E100" s="188"/>
      <c r="F100" s="188"/>
      <c r="G100" s="188"/>
      <c r="H100" s="188"/>
      <c r="I100" s="76"/>
      <c r="J100" s="188" t="s">
        <v>555</v>
      </c>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6">
        <f>'SO 900-Vedl. rozpočtové náklady'!J30</f>
        <v>0</v>
      </c>
      <c r="AH100" s="187"/>
      <c r="AI100" s="187"/>
      <c r="AJ100" s="187"/>
      <c r="AK100" s="187"/>
      <c r="AL100" s="187"/>
      <c r="AM100" s="187"/>
      <c r="AN100" s="186">
        <f t="shared" si="0"/>
        <v>0</v>
      </c>
      <c r="AO100" s="187"/>
      <c r="AP100" s="187"/>
      <c r="AQ100" s="77" t="s">
        <v>74</v>
      </c>
      <c r="AR100" s="74"/>
      <c r="AS100" s="83">
        <v>0</v>
      </c>
      <c r="AT100" s="84">
        <f t="shared" si="1"/>
        <v>0</v>
      </c>
      <c r="AU100" s="85">
        <f>'SO 900-Vedl. rozpočtové náklady'!O118</f>
        <v>0</v>
      </c>
      <c r="AV100" s="84">
        <f>'SO 900-Vedl. rozpočtové náklady'!J33</f>
        <v>0</v>
      </c>
      <c r="AW100" s="84">
        <f>'SO 900-Vedl. rozpočtové náklady'!J34</f>
        <v>0</v>
      </c>
      <c r="AX100" s="84">
        <f>'SO 900-Vedl. rozpočtové náklady'!J35</f>
        <v>0</v>
      </c>
      <c r="AY100" s="84">
        <f>'SO 900-Vedl. rozpočtové náklady'!J36</f>
        <v>0</v>
      </c>
      <c r="AZ100" s="84">
        <f>'SO 900-Vedl. rozpočtové náklady'!F33</f>
        <v>0</v>
      </c>
      <c r="BA100" s="84">
        <f>'SO 900-Vedl. rozpočtové náklady'!F34</f>
        <v>0</v>
      </c>
      <c r="BB100" s="84">
        <f>'SO 900-Vedl. rozpočtové náklady'!F35</f>
        <v>0</v>
      </c>
      <c r="BC100" s="84">
        <f>'SO 900-Vedl. rozpočtové náklady'!F36</f>
        <v>0</v>
      </c>
      <c r="BD100" s="86">
        <f>'SO 900-Vedl. rozpočtové náklady'!F37</f>
        <v>0</v>
      </c>
      <c r="BT100" s="82" t="s">
        <v>75</v>
      </c>
      <c r="BV100" s="82" t="s">
        <v>13</v>
      </c>
      <c r="BW100" s="82" t="s">
        <v>86</v>
      </c>
      <c r="BX100" s="82" t="s">
        <v>4</v>
      </c>
      <c r="CL100" s="82" t="s">
        <v>1</v>
      </c>
      <c r="CM100" s="82" t="s">
        <v>77</v>
      </c>
    </row>
    <row r="101" spans="1:57" s="2" customFormat="1" ht="30" customHeight="1">
      <c r="A101" s="26"/>
      <c r="B101" s="27"/>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7"/>
      <c r="AS101" s="26"/>
      <c r="AT101" s="26"/>
      <c r="AU101" s="26"/>
      <c r="AV101" s="26"/>
      <c r="AW101" s="26"/>
      <c r="AX101" s="26"/>
      <c r="AY101" s="26"/>
      <c r="AZ101" s="26"/>
      <c r="BA101" s="26"/>
      <c r="BB101" s="26"/>
      <c r="BC101" s="26"/>
      <c r="BD101" s="26"/>
      <c r="BE101" s="26"/>
    </row>
    <row r="102" spans="1:57" s="2" customFormat="1" ht="6.9" customHeight="1">
      <c r="A102" s="26"/>
      <c r="B102" s="41"/>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27"/>
      <c r="AS102" s="26"/>
      <c r="AT102" s="26"/>
      <c r="AU102" s="26"/>
      <c r="AV102" s="26"/>
      <c r="AW102" s="26"/>
      <c r="AX102" s="26"/>
      <c r="AY102" s="26"/>
      <c r="AZ102" s="26"/>
      <c r="BA102" s="26"/>
      <c r="BB102" s="26"/>
      <c r="BC102" s="26"/>
      <c r="BD102" s="26"/>
      <c r="BE102" s="26"/>
    </row>
  </sheetData>
  <mergeCells count="60">
    <mergeCell ref="L85:AO85"/>
    <mergeCell ref="AM87:AN87"/>
    <mergeCell ref="AM89:AP89"/>
    <mergeCell ref="AS89:AT91"/>
    <mergeCell ref="AM90:AP90"/>
    <mergeCell ref="C92:G92"/>
    <mergeCell ref="AN92:AP92"/>
    <mergeCell ref="AG92:AM92"/>
    <mergeCell ref="I92:AF92"/>
    <mergeCell ref="AN95:AP95"/>
    <mergeCell ref="D95:H95"/>
    <mergeCell ref="AG95:AM95"/>
    <mergeCell ref="J95:AF95"/>
    <mergeCell ref="AN96:AP96"/>
    <mergeCell ref="AG96:AM96"/>
    <mergeCell ref="J97:AF97"/>
    <mergeCell ref="AG97:AM97"/>
    <mergeCell ref="D97:H97"/>
    <mergeCell ref="AN97:AP97"/>
    <mergeCell ref="AN100:AP100"/>
    <mergeCell ref="AG100:AM100"/>
    <mergeCell ref="D100:H100"/>
    <mergeCell ref="J100:AF100"/>
    <mergeCell ref="AG94:AM94"/>
    <mergeCell ref="AN94:AP94"/>
    <mergeCell ref="AN98:AP98"/>
    <mergeCell ref="AG98:AM98"/>
    <mergeCell ref="J98:AF98"/>
    <mergeCell ref="D98:H98"/>
    <mergeCell ref="AN99:AP99"/>
    <mergeCell ref="AG99:AM99"/>
    <mergeCell ref="D99:H99"/>
    <mergeCell ref="J99:AF99"/>
    <mergeCell ref="J96:AF96"/>
    <mergeCell ref="D96:H96"/>
    <mergeCell ref="L30:P30"/>
    <mergeCell ref="W30:AE30"/>
    <mergeCell ref="K5:AO5"/>
    <mergeCell ref="K6:AO6"/>
    <mergeCell ref="E23:AN23"/>
    <mergeCell ref="AK26:AO26"/>
    <mergeCell ref="L28:P28"/>
    <mergeCell ref="W28:AE28"/>
    <mergeCell ref="AK28:AO28"/>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s>
  <hyperlinks>
    <hyperlink ref="A95" location="'Objekt1 - SO101.1-Vodní n...'!C2" display="/"/>
    <hyperlink ref="A96" location="'Objekt2 - SO101.2-Vodní n...'!C2" display="/"/>
    <hyperlink ref="A97" location="'Objekt3 - SO101.3-Vodní n...'!C2" display="/"/>
    <hyperlink ref="A98" location="'Objekt4 - SO101.4-Vodní n...'!C2" display="/"/>
    <hyperlink ref="A99" location="'SO 105 - Náhradní výsadba'!C2" display="/"/>
    <hyperlink ref="A100" location="'Objekt6 - SO 900-Ved. roz...'!C2" display="/"/>
  </hyperlink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94"/>
  <sheetViews>
    <sheetView showGridLines="0" workbookViewId="0" topLeftCell="A59">
      <selection activeCell="H6" sqref="H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9.28125" style="1" customWidth="1"/>
    <col min="12" max="12" width="10.8515625" style="1" hidden="1" customWidth="1"/>
    <col min="13" max="13" width="9.28125" style="1" hidden="1" customWidth="1"/>
    <col min="14" max="19" width="14.140625" style="1" hidden="1" customWidth="1"/>
    <col min="20" max="20" width="16.28125" style="1" hidden="1" customWidth="1"/>
    <col min="21" max="21" width="12.28125" style="1" hidden="1" customWidth="1"/>
    <col min="22" max="22" width="16.28125" style="1" hidden="1" customWidth="1"/>
    <col min="23" max="23" width="12.28125" style="1" hidden="1" customWidth="1"/>
    <col min="24" max="24" width="15.00390625" style="1" hidden="1" customWidth="1"/>
    <col min="25" max="25" width="11.00390625" style="1" hidden="1" customWidth="1"/>
    <col min="26" max="26" width="15.00390625" style="1" hidden="1" customWidth="1"/>
    <col min="27" max="27" width="16.28125" style="1" hidden="1" customWidth="1"/>
    <col min="28" max="28" width="11.00390625" style="1" hidden="1" customWidth="1"/>
    <col min="29" max="29" width="15.00390625" style="1" hidden="1" customWidth="1"/>
    <col min="30" max="30" width="16.28125" style="1" hidden="1" customWidth="1"/>
    <col min="31" max="42" width="9.140625" style="0" hidden="1" customWidth="1"/>
    <col min="43" max="61" width="9.28125" style="1" hidden="1" customWidth="1"/>
    <col min="62" max="62" width="10.140625" style="1" hidden="1" customWidth="1"/>
    <col min="63" max="64" width="9.28125" style="1" hidden="1" customWidth="1"/>
    <col min="65" max="101" width="9.140625" style="0" hidden="1" customWidth="1"/>
  </cols>
  <sheetData>
    <row r="1" ht="12">
      <c r="A1" s="87"/>
    </row>
    <row r="2" spans="11:45" s="1" customFormat="1" ht="36.9" customHeight="1">
      <c r="K2" s="171" t="s">
        <v>5</v>
      </c>
      <c r="L2" s="172"/>
      <c r="M2" s="172"/>
      <c r="N2" s="172"/>
      <c r="O2" s="172"/>
      <c r="P2" s="172"/>
      <c r="Q2" s="172"/>
      <c r="R2" s="172"/>
      <c r="S2" s="172"/>
      <c r="T2" s="172"/>
      <c r="U2" s="172"/>
      <c r="AS2" s="14" t="s">
        <v>76</v>
      </c>
    </row>
    <row r="3" spans="2:45" s="1" customFormat="1" ht="6.9" customHeight="1">
      <c r="B3" s="15"/>
      <c r="C3" s="16"/>
      <c r="D3" s="16"/>
      <c r="E3" s="16"/>
      <c r="F3" s="16"/>
      <c r="G3" s="16"/>
      <c r="H3" s="16"/>
      <c r="I3" s="16"/>
      <c r="J3" s="16"/>
      <c r="K3" s="17"/>
      <c r="AS3" s="14" t="s">
        <v>77</v>
      </c>
    </row>
    <row r="4" spans="2:45" s="1" customFormat="1" ht="24.9" customHeight="1">
      <c r="B4" s="17"/>
      <c r="D4" s="18" t="s">
        <v>87</v>
      </c>
      <c r="K4" s="17"/>
      <c r="L4" s="88" t="s">
        <v>10</v>
      </c>
      <c r="AS4" s="14" t="s">
        <v>3</v>
      </c>
    </row>
    <row r="5" spans="2:11" s="1" customFormat="1" ht="6.9" customHeight="1">
      <c r="B5" s="17"/>
      <c r="K5" s="17"/>
    </row>
    <row r="6" spans="2:11" s="1" customFormat="1" ht="12" customHeight="1">
      <c r="B6" s="17"/>
      <c r="D6" s="23" t="s">
        <v>14</v>
      </c>
      <c r="K6" s="17"/>
    </row>
    <row r="7" spans="2:11" s="1" customFormat="1" ht="16.5" customHeight="1">
      <c r="B7" s="17"/>
      <c r="E7" s="206" t="str">
        <f>'Rekapitulace stavby'!K6</f>
        <v>Vodní nádrž VNn1 v k.ú. Malovice u Netolic</v>
      </c>
      <c r="F7" s="207"/>
      <c r="G7" s="207"/>
      <c r="H7" s="207"/>
      <c r="K7" s="17"/>
    </row>
    <row r="8" spans="1:30" s="2" customFormat="1" ht="12" customHeight="1">
      <c r="A8" s="26"/>
      <c r="B8" s="27"/>
      <c r="C8" s="26"/>
      <c r="D8" s="23" t="s">
        <v>88</v>
      </c>
      <c r="E8" s="26"/>
      <c r="F8" s="26"/>
      <c r="G8" s="26"/>
      <c r="H8" s="26"/>
      <c r="I8" s="26"/>
      <c r="J8" s="26"/>
      <c r="K8" s="36"/>
      <c r="R8" s="26"/>
      <c r="S8" s="26"/>
      <c r="T8" s="26"/>
      <c r="U8" s="26"/>
      <c r="V8" s="26"/>
      <c r="W8" s="26"/>
      <c r="X8" s="26"/>
      <c r="Y8" s="26"/>
      <c r="Z8" s="26"/>
      <c r="AA8" s="26"/>
      <c r="AB8" s="26"/>
      <c r="AC8" s="26"/>
      <c r="AD8" s="26"/>
    </row>
    <row r="9" spans="1:30" s="2" customFormat="1" ht="16.5" customHeight="1">
      <c r="A9" s="26"/>
      <c r="B9" s="27"/>
      <c r="C9" s="26"/>
      <c r="D9" s="26"/>
      <c r="E9" s="196" t="s">
        <v>545</v>
      </c>
      <c r="F9" s="205"/>
      <c r="G9" s="205"/>
      <c r="H9" s="205"/>
      <c r="I9" s="26"/>
      <c r="J9" s="26"/>
      <c r="K9" s="36"/>
      <c r="R9" s="26"/>
      <c r="S9" s="26"/>
      <c r="T9" s="26"/>
      <c r="U9" s="26"/>
      <c r="V9" s="26"/>
      <c r="W9" s="26"/>
      <c r="X9" s="26"/>
      <c r="Y9" s="26"/>
      <c r="Z9" s="26"/>
      <c r="AA9" s="26"/>
      <c r="AB9" s="26"/>
      <c r="AC9" s="26"/>
      <c r="AD9" s="26"/>
    </row>
    <row r="10" spans="1:30" s="2" customFormat="1" ht="12">
      <c r="A10" s="26"/>
      <c r="B10" s="27"/>
      <c r="C10" s="26"/>
      <c r="D10" s="26"/>
      <c r="E10" s="26"/>
      <c r="F10" s="26"/>
      <c r="G10" s="26"/>
      <c r="H10" s="26"/>
      <c r="I10" s="26"/>
      <c r="J10" s="26"/>
      <c r="K10" s="36"/>
      <c r="R10" s="26"/>
      <c r="S10" s="26"/>
      <c r="T10" s="26"/>
      <c r="U10" s="26"/>
      <c r="V10" s="26"/>
      <c r="W10" s="26"/>
      <c r="X10" s="26"/>
      <c r="Y10" s="26"/>
      <c r="Z10" s="26"/>
      <c r="AA10" s="26"/>
      <c r="AB10" s="26"/>
      <c r="AC10" s="26"/>
      <c r="AD10" s="26"/>
    </row>
    <row r="11" spans="1:30" s="2" customFormat="1" ht="12" customHeight="1">
      <c r="A11" s="26"/>
      <c r="B11" s="27"/>
      <c r="C11" s="26"/>
      <c r="D11" s="23" t="s">
        <v>15</v>
      </c>
      <c r="E11" s="26"/>
      <c r="F11" s="21" t="s">
        <v>1</v>
      </c>
      <c r="G11" s="26"/>
      <c r="H11" s="26"/>
      <c r="I11" s="23" t="s">
        <v>16</v>
      </c>
      <c r="J11" s="21" t="s">
        <v>1</v>
      </c>
      <c r="K11" s="36"/>
      <c r="R11" s="26"/>
      <c r="S11" s="26"/>
      <c r="T11" s="26"/>
      <c r="U11" s="26"/>
      <c r="V11" s="26"/>
      <c r="W11" s="26"/>
      <c r="X11" s="26"/>
      <c r="Y11" s="26"/>
      <c r="Z11" s="26"/>
      <c r="AA11" s="26"/>
      <c r="AB11" s="26"/>
      <c r="AC11" s="26"/>
      <c r="AD11" s="26"/>
    </row>
    <row r="12" spans="1:30" s="2" customFormat="1" ht="12" customHeight="1">
      <c r="A12" s="26"/>
      <c r="B12" s="27"/>
      <c r="C12" s="26"/>
      <c r="D12" s="23" t="s">
        <v>17</v>
      </c>
      <c r="E12" s="26"/>
      <c r="F12" s="21" t="s">
        <v>18</v>
      </c>
      <c r="G12" s="26"/>
      <c r="H12" s="26"/>
      <c r="I12" s="23" t="s">
        <v>19</v>
      </c>
      <c r="J12" s="49" t="str">
        <f>'Rekapitulace stavby'!AN8</f>
        <v>17. 6. 2022</v>
      </c>
      <c r="K12" s="36"/>
      <c r="R12" s="26"/>
      <c r="S12" s="26"/>
      <c r="T12" s="26"/>
      <c r="U12" s="26"/>
      <c r="V12" s="26"/>
      <c r="W12" s="26"/>
      <c r="X12" s="26"/>
      <c r="Y12" s="26"/>
      <c r="Z12" s="26"/>
      <c r="AA12" s="26"/>
      <c r="AB12" s="26"/>
      <c r="AC12" s="26"/>
      <c r="AD12" s="26"/>
    </row>
    <row r="13" spans="1:30" s="2" customFormat="1" ht="10.8" customHeight="1">
      <c r="A13" s="26"/>
      <c r="B13" s="27"/>
      <c r="C13" s="26"/>
      <c r="D13" s="26"/>
      <c r="E13" s="26"/>
      <c r="F13" s="26"/>
      <c r="G13" s="26"/>
      <c r="H13" s="26"/>
      <c r="I13" s="26"/>
      <c r="J13" s="26"/>
      <c r="K13" s="36"/>
      <c r="R13" s="26"/>
      <c r="S13" s="26"/>
      <c r="T13" s="26"/>
      <c r="U13" s="26"/>
      <c r="V13" s="26"/>
      <c r="W13" s="26"/>
      <c r="X13" s="26"/>
      <c r="Y13" s="26"/>
      <c r="Z13" s="26"/>
      <c r="AA13" s="26"/>
      <c r="AB13" s="26"/>
      <c r="AC13" s="26"/>
      <c r="AD13" s="26"/>
    </row>
    <row r="14" spans="1:30" s="2" customFormat="1" ht="12" customHeight="1">
      <c r="A14" s="26"/>
      <c r="B14" s="27"/>
      <c r="C14" s="26"/>
      <c r="D14" s="23" t="s">
        <v>21</v>
      </c>
      <c r="E14" s="26"/>
      <c r="F14" s="26"/>
      <c r="G14" s="26"/>
      <c r="H14" s="26"/>
      <c r="I14" s="23" t="s">
        <v>22</v>
      </c>
      <c r="J14" s="21" t="str">
        <f>IF('Rekapitulace stavby'!AN10="","",'Rekapitulace stavby'!AN10)</f>
        <v>01312774</v>
      </c>
      <c r="K14" s="36"/>
      <c r="R14" s="26"/>
      <c r="S14" s="26"/>
      <c r="T14" s="26"/>
      <c r="U14" s="26"/>
      <c r="V14" s="26"/>
      <c r="W14" s="26"/>
      <c r="X14" s="26"/>
      <c r="Y14" s="26"/>
      <c r="Z14" s="26"/>
      <c r="AA14" s="26"/>
      <c r="AB14" s="26"/>
      <c r="AC14" s="26"/>
      <c r="AD14" s="26"/>
    </row>
    <row r="15" spans="1:30" s="2" customFormat="1" ht="18" customHeight="1">
      <c r="A15" s="26"/>
      <c r="B15" s="27"/>
      <c r="C15" s="26"/>
      <c r="D15" s="26"/>
      <c r="E15" s="21" t="str">
        <f>IF('Rekapitulace stavby'!E11="","",'Rekapitulace stavby'!E11)</f>
        <v>Státní pozemkový úřad, Krajský pozemkový úřad pro Jihočeský kraj</v>
      </c>
      <c r="F15" s="26"/>
      <c r="G15" s="26"/>
      <c r="H15" s="26"/>
      <c r="I15" s="23" t="s">
        <v>23</v>
      </c>
      <c r="J15" s="21" t="str">
        <f>IF('Rekapitulace stavby'!AN11="","",'Rekapitulace stavby'!AN11)</f>
        <v/>
      </c>
      <c r="K15" s="36"/>
      <c r="R15" s="26"/>
      <c r="S15" s="26"/>
      <c r="T15" s="26"/>
      <c r="U15" s="26"/>
      <c r="V15" s="26"/>
      <c r="W15" s="26"/>
      <c r="X15" s="26"/>
      <c r="Y15" s="26"/>
      <c r="Z15" s="26"/>
      <c r="AA15" s="26"/>
      <c r="AB15" s="26"/>
      <c r="AC15" s="26"/>
      <c r="AD15" s="26"/>
    </row>
    <row r="16" spans="1:30" s="2" customFormat="1" ht="6.9" customHeight="1">
      <c r="A16" s="26"/>
      <c r="B16" s="27"/>
      <c r="C16" s="26"/>
      <c r="D16" s="26"/>
      <c r="E16" s="26"/>
      <c r="F16" s="26"/>
      <c r="G16" s="26"/>
      <c r="H16" s="26"/>
      <c r="I16" s="26"/>
      <c r="J16" s="26"/>
      <c r="K16" s="36"/>
      <c r="R16" s="26"/>
      <c r="S16" s="26"/>
      <c r="T16" s="26"/>
      <c r="U16" s="26"/>
      <c r="V16" s="26"/>
      <c r="W16" s="26"/>
      <c r="X16" s="26"/>
      <c r="Y16" s="26"/>
      <c r="Z16" s="26"/>
      <c r="AA16" s="26"/>
      <c r="AB16" s="26"/>
      <c r="AC16" s="26"/>
      <c r="AD16" s="26"/>
    </row>
    <row r="17" spans="1:30" s="2" customFormat="1" ht="12" customHeight="1">
      <c r="A17" s="26"/>
      <c r="B17" s="27"/>
      <c r="C17" s="26"/>
      <c r="D17" s="23" t="s">
        <v>24</v>
      </c>
      <c r="E17" s="26"/>
      <c r="F17" s="26"/>
      <c r="G17" s="26"/>
      <c r="H17" s="26"/>
      <c r="I17" s="23" t="s">
        <v>22</v>
      </c>
      <c r="J17" s="21" t="str">
        <f>'Rekapitulace stavby'!AN13</f>
        <v/>
      </c>
      <c r="K17" s="36"/>
      <c r="R17" s="26"/>
      <c r="S17" s="26"/>
      <c r="T17" s="26"/>
      <c r="U17" s="26"/>
      <c r="V17" s="26"/>
      <c r="W17" s="26"/>
      <c r="X17" s="26"/>
      <c r="Y17" s="26"/>
      <c r="Z17" s="26"/>
      <c r="AA17" s="26"/>
      <c r="AB17" s="26"/>
      <c r="AC17" s="26"/>
      <c r="AD17" s="26"/>
    </row>
    <row r="18" spans="1:30" s="2" customFormat="1" ht="18" customHeight="1">
      <c r="A18" s="26"/>
      <c r="B18" s="27"/>
      <c r="C18" s="26"/>
      <c r="D18" s="26"/>
      <c r="E18" s="180" t="str">
        <f>'Rekapitulace stavby'!E14</f>
        <v xml:space="preserve"> </v>
      </c>
      <c r="F18" s="180"/>
      <c r="G18" s="180"/>
      <c r="H18" s="180"/>
      <c r="I18" s="23" t="s">
        <v>23</v>
      </c>
      <c r="J18" s="21" t="str">
        <f>'Rekapitulace stavby'!AN14</f>
        <v/>
      </c>
      <c r="K18" s="36"/>
      <c r="R18" s="26"/>
      <c r="S18" s="26"/>
      <c r="T18" s="26"/>
      <c r="U18" s="26"/>
      <c r="V18" s="26"/>
      <c r="W18" s="26"/>
      <c r="X18" s="26"/>
      <c r="Y18" s="26"/>
      <c r="Z18" s="26"/>
      <c r="AA18" s="26"/>
      <c r="AB18" s="26"/>
      <c r="AC18" s="26"/>
      <c r="AD18" s="26"/>
    </row>
    <row r="19" spans="1:30" s="2" customFormat="1" ht="6.9" customHeight="1">
      <c r="A19" s="26"/>
      <c r="B19" s="27"/>
      <c r="C19" s="26"/>
      <c r="D19" s="26"/>
      <c r="E19" s="26"/>
      <c r="F19" s="26"/>
      <c r="G19" s="26"/>
      <c r="H19" s="26"/>
      <c r="I19" s="26"/>
      <c r="J19" s="26"/>
      <c r="K19" s="36"/>
      <c r="R19" s="26"/>
      <c r="S19" s="26"/>
      <c r="T19" s="26"/>
      <c r="U19" s="26"/>
      <c r="V19" s="26"/>
      <c r="W19" s="26"/>
      <c r="X19" s="26"/>
      <c r="Y19" s="26"/>
      <c r="Z19" s="26"/>
      <c r="AA19" s="26"/>
      <c r="AB19" s="26"/>
      <c r="AC19" s="26"/>
      <c r="AD19" s="26"/>
    </row>
    <row r="20" spans="1:30" s="2" customFormat="1" ht="12" customHeight="1">
      <c r="A20" s="26"/>
      <c r="B20" s="27"/>
      <c r="C20" s="26"/>
      <c r="D20" s="23" t="s">
        <v>25</v>
      </c>
      <c r="E20" s="26"/>
      <c r="F20" s="26"/>
      <c r="G20" s="26"/>
      <c r="H20" s="26"/>
      <c r="I20" s="23" t="s">
        <v>22</v>
      </c>
      <c r="J20" s="21" t="str">
        <f>IF('Rekapitulace stavby'!AN16="","",'Rekapitulace stavby'!AN16)</f>
        <v>26475081</v>
      </c>
      <c r="K20" s="36"/>
      <c r="R20" s="26"/>
      <c r="S20" s="26"/>
      <c r="T20" s="26"/>
      <c r="U20" s="26"/>
      <c r="V20" s="26"/>
      <c r="W20" s="26"/>
      <c r="X20" s="26"/>
      <c r="Y20" s="26"/>
      <c r="Z20" s="26"/>
      <c r="AA20" s="26"/>
      <c r="AB20" s="26"/>
      <c r="AC20" s="26"/>
      <c r="AD20" s="26"/>
    </row>
    <row r="21" spans="1:30" s="2" customFormat="1" ht="18" customHeight="1">
      <c r="A21" s="26"/>
      <c r="B21" s="27"/>
      <c r="C21" s="26"/>
      <c r="D21" s="26"/>
      <c r="E21" s="21" t="str">
        <f>IF('Rekapitulace stavby'!E17="","",'Rekapitulace stavby'!E17)</f>
        <v>Sweco Hydroprojekt, a.s.</v>
      </c>
      <c r="F21" s="26"/>
      <c r="G21" s="26"/>
      <c r="H21" s="26"/>
      <c r="I21" s="23" t="s">
        <v>23</v>
      </c>
      <c r="J21" s="21" t="str">
        <f>IF('Rekapitulace stavby'!AN17="","",'Rekapitulace stavby'!AN17)</f>
        <v/>
      </c>
      <c r="K21" s="36"/>
      <c r="R21" s="26"/>
      <c r="S21" s="26"/>
      <c r="T21" s="26"/>
      <c r="U21" s="26"/>
      <c r="V21" s="26"/>
      <c r="W21" s="26"/>
      <c r="X21" s="26"/>
      <c r="Y21" s="26"/>
      <c r="Z21" s="26"/>
      <c r="AA21" s="26"/>
      <c r="AB21" s="26"/>
      <c r="AC21" s="26"/>
      <c r="AD21" s="26"/>
    </row>
    <row r="22" spans="1:30" s="2" customFormat="1" ht="6.9" customHeight="1">
      <c r="A22" s="26"/>
      <c r="B22" s="27"/>
      <c r="C22" s="26"/>
      <c r="D22" s="26"/>
      <c r="E22" s="26"/>
      <c r="F22" s="26"/>
      <c r="G22" s="26"/>
      <c r="H22" s="26"/>
      <c r="I22" s="26"/>
      <c r="J22" s="26"/>
      <c r="K22" s="36"/>
      <c r="R22" s="26"/>
      <c r="S22" s="26"/>
      <c r="T22" s="26"/>
      <c r="U22" s="26"/>
      <c r="V22" s="26"/>
      <c r="W22" s="26"/>
      <c r="X22" s="26"/>
      <c r="Y22" s="26"/>
      <c r="Z22" s="26"/>
      <c r="AA22" s="26"/>
      <c r="AB22" s="26"/>
      <c r="AC22" s="26"/>
      <c r="AD22" s="26"/>
    </row>
    <row r="23" spans="1:30" s="2" customFormat="1" ht="12" customHeight="1">
      <c r="A23" s="26"/>
      <c r="B23" s="27"/>
      <c r="C23" s="26"/>
      <c r="D23" s="23" t="s">
        <v>26</v>
      </c>
      <c r="E23" s="26"/>
      <c r="F23" s="26"/>
      <c r="G23" s="26"/>
      <c r="H23" s="26"/>
      <c r="I23" s="23" t="s">
        <v>22</v>
      </c>
      <c r="J23" s="21" t="str">
        <f>IF('Rekapitulace stavby'!AN19="","",'Rekapitulace stavby'!AN19)</f>
        <v>26475081</v>
      </c>
      <c r="K23" s="36"/>
      <c r="R23" s="26"/>
      <c r="S23" s="26"/>
      <c r="T23" s="26"/>
      <c r="U23" s="26"/>
      <c r="V23" s="26"/>
      <c r="W23" s="26"/>
      <c r="X23" s="26"/>
      <c r="Y23" s="26"/>
      <c r="Z23" s="26"/>
      <c r="AA23" s="26"/>
      <c r="AB23" s="26"/>
      <c r="AC23" s="26"/>
      <c r="AD23" s="26"/>
    </row>
    <row r="24" spans="1:30" s="2" customFormat="1" ht="18" customHeight="1">
      <c r="A24" s="26"/>
      <c r="B24" s="27"/>
      <c r="C24" s="26"/>
      <c r="D24" s="26"/>
      <c r="E24" s="21" t="str">
        <f>IF('Rekapitulace stavby'!E20="","",'Rekapitulace stavby'!E20)</f>
        <v>Sweco Hydroprojekt, a.s.</v>
      </c>
      <c r="F24" s="26"/>
      <c r="G24" s="26"/>
      <c r="H24" s="26"/>
      <c r="I24" s="23" t="s">
        <v>23</v>
      </c>
      <c r="J24" s="21" t="str">
        <f>IF('Rekapitulace stavby'!AN20="","",'Rekapitulace stavby'!AN20)</f>
        <v/>
      </c>
      <c r="K24" s="36"/>
      <c r="R24" s="26"/>
      <c r="S24" s="26"/>
      <c r="T24" s="26"/>
      <c r="U24" s="26"/>
      <c r="V24" s="26"/>
      <c r="W24" s="26"/>
      <c r="X24" s="26"/>
      <c r="Y24" s="26"/>
      <c r="Z24" s="26"/>
      <c r="AA24" s="26"/>
      <c r="AB24" s="26"/>
      <c r="AC24" s="26"/>
      <c r="AD24" s="26"/>
    </row>
    <row r="25" spans="1:30" s="2" customFormat="1" ht="6.9" customHeight="1">
      <c r="A25" s="26"/>
      <c r="B25" s="27"/>
      <c r="C25" s="26"/>
      <c r="D25" s="26"/>
      <c r="E25" s="26"/>
      <c r="F25" s="26"/>
      <c r="G25" s="26"/>
      <c r="H25" s="26"/>
      <c r="I25" s="26"/>
      <c r="J25" s="26"/>
      <c r="K25" s="36"/>
      <c r="R25" s="26"/>
      <c r="S25" s="26"/>
      <c r="T25" s="26"/>
      <c r="U25" s="26"/>
      <c r="V25" s="26"/>
      <c r="W25" s="26"/>
      <c r="X25" s="26"/>
      <c r="Y25" s="26"/>
      <c r="Z25" s="26"/>
      <c r="AA25" s="26"/>
      <c r="AB25" s="26"/>
      <c r="AC25" s="26"/>
      <c r="AD25" s="26"/>
    </row>
    <row r="26" spans="1:30" s="2" customFormat="1" ht="12" customHeight="1">
      <c r="A26" s="26"/>
      <c r="B26" s="27"/>
      <c r="C26" s="26"/>
      <c r="D26" s="23" t="s">
        <v>28</v>
      </c>
      <c r="E26" s="26"/>
      <c r="F26" s="26"/>
      <c r="G26" s="26"/>
      <c r="H26" s="26"/>
      <c r="I26" s="26"/>
      <c r="J26" s="26"/>
      <c r="K26" s="36"/>
      <c r="R26" s="26"/>
      <c r="S26" s="26"/>
      <c r="T26" s="26"/>
      <c r="U26" s="26"/>
      <c r="V26" s="26"/>
      <c r="W26" s="26"/>
      <c r="X26" s="26"/>
      <c r="Y26" s="26"/>
      <c r="Z26" s="26"/>
      <c r="AA26" s="26"/>
      <c r="AB26" s="26"/>
      <c r="AC26" s="26"/>
      <c r="AD26" s="26"/>
    </row>
    <row r="27" spans="1:30" s="8" customFormat="1" ht="16.5" customHeight="1">
      <c r="A27" s="89"/>
      <c r="B27" s="90"/>
      <c r="C27" s="89"/>
      <c r="D27" s="89"/>
      <c r="E27" s="182"/>
      <c r="F27" s="182"/>
      <c r="G27" s="182"/>
      <c r="H27" s="182"/>
      <c r="I27" s="89"/>
      <c r="J27" s="89"/>
      <c r="K27" s="91"/>
      <c r="R27" s="89"/>
      <c r="S27" s="89"/>
      <c r="T27" s="89"/>
      <c r="U27" s="89"/>
      <c r="V27" s="89"/>
      <c r="W27" s="89"/>
      <c r="X27" s="89"/>
      <c r="Y27" s="89"/>
      <c r="Z27" s="89"/>
      <c r="AA27" s="89"/>
      <c r="AB27" s="89"/>
      <c r="AC27" s="89"/>
      <c r="AD27" s="89"/>
    </row>
    <row r="28" spans="1:30" s="2" customFormat="1" ht="6.9" customHeight="1">
      <c r="A28" s="26"/>
      <c r="B28" s="27"/>
      <c r="C28" s="26"/>
      <c r="D28" s="26"/>
      <c r="E28" s="26"/>
      <c r="F28" s="26"/>
      <c r="G28" s="26"/>
      <c r="H28" s="26"/>
      <c r="I28" s="26"/>
      <c r="J28" s="26"/>
      <c r="K28" s="36"/>
      <c r="R28" s="26"/>
      <c r="S28" s="26"/>
      <c r="T28" s="26"/>
      <c r="U28" s="26"/>
      <c r="V28" s="26"/>
      <c r="W28" s="26"/>
      <c r="X28" s="26"/>
      <c r="Y28" s="26"/>
      <c r="Z28" s="26"/>
      <c r="AA28" s="26"/>
      <c r="AB28" s="26"/>
      <c r="AC28" s="26"/>
      <c r="AD28" s="26"/>
    </row>
    <row r="29" spans="1:30" s="2" customFormat="1" ht="6.9" customHeight="1">
      <c r="A29" s="26"/>
      <c r="B29" s="27"/>
      <c r="C29" s="26"/>
      <c r="D29" s="60"/>
      <c r="E29" s="60"/>
      <c r="F29" s="60"/>
      <c r="G29" s="60"/>
      <c r="H29" s="60"/>
      <c r="I29" s="60"/>
      <c r="J29" s="60"/>
      <c r="K29" s="36"/>
      <c r="R29" s="26"/>
      <c r="S29" s="26"/>
      <c r="T29" s="26"/>
      <c r="U29" s="26"/>
      <c r="V29" s="26"/>
      <c r="W29" s="26"/>
      <c r="X29" s="26"/>
      <c r="Y29" s="26"/>
      <c r="Z29" s="26"/>
      <c r="AA29" s="26"/>
      <c r="AB29" s="26"/>
      <c r="AC29" s="26"/>
      <c r="AD29" s="26"/>
    </row>
    <row r="30" spans="1:30" s="2" customFormat="1" ht="25.35" customHeight="1">
      <c r="A30" s="26"/>
      <c r="B30" s="27"/>
      <c r="C30" s="26"/>
      <c r="D30" s="92" t="s">
        <v>29</v>
      </c>
      <c r="E30" s="26"/>
      <c r="F30" s="26"/>
      <c r="G30" s="26"/>
      <c r="H30" s="26"/>
      <c r="I30" s="26"/>
      <c r="J30" s="65">
        <f>ROUND(J118,2)</f>
        <v>0</v>
      </c>
      <c r="K30" s="36"/>
      <c r="R30" s="26"/>
      <c r="S30" s="26"/>
      <c r="T30" s="26"/>
      <c r="U30" s="26"/>
      <c r="V30" s="26"/>
      <c r="W30" s="26"/>
      <c r="X30" s="26"/>
      <c r="Y30" s="26"/>
      <c r="Z30" s="26"/>
      <c r="AA30" s="26"/>
      <c r="AB30" s="26"/>
      <c r="AC30" s="26"/>
      <c r="AD30" s="26"/>
    </row>
    <row r="31" spans="1:30" s="2" customFormat="1" ht="6.9" customHeight="1">
      <c r="A31" s="26"/>
      <c r="B31" s="27"/>
      <c r="C31" s="26"/>
      <c r="D31" s="60"/>
      <c r="E31" s="60"/>
      <c r="F31" s="60"/>
      <c r="G31" s="60"/>
      <c r="H31" s="60"/>
      <c r="I31" s="60"/>
      <c r="J31" s="60"/>
      <c r="K31" s="36"/>
      <c r="R31" s="26"/>
      <c r="S31" s="26"/>
      <c r="T31" s="26"/>
      <c r="U31" s="26"/>
      <c r="V31" s="26"/>
      <c r="W31" s="26"/>
      <c r="X31" s="26"/>
      <c r="Y31" s="26"/>
      <c r="Z31" s="26"/>
      <c r="AA31" s="26"/>
      <c r="AB31" s="26"/>
      <c r="AC31" s="26"/>
      <c r="AD31" s="26"/>
    </row>
    <row r="32" spans="1:30" s="2" customFormat="1" ht="14.4" customHeight="1">
      <c r="A32" s="26"/>
      <c r="B32" s="27"/>
      <c r="C32" s="26"/>
      <c r="D32" s="26"/>
      <c r="E32" s="26"/>
      <c r="F32" s="30" t="s">
        <v>31</v>
      </c>
      <c r="G32" s="26"/>
      <c r="H32" s="26"/>
      <c r="I32" s="30" t="s">
        <v>30</v>
      </c>
      <c r="J32" s="30" t="s">
        <v>32</v>
      </c>
      <c r="K32" s="36"/>
      <c r="R32" s="26"/>
      <c r="S32" s="26"/>
      <c r="T32" s="26"/>
      <c r="U32" s="26"/>
      <c r="V32" s="26"/>
      <c r="W32" s="26"/>
      <c r="X32" s="26"/>
      <c r="Y32" s="26"/>
      <c r="Z32" s="26"/>
      <c r="AA32" s="26"/>
      <c r="AB32" s="26"/>
      <c r="AC32" s="26"/>
      <c r="AD32" s="26"/>
    </row>
    <row r="33" spans="1:30" s="2" customFormat="1" ht="14.4" customHeight="1">
      <c r="A33" s="26"/>
      <c r="B33" s="27"/>
      <c r="C33" s="26"/>
      <c r="D33" s="93" t="s">
        <v>33</v>
      </c>
      <c r="E33" s="23" t="s">
        <v>34</v>
      </c>
      <c r="F33" s="94">
        <f>ROUND((SUM(BD118:BD193)),2)</f>
        <v>0</v>
      </c>
      <c r="G33" s="26"/>
      <c r="H33" s="26"/>
      <c r="I33" s="95">
        <v>0.21</v>
      </c>
      <c r="J33" s="94">
        <f>ROUND(((SUM(BD118:BD193))*I33),2)</f>
        <v>0</v>
      </c>
      <c r="K33" s="36"/>
      <c r="R33" s="26"/>
      <c r="S33" s="26"/>
      <c r="T33" s="26"/>
      <c r="U33" s="26"/>
      <c r="V33" s="26"/>
      <c r="W33" s="26"/>
      <c r="X33" s="26"/>
      <c r="Y33" s="26"/>
      <c r="Z33" s="26"/>
      <c r="AA33" s="26"/>
      <c r="AB33" s="26"/>
      <c r="AC33" s="26"/>
      <c r="AD33" s="26"/>
    </row>
    <row r="34" spans="1:30" s="2" customFormat="1" ht="14.4" customHeight="1">
      <c r="A34" s="26"/>
      <c r="B34" s="27"/>
      <c r="C34" s="26"/>
      <c r="D34" s="26"/>
      <c r="E34" s="23" t="s">
        <v>35</v>
      </c>
      <c r="F34" s="94">
        <f>ROUND((SUM(BE118:BE193)),2)</f>
        <v>0</v>
      </c>
      <c r="G34" s="26"/>
      <c r="H34" s="26"/>
      <c r="I34" s="95">
        <v>0.15</v>
      </c>
      <c r="J34" s="94">
        <f>ROUND(((SUM(BE118:BE193))*I34),2)</f>
        <v>0</v>
      </c>
      <c r="K34" s="36"/>
      <c r="R34" s="26"/>
      <c r="S34" s="26"/>
      <c r="T34" s="26"/>
      <c r="U34" s="26"/>
      <c r="V34" s="26"/>
      <c r="W34" s="26"/>
      <c r="X34" s="26"/>
      <c r="Y34" s="26"/>
      <c r="Z34" s="26"/>
      <c r="AA34" s="26"/>
      <c r="AB34" s="26"/>
      <c r="AC34" s="26"/>
      <c r="AD34" s="26"/>
    </row>
    <row r="35" spans="1:30" s="2" customFormat="1" ht="14.4" customHeight="1" hidden="1">
      <c r="A35" s="26"/>
      <c r="B35" s="27"/>
      <c r="C35" s="26"/>
      <c r="D35" s="26"/>
      <c r="E35" s="23" t="s">
        <v>36</v>
      </c>
      <c r="F35" s="94">
        <f>ROUND((SUM(BF118:BF193)),2)</f>
        <v>0</v>
      </c>
      <c r="G35" s="26"/>
      <c r="H35" s="26"/>
      <c r="I35" s="95">
        <v>0.21</v>
      </c>
      <c r="J35" s="94">
        <f>0</f>
        <v>0</v>
      </c>
      <c r="K35" s="36"/>
      <c r="R35" s="26"/>
      <c r="S35" s="26"/>
      <c r="T35" s="26"/>
      <c r="U35" s="26"/>
      <c r="V35" s="26"/>
      <c r="W35" s="26"/>
      <c r="X35" s="26"/>
      <c r="Y35" s="26"/>
      <c r="Z35" s="26"/>
      <c r="AA35" s="26"/>
      <c r="AB35" s="26"/>
      <c r="AC35" s="26"/>
      <c r="AD35" s="26"/>
    </row>
    <row r="36" spans="1:30" s="2" customFormat="1" ht="14.4" customHeight="1" hidden="1">
      <c r="A36" s="26"/>
      <c r="B36" s="27"/>
      <c r="C36" s="26"/>
      <c r="D36" s="26"/>
      <c r="E36" s="23" t="s">
        <v>37</v>
      </c>
      <c r="F36" s="94">
        <f>ROUND((SUM(BG118:BG193)),2)</f>
        <v>0</v>
      </c>
      <c r="G36" s="26"/>
      <c r="H36" s="26"/>
      <c r="I36" s="95">
        <v>0.15</v>
      </c>
      <c r="J36" s="94">
        <f>0</f>
        <v>0</v>
      </c>
      <c r="K36" s="36"/>
      <c r="R36" s="26"/>
      <c r="S36" s="26"/>
      <c r="T36" s="26"/>
      <c r="U36" s="26"/>
      <c r="V36" s="26"/>
      <c r="W36" s="26"/>
      <c r="X36" s="26"/>
      <c r="Y36" s="26"/>
      <c r="Z36" s="26"/>
      <c r="AA36" s="26"/>
      <c r="AB36" s="26"/>
      <c r="AC36" s="26"/>
      <c r="AD36" s="26"/>
    </row>
    <row r="37" spans="1:30" s="2" customFormat="1" ht="14.4" customHeight="1" hidden="1">
      <c r="A37" s="26"/>
      <c r="B37" s="27"/>
      <c r="C37" s="26"/>
      <c r="D37" s="26"/>
      <c r="E37" s="23" t="s">
        <v>38</v>
      </c>
      <c r="F37" s="94">
        <f>ROUND((SUM(BH118:BH193)),2)</f>
        <v>0</v>
      </c>
      <c r="G37" s="26"/>
      <c r="H37" s="26"/>
      <c r="I37" s="95">
        <v>0</v>
      </c>
      <c r="J37" s="94">
        <f>0</f>
        <v>0</v>
      </c>
      <c r="K37" s="36"/>
      <c r="R37" s="26"/>
      <c r="S37" s="26"/>
      <c r="T37" s="26"/>
      <c r="U37" s="26"/>
      <c r="V37" s="26"/>
      <c r="W37" s="26"/>
      <c r="X37" s="26"/>
      <c r="Y37" s="26"/>
      <c r="Z37" s="26"/>
      <c r="AA37" s="26"/>
      <c r="AB37" s="26"/>
      <c r="AC37" s="26"/>
      <c r="AD37" s="26"/>
    </row>
    <row r="38" spans="1:30" s="2" customFormat="1" ht="6.9" customHeight="1">
      <c r="A38" s="26"/>
      <c r="B38" s="27"/>
      <c r="C38" s="26"/>
      <c r="D38" s="26"/>
      <c r="E38" s="26"/>
      <c r="F38" s="26"/>
      <c r="G38" s="26"/>
      <c r="H38" s="26"/>
      <c r="I38" s="26"/>
      <c r="J38" s="26"/>
      <c r="K38" s="36"/>
      <c r="R38" s="26"/>
      <c r="S38" s="26"/>
      <c r="T38" s="26"/>
      <c r="U38" s="26"/>
      <c r="V38" s="26"/>
      <c r="W38" s="26"/>
      <c r="X38" s="26"/>
      <c r="Y38" s="26"/>
      <c r="Z38" s="26"/>
      <c r="AA38" s="26"/>
      <c r="AB38" s="26"/>
      <c r="AC38" s="26"/>
      <c r="AD38" s="26"/>
    </row>
    <row r="39" spans="1:30" s="2" customFormat="1" ht="25.35" customHeight="1">
      <c r="A39" s="26"/>
      <c r="B39" s="27"/>
      <c r="C39" s="96"/>
      <c r="D39" s="97" t="s">
        <v>39</v>
      </c>
      <c r="E39" s="54"/>
      <c r="F39" s="54"/>
      <c r="G39" s="98" t="s">
        <v>40</v>
      </c>
      <c r="H39" s="99" t="s">
        <v>41</v>
      </c>
      <c r="I39" s="54"/>
      <c r="J39" s="100">
        <f>SUM(J30:J37)</f>
        <v>0</v>
      </c>
      <c r="K39" s="36"/>
      <c r="R39" s="26"/>
      <c r="S39" s="26"/>
      <c r="T39" s="26"/>
      <c r="U39" s="26"/>
      <c r="V39" s="26"/>
      <c r="W39" s="26"/>
      <c r="X39" s="26"/>
      <c r="Y39" s="26"/>
      <c r="Z39" s="26"/>
      <c r="AA39" s="26"/>
      <c r="AB39" s="26"/>
      <c r="AC39" s="26"/>
      <c r="AD39" s="26"/>
    </row>
    <row r="40" spans="1:30" s="2" customFormat="1" ht="14.4" customHeight="1">
      <c r="A40" s="26"/>
      <c r="B40" s="27"/>
      <c r="C40" s="26"/>
      <c r="D40" s="26"/>
      <c r="E40" s="26"/>
      <c r="F40" s="26"/>
      <c r="G40" s="26"/>
      <c r="H40" s="26"/>
      <c r="I40" s="26"/>
      <c r="J40" s="26"/>
      <c r="K40" s="36"/>
      <c r="R40" s="26"/>
      <c r="S40" s="26"/>
      <c r="T40" s="26"/>
      <c r="U40" s="26"/>
      <c r="V40" s="26"/>
      <c r="W40" s="26"/>
      <c r="X40" s="26"/>
      <c r="Y40" s="26"/>
      <c r="Z40" s="26"/>
      <c r="AA40" s="26"/>
      <c r="AB40" s="26"/>
      <c r="AC40" s="26"/>
      <c r="AD40" s="26"/>
    </row>
    <row r="41" spans="2:11" s="1" customFormat="1" ht="14.4" customHeight="1">
      <c r="B41" s="17"/>
      <c r="K41" s="17"/>
    </row>
    <row r="42" spans="2:11" s="1" customFormat="1" ht="14.4" customHeight="1">
      <c r="B42" s="17"/>
      <c r="K42" s="17"/>
    </row>
    <row r="43" spans="2:11" s="1" customFormat="1" ht="14.4" customHeight="1">
      <c r="B43" s="17"/>
      <c r="K43" s="17"/>
    </row>
    <row r="44" spans="2:11" s="1" customFormat="1" ht="14.4" customHeight="1">
      <c r="B44" s="17"/>
      <c r="K44" s="17"/>
    </row>
    <row r="45" spans="2:11" s="1" customFormat="1" ht="14.4" customHeight="1">
      <c r="B45" s="17"/>
      <c r="K45" s="17"/>
    </row>
    <row r="46" spans="2:11" s="1" customFormat="1" ht="14.4" customHeight="1">
      <c r="B46" s="17"/>
      <c r="K46" s="17"/>
    </row>
    <row r="47" spans="2:11" s="1" customFormat="1" ht="14.4" customHeight="1">
      <c r="B47" s="17"/>
      <c r="K47" s="17"/>
    </row>
    <row r="48" spans="2:11" s="1" customFormat="1" ht="14.4" customHeight="1">
      <c r="B48" s="17"/>
      <c r="K48" s="17"/>
    </row>
    <row r="49" spans="2:11" s="1" customFormat="1" ht="14.4" customHeight="1">
      <c r="B49" s="17"/>
      <c r="K49" s="17"/>
    </row>
    <row r="50" spans="2:11" s="2" customFormat="1" ht="14.4" customHeight="1">
      <c r="B50" s="36"/>
      <c r="D50" s="37" t="s">
        <v>42</v>
      </c>
      <c r="E50" s="38"/>
      <c r="F50" s="38"/>
      <c r="G50" s="37" t="s">
        <v>43</v>
      </c>
      <c r="H50" s="38"/>
      <c r="I50" s="38"/>
      <c r="J50" s="38"/>
      <c r="K50" s="36"/>
    </row>
    <row r="51" spans="2:11" ht="12">
      <c r="B51" s="17"/>
      <c r="K51" s="17"/>
    </row>
    <row r="52" spans="2:11" ht="12">
      <c r="B52" s="17"/>
      <c r="K52" s="17"/>
    </row>
    <row r="53" spans="2:11" ht="12">
      <c r="B53" s="17"/>
      <c r="K53" s="17"/>
    </row>
    <row r="54" spans="2:11" ht="12">
      <c r="B54" s="17"/>
      <c r="K54" s="17"/>
    </row>
    <row r="55" spans="2:11" ht="12">
      <c r="B55" s="17"/>
      <c r="K55" s="17"/>
    </row>
    <row r="56" spans="2:11" ht="12">
      <c r="B56" s="17"/>
      <c r="K56" s="17"/>
    </row>
    <row r="57" spans="2:11" ht="12">
      <c r="B57" s="17"/>
      <c r="K57" s="17"/>
    </row>
    <row r="58" spans="2:11" ht="12">
      <c r="B58" s="17"/>
      <c r="K58" s="17"/>
    </row>
    <row r="59" spans="2:11" ht="12">
      <c r="B59" s="17"/>
      <c r="K59" s="17"/>
    </row>
    <row r="60" spans="2:11" ht="12">
      <c r="B60" s="17"/>
      <c r="K60" s="17"/>
    </row>
    <row r="61" spans="1:30" s="2" customFormat="1" ht="13.2">
      <c r="A61" s="26"/>
      <c r="B61" s="27"/>
      <c r="C61" s="26"/>
      <c r="D61" s="39" t="s">
        <v>44</v>
      </c>
      <c r="E61" s="29"/>
      <c r="F61" s="101" t="s">
        <v>45</v>
      </c>
      <c r="G61" s="39" t="s">
        <v>44</v>
      </c>
      <c r="H61" s="29"/>
      <c r="I61" s="29"/>
      <c r="J61" s="102" t="s">
        <v>45</v>
      </c>
      <c r="K61" s="36"/>
      <c r="R61" s="26"/>
      <c r="S61" s="26"/>
      <c r="T61" s="26"/>
      <c r="U61" s="26"/>
      <c r="V61" s="26"/>
      <c r="W61" s="26"/>
      <c r="X61" s="26"/>
      <c r="Y61" s="26"/>
      <c r="Z61" s="26"/>
      <c r="AA61" s="26"/>
      <c r="AB61" s="26"/>
      <c r="AC61" s="26"/>
      <c r="AD61" s="26"/>
    </row>
    <row r="62" spans="2:11" ht="12">
      <c r="B62" s="17"/>
      <c r="K62" s="17"/>
    </row>
    <row r="63" spans="2:11" ht="12">
      <c r="B63" s="17"/>
      <c r="K63" s="17"/>
    </row>
    <row r="64" spans="2:11" ht="12">
      <c r="B64" s="17"/>
      <c r="K64" s="17"/>
    </row>
    <row r="65" spans="1:30" s="2" customFormat="1" ht="13.2">
      <c r="A65" s="26"/>
      <c r="B65" s="27"/>
      <c r="C65" s="26"/>
      <c r="D65" s="37" t="s">
        <v>46</v>
      </c>
      <c r="E65" s="40"/>
      <c r="F65" s="40"/>
      <c r="G65" s="37" t="s">
        <v>47</v>
      </c>
      <c r="H65" s="40"/>
      <c r="I65" s="40"/>
      <c r="J65" s="40"/>
      <c r="K65" s="36"/>
      <c r="R65" s="26"/>
      <c r="S65" s="26"/>
      <c r="T65" s="26"/>
      <c r="U65" s="26"/>
      <c r="V65" s="26"/>
      <c r="W65" s="26"/>
      <c r="X65" s="26"/>
      <c r="Y65" s="26"/>
      <c r="Z65" s="26"/>
      <c r="AA65" s="26"/>
      <c r="AB65" s="26"/>
      <c r="AC65" s="26"/>
      <c r="AD65" s="26"/>
    </row>
    <row r="66" spans="2:11" ht="12">
      <c r="B66" s="17"/>
      <c r="K66" s="17"/>
    </row>
    <row r="67" spans="2:11" ht="12">
      <c r="B67" s="17"/>
      <c r="K67" s="17"/>
    </row>
    <row r="68" spans="2:11" ht="12">
      <c r="B68" s="17"/>
      <c r="K68" s="17"/>
    </row>
    <row r="69" spans="2:11" ht="12">
      <c r="B69" s="17"/>
      <c r="K69" s="17"/>
    </row>
    <row r="70" spans="2:11" ht="12">
      <c r="B70" s="17"/>
      <c r="K70" s="17"/>
    </row>
    <row r="71" spans="2:11" ht="12">
      <c r="B71" s="17"/>
      <c r="K71" s="17"/>
    </row>
    <row r="72" spans="2:11" ht="12">
      <c r="B72" s="17"/>
      <c r="K72" s="17"/>
    </row>
    <row r="73" spans="2:11" ht="12">
      <c r="B73" s="17"/>
      <c r="K73" s="17"/>
    </row>
    <row r="74" spans="2:11" ht="12">
      <c r="B74" s="17"/>
      <c r="K74" s="17"/>
    </row>
    <row r="75" spans="2:11" ht="12">
      <c r="B75" s="17"/>
      <c r="K75" s="17"/>
    </row>
    <row r="76" spans="1:30" s="2" customFormat="1" ht="13.2">
      <c r="A76" s="26"/>
      <c r="B76" s="27"/>
      <c r="C76" s="26"/>
      <c r="D76" s="39" t="s">
        <v>44</v>
      </c>
      <c r="E76" s="29"/>
      <c r="F76" s="101" t="s">
        <v>45</v>
      </c>
      <c r="G76" s="39" t="s">
        <v>44</v>
      </c>
      <c r="H76" s="29"/>
      <c r="I76" s="29"/>
      <c r="J76" s="102" t="s">
        <v>45</v>
      </c>
      <c r="K76" s="36"/>
      <c r="R76" s="26"/>
      <c r="S76" s="26"/>
      <c r="T76" s="26"/>
      <c r="U76" s="26"/>
      <c r="V76" s="26"/>
      <c r="W76" s="26"/>
      <c r="X76" s="26"/>
      <c r="Y76" s="26"/>
      <c r="Z76" s="26"/>
      <c r="AA76" s="26"/>
      <c r="AB76" s="26"/>
      <c r="AC76" s="26"/>
      <c r="AD76" s="26"/>
    </row>
    <row r="77" spans="1:30" s="2" customFormat="1" ht="14.4" customHeight="1">
      <c r="A77" s="26"/>
      <c r="B77" s="41"/>
      <c r="C77" s="42"/>
      <c r="D77" s="42"/>
      <c r="E77" s="42"/>
      <c r="F77" s="42"/>
      <c r="G77" s="42"/>
      <c r="H77" s="42"/>
      <c r="I77" s="42"/>
      <c r="J77" s="42"/>
      <c r="K77" s="36"/>
      <c r="R77" s="26"/>
      <c r="S77" s="26"/>
      <c r="T77" s="26"/>
      <c r="U77" s="26"/>
      <c r="V77" s="26"/>
      <c r="W77" s="26"/>
      <c r="X77" s="26"/>
      <c r="Y77" s="26"/>
      <c r="Z77" s="26"/>
      <c r="AA77" s="26"/>
      <c r="AB77" s="26"/>
      <c r="AC77" s="26"/>
      <c r="AD77" s="26"/>
    </row>
    <row r="81" spans="1:30" s="2" customFormat="1" ht="6.9" customHeight="1">
      <c r="A81" s="26"/>
      <c r="B81" s="43"/>
      <c r="C81" s="44"/>
      <c r="D81" s="44"/>
      <c r="E81" s="44"/>
      <c r="F81" s="44"/>
      <c r="G81" s="44"/>
      <c r="H81" s="44"/>
      <c r="I81" s="44"/>
      <c r="J81" s="44"/>
      <c r="K81" s="36"/>
      <c r="R81" s="26"/>
      <c r="S81" s="26"/>
      <c r="T81" s="26"/>
      <c r="U81" s="26"/>
      <c r="V81" s="26"/>
      <c r="W81" s="26"/>
      <c r="X81" s="26"/>
      <c r="Y81" s="26"/>
      <c r="Z81" s="26"/>
      <c r="AA81" s="26"/>
      <c r="AB81" s="26"/>
      <c r="AC81" s="26"/>
      <c r="AD81" s="26"/>
    </row>
    <row r="82" spans="1:30" s="2" customFormat="1" ht="24.9" customHeight="1">
      <c r="A82" s="26"/>
      <c r="B82" s="27"/>
      <c r="C82" s="18" t="s">
        <v>89</v>
      </c>
      <c r="D82" s="26"/>
      <c r="E82" s="26"/>
      <c r="F82" s="26"/>
      <c r="G82" s="26"/>
      <c r="H82" s="26"/>
      <c r="I82" s="26"/>
      <c r="J82" s="26"/>
      <c r="K82" s="36"/>
      <c r="R82" s="26"/>
      <c r="S82" s="26"/>
      <c r="T82" s="26"/>
      <c r="U82" s="26"/>
      <c r="V82" s="26"/>
      <c r="W82" s="26"/>
      <c r="X82" s="26"/>
      <c r="Y82" s="26"/>
      <c r="Z82" s="26"/>
      <c r="AA82" s="26"/>
      <c r="AB82" s="26"/>
      <c r="AC82" s="26"/>
      <c r="AD82" s="26"/>
    </row>
    <row r="83" spans="1:30" s="2" customFormat="1" ht="6.9" customHeight="1">
      <c r="A83" s="26"/>
      <c r="B83" s="27"/>
      <c r="C83" s="26"/>
      <c r="D83" s="26"/>
      <c r="E83" s="26"/>
      <c r="F83" s="26"/>
      <c r="G83" s="26"/>
      <c r="H83" s="26"/>
      <c r="I83" s="26"/>
      <c r="J83" s="26"/>
      <c r="K83" s="36"/>
      <c r="R83" s="26"/>
      <c r="S83" s="26"/>
      <c r="T83" s="26"/>
      <c r="U83" s="26"/>
      <c r="V83" s="26"/>
      <c r="W83" s="26"/>
      <c r="X83" s="26"/>
      <c r="Y83" s="26"/>
      <c r="Z83" s="26"/>
      <c r="AA83" s="26"/>
      <c r="AB83" s="26"/>
      <c r="AC83" s="26"/>
      <c r="AD83" s="26"/>
    </row>
    <row r="84" spans="1:30" s="2" customFormat="1" ht="12" customHeight="1">
      <c r="A84" s="26"/>
      <c r="B84" s="27"/>
      <c r="C84" s="23" t="s">
        <v>14</v>
      </c>
      <c r="D84" s="26"/>
      <c r="E84" s="26"/>
      <c r="F84" s="26"/>
      <c r="G84" s="26"/>
      <c r="H84" s="26"/>
      <c r="I84" s="26"/>
      <c r="J84" s="26"/>
      <c r="K84" s="36"/>
      <c r="R84" s="26"/>
      <c r="S84" s="26"/>
      <c r="T84" s="26"/>
      <c r="U84" s="26"/>
      <c r="V84" s="26"/>
      <c r="W84" s="26"/>
      <c r="X84" s="26"/>
      <c r="Y84" s="26"/>
      <c r="Z84" s="26"/>
      <c r="AA84" s="26"/>
      <c r="AB84" s="26"/>
      <c r="AC84" s="26"/>
      <c r="AD84" s="26"/>
    </row>
    <row r="85" spans="1:30" s="2" customFormat="1" ht="16.5" customHeight="1">
      <c r="A85" s="26"/>
      <c r="B85" s="27"/>
      <c r="C85" s="26"/>
      <c r="D85" s="26"/>
      <c r="E85" s="206" t="str">
        <f>E7</f>
        <v>Vodní nádrž VNn1 v k.ú. Malovice u Netolic</v>
      </c>
      <c r="F85" s="207"/>
      <c r="G85" s="207"/>
      <c r="H85" s="207"/>
      <c r="I85" s="26"/>
      <c r="J85" s="26"/>
      <c r="K85" s="36"/>
      <c r="R85" s="26"/>
      <c r="S85" s="26"/>
      <c r="T85" s="26"/>
      <c r="U85" s="26"/>
      <c r="V85" s="26"/>
      <c r="W85" s="26"/>
      <c r="X85" s="26"/>
      <c r="Y85" s="26"/>
      <c r="Z85" s="26"/>
      <c r="AA85" s="26"/>
      <c r="AB85" s="26"/>
      <c r="AC85" s="26"/>
      <c r="AD85" s="26"/>
    </row>
    <row r="86" spans="1:30" s="2" customFormat="1" ht="12" customHeight="1">
      <c r="A86" s="26"/>
      <c r="B86" s="27"/>
      <c r="C86" s="23" t="s">
        <v>88</v>
      </c>
      <c r="D86" s="26"/>
      <c r="E86" s="26"/>
      <c r="F86" s="26"/>
      <c r="G86" s="26"/>
      <c r="H86" s="26"/>
      <c r="I86" s="26"/>
      <c r="J86" s="26"/>
      <c r="K86" s="36"/>
      <c r="R86" s="26"/>
      <c r="S86" s="26"/>
      <c r="T86" s="26"/>
      <c r="U86" s="26"/>
      <c r="V86" s="26"/>
      <c r="W86" s="26"/>
      <c r="X86" s="26"/>
      <c r="Y86" s="26"/>
      <c r="Z86" s="26"/>
      <c r="AA86" s="26"/>
      <c r="AB86" s="26"/>
      <c r="AC86" s="26"/>
      <c r="AD86" s="26"/>
    </row>
    <row r="87" spans="1:30" s="2" customFormat="1" ht="16.5" customHeight="1">
      <c r="A87" s="26"/>
      <c r="B87" s="27"/>
      <c r="C87" s="26"/>
      <c r="D87" s="26"/>
      <c r="E87" s="196" t="str">
        <f>E9</f>
        <v>SO 101.1 - Vodní nádrž VNn1 - zátopa</v>
      </c>
      <c r="F87" s="205"/>
      <c r="G87" s="205"/>
      <c r="H87" s="205"/>
      <c r="I87" s="26"/>
      <c r="J87" s="26"/>
      <c r="K87" s="36"/>
      <c r="R87" s="26"/>
      <c r="S87" s="26"/>
      <c r="T87" s="26"/>
      <c r="U87" s="26"/>
      <c r="V87" s="26"/>
      <c r="W87" s="26"/>
      <c r="X87" s="26"/>
      <c r="Y87" s="26"/>
      <c r="Z87" s="26"/>
      <c r="AA87" s="26"/>
      <c r="AB87" s="26"/>
      <c r="AC87" s="26"/>
      <c r="AD87" s="26"/>
    </row>
    <row r="88" spans="1:30" s="2" customFormat="1" ht="6.9" customHeight="1">
      <c r="A88" s="26"/>
      <c r="B88" s="27"/>
      <c r="C88" s="26"/>
      <c r="D88" s="26"/>
      <c r="E88" s="26"/>
      <c r="F88" s="26"/>
      <c r="G88" s="26"/>
      <c r="H88" s="26"/>
      <c r="I88" s="26"/>
      <c r="J88" s="26"/>
      <c r="K88" s="36"/>
      <c r="R88" s="26"/>
      <c r="S88" s="26"/>
      <c r="T88" s="26"/>
      <c r="U88" s="26"/>
      <c r="V88" s="26"/>
      <c r="W88" s="26"/>
      <c r="X88" s="26"/>
      <c r="Y88" s="26"/>
      <c r="Z88" s="26"/>
      <c r="AA88" s="26"/>
      <c r="AB88" s="26"/>
      <c r="AC88" s="26"/>
      <c r="AD88" s="26"/>
    </row>
    <row r="89" spans="1:30" s="2" customFormat="1" ht="12" customHeight="1">
      <c r="A89" s="26"/>
      <c r="B89" s="27"/>
      <c r="C89" s="23" t="s">
        <v>17</v>
      </c>
      <c r="D89" s="26"/>
      <c r="E89" s="26"/>
      <c r="F89" s="21" t="str">
        <f>F12</f>
        <v xml:space="preserve"> </v>
      </c>
      <c r="G89" s="26"/>
      <c r="H89" s="26"/>
      <c r="I89" s="23" t="s">
        <v>19</v>
      </c>
      <c r="J89" s="49" t="str">
        <f>IF(J12="","",J12)</f>
        <v>17. 6. 2022</v>
      </c>
      <c r="K89" s="36"/>
      <c r="R89" s="26"/>
      <c r="S89" s="26"/>
      <c r="T89" s="26"/>
      <c r="U89" s="26"/>
      <c r="V89" s="26"/>
      <c r="W89" s="26"/>
      <c r="X89" s="26"/>
      <c r="Y89" s="26"/>
      <c r="Z89" s="26"/>
      <c r="AA89" s="26"/>
      <c r="AB89" s="26"/>
      <c r="AC89" s="26"/>
      <c r="AD89" s="26"/>
    </row>
    <row r="90" spans="1:30" s="2" customFormat="1" ht="12">
      <c r="A90" s="26"/>
      <c r="B90" s="27"/>
      <c r="C90" s="26"/>
      <c r="D90" s="26"/>
      <c r="E90" s="26"/>
      <c r="F90" s="26"/>
      <c r="G90" s="26"/>
      <c r="H90" s="26"/>
      <c r="I90" s="26"/>
      <c r="J90" s="26"/>
      <c r="K90" s="36"/>
      <c r="R90" s="26"/>
      <c r="S90" s="26"/>
      <c r="T90" s="26"/>
      <c r="U90" s="26"/>
      <c r="V90" s="26"/>
      <c r="W90" s="26"/>
      <c r="X90" s="26"/>
      <c r="Y90" s="26"/>
      <c r="Z90" s="26"/>
      <c r="AA90" s="26"/>
      <c r="AB90" s="26"/>
      <c r="AC90" s="26"/>
      <c r="AD90" s="26"/>
    </row>
    <row r="91" spans="1:30" s="2" customFormat="1" ht="26.4">
      <c r="A91" s="26"/>
      <c r="B91" s="27"/>
      <c r="C91" s="23" t="s">
        <v>21</v>
      </c>
      <c r="D91" s="26"/>
      <c r="E91" s="26"/>
      <c r="F91" s="21" t="str">
        <f>E15</f>
        <v>Státní pozemkový úřad, Krajský pozemkový úřad pro Jihočeský kraj</v>
      </c>
      <c r="G91" s="26"/>
      <c r="H91" s="26"/>
      <c r="I91" s="23" t="s">
        <v>25</v>
      </c>
      <c r="J91" s="24" t="str">
        <f>E21</f>
        <v>Sweco Hydroprojekt, a.s.</v>
      </c>
      <c r="K91" s="36"/>
      <c r="R91" s="26"/>
      <c r="S91" s="26"/>
      <c r="T91" s="26"/>
      <c r="U91" s="26"/>
      <c r="V91" s="26"/>
      <c r="W91" s="26"/>
      <c r="X91" s="26"/>
      <c r="Y91" s="26"/>
      <c r="Z91" s="26"/>
      <c r="AA91" s="26"/>
      <c r="AB91" s="26"/>
      <c r="AC91" s="26"/>
      <c r="AD91" s="26"/>
    </row>
    <row r="92" spans="1:30" s="2" customFormat="1" ht="26.4">
      <c r="A92" s="26"/>
      <c r="B92" s="27"/>
      <c r="C92" s="23" t="s">
        <v>24</v>
      </c>
      <c r="D92" s="26"/>
      <c r="E92" s="26"/>
      <c r="F92" s="21" t="str">
        <f>IF(E18="","",E18)</f>
        <v xml:space="preserve"> </v>
      </c>
      <c r="G92" s="26"/>
      <c r="H92" s="26"/>
      <c r="I92" s="23" t="s">
        <v>26</v>
      </c>
      <c r="J92" s="24" t="str">
        <f>E24</f>
        <v>Sweco Hydroprojekt, a.s.</v>
      </c>
      <c r="K92" s="36"/>
      <c r="R92" s="26"/>
      <c r="S92" s="26"/>
      <c r="T92" s="26"/>
      <c r="U92" s="26"/>
      <c r="V92" s="26"/>
      <c r="W92" s="26"/>
      <c r="X92" s="26"/>
      <c r="Y92" s="26"/>
      <c r="Z92" s="26"/>
      <c r="AA92" s="26"/>
      <c r="AB92" s="26"/>
      <c r="AC92" s="26"/>
      <c r="AD92" s="26"/>
    </row>
    <row r="93" spans="1:30" s="2" customFormat="1" ht="10.35" customHeight="1">
      <c r="A93" s="26"/>
      <c r="B93" s="27"/>
      <c r="C93" s="26"/>
      <c r="D93" s="26"/>
      <c r="E93" s="26"/>
      <c r="F93" s="26"/>
      <c r="G93" s="26"/>
      <c r="H93" s="26"/>
      <c r="I93" s="26"/>
      <c r="J93" s="26"/>
      <c r="K93" s="36"/>
      <c r="R93" s="26"/>
      <c r="S93" s="26"/>
      <c r="T93" s="26"/>
      <c r="U93" s="26"/>
      <c r="V93" s="26"/>
      <c r="W93" s="26"/>
      <c r="X93" s="26"/>
      <c r="Y93" s="26"/>
      <c r="Z93" s="26"/>
      <c r="AA93" s="26"/>
      <c r="AB93" s="26"/>
      <c r="AC93" s="26"/>
      <c r="AD93" s="26"/>
    </row>
    <row r="94" spans="1:30" s="2" customFormat="1" ht="29.25" customHeight="1">
      <c r="A94" s="26"/>
      <c r="B94" s="27"/>
      <c r="C94" s="103" t="s">
        <v>90</v>
      </c>
      <c r="D94" s="96"/>
      <c r="E94" s="96"/>
      <c r="F94" s="96"/>
      <c r="G94" s="96"/>
      <c r="H94" s="96"/>
      <c r="I94" s="96"/>
      <c r="J94" s="104" t="s">
        <v>91</v>
      </c>
      <c r="K94" s="36"/>
      <c r="R94" s="26"/>
      <c r="S94" s="26"/>
      <c r="T94" s="26"/>
      <c r="U94" s="26"/>
      <c r="V94" s="26"/>
      <c r="W94" s="26"/>
      <c r="X94" s="26"/>
      <c r="Y94" s="26"/>
      <c r="Z94" s="26"/>
      <c r="AA94" s="26"/>
      <c r="AB94" s="26"/>
      <c r="AC94" s="26"/>
      <c r="AD94" s="26"/>
    </row>
    <row r="95" spans="1:30" s="2" customFormat="1" ht="10.35" customHeight="1">
      <c r="A95" s="26"/>
      <c r="B95" s="27"/>
      <c r="C95" s="26"/>
      <c r="D95" s="26"/>
      <c r="E95" s="26"/>
      <c r="F95" s="26"/>
      <c r="G95" s="26"/>
      <c r="H95" s="26"/>
      <c r="I95" s="26"/>
      <c r="J95" s="26"/>
      <c r="K95" s="36"/>
      <c r="R95" s="26"/>
      <c r="S95" s="26"/>
      <c r="T95" s="26"/>
      <c r="U95" s="26"/>
      <c r="V95" s="26"/>
      <c r="W95" s="26"/>
      <c r="X95" s="26"/>
      <c r="Y95" s="26"/>
      <c r="Z95" s="26"/>
      <c r="AA95" s="26"/>
      <c r="AB95" s="26"/>
      <c r="AC95" s="26"/>
      <c r="AD95" s="26"/>
    </row>
    <row r="96" spans="1:46" s="2" customFormat="1" ht="22.8" customHeight="1">
      <c r="A96" s="26"/>
      <c r="B96" s="27"/>
      <c r="C96" s="105" t="s">
        <v>92</v>
      </c>
      <c r="D96" s="26"/>
      <c r="E96" s="26"/>
      <c r="F96" s="26"/>
      <c r="G96" s="26"/>
      <c r="H96" s="26"/>
      <c r="I96" s="26"/>
      <c r="J96" s="65">
        <f>J118</f>
        <v>0</v>
      </c>
      <c r="K96" s="36"/>
      <c r="R96" s="26"/>
      <c r="S96" s="26"/>
      <c r="T96" s="26"/>
      <c r="U96" s="26"/>
      <c r="V96" s="26"/>
      <c r="W96" s="26"/>
      <c r="X96" s="26"/>
      <c r="Y96" s="26"/>
      <c r="Z96" s="26"/>
      <c r="AA96" s="26"/>
      <c r="AB96" s="26"/>
      <c r="AC96" s="26"/>
      <c r="AD96" s="26"/>
      <c r="AT96" s="14" t="s">
        <v>93</v>
      </c>
    </row>
    <row r="97" spans="2:11" s="9" customFormat="1" ht="24.9" customHeight="1">
      <c r="B97" s="106"/>
      <c r="D97" s="107" t="s">
        <v>94</v>
      </c>
      <c r="E97" s="108"/>
      <c r="F97" s="108"/>
      <c r="G97" s="108"/>
      <c r="H97" s="108"/>
      <c r="I97" s="108"/>
      <c r="J97" s="109">
        <f>J119</f>
        <v>0</v>
      </c>
      <c r="K97" s="106"/>
    </row>
    <row r="98" spans="2:11" s="10" customFormat="1" ht="19.95" customHeight="1">
      <c r="B98" s="110"/>
      <c r="D98" s="111" t="s">
        <v>95</v>
      </c>
      <c r="E98" s="112"/>
      <c r="F98" s="112"/>
      <c r="G98" s="112"/>
      <c r="H98" s="112"/>
      <c r="I98" s="112"/>
      <c r="J98" s="113">
        <f>J120</f>
        <v>0</v>
      </c>
      <c r="K98" s="110"/>
    </row>
    <row r="99" spans="1:30" s="2" customFormat="1" ht="21.75" customHeight="1">
      <c r="A99" s="26"/>
      <c r="B99" s="27"/>
      <c r="C99" s="26"/>
      <c r="D99" s="26"/>
      <c r="E99" s="26"/>
      <c r="F99" s="26"/>
      <c r="G99" s="26"/>
      <c r="H99" s="26"/>
      <c r="I99" s="26"/>
      <c r="J99" s="26"/>
      <c r="K99" s="36"/>
      <c r="R99" s="26"/>
      <c r="S99" s="26"/>
      <c r="T99" s="26"/>
      <c r="U99" s="26"/>
      <c r="V99" s="26"/>
      <c r="W99" s="26"/>
      <c r="X99" s="26"/>
      <c r="Y99" s="26"/>
      <c r="Z99" s="26"/>
      <c r="AA99" s="26"/>
      <c r="AB99" s="26"/>
      <c r="AC99" s="26"/>
      <c r="AD99" s="26"/>
    </row>
    <row r="100" spans="1:30" s="2" customFormat="1" ht="6.9" customHeight="1">
      <c r="A100" s="26"/>
      <c r="B100" s="41"/>
      <c r="C100" s="42"/>
      <c r="D100" s="42"/>
      <c r="E100" s="42"/>
      <c r="F100" s="42"/>
      <c r="G100" s="42"/>
      <c r="H100" s="42"/>
      <c r="I100" s="42"/>
      <c r="J100" s="42"/>
      <c r="K100" s="36"/>
      <c r="R100" s="26"/>
      <c r="S100" s="26"/>
      <c r="T100" s="26"/>
      <c r="U100" s="26"/>
      <c r="V100" s="26"/>
      <c r="W100" s="26"/>
      <c r="X100" s="26"/>
      <c r="Y100" s="26"/>
      <c r="Z100" s="26"/>
      <c r="AA100" s="26"/>
      <c r="AB100" s="26"/>
      <c r="AC100" s="26"/>
      <c r="AD100" s="26"/>
    </row>
    <row r="104" spans="1:30" s="2" customFormat="1" ht="6.9" customHeight="1">
      <c r="A104" s="26"/>
      <c r="B104" s="43"/>
      <c r="C104" s="44"/>
      <c r="D104" s="44"/>
      <c r="E104" s="44"/>
      <c r="F104" s="44"/>
      <c r="G104" s="44"/>
      <c r="H104" s="44"/>
      <c r="I104" s="44"/>
      <c r="J104" s="44"/>
      <c r="K104" s="36"/>
      <c r="R104" s="26"/>
      <c r="S104" s="26"/>
      <c r="T104" s="26"/>
      <c r="U104" s="26"/>
      <c r="V104" s="26"/>
      <c r="W104" s="26"/>
      <c r="X104" s="26"/>
      <c r="Y104" s="26"/>
      <c r="Z104" s="26"/>
      <c r="AA104" s="26"/>
      <c r="AB104" s="26"/>
      <c r="AC104" s="26"/>
      <c r="AD104" s="26"/>
    </row>
    <row r="105" spans="1:30" s="2" customFormat="1" ht="24.9" customHeight="1">
      <c r="A105" s="26"/>
      <c r="B105" s="27"/>
      <c r="C105" s="18" t="s">
        <v>97</v>
      </c>
      <c r="D105" s="26"/>
      <c r="E105" s="26"/>
      <c r="F105" s="26"/>
      <c r="G105" s="26"/>
      <c r="H105" s="26"/>
      <c r="I105" s="26"/>
      <c r="J105" s="26"/>
      <c r="K105" s="36"/>
      <c r="R105" s="26"/>
      <c r="S105" s="26"/>
      <c r="T105" s="26"/>
      <c r="U105" s="26"/>
      <c r="V105" s="26"/>
      <c r="W105" s="26"/>
      <c r="X105" s="26"/>
      <c r="Y105" s="26"/>
      <c r="Z105" s="26"/>
      <c r="AA105" s="26"/>
      <c r="AB105" s="26"/>
      <c r="AC105" s="26"/>
      <c r="AD105" s="26"/>
    </row>
    <row r="106" spans="1:30" s="2" customFormat="1" ht="6.9" customHeight="1">
      <c r="A106" s="26"/>
      <c r="B106" s="27"/>
      <c r="C106" s="26"/>
      <c r="D106" s="26"/>
      <c r="E106" s="26"/>
      <c r="F106" s="26"/>
      <c r="G106" s="26"/>
      <c r="H106" s="26"/>
      <c r="I106" s="26"/>
      <c r="J106" s="26"/>
      <c r="K106" s="36"/>
      <c r="R106" s="26"/>
      <c r="S106" s="26"/>
      <c r="T106" s="26"/>
      <c r="U106" s="26"/>
      <c r="V106" s="26"/>
      <c r="W106" s="26"/>
      <c r="X106" s="26"/>
      <c r="Y106" s="26"/>
      <c r="Z106" s="26"/>
      <c r="AA106" s="26"/>
      <c r="AB106" s="26"/>
      <c r="AC106" s="26"/>
      <c r="AD106" s="26"/>
    </row>
    <row r="107" spans="1:30" s="2" customFormat="1" ht="12" customHeight="1">
      <c r="A107" s="26"/>
      <c r="B107" s="27"/>
      <c r="C107" s="23" t="s">
        <v>14</v>
      </c>
      <c r="D107" s="26"/>
      <c r="E107" s="26"/>
      <c r="F107" s="26"/>
      <c r="G107" s="26"/>
      <c r="H107" s="26"/>
      <c r="I107" s="26"/>
      <c r="J107" s="26"/>
      <c r="K107" s="36"/>
      <c r="R107" s="26"/>
      <c r="S107" s="26"/>
      <c r="T107" s="26"/>
      <c r="U107" s="26"/>
      <c r="V107" s="26"/>
      <c r="W107" s="26"/>
      <c r="X107" s="26"/>
      <c r="Y107" s="26"/>
      <c r="Z107" s="26"/>
      <c r="AA107" s="26"/>
      <c r="AB107" s="26"/>
      <c r="AC107" s="26"/>
      <c r="AD107" s="26"/>
    </row>
    <row r="108" spans="1:30" s="2" customFormat="1" ht="16.5" customHeight="1">
      <c r="A108" s="26"/>
      <c r="B108" s="27"/>
      <c r="C108" s="26"/>
      <c r="D108" s="26"/>
      <c r="E108" s="206" t="str">
        <f>E7</f>
        <v>Vodní nádrž VNn1 v k.ú. Malovice u Netolic</v>
      </c>
      <c r="F108" s="207"/>
      <c r="G108" s="207"/>
      <c r="H108" s="207"/>
      <c r="I108" s="26"/>
      <c r="J108" s="26"/>
      <c r="K108" s="36"/>
      <c r="R108" s="26"/>
      <c r="S108" s="26"/>
      <c r="T108" s="26"/>
      <c r="U108" s="26"/>
      <c r="V108" s="26"/>
      <c r="W108" s="26"/>
      <c r="X108" s="26"/>
      <c r="Y108" s="26"/>
      <c r="Z108" s="26"/>
      <c r="AA108" s="26"/>
      <c r="AB108" s="26"/>
      <c r="AC108" s="26"/>
      <c r="AD108" s="26"/>
    </row>
    <row r="109" spans="1:30" s="2" customFormat="1" ht="12" customHeight="1">
      <c r="A109" s="26"/>
      <c r="B109" s="27"/>
      <c r="C109" s="23" t="s">
        <v>88</v>
      </c>
      <c r="D109" s="26"/>
      <c r="E109" s="26"/>
      <c r="F109" s="26"/>
      <c r="G109" s="26"/>
      <c r="H109" s="26"/>
      <c r="I109" s="26"/>
      <c r="J109" s="26"/>
      <c r="K109" s="36"/>
      <c r="R109" s="26"/>
      <c r="S109" s="26"/>
      <c r="T109" s="26"/>
      <c r="U109" s="26"/>
      <c r="V109" s="26"/>
      <c r="W109" s="26"/>
      <c r="X109" s="26"/>
      <c r="Y109" s="26"/>
      <c r="Z109" s="26"/>
      <c r="AA109" s="26"/>
      <c r="AB109" s="26"/>
      <c r="AC109" s="26"/>
      <c r="AD109" s="26"/>
    </row>
    <row r="110" spans="1:30" s="2" customFormat="1" ht="16.5" customHeight="1">
      <c r="A110" s="26"/>
      <c r="B110" s="27"/>
      <c r="C110" s="26"/>
      <c r="D110" s="26"/>
      <c r="E110" s="196" t="str">
        <f>E9</f>
        <v>SO 101.1 - Vodní nádrž VNn1 - zátopa</v>
      </c>
      <c r="F110" s="205"/>
      <c r="G110" s="205"/>
      <c r="H110" s="205"/>
      <c r="I110" s="26"/>
      <c r="J110" s="26"/>
      <c r="K110" s="36"/>
      <c r="R110" s="26"/>
      <c r="S110" s="26"/>
      <c r="T110" s="26"/>
      <c r="U110" s="26"/>
      <c r="V110" s="26"/>
      <c r="W110" s="26"/>
      <c r="X110" s="26"/>
      <c r="Y110" s="26"/>
      <c r="Z110" s="26"/>
      <c r="AA110" s="26"/>
      <c r="AB110" s="26"/>
      <c r="AC110" s="26"/>
      <c r="AD110" s="26"/>
    </row>
    <row r="111" spans="1:30" s="2" customFormat="1" ht="6.9" customHeight="1">
      <c r="A111" s="26"/>
      <c r="B111" s="27"/>
      <c r="C111" s="26"/>
      <c r="D111" s="26"/>
      <c r="E111" s="26"/>
      <c r="F111" s="26"/>
      <c r="G111" s="26"/>
      <c r="H111" s="26"/>
      <c r="I111" s="26"/>
      <c r="J111" s="26"/>
      <c r="K111" s="36"/>
      <c r="R111" s="26"/>
      <c r="S111" s="26"/>
      <c r="T111" s="26"/>
      <c r="U111" s="26"/>
      <c r="V111" s="26"/>
      <c r="W111" s="26"/>
      <c r="X111" s="26"/>
      <c r="Y111" s="26"/>
      <c r="Z111" s="26"/>
      <c r="AA111" s="26"/>
      <c r="AB111" s="26"/>
      <c r="AC111" s="26"/>
      <c r="AD111" s="26"/>
    </row>
    <row r="112" spans="1:30" s="2" customFormat="1" ht="12" customHeight="1">
      <c r="A112" s="26"/>
      <c r="B112" s="27"/>
      <c r="C112" s="23" t="s">
        <v>17</v>
      </c>
      <c r="D112" s="26"/>
      <c r="E112" s="26"/>
      <c r="F112" s="21" t="str">
        <f>F12</f>
        <v xml:space="preserve"> </v>
      </c>
      <c r="G112" s="26"/>
      <c r="H112" s="26"/>
      <c r="I112" s="23" t="s">
        <v>19</v>
      </c>
      <c r="J112" s="49" t="str">
        <f>IF(J12="","",J12)</f>
        <v>17. 6. 2022</v>
      </c>
      <c r="K112" s="36"/>
      <c r="R112" s="26"/>
      <c r="S112" s="26"/>
      <c r="T112" s="26"/>
      <c r="U112" s="26"/>
      <c r="V112" s="26"/>
      <c r="W112" s="26"/>
      <c r="X112" s="26"/>
      <c r="Y112" s="26"/>
      <c r="Z112" s="26"/>
      <c r="AA112" s="26"/>
      <c r="AB112" s="26"/>
      <c r="AC112" s="26"/>
      <c r="AD112" s="26"/>
    </row>
    <row r="113" spans="1:30" s="2" customFormat="1" ht="6.9" customHeight="1">
      <c r="A113" s="26"/>
      <c r="B113" s="27"/>
      <c r="C113" s="26"/>
      <c r="D113" s="26"/>
      <c r="E113" s="26"/>
      <c r="F113" s="26"/>
      <c r="G113" s="26"/>
      <c r="H113" s="26"/>
      <c r="I113" s="26"/>
      <c r="J113" s="26"/>
      <c r="K113" s="36"/>
      <c r="R113" s="26"/>
      <c r="S113" s="26"/>
      <c r="T113" s="26"/>
      <c r="U113" s="26"/>
      <c r="V113" s="26"/>
      <c r="W113" s="26"/>
      <c r="X113" s="26"/>
      <c r="Y113" s="26"/>
      <c r="Z113" s="26"/>
      <c r="AA113" s="26"/>
      <c r="AB113" s="26"/>
      <c r="AC113" s="26"/>
      <c r="AD113" s="26"/>
    </row>
    <row r="114" spans="1:30" s="2" customFormat="1" ht="26.4">
      <c r="A114" s="26"/>
      <c r="B114" s="27"/>
      <c r="C114" s="23" t="s">
        <v>21</v>
      </c>
      <c r="D114" s="26"/>
      <c r="E114" s="26"/>
      <c r="F114" s="21" t="str">
        <f>E15</f>
        <v>Státní pozemkový úřad, Krajský pozemkový úřad pro Jihočeský kraj</v>
      </c>
      <c r="G114" s="26"/>
      <c r="H114" s="26"/>
      <c r="I114" s="23" t="s">
        <v>25</v>
      </c>
      <c r="J114" s="24" t="str">
        <f>E21</f>
        <v>Sweco Hydroprojekt, a.s.</v>
      </c>
      <c r="K114" s="36"/>
      <c r="R114" s="26"/>
      <c r="S114" s="26"/>
      <c r="T114" s="26"/>
      <c r="U114" s="26"/>
      <c r="V114" s="26"/>
      <c r="W114" s="26"/>
      <c r="X114" s="26"/>
      <c r="Y114" s="26"/>
      <c r="Z114" s="26"/>
      <c r="AA114" s="26"/>
      <c r="AB114" s="26"/>
      <c r="AC114" s="26"/>
      <c r="AD114" s="26"/>
    </row>
    <row r="115" spans="1:30" s="2" customFormat="1" ht="26.4">
      <c r="A115" s="26"/>
      <c r="B115" s="27"/>
      <c r="C115" s="23" t="s">
        <v>24</v>
      </c>
      <c r="D115" s="26"/>
      <c r="E115" s="26"/>
      <c r="F115" s="21" t="str">
        <f>IF(E18="","",E18)</f>
        <v xml:space="preserve"> </v>
      </c>
      <c r="G115" s="26"/>
      <c r="H115" s="26"/>
      <c r="I115" s="23" t="s">
        <v>26</v>
      </c>
      <c r="J115" s="24" t="str">
        <f>E24</f>
        <v>Sweco Hydroprojekt, a.s.</v>
      </c>
      <c r="K115" s="36"/>
      <c r="R115" s="26"/>
      <c r="S115" s="26"/>
      <c r="T115" s="26"/>
      <c r="U115" s="26"/>
      <c r="V115" s="26"/>
      <c r="W115" s="26"/>
      <c r="X115" s="26"/>
      <c r="Y115" s="26"/>
      <c r="Z115" s="26"/>
      <c r="AA115" s="26"/>
      <c r="AB115" s="26"/>
      <c r="AC115" s="26"/>
      <c r="AD115" s="26"/>
    </row>
    <row r="116" spans="1:30" s="2" customFormat="1" ht="10.35" customHeight="1">
      <c r="A116" s="26"/>
      <c r="B116" s="27"/>
      <c r="C116" s="26"/>
      <c r="D116" s="26"/>
      <c r="E116" s="26"/>
      <c r="F116" s="26"/>
      <c r="G116" s="26"/>
      <c r="H116" s="26"/>
      <c r="I116" s="26"/>
      <c r="J116" s="26"/>
      <c r="K116" s="36"/>
      <c r="R116" s="26"/>
      <c r="S116" s="26"/>
      <c r="T116" s="26"/>
      <c r="U116" s="26"/>
      <c r="V116" s="26"/>
      <c r="W116" s="26"/>
      <c r="X116" s="26"/>
      <c r="Y116" s="26"/>
      <c r="Z116" s="26"/>
      <c r="AA116" s="26"/>
      <c r="AB116" s="26"/>
      <c r="AC116" s="26"/>
      <c r="AD116" s="26"/>
    </row>
    <row r="117" spans="1:30" s="11" customFormat="1" ht="29.25" customHeight="1">
      <c r="A117" s="114"/>
      <c r="B117" s="115"/>
      <c r="C117" s="116" t="s">
        <v>98</v>
      </c>
      <c r="D117" s="117" t="s">
        <v>54</v>
      </c>
      <c r="E117" s="117" t="s">
        <v>50</v>
      </c>
      <c r="F117" s="117" t="s">
        <v>51</v>
      </c>
      <c r="G117" s="117" t="s">
        <v>99</v>
      </c>
      <c r="H117" s="117" t="s">
        <v>100</v>
      </c>
      <c r="I117" s="117" t="s">
        <v>101</v>
      </c>
      <c r="J117" s="117" t="s">
        <v>91</v>
      </c>
      <c r="K117" s="118"/>
      <c r="L117" s="56" t="s">
        <v>1</v>
      </c>
      <c r="M117" s="57" t="s">
        <v>33</v>
      </c>
      <c r="N117" s="57" t="s">
        <v>102</v>
      </c>
      <c r="O117" s="57" t="s">
        <v>103</v>
      </c>
      <c r="P117" s="57" t="s">
        <v>104</v>
      </c>
      <c r="Q117" s="57" t="s">
        <v>105</v>
      </c>
      <c r="R117" s="57" t="s">
        <v>106</v>
      </c>
      <c r="S117" s="58" t="s">
        <v>107</v>
      </c>
      <c r="T117" s="114"/>
      <c r="U117" s="114"/>
      <c r="V117" s="114"/>
      <c r="W117" s="114"/>
      <c r="X117" s="114"/>
      <c r="Y117" s="114"/>
      <c r="Z117" s="114"/>
      <c r="AA117" s="114"/>
      <c r="AB117" s="114"/>
      <c r="AC117" s="114"/>
      <c r="AD117" s="114"/>
    </row>
    <row r="118" spans="1:62" s="2" customFormat="1" ht="22.8" customHeight="1">
      <c r="A118" s="26"/>
      <c r="B118" s="27"/>
      <c r="C118" s="63" t="s">
        <v>108</v>
      </c>
      <c r="D118" s="26"/>
      <c r="E118" s="26"/>
      <c r="F118" s="26"/>
      <c r="G118" s="26"/>
      <c r="H118" s="26"/>
      <c r="I118" s="26"/>
      <c r="J118" s="119">
        <f>BJ118</f>
        <v>0</v>
      </c>
      <c r="K118" s="27"/>
      <c r="L118" s="59"/>
      <c r="M118" s="50"/>
      <c r="N118" s="60"/>
      <c r="O118" s="120">
        <f>O119</f>
        <v>617.37761</v>
      </c>
      <c r="P118" s="60"/>
      <c r="Q118" s="120">
        <f>Q119</f>
        <v>0.013009</v>
      </c>
      <c r="R118" s="60"/>
      <c r="S118" s="121">
        <f>S119</f>
        <v>0</v>
      </c>
      <c r="T118" s="26"/>
      <c r="U118" s="26"/>
      <c r="V118" s="26"/>
      <c r="W118" s="26"/>
      <c r="X118" s="26"/>
      <c r="Y118" s="26"/>
      <c r="Z118" s="26"/>
      <c r="AA118" s="26"/>
      <c r="AB118" s="26"/>
      <c r="AC118" s="26"/>
      <c r="AD118" s="26"/>
      <c r="AS118" s="14" t="s">
        <v>68</v>
      </c>
      <c r="AT118" s="14" t="s">
        <v>93</v>
      </c>
      <c r="BJ118" s="122">
        <f>BJ119</f>
        <v>0</v>
      </c>
    </row>
    <row r="119" spans="2:62" s="12" customFormat="1" ht="25.95" customHeight="1">
      <c r="B119" s="123"/>
      <c r="D119" s="124" t="s">
        <v>68</v>
      </c>
      <c r="E119" s="125" t="s">
        <v>109</v>
      </c>
      <c r="F119" s="125" t="s">
        <v>110</v>
      </c>
      <c r="J119" s="126">
        <f>BJ119</f>
        <v>0</v>
      </c>
      <c r="K119" s="123"/>
      <c r="L119" s="127"/>
      <c r="M119" s="128"/>
      <c r="N119" s="128"/>
      <c r="O119" s="129">
        <f>O120</f>
        <v>617.37761</v>
      </c>
      <c r="P119" s="128"/>
      <c r="Q119" s="129">
        <f>Q120</f>
        <v>0.013009</v>
      </c>
      <c r="R119" s="128"/>
      <c r="S119" s="130">
        <f>S120</f>
        <v>0</v>
      </c>
      <c r="AQ119" s="124" t="s">
        <v>75</v>
      </c>
      <c r="AS119" s="131" t="s">
        <v>68</v>
      </c>
      <c r="AT119" s="131" t="s">
        <v>69</v>
      </c>
      <c r="AX119" s="124" t="s">
        <v>111</v>
      </c>
      <c r="BJ119" s="132">
        <f>BJ120</f>
        <v>0</v>
      </c>
    </row>
    <row r="120" spans="2:62" s="12" customFormat="1" ht="22.8" customHeight="1">
      <c r="B120" s="123"/>
      <c r="D120" s="124" t="s">
        <v>68</v>
      </c>
      <c r="E120" s="133" t="s">
        <v>75</v>
      </c>
      <c r="F120" s="133" t="s">
        <v>112</v>
      </c>
      <c r="J120" s="134">
        <f>BJ120</f>
        <v>0</v>
      </c>
      <c r="K120" s="123"/>
      <c r="L120" s="127"/>
      <c r="M120" s="128"/>
      <c r="N120" s="128"/>
      <c r="O120" s="129">
        <f>SUM(O121:O193)</f>
        <v>617.37761</v>
      </c>
      <c r="P120" s="128"/>
      <c r="Q120" s="129">
        <f>SUM(Q121:Q193)</f>
        <v>0.013009</v>
      </c>
      <c r="R120" s="128"/>
      <c r="S120" s="130">
        <f>SUM(S121:S193)</f>
        <v>0</v>
      </c>
      <c r="AQ120" s="124" t="s">
        <v>75</v>
      </c>
      <c r="AS120" s="131" t="s">
        <v>68</v>
      </c>
      <c r="AT120" s="131" t="s">
        <v>75</v>
      </c>
      <c r="AX120" s="124" t="s">
        <v>111</v>
      </c>
      <c r="BJ120" s="132">
        <f>SUM(BJ121:BJ193)</f>
        <v>0</v>
      </c>
    </row>
    <row r="121" spans="1:64" s="2" customFormat="1" ht="33" customHeight="1">
      <c r="A121" s="26"/>
      <c r="B121" s="135"/>
      <c r="C121" s="136" t="s">
        <v>75</v>
      </c>
      <c r="D121" s="136" t="s">
        <v>113</v>
      </c>
      <c r="E121" s="137" t="s">
        <v>114</v>
      </c>
      <c r="F121" s="138" t="s">
        <v>115</v>
      </c>
      <c r="G121" s="139" t="s">
        <v>116</v>
      </c>
      <c r="H121" s="140">
        <v>3242</v>
      </c>
      <c r="I121" s="141">
        <v>0</v>
      </c>
      <c r="J121" s="141">
        <f>ROUND(I121*H121,2)</f>
        <v>0</v>
      </c>
      <c r="K121" s="27"/>
      <c r="L121" s="142" t="s">
        <v>1</v>
      </c>
      <c r="M121" s="143" t="s">
        <v>34</v>
      </c>
      <c r="N121" s="144">
        <v>0.007</v>
      </c>
      <c r="O121" s="144">
        <f>N121*H121</f>
        <v>22.694</v>
      </c>
      <c r="P121" s="144">
        <v>0</v>
      </c>
      <c r="Q121" s="144">
        <f>P121*H121</f>
        <v>0</v>
      </c>
      <c r="R121" s="144">
        <v>0</v>
      </c>
      <c r="S121" s="145">
        <f>R121*H121</f>
        <v>0</v>
      </c>
      <c r="T121" s="26"/>
      <c r="U121" s="26"/>
      <c r="V121" s="26"/>
      <c r="W121" s="26"/>
      <c r="X121" s="26"/>
      <c r="Y121" s="26"/>
      <c r="Z121" s="26"/>
      <c r="AA121" s="26"/>
      <c r="AB121" s="26"/>
      <c r="AC121" s="26"/>
      <c r="AD121" s="26"/>
      <c r="AQ121" s="146" t="s">
        <v>117</v>
      </c>
      <c r="AS121" s="146" t="s">
        <v>113</v>
      </c>
      <c r="AT121" s="146" t="s">
        <v>77</v>
      </c>
      <c r="AX121" s="14" t="s">
        <v>111</v>
      </c>
      <c r="BD121" s="147">
        <f>IF(M121="základní",J121,0)</f>
        <v>0</v>
      </c>
      <c r="BE121" s="147">
        <f>IF(M121="snížená",J121,0)</f>
        <v>0</v>
      </c>
      <c r="BF121" s="147">
        <f>IF(M121="zákl. přenesená",J121,0)</f>
        <v>0</v>
      </c>
      <c r="BG121" s="147">
        <f>IF(M121="sníž. přenesená",J121,0)</f>
        <v>0</v>
      </c>
      <c r="BH121" s="147">
        <f>IF(M121="nulová",J121,0)</f>
        <v>0</v>
      </c>
      <c r="BI121" s="14" t="s">
        <v>75</v>
      </c>
      <c r="BJ121" s="147">
        <f>ROUND(I121*H121,2)</f>
        <v>0</v>
      </c>
      <c r="BK121" s="14" t="s">
        <v>117</v>
      </c>
      <c r="BL121" s="146" t="s">
        <v>77</v>
      </c>
    </row>
    <row r="122" spans="1:46" s="2" customFormat="1" ht="19.2">
      <c r="A122" s="26"/>
      <c r="B122" s="27"/>
      <c r="C122" s="26"/>
      <c r="D122" s="148" t="s">
        <v>118</v>
      </c>
      <c r="E122" s="26"/>
      <c r="F122" s="149" t="s">
        <v>119</v>
      </c>
      <c r="G122" s="26"/>
      <c r="H122" s="26"/>
      <c r="I122" s="26"/>
      <c r="J122" s="26"/>
      <c r="K122" s="27"/>
      <c r="L122" s="150"/>
      <c r="M122" s="151"/>
      <c r="N122" s="52"/>
      <c r="O122" s="52"/>
      <c r="P122" s="52"/>
      <c r="Q122" s="52"/>
      <c r="R122" s="52"/>
      <c r="S122" s="53"/>
      <c r="T122" s="26"/>
      <c r="U122" s="26"/>
      <c r="V122" s="26"/>
      <c r="W122" s="26"/>
      <c r="X122" s="26"/>
      <c r="Y122" s="26"/>
      <c r="Z122" s="26"/>
      <c r="AA122" s="26"/>
      <c r="AB122" s="26"/>
      <c r="AC122" s="26"/>
      <c r="AD122" s="26"/>
      <c r="AS122" s="14" t="s">
        <v>118</v>
      </c>
      <c r="AT122" s="14" t="s">
        <v>77</v>
      </c>
    </row>
    <row r="123" spans="1:46" s="2" customFormat="1" ht="12">
      <c r="A123" s="26"/>
      <c r="B123" s="27"/>
      <c r="C123" s="26"/>
      <c r="D123" s="152" t="s">
        <v>120</v>
      </c>
      <c r="E123" s="26"/>
      <c r="F123" s="153" t="s">
        <v>121</v>
      </c>
      <c r="G123" s="26"/>
      <c r="H123" s="26"/>
      <c r="I123" s="26"/>
      <c r="J123" s="26"/>
      <c r="K123" s="27"/>
      <c r="L123" s="150"/>
      <c r="M123" s="151"/>
      <c r="N123" s="52"/>
      <c r="O123" s="52"/>
      <c r="P123" s="52"/>
      <c r="Q123" s="52"/>
      <c r="R123" s="52"/>
      <c r="S123" s="53"/>
      <c r="T123" s="26"/>
      <c r="U123" s="26"/>
      <c r="V123" s="26"/>
      <c r="W123" s="26"/>
      <c r="X123" s="26"/>
      <c r="Y123" s="26"/>
      <c r="Z123" s="26"/>
      <c r="AA123" s="26"/>
      <c r="AB123" s="26"/>
      <c r="AC123" s="26"/>
      <c r="AD123" s="26"/>
      <c r="AS123" s="14" t="s">
        <v>120</v>
      </c>
      <c r="AT123" s="14" t="s">
        <v>77</v>
      </c>
    </row>
    <row r="124" spans="1:46" s="2" customFormat="1" ht="172.8">
      <c r="A124" s="26"/>
      <c r="B124" s="27"/>
      <c r="C124" s="26"/>
      <c r="D124" s="148" t="s">
        <v>122</v>
      </c>
      <c r="E124" s="26"/>
      <c r="F124" s="154" t="s">
        <v>123</v>
      </c>
      <c r="G124" s="26"/>
      <c r="H124" s="26"/>
      <c r="I124" s="26"/>
      <c r="J124" s="26"/>
      <c r="K124" s="27"/>
      <c r="L124" s="150"/>
      <c r="M124" s="151"/>
      <c r="N124" s="52"/>
      <c r="O124" s="52"/>
      <c r="P124" s="52"/>
      <c r="Q124" s="52"/>
      <c r="R124" s="52"/>
      <c r="S124" s="53"/>
      <c r="T124" s="26"/>
      <c r="U124" s="26"/>
      <c r="V124" s="26"/>
      <c r="W124" s="26"/>
      <c r="X124" s="26"/>
      <c r="Y124" s="26"/>
      <c r="Z124" s="26"/>
      <c r="AA124" s="26"/>
      <c r="AB124" s="26"/>
      <c r="AC124" s="26"/>
      <c r="AD124" s="26"/>
      <c r="AS124" s="14" t="s">
        <v>122</v>
      </c>
      <c r="AT124" s="14" t="s">
        <v>77</v>
      </c>
    </row>
    <row r="125" spans="1:64" s="2" customFormat="1" ht="16.5" customHeight="1">
      <c r="A125" s="26"/>
      <c r="B125" s="135"/>
      <c r="C125" s="136" t="s">
        <v>77</v>
      </c>
      <c r="D125" s="136" t="s">
        <v>113</v>
      </c>
      <c r="E125" s="137" t="s">
        <v>124</v>
      </c>
      <c r="F125" s="138" t="s">
        <v>125</v>
      </c>
      <c r="G125" s="139" t="s">
        <v>116</v>
      </c>
      <c r="H125" s="140">
        <v>110</v>
      </c>
      <c r="I125" s="141">
        <v>0</v>
      </c>
      <c r="J125" s="141">
        <f>ROUND(I125*H125,2)</f>
        <v>0</v>
      </c>
      <c r="K125" s="27"/>
      <c r="L125" s="142" t="s">
        <v>1</v>
      </c>
      <c r="M125" s="143" t="s">
        <v>34</v>
      </c>
      <c r="N125" s="144">
        <v>0.064</v>
      </c>
      <c r="O125" s="144">
        <f>N125*H125</f>
        <v>7.04</v>
      </c>
      <c r="P125" s="144">
        <v>3E-05</v>
      </c>
      <c r="Q125" s="144">
        <f>P125*H125</f>
        <v>0.0033</v>
      </c>
      <c r="R125" s="144">
        <v>0</v>
      </c>
      <c r="S125" s="145">
        <f>R125*H125</f>
        <v>0</v>
      </c>
      <c r="T125" s="26"/>
      <c r="U125" s="26"/>
      <c r="V125" s="26"/>
      <c r="W125" s="26"/>
      <c r="X125" s="26"/>
      <c r="Y125" s="26"/>
      <c r="Z125" s="26"/>
      <c r="AA125" s="26"/>
      <c r="AB125" s="26"/>
      <c r="AC125" s="26"/>
      <c r="AD125" s="26"/>
      <c r="AQ125" s="146" t="s">
        <v>117</v>
      </c>
      <c r="AS125" s="146" t="s">
        <v>113</v>
      </c>
      <c r="AT125" s="146" t="s">
        <v>77</v>
      </c>
      <c r="AX125" s="14" t="s">
        <v>111</v>
      </c>
      <c r="BD125" s="147">
        <f>IF(M125="základní",J125,0)</f>
        <v>0</v>
      </c>
      <c r="BE125" s="147">
        <f>IF(M125="snížená",J125,0)</f>
        <v>0</v>
      </c>
      <c r="BF125" s="147">
        <f>IF(M125="zákl. přenesená",J125,0)</f>
        <v>0</v>
      </c>
      <c r="BG125" s="147">
        <f>IF(M125="sníž. přenesená",J125,0)</f>
        <v>0</v>
      </c>
      <c r="BH125" s="147">
        <f>IF(M125="nulová",J125,0)</f>
        <v>0</v>
      </c>
      <c r="BI125" s="14" t="s">
        <v>75</v>
      </c>
      <c r="BJ125" s="147">
        <f>ROUND(I125*H125,2)</f>
        <v>0</v>
      </c>
      <c r="BK125" s="14" t="s">
        <v>117</v>
      </c>
      <c r="BL125" s="146" t="s">
        <v>117</v>
      </c>
    </row>
    <row r="126" spans="1:46" s="2" customFormat="1" ht="19.2">
      <c r="A126" s="26"/>
      <c r="B126" s="27"/>
      <c r="C126" s="26"/>
      <c r="D126" s="148" t="s">
        <v>118</v>
      </c>
      <c r="E126" s="26"/>
      <c r="F126" s="149" t="s">
        <v>126</v>
      </c>
      <c r="G126" s="26"/>
      <c r="H126" s="26"/>
      <c r="I126" s="26"/>
      <c r="J126" s="26"/>
      <c r="K126" s="27"/>
      <c r="L126" s="150"/>
      <c r="M126" s="151"/>
      <c r="N126" s="52"/>
      <c r="O126" s="52"/>
      <c r="P126" s="52"/>
      <c r="Q126" s="52"/>
      <c r="R126" s="52"/>
      <c r="S126" s="53"/>
      <c r="T126" s="26"/>
      <c r="U126" s="26"/>
      <c r="V126" s="26"/>
      <c r="W126" s="26"/>
      <c r="X126" s="26"/>
      <c r="Y126" s="26"/>
      <c r="Z126" s="26"/>
      <c r="AA126" s="26"/>
      <c r="AB126" s="26"/>
      <c r="AC126" s="26"/>
      <c r="AD126" s="26"/>
      <c r="AS126" s="14" t="s">
        <v>118</v>
      </c>
      <c r="AT126" s="14" t="s">
        <v>77</v>
      </c>
    </row>
    <row r="127" spans="1:46" s="2" customFormat="1" ht="12">
      <c r="A127" s="26"/>
      <c r="B127" s="27"/>
      <c r="C127" s="26"/>
      <c r="D127" s="152" t="s">
        <v>120</v>
      </c>
      <c r="E127" s="26"/>
      <c r="F127" s="153" t="s">
        <v>127</v>
      </c>
      <c r="G127" s="26"/>
      <c r="H127" s="26"/>
      <c r="I127" s="26"/>
      <c r="J127" s="26"/>
      <c r="K127" s="27"/>
      <c r="L127" s="150"/>
      <c r="M127" s="151"/>
      <c r="N127" s="52"/>
      <c r="O127" s="52"/>
      <c r="P127" s="52"/>
      <c r="Q127" s="52"/>
      <c r="R127" s="52"/>
      <c r="S127" s="53"/>
      <c r="T127" s="26"/>
      <c r="U127" s="26"/>
      <c r="V127" s="26"/>
      <c r="W127" s="26"/>
      <c r="X127" s="26"/>
      <c r="Y127" s="26"/>
      <c r="Z127" s="26"/>
      <c r="AA127" s="26"/>
      <c r="AB127" s="26"/>
      <c r="AC127" s="26"/>
      <c r="AD127" s="26"/>
      <c r="AS127" s="14" t="s">
        <v>120</v>
      </c>
      <c r="AT127" s="14" t="s">
        <v>77</v>
      </c>
    </row>
    <row r="128" spans="1:64" s="2" customFormat="1" ht="37.8" customHeight="1">
      <c r="A128" s="26"/>
      <c r="B128" s="135"/>
      <c r="C128" s="136" t="s">
        <v>128</v>
      </c>
      <c r="D128" s="136" t="s">
        <v>113</v>
      </c>
      <c r="E128" s="137" t="s">
        <v>129</v>
      </c>
      <c r="F128" s="138" t="s">
        <v>130</v>
      </c>
      <c r="G128" s="139" t="s">
        <v>116</v>
      </c>
      <c r="H128" s="140">
        <v>50</v>
      </c>
      <c r="I128" s="141">
        <v>0</v>
      </c>
      <c r="J128" s="141">
        <f>ROUND(I128*H128,2)</f>
        <v>0</v>
      </c>
      <c r="K128" s="27"/>
      <c r="L128" s="142" t="s">
        <v>1</v>
      </c>
      <c r="M128" s="143" t="s">
        <v>34</v>
      </c>
      <c r="N128" s="144">
        <v>0.172</v>
      </c>
      <c r="O128" s="144">
        <f>N128*H128</f>
        <v>8.6</v>
      </c>
      <c r="P128" s="144">
        <v>0</v>
      </c>
      <c r="Q128" s="144">
        <f>P128*H128</f>
        <v>0</v>
      </c>
      <c r="R128" s="144">
        <v>0</v>
      </c>
      <c r="S128" s="145">
        <f>R128*H128</f>
        <v>0</v>
      </c>
      <c r="T128" s="26"/>
      <c r="U128" s="26"/>
      <c r="V128" s="26"/>
      <c r="W128" s="26"/>
      <c r="X128" s="26"/>
      <c r="Y128" s="26"/>
      <c r="Z128" s="26"/>
      <c r="AA128" s="26"/>
      <c r="AB128" s="26"/>
      <c r="AC128" s="26"/>
      <c r="AD128" s="26"/>
      <c r="AQ128" s="146" t="s">
        <v>117</v>
      </c>
      <c r="AS128" s="146" t="s">
        <v>113</v>
      </c>
      <c r="AT128" s="146" t="s">
        <v>77</v>
      </c>
      <c r="AX128" s="14" t="s">
        <v>111</v>
      </c>
      <c r="BD128" s="147">
        <f>IF(M128="základní",J128,0)</f>
        <v>0</v>
      </c>
      <c r="BE128" s="147">
        <f>IF(M128="snížená",J128,0)</f>
        <v>0</v>
      </c>
      <c r="BF128" s="147">
        <f>IF(M128="zákl. přenesená",J128,0)</f>
        <v>0</v>
      </c>
      <c r="BG128" s="147">
        <f>IF(M128="sníž. přenesená",J128,0)</f>
        <v>0</v>
      </c>
      <c r="BH128" s="147">
        <f>IF(M128="nulová",J128,0)</f>
        <v>0</v>
      </c>
      <c r="BI128" s="14" t="s">
        <v>75</v>
      </c>
      <c r="BJ128" s="147">
        <f>ROUND(I128*H128,2)</f>
        <v>0</v>
      </c>
      <c r="BK128" s="14" t="s">
        <v>117</v>
      </c>
      <c r="BL128" s="146" t="s">
        <v>131</v>
      </c>
    </row>
    <row r="129" spans="1:46" s="2" customFormat="1" ht="28.8">
      <c r="A129" s="26"/>
      <c r="B129" s="27"/>
      <c r="C129" s="26"/>
      <c r="D129" s="148" t="s">
        <v>118</v>
      </c>
      <c r="E129" s="26"/>
      <c r="F129" s="149" t="s">
        <v>132</v>
      </c>
      <c r="G129" s="26"/>
      <c r="H129" s="26"/>
      <c r="I129" s="26"/>
      <c r="J129" s="26"/>
      <c r="K129" s="27"/>
      <c r="L129" s="150"/>
      <c r="M129" s="151"/>
      <c r="N129" s="52"/>
      <c r="O129" s="52"/>
      <c r="P129" s="52"/>
      <c r="Q129" s="52"/>
      <c r="R129" s="52"/>
      <c r="S129" s="53"/>
      <c r="T129" s="26"/>
      <c r="U129" s="26"/>
      <c r="V129" s="26"/>
      <c r="W129" s="26"/>
      <c r="X129" s="26"/>
      <c r="Y129" s="26"/>
      <c r="Z129" s="26"/>
      <c r="AA129" s="26"/>
      <c r="AB129" s="26"/>
      <c r="AC129" s="26"/>
      <c r="AD129" s="26"/>
      <c r="AS129" s="14" t="s">
        <v>118</v>
      </c>
      <c r="AT129" s="14" t="s">
        <v>77</v>
      </c>
    </row>
    <row r="130" spans="1:46" s="2" customFormat="1" ht="12">
      <c r="A130" s="26"/>
      <c r="B130" s="27"/>
      <c r="C130" s="26"/>
      <c r="D130" s="152" t="s">
        <v>120</v>
      </c>
      <c r="E130" s="26"/>
      <c r="F130" s="153" t="s">
        <v>133</v>
      </c>
      <c r="G130" s="26"/>
      <c r="H130" s="26"/>
      <c r="I130" s="26"/>
      <c r="J130" s="26"/>
      <c r="K130" s="27"/>
      <c r="L130" s="150"/>
      <c r="M130" s="151"/>
      <c r="N130" s="52"/>
      <c r="O130" s="52"/>
      <c r="P130" s="52"/>
      <c r="Q130" s="52"/>
      <c r="R130" s="52"/>
      <c r="S130" s="53"/>
      <c r="T130" s="26"/>
      <c r="U130" s="26"/>
      <c r="V130" s="26"/>
      <c r="W130" s="26"/>
      <c r="X130" s="26"/>
      <c r="Y130" s="26"/>
      <c r="Z130" s="26"/>
      <c r="AA130" s="26"/>
      <c r="AB130" s="26"/>
      <c r="AC130" s="26"/>
      <c r="AD130" s="26"/>
      <c r="AS130" s="14" t="s">
        <v>120</v>
      </c>
      <c r="AT130" s="14" t="s">
        <v>77</v>
      </c>
    </row>
    <row r="131" spans="1:46" s="2" customFormat="1" ht="134.4">
      <c r="A131" s="26"/>
      <c r="B131" s="27"/>
      <c r="C131" s="26"/>
      <c r="D131" s="148" t="s">
        <v>122</v>
      </c>
      <c r="E131" s="26"/>
      <c r="F131" s="154" t="s">
        <v>134</v>
      </c>
      <c r="G131" s="26"/>
      <c r="H131" s="26"/>
      <c r="I131" s="26"/>
      <c r="J131" s="26"/>
      <c r="K131" s="27"/>
      <c r="L131" s="150"/>
      <c r="M131" s="151"/>
      <c r="N131" s="52"/>
      <c r="O131" s="52"/>
      <c r="P131" s="52"/>
      <c r="Q131" s="52"/>
      <c r="R131" s="52"/>
      <c r="S131" s="53"/>
      <c r="T131" s="26"/>
      <c r="U131" s="26"/>
      <c r="V131" s="26"/>
      <c r="W131" s="26"/>
      <c r="X131" s="26"/>
      <c r="Y131" s="26"/>
      <c r="Z131" s="26"/>
      <c r="AA131" s="26"/>
      <c r="AB131" s="26"/>
      <c r="AC131" s="26"/>
      <c r="AD131" s="26"/>
      <c r="AS131" s="14" t="s">
        <v>122</v>
      </c>
      <c r="AT131" s="14" t="s">
        <v>77</v>
      </c>
    </row>
    <row r="132" spans="1:64" s="2" customFormat="1" ht="24.15" customHeight="1">
      <c r="A132" s="26"/>
      <c r="B132" s="135"/>
      <c r="C132" s="136" t="s">
        <v>117</v>
      </c>
      <c r="D132" s="136" t="s">
        <v>113</v>
      </c>
      <c r="E132" s="137" t="s">
        <v>135</v>
      </c>
      <c r="F132" s="138" t="s">
        <v>136</v>
      </c>
      <c r="G132" s="139" t="s">
        <v>137</v>
      </c>
      <c r="H132" s="140">
        <v>6</v>
      </c>
      <c r="I132" s="141">
        <v>0</v>
      </c>
      <c r="J132" s="141">
        <f>ROUND(I132*H132,2)</f>
        <v>0</v>
      </c>
      <c r="K132" s="27"/>
      <c r="L132" s="142" t="s">
        <v>1</v>
      </c>
      <c r="M132" s="143" t="s">
        <v>34</v>
      </c>
      <c r="N132" s="144">
        <v>0.49</v>
      </c>
      <c r="O132" s="144">
        <f>N132*H132</f>
        <v>2.94</v>
      </c>
      <c r="P132" s="144">
        <v>0</v>
      </c>
      <c r="Q132" s="144">
        <f>P132*H132</f>
        <v>0</v>
      </c>
      <c r="R132" s="144">
        <v>0</v>
      </c>
      <c r="S132" s="145">
        <f>R132*H132</f>
        <v>0</v>
      </c>
      <c r="T132" s="26"/>
      <c r="U132" s="26"/>
      <c r="V132" s="26"/>
      <c r="W132" s="26"/>
      <c r="X132" s="26"/>
      <c r="Y132" s="26"/>
      <c r="Z132" s="26"/>
      <c r="AA132" s="26"/>
      <c r="AB132" s="26"/>
      <c r="AC132" s="26"/>
      <c r="AD132" s="26"/>
      <c r="AQ132" s="146" t="s">
        <v>117</v>
      </c>
      <c r="AS132" s="146" t="s">
        <v>113</v>
      </c>
      <c r="AT132" s="146" t="s">
        <v>77</v>
      </c>
      <c r="AX132" s="14" t="s">
        <v>111</v>
      </c>
      <c r="BD132" s="147">
        <f>IF(M132="základní",J132,0)</f>
        <v>0</v>
      </c>
      <c r="BE132" s="147">
        <f>IF(M132="snížená",J132,0)</f>
        <v>0</v>
      </c>
      <c r="BF132" s="147">
        <f>IF(M132="zákl. přenesená",J132,0)</f>
        <v>0</v>
      </c>
      <c r="BG132" s="147">
        <f>IF(M132="sníž. přenesená",J132,0)</f>
        <v>0</v>
      </c>
      <c r="BH132" s="147">
        <f>IF(M132="nulová",J132,0)</f>
        <v>0</v>
      </c>
      <c r="BI132" s="14" t="s">
        <v>75</v>
      </c>
      <c r="BJ132" s="147">
        <f>ROUND(I132*H132,2)</f>
        <v>0</v>
      </c>
      <c r="BK132" s="14" t="s">
        <v>117</v>
      </c>
      <c r="BL132" s="146" t="s">
        <v>138</v>
      </c>
    </row>
    <row r="133" spans="1:46" s="2" customFormat="1" ht="19.2">
      <c r="A133" s="26"/>
      <c r="B133" s="27"/>
      <c r="C133" s="26"/>
      <c r="D133" s="148" t="s">
        <v>118</v>
      </c>
      <c r="E133" s="26"/>
      <c r="F133" s="149" t="s">
        <v>139</v>
      </c>
      <c r="G133" s="26"/>
      <c r="H133" s="26"/>
      <c r="I133" s="26"/>
      <c r="J133" s="26"/>
      <c r="K133" s="27"/>
      <c r="L133" s="150"/>
      <c r="M133" s="151"/>
      <c r="N133" s="52"/>
      <c r="O133" s="52"/>
      <c r="P133" s="52"/>
      <c r="Q133" s="52"/>
      <c r="R133" s="52"/>
      <c r="S133" s="53"/>
      <c r="T133" s="26"/>
      <c r="U133" s="26"/>
      <c r="V133" s="26"/>
      <c r="W133" s="26"/>
      <c r="X133" s="26"/>
      <c r="Y133" s="26"/>
      <c r="Z133" s="26"/>
      <c r="AA133" s="26"/>
      <c r="AB133" s="26"/>
      <c r="AC133" s="26"/>
      <c r="AD133" s="26"/>
      <c r="AS133" s="14" t="s">
        <v>118</v>
      </c>
      <c r="AT133" s="14" t="s">
        <v>77</v>
      </c>
    </row>
    <row r="134" spans="1:46" s="2" customFormat="1" ht="12">
      <c r="A134" s="26"/>
      <c r="B134" s="27"/>
      <c r="C134" s="26"/>
      <c r="D134" s="152" t="s">
        <v>120</v>
      </c>
      <c r="E134" s="26"/>
      <c r="F134" s="153" t="s">
        <v>140</v>
      </c>
      <c r="G134" s="26"/>
      <c r="H134" s="26"/>
      <c r="I134" s="26"/>
      <c r="J134" s="26"/>
      <c r="K134" s="27"/>
      <c r="L134" s="150"/>
      <c r="M134" s="151"/>
      <c r="N134" s="52"/>
      <c r="O134" s="52"/>
      <c r="P134" s="52"/>
      <c r="Q134" s="52"/>
      <c r="R134" s="52"/>
      <c r="S134" s="53"/>
      <c r="T134" s="26"/>
      <c r="U134" s="26"/>
      <c r="V134" s="26"/>
      <c r="W134" s="26"/>
      <c r="X134" s="26"/>
      <c r="Y134" s="26"/>
      <c r="Z134" s="26"/>
      <c r="AA134" s="26"/>
      <c r="AB134" s="26"/>
      <c r="AC134" s="26"/>
      <c r="AD134" s="26"/>
      <c r="AS134" s="14" t="s">
        <v>120</v>
      </c>
      <c r="AT134" s="14" t="s">
        <v>77</v>
      </c>
    </row>
    <row r="135" spans="1:46" s="2" customFormat="1" ht="172.8">
      <c r="A135" s="26"/>
      <c r="B135" s="27"/>
      <c r="C135" s="26"/>
      <c r="D135" s="148" t="s">
        <v>122</v>
      </c>
      <c r="E135" s="26"/>
      <c r="F135" s="154" t="s">
        <v>141</v>
      </c>
      <c r="G135" s="26"/>
      <c r="H135" s="26"/>
      <c r="I135" s="26"/>
      <c r="J135" s="26"/>
      <c r="K135" s="27"/>
      <c r="L135" s="150"/>
      <c r="M135" s="151"/>
      <c r="N135" s="52"/>
      <c r="O135" s="52"/>
      <c r="P135" s="52"/>
      <c r="Q135" s="52"/>
      <c r="R135" s="52"/>
      <c r="S135" s="53"/>
      <c r="T135" s="26"/>
      <c r="U135" s="26"/>
      <c r="V135" s="26"/>
      <c r="W135" s="26"/>
      <c r="X135" s="26"/>
      <c r="Y135" s="26"/>
      <c r="Z135" s="26"/>
      <c r="AA135" s="26"/>
      <c r="AB135" s="26"/>
      <c r="AC135" s="26"/>
      <c r="AD135" s="26"/>
      <c r="AS135" s="14" t="s">
        <v>122</v>
      </c>
      <c r="AT135" s="14" t="s">
        <v>77</v>
      </c>
    </row>
    <row r="136" spans="1:64" s="2" customFormat="1" ht="33" customHeight="1">
      <c r="A136" s="26"/>
      <c r="B136" s="135"/>
      <c r="C136" s="136" t="s">
        <v>142</v>
      </c>
      <c r="D136" s="136" t="s">
        <v>113</v>
      </c>
      <c r="E136" s="137" t="s">
        <v>143</v>
      </c>
      <c r="F136" s="138" t="s">
        <v>144</v>
      </c>
      <c r="G136" s="139" t="s">
        <v>137</v>
      </c>
      <c r="H136" s="140">
        <v>6</v>
      </c>
      <c r="I136" s="141">
        <v>0</v>
      </c>
      <c r="J136" s="141">
        <f>ROUND(I136*H136,2)</f>
        <v>0</v>
      </c>
      <c r="K136" s="27"/>
      <c r="L136" s="142" t="s">
        <v>1</v>
      </c>
      <c r="M136" s="143" t="s">
        <v>34</v>
      </c>
      <c r="N136" s="144">
        <v>2.297</v>
      </c>
      <c r="O136" s="144">
        <f>N136*H136</f>
        <v>13.782</v>
      </c>
      <c r="P136" s="144">
        <v>0</v>
      </c>
      <c r="Q136" s="144">
        <f>P136*H136</f>
        <v>0</v>
      </c>
      <c r="R136" s="144">
        <v>0</v>
      </c>
      <c r="S136" s="145">
        <f>R136*H136</f>
        <v>0</v>
      </c>
      <c r="T136" s="26"/>
      <c r="U136" s="26"/>
      <c r="V136" s="26"/>
      <c r="W136" s="26"/>
      <c r="X136" s="26"/>
      <c r="Y136" s="26"/>
      <c r="Z136" s="26"/>
      <c r="AA136" s="26"/>
      <c r="AB136" s="26"/>
      <c r="AC136" s="26"/>
      <c r="AD136" s="26"/>
      <c r="AQ136" s="146" t="s">
        <v>117</v>
      </c>
      <c r="AS136" s="146" t="s">
        <v>113</v>
      </c>
      <c r="AT136" s="146" t="s">
        <v>77</v>
      </c>
      <c r="AX136" s="14" t="s">
        <v>111</v>
      </c>
      <c r="BD136" s="147">
        <f>IF(M136="základní",J136,0)</f>
        <v>0</v>
      </c>
      <c r="BE136" s="147">
        <f>IF(M136="snížená",J136,0)</f>
        <v>0</v>
      </c>
      <c r="BF136" s="147">
        <f>IF(M136="zákl. přenesená",J136,0)</f>
        <v>0</v>
      </c>
      <c r="BG136" s="147">
        <f>IF(M136="sníž. přenesená",J136,0)</f>
        <v>0</v>
      </c>
      <c r="BH136" s="147">
        <f>IF(M136="nulová",J136,0)</f>
        <v>0</v>
      </c>
      <c r="BI136" s="14" t="s">
        <v>75</v>
      </c>
      <c r="BJ136" s="147">
        <f>ROUND(I136*H136,2)</f>
        <v>0</v>
      </c>
      <c r="BK136" s="14" t="s">
        <v>117</v>
      </c>
      <c r="BL136" s="146" t="s">
        <v>145</v>
      </c>
    </row>
    <row r="137" spans="1:46" s="2" customFormat="1" ht="19.2">
      <c r="A137" s="26"/>
      <c r="B137" s="27"/>
      <c r="C137" s="26"/>
      <c r="D137" s="148" t="s">
        <v>118</v>
      </c>
      <c r="E137" s="26"/>
      <c r="F137" s="149" t="s">
        <v>146</v>
      </c>
      <c r="G137" s="26"/>
      <c r="H137" s="26"/>
      <c r="I137" s="26"/>
      <c r="J137" s="26"/>
      <c r="K137" s="27"/>
      <c r="L137" s="150"/>
      <c r="M137" s="151"/>
      <c r="N137" s="52"/>
      <c r="O137" s="52"/>
      <c r="P137" s="52"/>
      <c r="Q137" s="52"/>
      <c r="R137" s="52"/>
      <c r="S137" s="53"/>
      <c r="T137" s="26"/>
      <c r="U137" s="26"/>
      <c r="V137" s="26"/>
      <c r="W137" s="26"/>
      <c r="X137" s="26"/>
      <c r="Y137" s="26"/>
      <c r="Z137" s="26"/>
      <c r="AA137" s="26"/>
      <c r="AB137" s="26"/>
      <c r="AC137" s="26"/>
      <c r="AD137" s="26"/>
      <c r="AS137" s="14" t="s">
        <v>118</v>
      </c>
      <c r="AT137" s="14" t="s">
        <v>77</v>
      </c>
    </row>
    <row r="138" spans="1:46" s="2" customFormat="1" ht="12">
      <c r="A138" s="26"/>
      <c r="B138" s="27"/>
      <c r="C138" s="26"/>
      <c r="D138" s="152" t="s">
        <v>120</v>
      </c>
      <c r="E138" s="26"/>
      <c r="F138" s="153" t="s">
        <v>147</v>
      </c>
      <c r="G138" s="26"/>
      <c r="H138" s="26"/>
      <c r="I138" s="26"/>
      <c r="J138" s="26"/>
      <c r="K138" s="27"/>
      <c r="L138" s="150"/>
      <c r="M138" s="151"/>
      <c r="N138" s="52"/>
      <c r="O138" s="52"/>
      <c r="P138" s="52"/>
      <c r="Q138" s="52"/>
      <c r="R138" s="52"/>
      <c r="S138" s="53"/>
      <c r="T138" s="26"/>
      <c r="U138" s="26"/>
      <c r="V138" s="26"/>
      <c r="W138" s="26"/>
      <c r="X138" s="26"/>
      <c r="Y138" s="26"/>
      <c r="Z138" s="26"/>
      <c r="AA138" s="26"/>
      <c r="AB138" s="26"/>
      <c r="AC138" s="26"/>
      <c r="AD138" s="26"/>
      <c r="AS138" s="14" t="s">
        <v>120</v>
      </c>
      <c r="AT138" s="14" t="s">
        <v>77</v>
      </c>
    </row>
    <row r="139" spans="1:46" s="2" customFormat="1" ht="211.2">
      <c r="A139" s="26"/>
      <c r="B139" s="27"/>
      <c r="C139" s="26"/>
      <c r="D139" s="148" t="s">
        <v>122</v>
      </c>
      <c r="E139" s="26"/>
      <c r="F139" s="154" t="s">
        <v>148</v>
      </c>
      <c r="G139" s="26"/>
      <c r="H139" s="26"/>
      <c r="I139" s="26"/>
      <c r="J139" s="26"/>
      <c r="K139" s="27"/>
      <c r="L139" s="150"/>
      <c r="M139" s="151"/>
      <c r="N139" s="52"/>
      <c r="O139" s="52"/>
      <c r="P139" s="52"/>
      <c r="Q139" s="52"/>
      <c r="R139" s="52"/>
      <c r="S139" s="53"/>
      <c r="T139" s="26"/>
      <c r="U139" s="26"/>
      <c r="V139" s="26"/>
      <c r="W139" s="26"/>
      <c r="X139" s="26"/>
      <c r="Y139" s="26"/>
      <c r="Z139" s="26"/>
      <c r="AA139" s="26"/>
      <c r="AB139" s="26"/>
      <c r="AC139" s="26"/>
      <c r="AD139" s="26"/>
      <c r="AS139" s="14" t="s">
        <v>122</v>
      </c>
      <c r="AT139" s="14" t="s">
        <v>77</v>
      </c>
    </row>
    <row r="140" spans="1:64" s="2" customFormat="1" ht="24.15" customHeight="1">
      <c r="A140" s="26"/>
      <c r="B140" s="135"/>
      <c r="C140" s="136" t="s">
        <v>131</v>
      </c>
      <c r="D140" s="136" t="s">
        <v>113</v>
      </c>
      <c r="E140" s="137" t="s">
        <v>149</v>
      </c>
      <c r="F140" s="138" t="s">
        <v>150</v>
      </c>
      <c r="G140" s="139" t="s">
        <v>116</v>
      </c>
      <c r="H140" s="140">
        <v>2730.75</v>
      </c>
      <c r="I140" s="141">
        <v>0</v>
      </c>
      <c r="J140" s="141">
        <f>ROUND(I140*H140,2)</f>
        <v>0</v>
      </c>
      <c r="K140" s="27"/>
      <c r="L140" s="142" t="s">
        <v>1</v>
      </c>
      <c r="M140" s="143" t="s">
        <v>34</v>
      </c>
      <c r="N140" s="144">
        <v>0.015</v>
      </c>
      <c r="O140" s="144">
        <f>N140*H140</f>
        <v>40.96125</v>
      </c>
      <c r="P140" s="144">
        <v>0</v>
      </c>
      <c r="Q140" s="144">
        <f>P140*H140</f>
        <v>0</v>
      </c>
      <c r="R140" s="144">
        <v>0</v>
      </c>
      <c r="S140" s="145">
        <f>R140*H140</f>
        <v>0</v>
      </c>
      <c r="T140" s="26"/>
      <c r="U140" s="26"/>
      <c r="V140" s="26"/>
      <c r="W140" s="26"/>
      <c r="X140" s="26"/>
      <c r="Y140" s="26"/>
      <c r="Z140" s="26"/>
      <c r="AA140" s="26"/>
      <c r="AB140" s="26"/>
      <c r="AC140" s="26"/>
      <c r="AD140" s="26"/>
      <c r="AQ140" s="146" t="s">
        <v>117</v>
      </c>
      <c r="AS140" s="146" t="s">
        <v>113</v>
      </c>
      <c r="AT140" s="146" t="s">
        <v>77</v>
      </c>
      <c r="AX140" s="14" t="s">
        <v>111</v>
      </c>
      <c r="BD140" s="147">
        <f>IF(M140="základní",J140,0)</f>
        <v>0</v>
      </c>
      <c r="BE140" s="147">
        <f>IF(M140="snížená",J140,0)</f>
        <v>0</v>
      </c>
      <c r="BF140" s="147">
        <f>IF(M140="zákl. přenesená",J140,0)</f>
        <v>0</v>
      </c>
      <c r="BG140" s="147">
        <f>IF(M140="sníž. přenesená",J140,0)</f>
        <v>0</v>
      </c>
      <c r="BH140" s="147">
        <f>IF(M140="nulová",J140,0)</f>
        <v>0</v>
      </c>
      <c r="BI140" s="14" t="s">
        <v>75</v>
      </c>
      <c r="BJ140" s="147">
        <f>ROUND(I140*H140,2)</f>
        <v>0</v>
      </c>
      <c r="BK140" s="14" t="s">
        <v>117</v>
      </c>
      <c r="BL140" s="146" t="s">
        <v>151</v>
      </c>
    </row>
    <row r="141" spans="1:46" s="2" customFormat="1" ht="19.2">
      <c r="A141" s="26"/>
      <c r="B141" s="27"/>
      <c r="C141" s="26"/>
      <c r="D141" s="148" t="s">
        <v>118</v>
      </c>
      <c r="E141" s="26"/>
      <c r="F141" s="149" t="s">
        <v>152</v>
      </c>
      <c r="G141" s="26"/>
      <c r="H141" s="26"/>
      <c r="I141" s="26"/>
      <c r="J141" s="26"/>
      <c r="K141" s="27"/>
      <c r="L141" s="150"/>
      <c r="M141" s="151"/>
      <c r="N141" s="52"/>
      <c r="O141" s="52"/>
      <c r="P141" s="52"/>
      <c r="Q141" s="52"/>
      <c r="R141" s="52"/>
      <c r="S141" s="53"/>
      <c r="T141" s="26"/>
      <c r="U141" s="26"/>
      <c r="V141" s="26"/>
      <c r="W141" s="26"/>
      <c r="X141" s="26"/>
      <c r="Y141" s="26"/>
      <c r="Z141" s="26"/>
      <c r="AA141" s="26"/>
      <c r="AB141" s="26"/>
      <c r="AC141" s="26"/>
      <c r="AD141" s="26"/>
      <c r="AS141" s="14" t="s">
        <v>118</v>
      </c>
      <c r="AT141" s="14" t="s">
        <v>77</v>
      </c>
    </row>
    <row r="142" spans="1:46" s="2" customFormat="1" ht="12">
      <c r="A142" s="26"/>
      <c r="B142" s="27"/>
      <c r="C142" s="26"/>
      <c r="D142" s="152" t="s">
        <v>120</v>
      </c>
      <c r="E142" s="26"/>
      <c r="F142" s="153" t="s">
        <v>153</v>
      </c>
      <c r="G142" s="26"/>
      <c r="H142" s="26"/>
      <c r="I142" s="26"/>
      <c r="J142" s="26"/>
      <c r="K142" s="27"/>
      <c r="L142" s="150"/>
      <c r="M142" s="151"/>
      <c r="N142" s="52"/>
      <c r="O142" s="52"/>
      <c r="P142" s="52"/>
      <c r="Q142" s="52"/>
      <c r="R142" s="52"/>
      <c r="S142" s="53"/>
      <c r="T142" s="26"/>
      <c r="U142" s="26"/>
      <c r="V142" s="26"/>
      <c r="W142" s="26"/>
      <c r="X142" s="26"/>
      <c r="Y142" s="26"/>
      <c r="Z142" s="26"/>
      <c r="AA142" s="26"/>
      <c r="AB142" s="26"/>
      <c r="AC142" s="26"/>
      <c r="AD142" s="26"/>
      <c r="AS142" s="14" t="s">
        <v>120</v>
      </c>
      <c r="AT142" s="14" t="s">
        <v>77</v>
      </c>
    </row>
    <row r="143" spans="1:46" s="2" customFormat="1" ht="105.6">
      <c r="A143" s="26"/>
      <c r="B143" s="27"/>
      <c r="C143" s="26"/>
      <c r="D143" s="148" t="s">
        <v>122</v>
      </c>
      <c r="E143" s="26"/>
      <c r="F143" s="154" t="s">
        <v>154</v>
      </c>
      <c r="G143" s="26"/>
      <c r="H143" s="26"/>
      <c r="I143" s="26"/>
      <c r="J143" s="26"/>
      <c r="K143" s="27"/>
      <c r="L143" s="150"/>
      <c r="M143" s="151"/>
      <c r="N143" s="52"/>
      <c r="O143" s="52"/>
      <c r="P143" s="52"/>
      <c r="Q143" s="52"/>
      <c r="R143" s="52"/>
      <c r="S143" s="53"/>
      <c r="T143" s="26"/>
      <c r="U143" s="26"/>
      <c r="V143" s="26"/>
      <c r="W143" s="26"/>
      <c r="X143" s="26"/>
      <c r="Y143" s="26"/>
      <c r="Z143" s="26"/>
      <c r="AA143" s="26"/>
      <c r="AB143" s="26"/>
      <c r="AC143" s="26"/>
      <c r="AD143" s="26"/>
      <c r="AS143" s="14" t="s">
        <v>122</v>
      </c>
      <c r="AT143" s="14" t="s">
        <v>77</v>
      </c>
    </row>
    <row r="144" spans="1:64" s="2" customFormat="1" ht="33" customHeight="1">
      <c r="A144" s="26"/>
      <c r="B144" s="135"/>
      <c r="C144" s="136" t="s">
        <v>155</v>
      </c>
      <c r="D144" s="136" t="s">
        <v>113</v>
      </c>
      <c r="E144" s="137" t="s">
        <v>156</v>
      </c>
      <c r="F144" s="138" t="s">
        <v>157</v>
      </c>
      <c r="G144" s="139" t="s">
        <v>158</v>
      </c>
      <c r="H144" s="140">
        <v>1421.04</v>
      </c>
      <c r="I144" s="141">
        <v>0</v>
      </c>
      <c r="J144" s="141">
        <f>ROUND(I144*H144,2)</f>
        <v>0</v>
      </c>
      <c r="K144" s="27"/>
      <c r="L144" s="142" t="s">
        <v>1</v>
      </c>
      <c r="M144" s="143" t="s">
        <v>34</v>
      </c>
      <c r="N144" s="144">
        <v>0.086</v>
      </c>
      <c r="O144" s="144">
        <f>N144*H144</f>
        <v>122.20943999999999</v>
      </c>
      <c r="P144" s="144">
        <v>0</v>
      </c>
      <c r="Q144" s="144">
        <f>P144*H144</f>
        <v>0</v>
      </c>
      <c r="R144" s="144">
        <v>0</v>
      </c>
      <c r="S144" s="145">
        <f>R144*H144</f>
        <v>0</v>
      </c>
      <c r="T144" s="26"/>
      <c r="U144" s="26"/>
      <c r="V144" s="26"/>
      <c r="W144" s="26"/>
      <c r="X144" s="26"/>
      <c r="Y144" s="26"/>
      <c r="Z144" s="26"/>
      <c r="AA144" s="26"/>
      <c r="AB144" s="26"/>
      <c r="AC144" s="26"/>
      <c r="AD144" s="26"/>
      <c r="AQ144" s="146" t="s">
        <v>117</v>
      </c>
      <c r="AS144" s="146" t="s">
        <v>113</v>
      </c>
      <c r="AT144" s="146" t="s">
        <v>77</v>
      </c>
      <c r="AX144" s="14" t="s">
        <v>111</v>
      </c>
      <c r="BD144" s="147">
        <f>IF(M144="základní",J144,0)</f>
        <v>0</v>
      </c>
      <c r="BE144" s="147">
        <f>IF(M144="snížená",J144,0)</f>
        <v>0</v>
      </c>
      <c r="BF144" s="147">
        <f>IF(M144="zákl. přenesená",J144,0)</f>
        <v>0</v>
      </c>
      <c r="BG144" s="147">
        <f>IF(M144="sníž. přenesená",J144,0)</f>
        <v>0</v>
      </c>
      <c r="BH144" s="147">
        <f>IF(M144="nulová",J144,0)</f>
        <v>0</v>
      </c>
      <c r="BI144" s="14" t="s">
        <v>75</v>
      </c>
      <c r="BJ144" s="147">
        <f>ROUND(I144*H144,2)</f>
        <v>0</v>
      </c>
      <c r="BK144" s="14" t="s">
        <v>117</v>
      </c>
      <c r="BL144" s="146" t="s">
        <v>159</v>
      </c>
    </row>
    <row r="145" spans="1:46" s="2" customFormat="1" ht="19.2">
      <c r="A145" s="26"/>
      <c r="B145" s="27"/>
      <c r="C145" s="26"/>
      <c r="D145" s="148" t="s">
        <v>118</v>
      </c>
      <c r="E145" s="26"/>
      <c r="F145" s="149" t="s">
        <v>160</v>
      </c>
      <c r="G145" s="26"/>
      <c r="H145" s="26"/>
      <c r="I145" s="26"/>
      <c r="J145" s="26"/>
      <c r="K145" s="27"/>
      <c r="L145" s="150"/>
      <c r="M145" s="151"/>
      <c r="N145" s="52"/>
      <c r="O145" s="52"/>
      <c r="P145" s="52"/>
      <c r="Q145" s="52"/>
      <c r="R145" s="52"/>
      <c r="S145" s="53"/>
      <c r="T145" s="26"/>
      <c r="U145" s="26"/>
      <c r="V145" s="26"/>
      <c r="W145" s="26"/>
      <c r="X145" s="26"/>
      <c r="Y145" s="26"/>
      <c r="Z145" s="26"/>
      <c r="AA145" s="26"/>
      <c r="AB145" s="26"/>
      <c r="AC145" s="26"/>
      <c r="AD145" s="26"/>
      <c r="AS145" s="14" t="s">
        <v>118</v>
      </c>
      <c r="AT145" s="14" t="s">
        <v>77</v>
      </c>
    </row>
    <row r="146" spans="1:46" s="2" customFormat="1" ht="12">
      <c r="A146" s="26"/>
      <c r="B146" s="27"/>
      <c r="C146" s="26"/>
      <c r="D146" s="152" t="s">
        <v>120</v>
      </c>
      <c r="E146" s="26"/>
      <c r="F146" s="153" t="s">
        <v>161</v>
      </c>
      <c r="G146" s="26"/>
      <c r="H146" s="26"/>
      <c r="I146" s="26"/>
      <c r="J146" s="26"/>
      <c r="K146" s="27"/>
      <c r="L146" s="150"/>
      <c r="M146" s="151"/>
      <c r="N146" s="52"/>
      <c r="O146" s="52"/>
      <c r="P146" s="52"/>
      <c r="Q146" s="52"/>
      <c r="R146" s="52"/>
      <c r="S146" s="53"/>
      <c r="T146" s="26"/>
      <c r="U146" s="26"/>
      <c r="V146" s="26"/>
      <c r="W146" s="26"/>
      <c r="X146" s="26"/>
      <c r="Y146" s="26"/>
      <c r="Z146" s="26"/>
      <c r="AA146" s="26"/>
      <c r="AB146" s="26"/>
      <c r="AC146" s="26"/>
      <c r="AD146" s="26"/>
      <c r="AS146" s="14" t="s">
        <v>120</v>
      </c>
      <c r="AT146" s="14" t="s">
        <v>77</v>
      </c>
    </row>
    <row r="147" spans="1:46" s="2" customFormat="1" ht="57.6">
      <c r="A147" s="26"/>
      <c r="B147" s="27"/>
      <c r="C147" s="26"/>
      <c r="D147" s="148" t="s">
        <v>122</v>
      </c>
      <c r="E147" s="26"/>
      <c r="F147" s="154" t="s">
        <v>162</v>
      </c>
      <c r="G147" s="26"/>
      <c r="H147" s="26"/>
      <c r="I147" s="26"/>
      <c r="J147" s="26"/>
      <c r="K147" s="27"/>
      <c r="L147" s="150"/>
      <c r="M147" s="151"/>
      <c r="N147" s="52"/>
      <c r="O147" s="52"/>
      <c r="P147" s="52"/>
      <c r="Q147" s="52"/>
      <c r="R147" s="52"/>
      <c r="S147" s="53"/>
      <c r="T147" s="26"/>
      <c r="U147" s="26"/>
      <c r="V147" s="26"/>
      <c r="W147" s="26"/>
      <c r="X147" s="26"/>
      <c r="Y147" s="26"/>
      <c r="Z147" s="26"/>
      <c r="AA147" s="26"/>
      <c r="AB147" s="26"/>
      <c r="AC147" s="26"/>
      <c r="AD147" s="26"/>
      <c r="AS147" s="14" t="s">
        <v>122</v>
      </c>
      <c r="AT147" s="14" t="s">
        <v>77</v>
      </c>
    </row>
    <row r="148" spans="1:64" s="2" customFormat="1" ht="24.15" customHeight="1">
      <c r="A148" s="26"/>
      <c r="B148" s="135"/>
      <c r="C148" s="136" t="s">
        <v>138</v>
      </c>
      <c r="D148" s="136" t="s">
        <v>113</v>
      </c>
      <c r="E148" s="137" t="s">
        <v>163</v>
      </c>
      <c r="F148" s="138" t="s">
        <v>164</v>
      </c>
      <c r="G148" s="139" t="s">
        <v>137</v>
      </c>
      <c r="H148" s="140">
        <v>6</v>
      </c>
      <c r="I148" s="141">
        <v>0</v>
      </c>
      <c r="J148" s="141">
        <f>ROUND(I148*H148,2)</f>
        <v>0</v>
      </c>
      <c r="K148" s="27"/>
      <c r="L148" s="142" t="s">
        <v>1</v>
      </c>
      <c r="M148" s="143" t="s">
        <v>34</v>
      </c>
      <c r="N148" s="144">
        <v>0.057</v>
      </c>
      <c r="O148" s="144">
        <f>N148*H148</f>
        <v>0.342</v>
      </c>
      <c r="P148" s="144">
        <v>0</v>
      </c>
      <c r="Q148" s="144">
        <f>P148*H148</f>
        <v>0</v>
      </c>
      <c r="R148" s="144">
        <v>0</v>
      </c>
      <c r="S148" s="145">
        <f>R148*H148</f>
        <v>0</v>
      </c>
      <c r="T148" s="26"/>
      <c r="U148" s="26"/>
      <c r="V148" s="26"/>
      <c r="W148" s="26"/>
      <c r="X148" s="26"/>
      <c r="Y148" s="26"/>
      <c r="Z148" s="26"/>
      <c r="AA148" s="26"/>
      <c r="AB148" s="26"/>
      <c r="AC148" s="26"/>
      <c r="AD148" s="26"/>
      <c r="AQ148" s="146" t="s">
        <v>117</v>
      </c>
      <c r="AS148" s="146" t="s">
        <v>113</v>
      </c>
      <c r="AT148" s="146" t="s">
        <v>77</v>
      </c>
      <c r="AX148" s="14" t="s">
        <v>111</v>
      </c>
      <c r="BD148" s="147">
        <f>IF(M148="základní",J148,0)</f>
        <v>0</v>
      </c>
      <c r="BE148" s="147">
        <f>IF(M148="snížená",J148,0)</f>
        <v>0</v>
      </c>
      <c r="BF148" s="147">
        <f>IF(M148="zákl. přenesená",J148,0)</f>
        <v>0</v>
      </c>
      <c r="BG148" s="147">
        <f>IF(M148="sníž. přenesená",J148,0)</f>
        <v>0</v>
      </c>
      <c r="BH148" s="147">
        <f>IF(M148="nulová",J148,0)</f>
        <v>0</v>
      </c>
      <c r="BI148" s="14" t="s">
        <v>75</v>
      </c>
      <c r="BJ148" s="147">
        <f>ROUND(I148*H148,2)</f>
        <v>0</v>
      </c>
      <c r="BK148" s="14" t="s">
        <v>117</v>
      </c>
      <c r="BL148" s="146" t="s">
        <v>165</v>
      </c>
    </row>
    <row r="149" spans="1:46" s="2" customFormat="1" ht="28.8">
      <c r="A149" s="26"/>
      <c r="B149" s="27"/>
      <c r="C149" s="26"/>
      <c r="D149" s="148" t="s">
        <v>118</v>
      </c>
      <c r="E149" s="26"/>
      <c r="F149" s="149" t="s">
        <v>166</v>
      </c>
      <c r="G149" s="26"/>
      <c r="H149" s="26"/>
      <c r="I149" s="26"/>
      <c r="J149" s="26"/>
      <c r="K149" s="27"/>
      <c r="L149" s="150"/>
      <c r="M149" s="151"/>
      <c r="N149" s="52"/>
      <c r="O149" s="52"/>
      <c r="P149" s="52"/>
      <c r="Q149" s="52"/>
      <c r="R149" s="52"/>
      <c r="S149" s="53"/>
      <c r="T149" s="26"/>
      <c r="U149" s="26"/>
      <c r="V149" s="26"/>
      <c r="W149" s="26"/>
      <c r="X149" s="26"/>
      <c r="Y149" s="26"/>
      <c r="Z149" s="26"/>
      <c r="AA149" s="26"/>
      <c r="AB149" s="26"/>
      <c r="AC149" s="26"/>
      <c r="AD149" s="26"/>
      <c r="AS149" s="14" t="s">
        <v>118</v>
      </c>
      <c r="AT149" s="14" t="s">
        <v>77</v>
      </c>
    </row>
    <row r="150" spans="1:46" s="2" customFormat="1" ht="12">
      <c r="A150" s="26"/>
      <c r="B150" s="27"/>
      <c r="C150" s="26"/>
      <c r="D150" s="152" t="s">
        <v>120</v>
      </c>
      <c r="E150" s="26"/>
      <c r="F150" s="153" t="s">
        <v>167</v>
      </c>
      <c r="G150" s="26"/>
      <c r="H150" s="26"/>
      <c r="I150" s="26"/>
      <c r="J150" s="26"/>
      <c r="K150" s="27"/>
      <c r="L150" s="150"/>
      <c r="M150" s="151"/>
      <c r="N150" s="52"/>
      <c r="O150" s="52"/>
      <c r="P150" s="52"/>
      <c r="Q150" s="52"/>
      <c r="R150" s="52"/>
      <c r="S150" s="53"/>
      <c r="T150" s="26"/>
      <c r="U150" s="26"/>
      <c r="V150" s="26"/>
      <c r="W150" s="26"/>
      <c r="X150" s="26"/>
      <c r="Y150" s="26"/>
      <c r="Z150" s="26"/>
      <c r="AA150" s="26"/>
      <c r="AB150" s="26"/>
      <c r="AC150" s="26"/>
      <c r="AD150" s="26"/>
      <c r="AS150" s="14" t="s">
        <v>120</v>
      </c>
      <c r="AT150" s="14" t="s">
        <v>77</v>
      </c>
    </row>
    <row r="151" spans="1:46" s="2" customFormat="1" ht="57.6">
      <c r="A151" s="26"/>
      <c r="B151" s="27"/>
      <c r="C151" s="26"/>
      <c r="D151" s="148" t="s">
        <v>122</v>
      </c>
      <c r="E151" s="26"/>
      <c r="F151" s="154" t="s">
        <v>168</v>
      </c>
      <c r="G151" s="26"/>
      <c r="H151" s="26"/>
      <c r="I151" s="26"/>
      <c r="J151" s="26"/>
      <c r="K151" s="27"/>
      <c r="L151" s="150"/>
      <c r="M151" s="151"/>
      <c r="N151" s="52"/>
      <c r="O151" s="52"/>
      <c r="P151" s="52"/>
      <c r="Q151" s="52"/>
      <c r="R151" s="52"/>
      <c r="S151" s="53"/>
      <c r="T151" s="26"/>
      <c r="U151" s="26"/>
      <c r="V151" s="26"/>
      <c r="W151" s="26"/>
      <c r="X151" s="26"/>
      <c r="Y151" s="26"/>
      <c r="Z151" s="26"/>
      <c r="AA151" s="26"/>
      <c r="AB151" s="26"/>
      <c r="AC151" s="26"/>
      <c r="AD151" s="26"/>
      <c r="AS151" s="14" t="s">
        <v>122</v>
      </c>
      <c r="AT151" s="14" t="s">
        <v>77</v>
      </c>
    </row>
    <row r="152" spans="1:64" s="2" customFormat="1" ht="24.15" customHeight="1">
      <c r="A152" s="26"/>
      <c r="B152" s="135"/>
      <c r="C152" s="136" t="s">
        <v>169</v>
      </c>
      <c r="D152" s="136" t="s">
        <v>113</v>
      </c>
      <c r="E152" s="137" t="s">
        <v>170</v>
      </c>
      <c r="F152" s="138" t="s">
        <v>171</v>
      </c>
      <c r="G152" s="139" t="s">
        <v>137</v>
      </c>
      <c r="H152" s="140">
        <v>6</v>
      </c>
      <c r="I152" s="141">
        <v>0</v>
      </c>
      <c r="J152" s="141">
        <f>ROUND(I152*H152,2)</f>
        <v>0</v>
      </c>
      <c r="K152" s="27"/>
      <c r="L152" s="142" t="s">
        <v>1</v>
      </c>
      <c r="M152" s="143" t="s">
        <v>34</v>
      </c>
      <c r="N152" s="144">
        <v>0.62</v>
      </c>
      <c r="O152" s="144">
        <f>N152*H152</f>
        <v>3.7199999999999998</v>
      </c>
      <c r="P152" s="144">
        <v>0</v>
      </c>
      <c r="Q152" s="144">
        <f>P152*H152</f>
        <v>0</v>
      </c>
      <c r="R152" s="144">
        <v>0</v>
      </c>
      <c r="S152" s="145">
        <f>R152*H152</f>
        <v>0</v>
      </c>
      <c r="T152" s="26"/>
      <c r="U152" s="26"/>
      <c r="V152" s="26"/>
      <c r="W152" s="26"/>
      <c r="X152" s="26"/>
      <c r="Y152" s="26"/>
      <c r="Z152" s="26"/>
      <c r="AA152" s="26"/>
      <c r="AB152" s="26"/>
      <c r="AC152" s="26"/>
      <c r="AD152" s="26"/>
      <c r="AQ152" s="146" t="s">
        <v>117</v>
      </c>
      <c r="AS152" s="146" t="s">
        <v>113</v>
      </c>
      <c r="AT152" s="146" t="s">
        <v>77</v>
      </c>
      <c r="AX152" s="14" t="s">
        <v>111</v>
      </c>
      <c r="BD152" s="147">
        <f>IF(M152="základní",J152,0)</f>
        <v>0</v>
      </c>
      <c r="BE152" s="147">
        <f>IF(M152="snížená",J152,0)</f>
        <v>0</v>
      </c>
      <c r="BF152" s="147">
        <f>IF(M152="zákl. přenesená",J152,0)</f>
        <v>0</v>
      </c>
      <c r="BG152" s="147">
        <f>IF(M152="sníž. přenesená",J152,0)</f>
        <v>0</v>
      </c>
      <c r="BH152" s="147">
        <f>IF(M152="nulová",J152,0)</f>
        <v>0</v>
      </c>
      <c r="BI152" s="14" t="s">
        <v>75</v>
      </c>
      <c r="BJ152" s="147">
        <f>ROUND(I152*H152,2)</f>
        <v>0</v>
      </c>
      <c r="BK152" s="14" t="s">
        <v>117</v>
      </c>
      <c r="BL152" s="146" t="s">
        <v>172</v>
      </c>
    </row>
    <row r="153" spans="1:46" s="2" customFormat="1" ht="28.8">
      <c r="A153" s="26"/>
      <c r="B153" s="27"/>
      <c r="C153" s="26"/>
      <c r="D153" s="148" t="s">
        <v>118</v>
      </c>
      <c r="E153" s="26"/>
      <c r="F153" s="149" t="s">
        <v>173</v>
      </c>
      <c r="G153" s="26"/>
      <c r="H153" s="26"/>
      <c r="I153" s="26"/>
      <c r="J153" s="26"/>
      <c r="K153" s="27"/>
      <c r="L153" s="150"/>
      <c r="M153" s="151"/>
      <c r="N153" s="52"/>
      <c r="O153" s="52"/>
      <c r="P153" s="52"/>
      <c r="Q153" s="52"/>
      <c r="R153" s="52"/>
      <c r="S153" s="53"/>
      <c r="T153" s="26"/>
      <c r="U153" s="26"/>
      <c r="V153" s="26"/>
      <c r="W153" s="26"/>
      <c r="X153" s="26"/>
      <c r="Y153" s="26"/>
      <c r="Z153" s="26"/>
      <c r="AA153" s="26"/>
      <c r="AB153" s="26"/>
      <c r="AC153" s="26"/>
      <c r="AD153" s="26"/>
      <c r="AS153" s="14" t="s">
        <v>118</v>
      </c>
      <c r="AT153" s="14" t="s">
        <v>77</v>
      </c>
    </row>
    <row r="154" spans="1:46" s="2" customFormat="1" ht="12">
      <c r="A154" s="26"/>
      <c r="B154" s="27"/>
      <c r="C154" s="26"/>
      <c r="D154" s="152" t="s">
        <v>120</v>
      </c>
      <c r="E154" s="26"/>
      <c r="F154" s="153" t="s">
        <v>174</v>
      </c>
      <c r="G154" s="26"/>
      <c r="H154" s="26"/>
      <c r="I154" s="26"/>
      <c r="J154" s="26"/>
      <c r="K154" s="27"/>
      <c r="L154" s="150"/>
      <c r="M154" s="151"/>
      <c r="N154" s="52"/>
      <c r="O154" s="52"/>
      <c r="P154" s="52"/>
      <c r="Q154" s="52"/>
      <c r="R154" s="52"/>
      <c r="S154" s="53"/>
      <c r="T154" s="26"/>
      <c r="U154" s="26"/>
      <c r="V154" s="26"/>
      <c r="W154" s="26"/>
      <c r="X154" s="26"/>
      <c r="Y154" s="26"/>
      <c r="Z154" s="26"/>
      <c r="AA154" s="26"/>
      <c r="AB154" s="26"/>
      <c r="AC154" s="26"/>
      <c r="AD154" s="26"/>
      <c r="AS154" s="14" t="s">
        <v>120</v>
      </c>
      <c r="AT154" s="14" t="s">
        <v>77</v>
      </c>
    </row>
    <row r="155" spans="1:46" s="2" customFormat="1" ht="57.6">
      <c r="A155" s="26"/>
      <c r="B155" s="27"/>
      <c r="C155" s="26"/>
      <c r="D155" s="148" t="s">
        <v>122</v>
      </c>
      <c r="E155" s="26"/>
      <c r="F155" s="154" t="s">
        <v>168</v>
      </c>
      <c r="G155" s="26"/>
      <c r="H155" s="26"/>
      <c r="I155" s="26"/>
      <c r="J155" s="26"/>
      <c r="K155" s="27"/>
      <c r="L155" s="150"/>
      <c r="M155" s="151"/>
      <c r="N155" s="52"/>
      <c r="O155" s="52"/>
      <c r="P155" s="52"/>
      <c r="Q155" s="52"/>
      <c r="R155" s="52"/>
      <c r="S155" s="53"/>
      <c r="T155" s="26"/>
      <c r="U155" s="26"/>
      <c r="V155" s="26"/>
      <c r="W155" s="26"/>
      <c r="X155" s="26"/>
      <c r="Y155" s="26"/>
      <c r="Z155" s="26"/>
      <c r="AA155" s="26"/>
      <c r="AB155" s="26"/>
      <c r="AC155" s="26"/>
      <c r="AD155" s="26"/>
      <c r="AS155" s="14" t="s">
        <v>122</v>
      </c>
      <c r="AT155" s="14" t="s">
        <v>77</v>
      </c>
    </row>
    <row r="156" spans="1:64" s="2" customFormat="1" ht="24.15" customHeight="1">
      <c r="A156" s="26"/>
      <c r="B156" s="135"/>
      <c r="C156" s="136" t="s">
        <v>145</v>
      </c>
      <c r="D156" s="136" t="s">
        <v>113</v>
      </c>
      <c r="E156" s="137" t="s">
        <v>175</v>
      </c>
      <c r="F156" s="138" t="s">
        <v>176</v>
      </c>
      <c r="G156" s="139" t="s">
        <v>137</v>
      </c>
      <c r="H156" s="140">
        <v>6</v>
      </c>
      <c r="I156" s="141">
        <v>0</v>
      </c>
      <c r="J156" s="141">
        <f>ROUND(I156*H156,2)</f>
        <v>0</v>
      </c>
      <c r="K156" s="27"/>
      <c r="L156" s="142" t="s">
        <v>1</v>
      </c>
      <c r="M156" s="143" t="s">
        <v>34</v>
      </c>
      <c r="N156" s="144">
        <v>0.1</v>
      </c>
      <c r="O156" s="144">
        <f>N156*H156</f>
        <v>0.6000000000000001</v>
      </c>
      <c r="P156" s="144">
        <v>0</v>
      </c>
      <c r="Q156" s="144">
        <f>P156*H156</f>
        <v>0</v>
      </c>
      <c r="R156" s="144">
        <v>0</v>
      </c>
      <c r="S156" s="145">
        <f>R156*H156</f>
        <v>0</v>
      </c>
      <c r="T156" s="26"/>
      <c r="U156" s="26"/>
      <c r="V156" s="26"/>
      <c r="W156" s="26"/>
      <c r="X156" s="26"/>
      <c r="Y156" s="26"/>
      <c r="Z156" s="26"/>
      <c r="AA156" s="26"/>
      <c r="AB156" s="26"/>
      <c r="AC156" s="26"/>
      <c r="AD156" s="26"/>
      <c r="AQ156" s="146" t="s">
        <v>117</v>
      </c>
      <c r="AS156" s="146" t="s">
        <v>113</v>
      </c>
      <c r="AT156" s="146" t="s">
        <v>77</v>
      </c>
      <c r="AX156" s="14" t="s">
        <v>111</v>
      </c>
      <c r="BD156" s="147">
        <f>IF(M156="základní",J156,0)</f>
        <v>0</v>
      </c>
      <c r="BE156" s="147">
        <f>IF(M156="snížená",J156,0)</f>
        <v>0</v>
      </c>
      <c r="BF156" s="147">
        <f>IF(M156="zákl. přenesená",J156,0)</f>
        <v>0</v>
      </c>
      <c r="BG156" s="147">
        <f>IF(M156="sníž. přenesená",J156,0)</f>
        <v>0</v>
      </c>
      <c r="BH156" s="147">
        <f>IF(M156="nulová",J156,0)</f>
        <v>0</v>
      </c>
      <c r="BI156" s="14" t="s">
        <v>75</v>
      </c>
      <c r="BJ156" s="147">
        <f>ROUND(I156*H156,2)</f>
        <v>0</v>
      </c>
      <c r="BK156" s="14" t="s">
        <v>117</v>
      </c>
      <c r="BL156" s="146" t="s">
        <v>177</v>
      </c>
    </row>
    <row r="157" spans="1:46" s="2" customFormat="1" ht="28.8">
      <c r="A157" s="26"/>
      <c r="B157" s="27"/>
      <c r="C157" s="26"/>
      <c r="D157" s="148" t="s">
        <v>118</v>
      </c>
      <c r="E157" s="26"/>
      <c r="F157" s="149" t="s">
        <v>178</v>
      </c>
      <c r="G157" s="26"/>
      <c r="H157" s="26"/>
      <c r="I157" s="26"/>
      <c r="J157" s="26"/>
      <c r="K157" s="27"/>
      <c r="L157" s="150"/>
      <c r="M157" s="151"/>
      <c r="N157" s="52"/>
      <c r="O157" s="52"/>
      <c r="P157" s="52"/>
      <c r="Q157" s="52"/>
      <c r="R157" s="52"/>
      <c r="S157" s="53"/>
      <c r="T157" s="26"/>
      <c r="U157" s="26"/>
      <c r="V157" s="26"/>
      <c r="W157" s="26"/>
      <c r="X157" s="26"/>
      <c r="Y157" s="26"/>
      <c r="Z157" s="26"/>
      <c r="AA157" s="26"/>
      <c r="AB157" s="26"/>
      <c r="AC157" s="26"/>
      <c r="AD157" s="26"/>
      <c r="AS157" s="14" t="s">
        <v>118</v>
      </c>
      <c r="AT157" s="14" t="s">
        <v>77</v>
      </c>
    </row>
    <row r="158" spans="1:46" s="2" customFormat="1" ht="12">
      <c r="A158" s="26"/>
      <c r="B158" s="27"/>
      <c r="C158" s="26"/>
      <c r="D158" s="152" t="s">
        <v>120</v>
      </c>
      <c r="E158" s="26"/>
      <c r="F158" s="153" t="s">
        <v>179</v>
      </c>
      <c r="G158" s="26"/>
      <c r="H158" s="26"/>
      <c r="I158" s="26"/>
      <c r="J158" s="26"/>
      <c r="K158" s="27"/>
      <c r="L158" s="150"/>
      <c r="M158" s="151"/>
      <c r="N158" s="52"/>
      <c r="O158" s="52"/>
      <c r="P158" s="52"/>
      <c r="Q158" s="52"/>
      <c r="R158" s="52"/>
      <c r="S158" s="53"/>
      <c r="T158" s="26"/>
      <c r="U158" s="26"/>
      <c r="V158" s="26"/>
      <c r="W158" s="26"/>
      <c r="X158" s="26"/>
      <c r="Y158" s="26"/>
      <c r="Z158" s="26"/>
      <c r="AA158" s="26"/>
      <c r="AB158" s="26"/>
      <c r="AC158" s="26"/>
      <c r="AD158" s="26"/>
      <c r="AS158" s="14" t="s">
        <v>120</v>
      </c>
      <c r="AT158" s="14" t="s">
        <v>77</v>
      </c>
    </row>
    <row r="159" spans="1:46" s="2" customFormat="1" ht="57.6">
      <c r="A159" s="26"/>
      <c r="B159" s="27"/>
      <c r="C159" s="26"/>
      <c r="D159" s="148" t="s">
        <v>122</v>
      </c>
      <c r="E159" s="26"/>
      <c r="F159" s="154" t="s">
        <v>168</v>
      </c>
      <c r="G159" s="26"/>
      <c r="H159" s="26"/>
      <c r="I159" s="26"/>
      <c r="J159" s="26"/>
      <c r="K159" s="27"/>
      <c r="L159" s="150"/>
      <c r="M159" s="151"/>
      <c r="N159" s="52"/>
      <c r="O159" s="52"/>
      <c r="P159" s="52"/>
      <c r="Q159" s="52"/>
      <c r="R159" s="52"/>
      <c r="S159" s="53"/>
      <c r="T159" s="26"/>
      <c r="U159" s="26"/>
      <c r="V159" s="26"/>
      <c r="W159" s="26"/>
      <c r="X159" s="26"/>
      <c r="Y159" s="26"/>
      <c r="Z159" s="26"/>
      <c r="AA159" s="26"/>
      <c r="AB159" s="26"/>
      <c r="AC159" s="26"/>
      <c r="AD159" s="26"/>
      <c r="AS159" s="14" t="s">
        <v>122</v>
      </c>
      <c r="AT159" s="14" t="s">
        <v>77</v>
      </c>
    </row>
    <row r="160" spans="1:64" s="2" customFormat="1" ht="24.15" customHeight="1">
      <c r="A160" s="26"/>
      <c r="B160" s="135"/>
      <c r="C160" s="136" t="s">
        <v>180</v>
      </c>
      <c r="D160" s="136" t="s">
        <v>113</v>
      </c>
      <c r="E160" s="137" t="s">
        <v>181</v>
      </c>
      <c r="F160" s="138" t="s">
        <v>182</v>
      </c>
      <c r="G160" s="139" t="s">
        <v>137</v>
      </c>
      <c r="H160" s="140">
        <v>24</v>
      </c>
      <c r="I160" s="141">
        <v>0</v>
      </c>
      <c r="J160" s="141">
        <f>ROUND(I160*H160,2)</f>
        <v>0</v>
      </c>
      <c r="K160" s="27"/>
      <c r="L160" s="142" t="s">
        <v>1</v>
      </c>
      <c r="M160" s="143" t="s">
        <v>34</v>
      </c>
      <c r="N160" s="144">
        <v>0.001</v>
      </c>
      <c r="O160" s="144">
        <f>N160*H160</f>
        <v>0.024</v>
      </c>
      <c r="P160" s="144">
        <v>0</v>
      </c>
      <c r="Q160" s="144">
        <f>P160*H160</f>
        <v>0</v>
      </c>
      <c r="R160" s="144">
        <v>0</v>
      </c>
      <c r="S160" s="145">
        <f>R160*H160</f>
        <v>0</v>
      </c>
      <c r="T160" s="26"/>
      <c r="U160" s="26"/>
      <c r="V160" s="26"/>
      <c r="W160" s="26"/>
      <c r="X160" s="26"/>
      <c r="Y160" s="26"/>
      <c r="Z160" s="26"/>
      <c r="AA160" s="26"/>
      <c r="AB160" s="26"/>
      <c r="AC160" s="26"/>
      <c r="AD160" s="26"/>
      <c r="AQ160" s="146" t="s">
        <v>117</v>
      </c>
      <c r="AS160" s="146" t="s">
        <v>113</v>
      </c>
      <c r="AT160" s="146" t="s">
        <v>77</v>
      </c>
      <c r="AX160" s="14" t="s">
        <v>111</v>
      </c>
      <c r="BD160" s="147">
        <f>IF(M160="základní",J160,0)</f>
        <v>0</v>
      </c>
      <c r="BE160" s="147">
        <f>IF(M160="snížená",J160,0)</f>
        <v>0</v>
      </c>
      <c r="BF160" s="147">
        <f>IF(M160="zákl. přenesená",J160,0)</f>
        <v>0</v>
      </c>
      <c r="BG160" s="147">
        <f>IF(M160="sníž. přenesená",J160,0)</f>
        <v>0</v>
      </c>
      <c r="BH160" s="147">
        <f>IF(M160="nulová",J160,0)</f>
        <v>0</v>
      </c>
      <c r="BI160" s="14" t="s">
        <v>75</v>
      </c>
      <c r="BJ160" s="147">
        <f>ROUND(I160*H160,2)</f>
        <v>0</v>
      </c>
      <c r="BK160" s="14" t="s">
        <v>117</v>
      </c>
      <c r="BL160" s="146" t="s">
        <v>183</v>
      </c>
    </row>
    <row r="161" spans="1:46" s="2" customFormat="1" ht="38.4">
      <c r="A161" s="26"/>
      <c r="B161" s="27"/>
      <c r="C161" s="26"/>
      <c r="D161" s="148" t="s">
        <v>118</v>
      </c>
      <c r="E161" s="26"/>
      <c r="F161" s="149" t="s">
        <v>184</v>
      </c>
      <c r="G161" s="26"/>
      <c r="H161" s="26"/>
      <c r="I161" s="26"/>
      <c r="J161" s="26"/>
      <c r="K161" s="27"/>
      <c r="L161" s="150"/>
      <c r="M161" s="151"/>
      <c r="N161" s="52"/>
      <c r="O161" s="52"/>
      <c r="P161" s="52"/>
      <c r="Q161" s="52"/>
      <c r="R161" s="52"/>
      <c r="S161" s="53"/>
      <c r="T161" s="26"/>
      <c r="U161" s="26"/>
      <c r="V161" s="26"/>
      <c r="W161" s="26"/>
      <c r="X161" s="26"/>
      <c r="Y161" s="26"/>
      <c r="Z161" s="26"/>
      <c r="AA161" s="26"/>
      <c r="AB161" s="26"/>
      <c r="AC161" s="26"/>
      <c r="AD161" s="26"/>
      <c r="AS161" s="14" t="s">
        <v>118</v>
      </c>
      <c r="AT161" s="14" t="s">
        <v>77</v>
      </c>
    </row>
    <row r="162" spans="1:46" s="2" customFormat="1" ht="12">
      <c r="A162" s="26"/>
      <c r="B162" s="27"/>
      <c r="C162" s="26"/>
      <c r="D162" s="152" t="s">
        <v>120</v>
      </c>
      <c r="E162" s="26"/>
      <c r="F162" s="153" t="s">
        <v>185</v>
      </c>
      <c r="G162" s="26"/>
      <c r="H162" s="26"/>
      <c r="I162" s="26"/>
      <c r="J162" s="26"/>
      <c r="K162" s="27"/>
      <c r="L162" s="150"/>
      <c r="M162" s="151"/>
      <c r="N162" s="52"/>
      <c r="O162" s="52"/>
      <c r="P162" s="52"/>
      <c r="Q162" s="52"/>
      <c r="R162" s="52"/>
      <c r="S162" s="53"/>
      <c r="T162" s="26"/>
      <c r="U162" s="26"/>
      <c r="V162" s="26"/>
      <c r="W162" s="26"/>
      <c r="X162" s="26"/>
      <c r="Y162" s="26"/>
      <c r="Z162" s="26"/>
      <c r="AA162" s="26"/>
      <c r="AB162" s="26"/>
      <c r="AC162" s="26"/>
      <c r="AD162" s="26"/>
      <c r="AS162" s="14" t="s">
        <v>120</v>
      </c>
      <c r="AT162" s="14" t="s">
        <v>77</v>
      </c>
    </row>
    <row r="163" spans="1:46" s="2" customFormat="1" ht="57.6">
      <c r="A163" s="26"/>
      <c r="B163" s="27"/>
      <c r="C163" s="26"/>
      <c r="D163" s="148" t="s">
        <v>122</v>
      </c>
      <c r="E163" s="26"/>
      <c r="F163" s="154" t="s">
        <v>168</v>
      </c>
      <c r="G163" s="26"/>
      <c r="H163" s="26"/>
      <c r="I163" s="26"/>
      <c r="J163" s="26"/>
      <c r="K163" s="27"/>
      <c r="L163" s="150"/>
      <c r="M163" s="151"/>
      <c r="N163" s="52"/>
      <c r="O163" s="52"/>
      <c r="P163" s="52"/>
      <c r="Q163" s="52"/>
      <c r="R163" s="52"/>
      <c r="S163" s="53"/>
      <c r="T163" s="26"/>
      <c r="U163" s="26"/>
      <c r="V163" s="26"/>
      <c r="W163" s="26"/>
      <c r="X163" s="26"/>
      <c r="Y163" s="26"/>
      <c r="Z163" s="26"/>
      <c r="AA163" s="26"/>
      <c r="AB163" s="26"/>
      <c r="AC163" s="26"/>
      <c r="AD163" s="26"/>
      <c r="AS163" s="14" t="s">
        <v>122</v>
      </c>
      <c r="AT163" s="14" t="s">
        <v>77</v>
      </c>
    </row>
    <row r="164" spans="1:64" s="2" customFormat="1" ht="37.8" customHeight="1">
      <c r="A164" s="26"/>
      <c r="B164" s="135"/>
      <c r="C164" s="136" t="s">
        <v>151</v>
      </c>
      <c r="D164" s="136" t="s">
        <v>113</v>
      </c>
      <c r="E164" s="137" t="s">
        <v>186</v>
      </c>
      <c r="F164" s="138" t="s">
        <v>187</v>
      </c>
      <c r="G164" s="139" t="s">
        <v>158</v>
      </c>
      <c r="H164" s="140">
        <v>546.15</v>
      </c>
      <c r="I164" s="141">
        <v>0</v>
      </c>
      <c r="J164" s="141">
        <f>ROUND(I164*H164,2)</f>
        <v>0</v>
      </c>
      <c r="K164" s="27"/>
      <c r="L164" s="142" t="s">
        <v>1</v>
      </c>
      <c r="M164" s="143" t="s">
        <v>34</v>
      </c>
      <c r="N164" s="144">
        <v>0.044</v>
      </c>
      <c r="O164" s="144">
        <f>N164*H164</f>
        <v>24.030599999999996</v>
      </c>
      <c r="P164" s="144">
        <v>0</v>
      </c>
      <c r="Q164" s="144">
        <f>P164*H164</f>
        <v>0</v>
      </c>
      <c r="R164" s="144">
        <v>0</v>
      </c>
      <c r="S164" s="145">
        <f>R164*H164</f>
        <v>0</v>
      </c>
      <c r="T164" s="26"/>
      <c r="U164" s="26"/>
      <c r="V164" s="26"/>
      <c r="W164" s="26"/>
      <c r="X164" s="26"/>
      <c r="Y164" s="26"/>
      <c r="Z164" s="26"/>
      <c r="AA164" s="26"/>
      <c r="AB164" s="26"/>
      <c r="AC164" s="26"/>
      <c r="AD164" s="26"/>
      <c r="AQ164" s="146" t="s">
        <v>117</v>
      </c>
      <c r="AS164" s="146" t="s">
        <v>113</v>
      </c>
      <c r="AT164" s="146" t="s">
        <v>77</v>
      </c>
      <c r="AX164" s="14" t="s">
        <v>111</v>
      </c>
      <c r="BD164" s="147">
        <f>IF(M164="základní",J164,0)</f>
        <v>0</v>
      </c>
      <c r="BE164" s="147">
        <f>IF(M164="snížená",J164,0)</f>
        <v>0</v>
      </c>
      <c r="BF164" s="147">
        <f>IF(M164="zákl. přenesená",J164,0)</f>
        <v>0</v>
      </c>
      <c r="BG164" s="147">
        <f>IF(M164="sníž. přenesená",J164,0)</f>
        <v>0</v>
      </c>
      <c r="BH164" s="147">
        <f>IF(M164="nulová",J164,0)</f>
        <v>0</v>
      </c>
      <c r="BI164" s="14" t="s">
        <v>75</v>
      </c>
      <c r="BJ164" s="147">
        <f>ROUND(I164*H164,2)</f>
        <v>0</v>
      </c>
      <c r="BK164" s="14" t="s">
        <v>117</v>
      </c>
      <c r="BL164" s="146" t="s">
        <v>188</v>
      </c>
    </row>
    <row r="165" spans="1:46" s="2" customFormat="1" ht="38.4">
      <c r="A165" s="26"/>
      <c r="B165" s="27"/>
      <c r="C165" s="26"/>
      <c r="D165" s="148" t="s">
        <v>118</v>
      </c>
      <c r="E165" s="26"/>
      <c r="F165" s="149" t="s">
        <v>189</v>
      </c>
      <c r="G165" s="26"/>
      <c r="H165" s="26"/>
      <c r="I165" s="26"/>
      <c r="J165" s="26"/>
      <c r="K165" s="27"/>
      <c r="L165" s="150"/>
      <c r="M165" s="151"/>
      <c r="N165" s="52"/>
      <c r="O165" s="52"/>
      <c r="P165" s="52"/>
      <c r="Q165" s="52"/>
      <c r="R165" s="52"/>
      <c r="S165" s="53"/>
      <c r="T165" s="26"/>
      <c r="U165" s="26"/>
      <c r="V165" s="26"/>
      <c r="W165" s="26"/>
      <c r="X165" s="26"/>
      <c r="Y165" s="26"/>
      <c r="Z165" s="26"/>
      <c r="AA165" s="26"/>
      <c r="AB165" s="26"/>
      <c r="AC165" s="26"/>
      <c r="AD165" s="26"/>
      <c r="AS165" s="14" t="s">
        <v>118</v>
      </c>
      <c r="AT165" s="14" t="s">
        <v>77</v>
      </c>
    </row>
    <row r="166" spans="1:46" s="2" customFormat="1" ht="12">
      <c r="A166" s="26"/>
      <c r="B166" s="27"/>
      <c r="C166" s="26"/>
      <c r="D166" s="152" t="s">
        <v>120</v>
      </c>
      <c r="E166" s="26"/>
      <c r="F166" s="153" t="s">
        <v>190</v>
      </c>
      <c r="G166" s="26"/>
      <c r="H166" s="26"/>
      <c r="I166" s="26"/>
      <c r="J166" s="26"/>
      <c r="K166" s="27"/>
      <c r="L166" s="150"/>
      <c r="M166" s="151"/>
      <c r="N166" s="52"/>
      <c r="O166" s="52"/>
      <c r="P166" s="52"/>
      <c r="Q166" s="52"/>
      <c r="R166" s="52"/>
      <c r="S166" s="53"/>
      <c r="T166" s="26"/>
      <c r="U166" s="26"/>
      <c r="V166" s="26"/>
      <c r="W166" s="26"/>
      <c r="X166" s="26"/>
      <c r="Y166" s="26"/>
      <c r="Z166" s="26"/>
      <c r="AA166" s="26"/>
      <c r="AB166" s="26"/>
      <c r="AC166" s="26"/>
      <c r="AD166" s="26"/>
      <c r="AS166" s="14" t="s">
        <v>120</v>
      </c>
      <c r="AT166" s="14" t="s">
        <v>77</v>
      </c>
    </row>
    <row r="167" spans="1:46" s="2" customFormat="1" ht="96">
      <c r="A167" s="26"/>
      <c r="B167" s="27"/>
      <c r="C167" s="26"/>
      <c r="D167" s="148" t="s">
        <v>122</v>
      </c>
      <c r="E167" s="26"/>
      <c r="F167" s="154" t="s">
        <v>191</v>
      </c>
      <c r="G167" s="26"/>
      <c r="H167" s="26"/>
      <c r="I167" s="26"/>
      <c r="J167" s="26"/>
      <c r="K167" s="27"/>
      <c r="L167" s="150"/>
      <c r="M167" s="151"/>
      <c r="N167" s="52"/>
      <c r="O167" s="52"/>
      <c r="P167" s="52"/>
      <c r="Q167" s="52"/>
      <c r="R167" s="52"/>
      <c r="S167" s="53"/>
      <c r="T167" s="26"/>
      <c r="U167" s="26"/>
      <c r="V167" s="26"/>
      <c r="W167" s="26"/>
      <c r="X167" s="26"/>
      <c r="Y167" s="26"/>
      <c r="Z167" s="26"/>
      <c r="AA167" s="26"/>
      <c r="AB167" s="26"/>
      <c r="AC167" s="26"/>
      <c r="AD167" s="26"/>
      <c r="AS167" s="14" t="s">
        <v>122</v>
      </c>
      <c r="AT167" s="14" t="s">
        <v>77</v>
      </c>
    </row>
    <row r="168" spans="1:64" s="2" customFormat="1" ht="37.8" customHeight="1">
      <c r="A168" s="26"/>
      <c r="B168" s="135"/>
      <c r="C168" s="136" t="s">
        <v>192</v>
      </c>
      <c r="D168" s="136" t="s">
        <v>113</v>
      </c>
      <c r="E168" s="137" t="s">
        <v>193</v>
      </c>
      <c r="F168" s="138" t="s">
        <v>194</v>
      </c>
      <c r="G168" s="139" t="s">
        <v>158</v>
      </c>
      <c r="H168" s="140">
        <v>1789.8</v>
      </c>
      <c r="I168" s="141">
        <v>0</v>
      </c>
      <c r="J168" s="141">
        <f>ROUND(I168*H168,2)</f>
        <v>0</v>
      </c>
      <c r="K168" s="27"/>
      <c r="L168" s="142" t="s">
        <v>1</v>
      </c>
      <c r="M168" s="143" t="s">
        <v>34</v>
      </c>
      <c r="N168" s="144">
        <v>0.063</v>
      </c>
      <c r="O168" s="144">
        <f>N168*H168</f>
        <v>112.7574</v>
      </c>
      <c r="P168" s="144">
        <v>0</v>
      </c>
      <c r="Q168" s="144">
        <f>P168*H168</f>
        <v>0</v>
      </c>
      <c r="R168" s="144">
        <v>0</v>
      </c>
      <c r="S168" s="145">
        <f>R168*H168</f>
        <v>0</v>
      </c>
      <c r="T168" s="26"/>
      <c r="U168" s="26"/>
      <c r="V168" s="26"/>
      <c r="W168" s="26"/>
      <c r="X168" s="26"/>
      <c r="Y168" s="26"/>
      <c r="Z168" s="26"/>
      <c r="AA168" s="26"/>
      <c r="AB168" s="26"/>
      <c r="AC168" s="26"/>
      <c r="AD168" s="26"/>
      <c r="AQ168" s="146" t="s">
        <v>117</v>
      </c>
      <c r="AS168" s="146" t="s">
        <v>113</v>
      </c>
      <c r="AT168" s="146" t="s">
        <v>77</v>
      </c>
      <c r="AX168" s="14" t="s">
        <v>111</v>
      </c>
      <c r="BD168" s="147">
        <f>IF(M168="základní",J168,0)</f>
        <v>0</v>
      </c>
      <c r="BE168" s="147">
        <f>IF(M168="snížená",J168,0)</f>
        <v>0</v>
      </c>
      <c r="BF168" s="147">
        <f>IF(M168="zákl. přenesená",J168,0)</f>
        <v>0</v>
      </c>
      <c r="BG168" s="147">
        <f>IF(M168="sníž. přenesená",J168,0)</f>
        <v>0</v>
      </c>
      <c r="BH168" s="147">
        <f>IF(M168="nulová",J168,0)</f>
        <v>0</v>
      </c>
      <c r="BI168" s="14" t="s">
        <v>75</v>
      </c>
      <c r="BJ168" s="147">
        <f>ROUND(I168*H168,2)</f>
        <v>0</v>
      </c>
      <c r="BK168" s="14" t="s">
        <v>117</v>
      </c>
      <c r="BL168" s="146" t="s">
        <v>195</v>
      </c>
    </row>
    <row r="169" spans="1:46" s="2" customFormat="1" ht="38.4">
      <c r="A169" s="26"/>
      <c r="B169" s="27"/>
      <c r="C169" s="26"/>
      <c r="D169" s="148" t="s">
        <v>118</v>
      </c>
      <c r="E169" s="26"/>
      <c r="F169" s="149" t="s">
        <v>196</v>
      </c>
      <c r="G169" s="26"/>
      <c r="H169" s="26"/>
      <c r="I169" s="26"/>
      <c r="J169" s="26"/>
      <c r="K169" s="27"/>
      <c r="L169" s="150"/>
      <c r="M169" s="151"/>
      <c r="N169" s="52"/>
      <c r="O169" s="52"/>
      <c r="P169" s="52"/>
      <c r="Q169" s="52"/>
      <c r="R169" s="52"/>
      <c r="S169" s="53"/>
      <c r="T169" s="26"/>
      <c r="U169" s="26"/>
      <c r="V169" s="26"/>
      <c r="W169" s="26"/>
      <c r="X169" s="26"/>
      <c r="Y169" s="26"/>
      <c r="Z169" s="26"/>
      <c r="AA169" s="26"/>
      <c r="AB169" s="26"/>
      <c r="AC169" s="26"/>
      <c r="AD169" s="26"/>
      <c r="AS169" s="14" t="s">
        <v>118</v>
      </c>
      <c r="AT169" s="14" t="s">
        <v>77</v>
      </c>
    </row>
    <row r="170" spans="1:46" s="2" customFormat="1" ht="12">
      <c r="A170" s="26"/>
      <c r="B170" s="27"/>
      <c r="C170" s="26"/>
      <c r="D170" s="152" t="s">
        <v>120</v>
      </c>
      <c r="E170" s="26"/>
      <c r="F170" s="153" t="s">
        <v>197</v>
      </c>
      <c r="G170" s="26"/>
      <c r="H170" s="26"/>
      <c r="I170" s="26"/>
      <c r="J170" s="26"/>
      <c r="K170" s="27"/>
      <c r="L170" s="150"/>
      <c r="M170" s="151"/>
      <c r="N170" s="52"/>
      <c r="O170" s="52"/>
      <c r="P170" s="52"/>
      <c r="Q170" s="52"/>
      <c r="R170" s="52"/>
      <c r="S170" s="53"/>
      <c r="T170" s="26"/>
      <c r="U170" s="26"/>
      <c r="V170" s="26"/>
      <c r="W170" s="26"/>
      <c r="X170" s="26"/>
      <c r="Y170" s="26"/>
      <c r="Z170" s="26"/>
      <c r="AA170" s="26"/>
      <c r="AB170" s="26"/>
      <c r="AC170" s="26"/>
      <c r="AD170" s="26"/>
      <c r="AS170" s="14" t="s">
        <v>120</v>
      </c>
      <c r="AT170" s="14" t="s">
        <v>77</v>
      </c>
    </row>
    <row r="171" spans="1:46" s="2" customFormat="1" ht="96">
      <c r="A171" s="26"/>
      <c r="B171" s="27"/>
      <c r="C171" s="26"/>
      <c r="D171" s="148" t="s">
        <v>122</v>
      </c>
      <c r="E171" s="26"/>
      <c r="F171" s="154" t="s">
        <v>191</v>
      </c>
      <c r="G171" s="26"/>
      <c r="H171" s="26"/>
      <c r="I171" s="26"/>
      <c r="J171" s="26"/>
      <c r="K171" s="27"/>
      <c r="L171" s="150"/>
      <c r="M171" s="151"/>
      <c r="N171" s="52"/>
      <c r="O171" s="52"/>
      <c r="P171" s="52"/>
      <c r="Q171" s="52"/>
      <c r="R171" s="52"/>
      <c r="S171" s="53"/>
      <c r="T171" s="26"/>
      <c r="U171" s="26"/>
      <c r="V171" s="26"/>
      <c r="W171" s="26"/>
      <c r="X171" s="26"/>
      <c r="Y171" s="26"/>
      <c r="Z171" s="26"/>
      <c r="AA171" s="26"/>
      <c r="AB171" s="26"/>
      <c r="AC171" s="26"/>
      <c r="AD171" s="26"/>
      <c r="AS171" s="14" t="s">
        <v>122</v>
      </c>
      <c r="AT171" s="14" t="s">
        <v>77</v>
      </c>
    </row>
    <row r="172" spans="1:64" s="2" customFormat="1" ht="16.5" customHeight="1">
      <c r="A172" s="26"/>
      <c r="B172" s="135"/>
      <c r="C172" s="136" t="s">
        <v>159</v>
      </c>
      <c r="D172" s="136" t="s">
        <v>113</v>
      </c>
      <c r="E172" s="137" t="s">
        <v>198</v>
      </c>
      <c r="F172" s="138" t="s">
        <v>199</v>
      </c>
      <c r="G172" s="139" t="s">
        <v>158</v>
      </c>
      <c r="H172" s="140">
        <v>1789.8</v>
      </c>
      <c r="I172" s="141">
        <v>0</v>
      </c>
      <c r="J172" s="141">
        <f>ROUND(I172*H172,2)</f>
        <v>0</v>
      </c>
      <c r="K172" s="27"/>
      <c r="L172" s="142" t="s">
        <v>1</v>
      </c>
      <c r="M172" s="143" t="s">
        <v>34</v>
      </c>
      <c r="N172" s="144">
        <v>0.054</v>
      </c>
      <c r="O172" s="144">
        <f>N172*H172</f>
        <v>96.6492</v>
      </c>
      <c r="P172" s="144">
        <v>0</v>
      </c>
      <c r="Q172" s="144">
        <f>P172*H172</f>
        <v>0</v>
      </c>
      <c r="R172" s="144">
        <v>0</v>
      </c>
      <c r="S172" s="145">
        <f>R172*H172</f>
        <v>0</v>
      </c>
      <c r="T172" s="26"/>
      <c r="U172" s="26"/>
      <c r="V172" s="26"/>
      <c r="W172" s="26"/>
      <c r="X172" s="26"/>
      <c r="Y172" s="26"/>
      <c r="Z172" s="26"/>
      <c r="AA172" s="26"/>
      <c r="AB172" s="26"/>
      <c r="AC172" s="26"/>
      <c r="AD172" s="26"/>
      <c r="AQ172" s="146" t="s">
        <v>117</v>
      </c>
      <c r="AS172" s="146" t="s">
        <v>113</v>
      </c>
      <c r="AT172" s="146" t="s">
        <v>77</v>
      </c>
      <c r="AX172" s="14" t="s">
        <v>111</v>
      </c>
      <c r="BD172" s="147">
        <f>IF(M172="základní",J172,0)</f>
        <v>0</v>
      </c>
      <c r="BE172" s="147">
        <f>IF(M172="snížená",J172,0)</f>
        <v>0</v>
      </c>
      <c r="BF172" s="147">
        <f>IF(M172="zákl. přenesená",J172,0)</f>
        <v>0</v>
      </c>
      <c r="BG172" s="147">
        <f>IF(M172="sníž. přenesená",J172,0)</f>
        <v>0</v>
      </c>
      <c r="BH172" s="147">
        <f>IF(M172="nulová",J172,0)</f>
        <v>0</v>
      </c>
      <c r="BI172" s="14" t="s">
        <v>75</v>
      </c>
      <c r="BJ172" s="147">
        <f>ROUND(I172*H172,2)</f>
        <v>0</v>
      </c>
      <c r="BK172" s="14" t="s">
        <v>117</v>
      </c>
      <c r="BL172" s="146" t="s">
        <v>200</v>
      </c>
    </row>
    <row r="173" spans="1:46" s="2" customFormat="1" ht="28.8">
      <c r="A173" s="26"/>
      <c r="B173" s="27"/>
      <c r="C173" s="26"/>
      <c r="D173" s="148" t="s">
        <v>118</v>
      </c>
      <c r="E173" s="26"/>
      <c r="F173" s="149" t="s">
        <v>201</v>
      </c>
      <c r="G173" s="26"/>
      <c r="H173" s="26"/>
      <c r="I173" s="26"/>
      <c r="J173" s="26"/>
      <c r="K173" s="27"/>
      <c r="L173" s="150"/>
      <c r="M173" s="151"/>
      <c r="N173" s="52"/>
      <c r="O173" s="52"/>
      <c r="P173" s="52"/>
      <c r="Q173" s="52"/>
      <c r="R173" s="52"/>
      <c r="S173" s="53"/>
      <c r="T173" s="26"/>
      <c r="U173" s="26"/>
      <c r="V173" s="26"/>
      <c r="W173" s="26"/>
      <c r="X173" s="26"/>
      <c r="Y173" s="26"/>
      <c r="Z173" s="26"/>
      <c r="AA173" s="26"/>
      <c r="AB173" s="26"/>
      <c r="AC173" s="26"/>
      <c r="AD173" s="26"/>
      <c r="AS173" s="14" t="s">
        <v>118</v>
      </c>
      <c r="AT173" s="14" t="s">
        <v>77</v>
      </c>
    </row>
    <row r="174" spans="1:46" s="2" customFormat="1" ht="12">
      <c r="A174" s="26"/>
      <c r="B174" s="27"/>
      <c r="C174" s="26"/>
      <c r="D174" s="152" t="s">
        <v>120</v>
      </c>
      <c r="E174" s="26"/>
      <c r="F174" s="153" t="s">
        <v>202</v>
      </c>
      <c r="G174" s="26"/>
      <c r="H174" s="26"/>
      <c r="I174" s="26"/>
      <c r="J174" s="26"/>
      <c r="K174" s="27"/>
      <c r="L174" s="150"/>
      <c r="M174" s="151"/>
      <c r="N174" s="52"/>
      <c r="O174" s="52"/>
      <c r="P174" s="52"/>
      <c r="Q174" s="52"/>
      <c r="R174" s="52"/>
      <c r="S174" s="53"/>
      <c r="T174" s="26"/>
      <c r="U174" s="26"/>
      <c r="V174" s="26"/>
      <c r="W174" s="26"/>
      <c r="X174" s="26"/>
      <c r="Y174" s="26"/>
      <c r="Z174" s="26"/>
      <c r="AA174" s="26"/>
      <c r="AB174" s="26"/>
      <c r="AC174" s="26"/>
      <c r="AD174" s="26"/>
      <c r="AS174" s="14" t="s">
        <v>120</v>
      </c>
      <c r="AT174" s="14" t="s">
        <v>77</v>
      </c>
    </row>
    <row r="175" spans="1:46" s="2" customFormat="1" ht="163.2">
      <c r="A175" s="26"/>
      <c r="B175" s="27"/>
      <c r="C175" s="26"/>
      <c r="D175" s="148" t="s">
        <v>122</v>
      </c>
      <c r="E175" s="26"/>
      <c r="F175" s="154" t="s">
        <v>203</v>
      </c>
      <c r="G175" s="26"/>
      <c r="H175" s="26"/>
      <c r="I175" s="26"/>
      <c r="J175" s="26"/>
      <c r="K175" s="27"/>
      <c r="L175" s="150"/>
      <c r="M175" s="151"/>
      <c r="N175" s="52"/>
      <c r="O175" s="52"/>
      <c r="P175" s="52"/>
      <c r="Q175" s="52"/>
      <c r="R175" s="52"/>
      <c r="S175" s="53"/>
      <c r="T175" s="26"/>
      <c r="U175" s="26"/>
      <c r="V175" s="26"/>
      <c r="W175" s="26"/>
      <c r="X175" s="26"/>
      <c r="Y175" s="26"/>
      <c r="Z175" s="26"/>
      <c r="AA175" s="26"/>
      <c r="AB175" s="26"/>
      <c r="AC175" s="26"/>
      <c r="AD175" s="26"/>
      <c r="AS175" s="14" t="s">
        <v>122</v>
      </c>
      <c r="AT175" s="14" t="s">
        <v>77</v>
      </c>
    </row>
    <row r="176" spans="1:64" s="2" customFormat="1" ht="24.15" customHeight="1">
      <c r="A176" s="26"/>
      <c r="B176" s="135"/>
      <c r="C176" s="136" t="s">
        <v>8</v>
      </c>
      <c r="D176" s="136" t="s">
        <v>113</v>
      </c>
      <c r="E176" s="137" t="s">
        <v>204</v>
      </c>
      <c r="F176" s="138" t="s">
        <v>205</v>
      </c>
      <c r="G176" s="139" t="s">
        <v>116</v>
      </c>
      <c r="H176" s="140">
        <v>647.25</v>
      </c>
      <c r="I176" s="141">
        <v>0</v>
      </c>
      <c r="J176" s="141">
        <f>ROUND(I176*H176,2)</f>
        <v>0</v>
      </c>
      <c r="K176" s="27"/>
      <c r="L176" s="142" t="s">
        <v>1</v>
      </c>
      <c r="M176" s="143" t="s">
        <v>34</v>
      </c>
      <c r="N176" s="144">
        <v>0.012</v>
      </c>
      <c r="O176" s="144">
        <f>N176*H176</f>
        <v>7.767</v>
      </c>
      <c r="P176" s="144">
        <v>0</v>
      </c>
      <c r="Q176" s="144">
        <f>P176*H176</f>
        <v>0</v>
      </c>
      <c r="R176" s="144">
        <v>0</v>
      </c>
      <c r="S176" s="145">
        <f>R176*H176</f>
        <v>0</v>
      </c>
      <c r="T176" s="26"/>
      <c r="U176" s="26"/>
      <c r="V176" s="26"/>
      <c r="W176" s="26"/>
      <c r="X176" s="26"/>
      <c r="Y176" s="26"/>
      <c r="Z176" s="26"/>
      <c r="AA176" s="26"/>
      <c r="AB176" s="26"/>
      <c r="AC176" s="26"/>
      <c r="AD176" s="26"/>
      <c r="AQ176" s="146" t="s">
        <v>117</v>
      </c>
      <c r="AS176" s="146" t="s">
        <v>113</v>
      </c>
      <c r="AT176" s="146" t="s">
        <v>77</v>
      </c>
      <c r="AX176" s="14" t="s">
        <v>111</v>
      </c>
      <c r="BD176" s="147">
        <f>IF(M176="základní",J176,0)</f>
        <v>0</v>
      </c>
      <c r="BE176" s="147">
        <f>IF(M176="snížená",J176,0)</f>
        <v>0</v>
      </c>
      <c r="BF176" s="147">
        <f>IF(M176="zákl. přenesená",J176,0)</f>
        <v>0</v>
      </c>
      <c r="BG176" s="147">
        <f>IF(M176="sníž. přenesená",J176,0)</f>
        <v>0</v>
      </c>
      <c r="BH176" s="147">
        <f>IF(M176="nulová",J176,0)</f>
        <v>0</v>
      </c>
      <c r="BI176" s="14" t="s">
        <v>75</v>
      </c>
      <c r="BJ176" s="147">
        <f>ROUND(I176*H176,2)</f>
        <v>0</v>
      </c>
      <c r="BK176" s="14" t="s">
        <v>117</v>
      </c>
      <c r="BL176" s="146" t="s">
        <v>206</v>
      </c>
    </row>
    <row r="177" spans="1:46" s="2" customFormat="1" ht="19.2">
      <c r="A177" s="26"/>
      <c r="B177" s="27"/>
      <c r="C177" s="26"/>
      <c r="D177" s="148" t="s">
        <v>118</v>
      </c>
      <c r="E177" s="26"/>
      <c r="F177" s="149" t="s">
        <v>207</v>
      </c>
      <c r="G177" s="26"/>
      <c r="H177" s="26"/>
      <c r="I177" s="26"/>
      <c r="J177" s="26"/>
      <c r="K177" s="27"/>
      <c r="L177" s="150"/>
      <c r="M177" s="151"/>
      <c r="N177" s="52"/>
      <c r="O177" s="52"/>
      <c r="P177" s="52"/>
      <c r="Q177" s="52"/>
      <c r="R177" s="52"/>
      <c r="S177" s="53"/>
      <c r="T177" s="26"/>
      <c r="U177" s="26"/>
      <c r="V177" s="26"/>
      <c r="W177" s="26"/>
      <c r="X177" s="26"/>
      <c r="Y177" s="26"/>
      <c r="Z177" s="26"/>
      <c r="AA177" s="26"/>
      <c r="AB177" s="26"/>
      <c r="AC177" s="26"/>
      <c r="AD177" s="26"/>
      <c r="AS177" s="14" t="s">
        <v>118</v>
      </c>
      <c r="AT177" s="14" t="s">
        <v>77</v>
      </c>
    </row>
    <row r="178" spans="1:46" s="2" customFormat="1" ht="12">
      <c r="A178" s="26"/>
      <c r="B178" s="27"/>
      <c r="C178" s="26"/>
      <c r="D178" s="152" t="s">
        <v>120</v>
      </c>
      <c r="E178" s="26"/>
      <c r="F178" s="153" t="s">
        <v>208</v>
      </c>
      <c r="G178" s="26"/>
      <c r="H178" s="26"/>
      <c r="I178" s="26"/>
      <c r="J178" s="26"/>
      <c r="K178" s="27"/>
      <c r="L178" s="150"/>
      <c r="M178" s="151"/>
      <c r="N178" s="52"/>
      <c r="O178" s="52"/>
      <c r="P178" s="52"/>
      <c r="Q178" s="52"/>
      <c r="R178" s="52"/>
      <c r="S178" s="53"/>
      <c r="T178" s="26"/>
      <c r="U178" s="26"/>
      <c r="V178" s="26"/>
      <c r="W178" s="26"/>
      <c r="X178" s="26"/>
      <c r="Y178" s="26"/>
      <c r="Z178" s="26"/>
      <c r="AA178" s="26"/>
      <c r="AB178" s="26"/>
      <c r="AC178" s="26"/>
      <c r="AD178" s="26"/>
      <c r="AS178" s="14" t="s">
        <v>120</v>
      </c>
      <c r="AT178" s="14" t="s">
        <v>77</v>
      </c>
    </row>
    <row r="179" spans="1:46" s="2" customFormat="1" ht="153.6">
      <c r="A179" s="26"/>
      <c r="B179" s="27"/>
      <c r="C179" s="26"/>
      <c r="D179" s="148" t="s">
        <v>122</v>
      </c>
      <c r="E179" s="26"/>
      <c r="F179" s="154" t="s">
        <v>209</v>
      </c>
      <c r="G179" s="26"/>
      <c r="H179" s="26"/>
      <c r="I179" s="26"/>
      <c r="J179" s="26"/>
      <c r="K179" s="27"/>
      <c r="L179" s="150"/>
      <c r="M179" s="151"/>
      <c r="N179" s="52"/>
      <c r="O179" s="52"/>
      <c r="P179" s="52"/>
      <c r="Q179" s="52"/>
      <c r="R179" s="52"/>
      <c r="S179" s="53"/>
      <c r="T179" s="26"/>
      <c r="U179" s="26"/>
      <c r="V179" s="26"/>
      <c r="W179" s="26"/>
      <c r="X179" s="26"/>
      <c r="Y179" s="26"/>
      <c r="Z179" s="26"/>
      <c r="AA179" s="26"/>
      <c r="AB179" s="26"/>
      <c r="AC179" s="26"/>
      <c r="AD179" s="26"/>
      <c r="AS179" s="14" t="s">
        <v>122</v>
      </c>
      <c r="AT179" s="14" t="s">
        <v>77</v>
      </c>
    </row>
    <row r="180" spans="1:64" s="2" customFormat="1" ht="16.5" customHeight="1">
      <c r="A180" s="26"/>
      <c r="B180" s="135"/>
      <c r="C180" s="155" t="s">
        <v>165</v>
      </c>
      <c r="D180" s="155" t="s">
        <v>210</v>
      </c>
      <c r="E180" s="156" t="s">
        <v>211</v>
      </c>
      <c r="F180" s="157" t="s">
        <v>212</v>
      </c>
      <c r="G180" s="158" t="s">
        <v>213</v>
      </c>
      <c r="H180" s="159">
        <v>9.709</v>
      </c>
      <c r="I180" s="160">
        <v>0</v>
      </c>
      <c r="J180" s="160">
        <f>ROUND(I180*H180,2)</f>
        <v>0</v>
      </c>
      <c r="K180" s="161"/>
      <c r="L180" s="162" t="s">
        <v>1</v>
      </c>
      <c r="M180" s="163" t="s">
        <v>34</v>
      </c>
      <c r="N180" s="144">
        <v>0</v>
      </c>
      <c r="O180" s="144">
        <f>N180*H180</f>
        <v>0</v>
      </c>
      <c r="P180" s="144">
        <v>0.001</v>
      </c>
      <c r="Q180" s="144">
        <f>P180*H180</f>
        <v>0.009709</v>
      </c>
      <c r="R180" s="144">
        <v>0</v>
      </c>
      <c r="S180" s="145">
        <f>R180*H180</f>
        <v>0</v>
      </c>
      <c r="T180" s="26"/>
      <c r="U180" s="26"/>
      <c r="V180" s="26"/>
      <c r="W180" s="26"/>
      <c r="X180" s="26"/>
      <c r="Y180" s="26"/>
      <c r="Z180" s="26"/>
      <c r="AA180" s="26"/>
      <c r="AB180" s="26"/>
      <c r="AC180" s="26"/>
      <c r="AD180" s="26"/>
      <c r="AQ180" s="146" t="s">
        <v>138</v>
      </c>
      <c r="AS180" s="146" t="s">
        <v>210</v>
      </c>
      <c r="AT180" s="146" t="s">
        <v>77</v>
      </c>
      <c r="AX180" s="14" t="s">
        <v>111</v>
      </c>
      <c r="BD180" s="147">
        <f>IF(M180="základní",J180,0)</f>
        <v>0</v>
      </c>
      <c r="BE180" s="147">
        <f>IF(M180="snížená",J180,0)</f>
        <v>0</v>
      </c>
      <c r="BF180" s="147">
        <f>IF(M180="zákl. přenesená",J180,0)</f>
        <v>0</v>
      </c>
      <c r="BG180" s="147">
        <f>IF(M180="sníž. přenesená",J180,0)</f>
        <v>0</v>
      </c>
      <c r="BH180" s="147">
        <f>IF(M180="nulová",J180,0)</f>
        <v>0</v>
      </c>
      <c r="BI180" s="14" t="s">
        <v>75</v>
      </c>
      <c r="BJ180" s="147">
        <f>ROUND(I180*H180,2)</f>
        <v>0</v>
      </c>
      <c r="BK180" s="14" t="s">
        <v>117</v>
      </c>
      <c r="BL180" s="146" t="s">
        <v>214</v>
      </c>
    </row>
    <row r="181" spans="1:46" s="2" customFormat="1" ht="12">
      <c r="A181" s="26"/>
      <c r="B181" s="27"/>
      <c r="C181" s="26"/>
      <c r="D181" s="148" t="s">
        <v>118</v>
      </c>
      <c r="E181" s="26"/>
      <c r="F181" s="149" t="s">
        <v>212</v>
      </c>
      <c r="G181" s="26"/>
      <c r="H181" s="26"/>
      <c r="I181" s="26"/>
      <c r="J181" s="26"/>
      <c r="K181" s="27"/>
      <c r="L181" s="150"/>
      <c r="M181" s="151"/>
      <c r="N181" s="52"/>
      <c r="O181" s="52"/>
      <c r="P181" s="52"/>
      <c r="Q181" s="52"/>
      <c r="R181" s="52"/>
      <c r="S181" s="53"/>
      <c r="T181" s="26"/>
      <c r="U181" s="26"/>
      <c r="V181" s="26"/>
      <c r="W181" s="26"/>
      <c r="X181" s="26"/>
      <c r="Y181" s="26"/>
      <c r="Z181" s="26"/>
      <c r="AA181" s="26"/>
      <c r="AB181" s="26"/>
      <c r="AC181" s="26"/>
      <c r="AD181" s="26"/>
      <c r="AS181" s="14" t="s">
        <v>118</v>
      </c>
      <c r="AT181" s="14" t="s">
        <v>77</v>
      </c>
    </row>
    <row r="182" spans="1:64" s="2" customFormat="1" ht="24.15" customHeight="1">
      <c r="A182" s="26"/>
      <c r="B182" s="135"/>
      <c r="C182" s="136" t="s">
        <v>215</v>
      </c>
      <c r="D182" s="136" t="s">
        <v>113</v>
      </c>
      <c r="E182" s="137" t="s">
        <v>216</v>
      </c>
      <c r="F182" s="138" t="s">
        <v>217</v>
      </c>
      <c r="G182" s="139" t="s">
        <v>116</v>
      </c>
      <c r="H182" s="140">
        <v>1477.88</v>
      </c>
      <c r="I182" s="141">
        <v>0</v>
      </c>
      <c r="J182" s="141">
        <f>ROUND(I182*H182,2)</f>
        <v>0</v>
      </c>
      <c r="K182" s="27"/>
      <c r="L182" s="142" t="s">
        <v>1</v>
      </c>
      <c r="M182" s="143" t="s">
        <v>34</v>
      </c>
      <c r="N182" s="144">
        <v>0.019</v>
      </c>
      <c r="O182" s="144">
        <f>N182*H182</f>
        <v>28.079720000000002</v>
      </c>
      <c r="P182" s="144">
        <v>0</v>
      </c>
      <c r="Q182" s="144">
        <f>P182*H182</f>
        <v>0</v>
      </c>
      <c r="R182" s="144">
        <v>0</v>
      </c>
      <c r="S182" s="145">
        <f>R182*H182</f>
        <v>0</v>
      </c>
      <c r="T182" s="26"/>
      <c r="U182" s="26"/>
      <c r="V182" s="26"/>
      <c r="W182" s="26"/>
      <c r="X182" s="26"/>
      <c r="Y182" s="26"/>
      <c r="Z182" s="26"/>
      <c r="AA182" s="26"/>
      <c r="AB182" s="26"/>
      <c r="AC182" s="26"/>
      <c r="AD182" s="26"/>
      <c r="AQ182" s="146" t="s">
        <v>117</v>
      </c>
      <c r="AS182" s="146" t="s">
        <v>113</v>
      </c>
      <c r="AT182" s="146" t="s">
        <v>77</v>
      </c>
      <c r="AX182" s="14" t="s">
        <v>111</v>
      </c>
      <c r="BD182" s="147">
        <f>IF(M182="základní",J182,0)</f>
        <v>0</v>
      </c>
      <c r="BE182" s="147">
        <f>IF(M182="snížená",J182,0)</f>
        <v>0</v>
      </c>
      <c r="BF182" s="147">
        <f>IF(M182="zákl. přenesená",J182,0)</f>
        <v>0</v>
      </c>
      <c r="BG182" s="147">
        <f>IF(M182="sníž. přenesená",J182,0)</f>
        <v>0</v>
      </c>
      <c r="BH182" s="147">
        <f>IF(M182="nulová",J182,0)</f>
        <v>0</v>
      </c>
      <c r="BI182" s="14" t="s">
        <v>75</v>
      </c>
      <c r="BJ182" s="147">
        <f>ROUND(I182*H182,2)</f>
        <v>0</v>
      </c>
      <c r="BK182" s="14" t="s">
        <v>117</v>
      </c>
      <c r="BL182" s="146" t="s">
        <v>218</v>
      </c>
    </row>
    <row r="183" spans="1:46" s="2" customFormat="1" ht="19.2">
      <c r="A183" s="26"/>
      <c r="B183" s="27"/>
      <c r="C183" s="26"/>
      <c r="D183" s="148" t="s">
        <v>118</v>
      </c>
      <c r="E183" s="26"/>
      <c r="F183" s="149" t="s">
        <v>219</v>
      </c>
      <c r="G183" s="26"/>
      <c r="H183" s="26"/>
      <c r="I183" s="26"/>
      <c r="J183" s="26"/>
      <c r="K183" s="27"/>
      <c r="L183" s="150"/>
      <c r="M183" s="151"/>
      <c r="N183" s="52"/>
      <c r="O183" s="52"/>
      <c r="P183" s="52"/>
      <c r="Q183" s="52"/>
      <c r="R183" s="52"/>
      <c r="S183" s="53"/>
      <c r="T183" s="26"/>
      <c r="U183" s="26"/>
      <c r="V183" s="26"/>
      <c r="W183" s="26"/>
      <c r="X183" s="26"/>
      <c r="Y183" s="26"/>
      <c r="Z183" s="26"/>
      <c r="AA183" s="26"/>
      <c r="AB183" s="26"/>
      <c r="AC183" s="26"/>
      <c r="AD183" s="26"/>
      <c r="AS183" s="14" t="s">
        <v>118</v>
      </c>
      <c r="AT183" s="14" t="s">
        <v>77</v>
      </c>
    </row>
    <row r="184" spans="1:46" s="2" customFormat="1" ht="12">
      <c r="A184" s="26"/>
      <c r="B184" s="27"/>
      <c r="C184" s="26"/>
      <c r="D184" s="152" t="s">
        <v>120</v>
      </c>
      <c r="E184" s="26"/>
      <c r="F184" s="153" t="s">
        <v>220</v>
      </c>
      <c r="G184" s="26"/>
      <c r="H184" s="26"/>
      <c r="I184" s="26"/>
      <c r="J184" s="26"/>
      <c r="K184" s="27"/>
      <c r="L184" s="150"/>
      <c r="M184" s="151"/>
      <c r="N184" s="52"/>
      <c r="O184" s="52"/>
      <c r="P184" s="52"/>
      <c r="Q184" s="52"/>
      <c r="R184" s="52"/>
      <c r="S184" s="53"/>
      <c r="T184" s="26"/>
      <c r="U184" s="26"/>
      <c r="V184" s="26"/>
      <c r="W184" s="26"/>
      <c r="X184" s="26"/>
      <c r="Y184" s="26"/>
      <c r="Z184" s="26"/>
      <c r="AA184" s="26"/>
      <c r="AB184" s="26"/>
      <c r="AC184" s="26"/>
      <c r="AD184" s="26"/>
      <c r="AS184" s="14" t="s">
        <v>120</v>
      </c>
      <c r="AT184" s="14" t="s">
        <v>77</v>
      </c>
    </row>
    <row r="185" spans="1:46" s="2" customFormat="1" ht="163.2">
      <c r="A185" s="26"/>
      <c r="B185" s="27"/>
      <c r="C185" s="26"/>
      <c r="D185" s="148" t="s">
        <v>122</v>
      </c>
      <c r="E185" s="26"/>
      <c r="F185" s="154" t="s">
        <v>221</v>
      </c>
      <c r="G185" s="26"/>
      <c r="H185" s="26"/>
      <c r="I185" s="26"/>
      <c r="J185" s="26"/>
      <c r="K185" s="27"/>
      <c r="L185" s="150"/>
      <c r="M185" s="151"/>
      <c r="N185" s="52"/>
      <c r="O185" s="52"/>
      <c r="P185" s="52"/>
      <c r="Q185" s="52"/>
      <c r="R185" s="52"/>
      <c r="S185" s="53"/>
      <c r="T185" s="26"/>
      <c r="U185" s="26"/>
      <c r="V185" s="26"/>
      <c r="W185" s="26"/>
      <c r="X185" s="26"/>
      <c r="Y185" s="26"/>
      <c r="Z185" s="26"/>
      <c r="AA185" s="26"/>
      <c r="AB185" s="26"/>
      <c r="AC185" s="26"/>
      <c r="AD185" s="26"/>
      <c r="AS185" s="14" t="s">
        <v>122</v>
      </c>
      <c r="AT185" s="14" t="s">
        <v>77</v>
      </c>
    </row>
    <row r="186" spans="1:64" s="2" customFormat="1" ht="24.15" customHeight="1">
      <c r="A186" s="26"/>
      <c r="B186" s="135"/>
      <c r="C186" s="136" t="s">
        <v>172</v>
      </c>
      <c r="D186" s="136" t="s">
        <v>113</v>
      </c>
      <c r="E186" s="137" t="s">
        <v>222</v>
      </c>
      <c r="F186" s="138" t="s">
        <v>223</v>
      </c>
      <c r="G186" s="139" t="s">
        <v>116</v>
      </c>
      <c r="H186" s="140">
        <v>1273.5</v>
      </c>
      <c r="I186" s="141">
        <v>0</v>
      </c>
      <c r="J186" s="141">
        <f>ROUND(I186*H186,2)</f>
        <v>0</v>
      </c>
      <c r="K186" s="27"/>
      <c r="L186" s="142" t="s">
        <v>1</v>
      </c>
      <c r="M186" s="143" t="s">
        <v>34</v>
      </c>
      <c r="N186" s="144">
        <v>0.08</v>
      </c>
      <c r="O186" s="144">
        <f>N186*H186</f>
        <v>101.88</v>
      </c>
      <c r="P186" s="144">
        <v>0</v>
      </c>
      <c r="Q186" s="144">
        <f>P186*H186</f>
        <v>0</v>
      </c>
      <c r="R186" s="144">
        <v>0</v>
      </c>
      <c r="S186" s="145">
        <f>R186*H186</f>
        <v>0</v>
      </c>
      <c r="T186" s="26"/>
      <c r="U186" s="26"/>
      <c r="V186" s="26"/>
      <c r="W186" s="26"/>
      <c r="X186" s="26"/>
      <c r="Y186" s="26"/>
      <c r="Z186" s="26"/>
      <c r="AA186" s="26"/>
      <c r="AB186" s="26"/>
      <c r="AC186" s="26"/>
      <c r="AD186" s="26"/>
      <c r="AQ186" s="146" t="s">
        <v>117</v>
      </c>
      <c r="AS186" s="146" t="s">
        <v>113</v>
      </c>
      <c r="AT186" s="146" t="s">
        <v>77</v>
      </c>
      <c r="AX186" s="14" t="s">
        <v>111</v>
      </c>
      <c r="BD186" s="147">
        <f>IF(M186="základní",J186,0)</f>
        <v>0</v>
      </c>
      <c r="BE186" s="147">
        <f>IF(M186="snížená",J186,0)</f>
        <v>0</v>
      </c>
      <c r="BF186" s="147">
        <f>IF(M186="zákl. přenesená",J186,0)</f>
        <v>0</v>
      </c>
      <c r="BG186" s="147">
        <f>IF(M186="sníž. přenesená",J186,0)</f>
        <v>0</v>
      </c>
      <c r="BH186" s="147">
        <f>IF(M186="nulová",J186,0)</f>
        <v>0</v>
      </c>
      <c r="BI186" s="14" t="s">
        <v>75</v>
      </c>
      <c r="BJ186" s="147">
        <f>ROUND(I186*H186,2)</f>
        <v>0</v>
      </c>
      <c r="BK186" s="14" t="s">
        <v>117</v>
      </c>
      <c r="BL186" s="146" t="s">
        <v>224</v>
      </c>
    </row>
    <row r="187" spans="1:46" s="2" customFormat="1" ht="28.8">
      <c r="A187" s="26"/>
      <c r="B187" s="27"/>
      <c r="C187" s="26"/>
      <c r="D187" s="148" t="s">
        <v>118</v>
      </c>
      <c r="E187" s="26"/>
      <c r="F187" s="149" t="s">
        <v>225</v>
      </c>
      <c r="G187" s="26"/>
      <c r="H187" s="26"/>
      <c r="I187" s="26"/>
      <c r="J187" s="26"/>
      <c r="K187" s="27"/>
      <c r="L187" s="150"/>
      <c r="M187" s="151"/>
      <c r="N187" s="52"/>
      <c r="O187" s="52"/>
      <c r="P187" s="52"/>
      <c r="Q187" s="52"/>
      <c r="R187" s="52"/>
      <c r="S187" s="53"/>
      <c r="T187" s="26"/>
      <c r="U187" s="26"/>
      <c r="V187" s="26"/>
      <c r="W187" s="26"/>
      <c r="X187" s="26"/>
      <c r="Y187" s="26"/>
      <c r="Z187" s="26"/>
      <c r="AA187" s="26"/>
      <c r="AB187" s="26"/>
      <c r="AC187" s="26"/>
      <c r="AD187" s="26"/>
      <c r="AS187" s="14" t="s">
        <v>118</v>
      </c>
      <c r="AT187" s="14" t="s">
        <v>77</v>
      </c>
    </row>
    <row r="188" spans="1:46" s="2" customFormat="1" ht="12">
      <c r="A188" s="26"/>
      <c r="B188" s="27"/>
      <c r="C188" s="26"/>
      <c r="D188" s="152" t="s">
        <v>120</v>
      </c>
      <c r="E188" s="26"/>
      <c r="F188" s="153" t="s">
        <v>226</v>
      </c>
      <c r="G188" s="26"/>
      <c r="H188" s="26"/>
      <c r="I188" s="26"/>
      <c r="J188" s="26"/>
      <c r="K188" s="27"/>
      <c r="L188" s="150"/>
      <c r="M188" s="151"/>
      <c r="N188" s="52"/>
      <c r="O188" s="52"/>
      <c r="P188" s="52"/>
      <c r="Q188" s="52"/>
      <c r="R188" s="52"/>
      <c r="S188" s="53"/>
      <c r="T188" s="26"/>
      <c r="U188" s="26"/>
      <c r="V188" s="26"/>
      <c r="W188" s="26"/>
      <c r="X188" s="26"/>
      <c r="Y188" s="26"/>
      <c r="Z188" s="26"/>
      <c r="AA188" s="26"/>
      <c r="AB188" s="26"/>
      <c r="AC188" s="26"/>
      <c r="AD188" s="26"/>
      <c r="AS188" s="14" t="s">
        <v>120</v>
      </c>
      <c r="AT188" s="14" t="s">
        <v>77</v>
      </c>
    </row>
    <row r="189" spans="1:46" s="2" customFormat="1" ht="86.4">
      <c r="A189" s="26"/>
      <c r="B189" s="27"/>
      <c r="C189" s="26"/>
      <c r="D189" s="148" t="s">
        <v>122</v>
      </c>
      <c r="E189" s="26"/>
      <c r="F189" s="154" t="s">
        <v>227</v>
      </c>
      <c r="G189" s="26"/>
      <c r="H189" s="26"/>
      <c r="I189" s="26"/>
      <c r="J189" s="26"/>
      <c r="K189" s="27"/>
      <c r="L189" s="150"/>
      <c r="M189" s="151"/>
      <c r="N189" s="52"/>
      <c r="O189" s="52"/>
      <c r="P189" s="52"/>
      <c r="Q189" s="52"/>
      <c r="R189" s="52"/>
      <c r="S189" s="53"/>
      <c r="T189" s="26"/>
      <c r="U189" s="26"/>
      <c r="V189" s="26"/>
      <c r="W189" s="26"/>
      <c r="X189" s="26"/>
      <c r="Y189" s="26"/>
      <c r="Z189" s="26"/>
      <c r="AA189" s="26"/>
      <c r="AB189" s="26"/>
      <c r="AC189" s="26"/>
      <c r="AD189" s="26"/>
      <c r="AS189" s="14" t="s">
        <v>122</v>
      </c>
      <c r="AT189" s="14" t="s">
        <v>77</v>
      </c>
    </row>
    <row r="190" spans="1:64" s="2" customFormat="1" ht="24.15" customHeight="1">
      <c r="A190" s="26"/>
      <c r="B190" s="135"/>
      <c r="C190" s="136" t="s">
        <v>228</v>
      </c>
      <c r="D190" s="136" t="s">
        <v>113</v>
      </c>
      <c r="E190" s="137" t="s">
        <v>229</v>
      </c>
      <c r="F190" s="138" t="s">
        <v>230</v>
      </c>
      <c r="G190" s="139" t="s">
        <v>116</v>
      </c>
      <c r="H190" s="140">
        <v>647.25</v>
      </c>
      <c r="I190" s="141">
        <v>0</v>
      </c>
      <c r="J190" s="141">
        <f>ROUND(I190*H190,2)</f>
        <v>0</v>
      </c>
      <c r="K190" s="27"/>
      <c r="L190" s="142" t="s">
        <v>1</v>
      </c>
      <c r="M190" s="143" t="s">
        <v>34</v>
      </c>
      <c r="N190" s="144">
        <v>0.036</v>
      </c>
      <c r="O190" s="144">
        <f>N190*H190</f>
        <v>23.301</v>
      </c>
      <c r="P190" s="144">
        <v>0</v>
      </c>
      <c r="Q190" s="144">
        <f>P190*H190</f>
        <v>0</v>
      </c>
      <c r="R190" s="144">
        <v>0</v>
      </c>
      <c r="S190" s="145">
        <f>R190*H190</f>
        <v>0</v>
      </c>
      <c r="T190" s="26"/>
      <c r="U190" s="26"/>
      <c r="V190" s="26"/>
      <c r="W190" s="26"/>
      <c r="X190" s="26"/>
      <c r="Y190" s="26"/>
      <c r="Z190" s="26"/>
      <c r="AA190" s="26"/>
      <c r="AB190" s="26"/>
      <c r="AC190" s="26"/>
      <c r="AD190" s="26"/>
      <c r="AQ190" s="146" t="s">
        <v>117</v>
      </c>
      <c r="AS190" s="146" t="s">
        <v>113</v>
      </c>
      <c r="AT190" s="146" t="s">
        <v>77</v>
      </c>
      <c r="AX190" s="14" t="s">
        <v>111</v>
      </c>
      <c r="BD190" s="147">
        <f>IF(M190="základní",J190,0)</f>
        <v>0</v>
      </c>
      <c r="BE190" s="147">
        <f>IF(M190="snížená",J190,0)</f>
        <v>0</v>
      </c>
      <c r="BF190" s="147">
        <f>IF(M190="zákl. přenesená",J190,0)</f>
        <v>0</v>
      </c>
      <c r="BG190" s="147">
        <f>IF(M190="sníž. přenesená",J190,0)</f>
        <v>0</v>
      </c>
      <c r="BH190" s="147">
        <f>IF(M190="nulová",J190,0)</f>
        <v>0</v>
      </c>
      <c r="BI190" s="14" t="s">
        <v>75</v>
      </c>
      <c r="BJ190" s="147">
        <f>ROUND(I190*H190,2)</f>
        <v>0</v>
      </c>
      <c r="BK190" s="14" t="s">
        <v>117</v>
      </c>
      <c r="BL190" s="146" t="s">
        <v>231</v>
      </c>
    </row>
    <row r="191" spans="1:46" s="2" customFormat="1" ht="19.2">
      <c r="A191" s="26"/>
      <c r="B191" s="27"/>
      <c r="C191" s="26"/>
      <c r="D191" s="148" t="s">
        <v>118</v>
      </c>
      <c r="E191" s="26"/>
      <c r="F191" s="149" t="s">
        <v>232</v>
      </c>
      <c r="G191" s="26"/>
      <c r="H191" s="26"/>
      <c r="I191" s="26"/>
      <c r="J191" s="26"/>
      <c r="K191" s="27"/>
      <c r="L191" s="150"/>
      <c r="M191" s="151"/>
      <c r="N191" s="52"/>
      <c r="O191" s="52"/>
      <c r="P191" s="52"/>
      <c r="Q191" s="52"/>
      <c r="R191" s="52"/>
      <c r="S191" s="53"/>
      <c r="T191" s="26"/>
      <c r="U191" s="26"/>
      <c r="V191" s="26"/>
      <c r="W191" s="26"/>
      <c r="X191" s="26"/>
      <c r="Y191" s="26"/>
      <c r="Z191" s="26"/>
      <c r="AA191" s="26"/>
      <c r="AB191" s="26"/>
      <c r="AC191" s="26"/>
      <c r="AD191" s="26"/>
      <c r="AS191" s="14" t="s">
        <v>118</v>
      </c>
      <c r="AT191" s="14" t="s">
        <v>77</v>
      </c>
    </row>
    <row r="192" spans="1:46" s="2" customFormat="1" ht="12">
      <c r="A192" s="26"/>
      <c r="B192" s="27"/>
      <c r="C192" s="26"/>
      <c r="D192" s="152" t="s">
        <v>120</v>
      </c>
      <c r="E192" s="26"/>
      <c r="F192" s="153" t="s">
        <v>233</v>
      </c>
      <c r="G192" s="26"/>
      <c r="H192" s="26"/>
      <c r="I192" s="26"/>
      <c r="J192" s="26"/>
      <c r="K192" s="27"/>
      <c r="L192" s="150"/>
      <c r="M192" s="151"/>
      <c r="N192" s="52"/>
      <c r="O192" s="52"/>
      <c r="P192" s="52"/>
      <c r="Q192" s="52"/>
      <c r="R192" s="52"/>
      <c r="S192" s="53"/>
      <c r="T192" s="26"/>
      <c r="U192" s="26"/>
      <c r="V192" s="26"/>
      <c r="W192" s="26"/>
      <c r="X192" s="26"/>
      <c r="Y192" s="26"/>
      <c r="Z192" s="26"/>
      <c r="AA192" s="26"/>
      <c r="AB192" s="26"/>
      <c r="AC192" s="26"/>
      <c r="AD192" s="26"/>
      <c r="AS192" s="14" t="s">
        <v>120</v>
      </c>
      <c r="AT192" s="14" t="s">
        <v>77</v>
      </c>
    </row>
    <row r="193" spans="1:46" s="2" customFormat="1" ht="86.4">
      <c r="A193" s="26"/>
      <c r="B193" s="27"/>
      <c r="C193" s="26"/>
      <c r="D193" s="148" t="s">
        <v>122</v>
      </c>
      <c r="E193" s="26"/>
      <c r="F193" s="154" t="s">
        <v>234</v>
      </c>
      <c r="G193" s="26"/>
      <c r="H193" s="26"/>
      <c r="I193" s="26"/>
      <c r="J193" s="26"/>
      <c r="K193" s="27"/>
      <c r="L193" s="150"/>
      <c r="M193" s="151"/>
      <c r="N193" s="52"/>
      <c r="O193" s="52"/>
      <c r="P193" s="52"/>
      <c r="Q193" s="52"/>
      <c r="R193" s="52"/>
      <c r="S193" s="53"/>
      <c r="T193" s="26"/>
      <c r="U193" s="26"/>
      <c r="V193" s="26"/>
      <c r="W193" s="26"/>
      <c r="X193" s="26"/>
      <c r="Y193" s="26"/>
      <c r="Z193" s="26"/>
      <c r="AA193" s="26"/>
      <c r="AB193" s="26"/>
      <c r="AC193" s="26"/>
      <c r="AD193" s="26"/>
      <c r="AS193" s="14" t="s">
        <v>122</v>
      </c>
      <c r="AT193" s="14" t="s">
        <v>77</v>
      </c>
    </row>
    <row r="194" spans="1:30" s="2" customFormat="1" ht="6.9" customHeight="1">
      <c r="A194" s="26"/>
      <c r="B194" s="41"/>
      <c r="C194" s="42"/>
      <c r="D194" s="42"/>
      <c r="E194" s="42"/>
      <c r="F194" s="42"/>
      <c r="G194" s="42"/>
      <c r="H194" s="42"/>
      <c r="I194" s="42"/>
      <c r="J194" s="42"/>
      <c r="K194" s="27"/>
      <c r="L194" s="26"/>
      <c r="N194" s="26"/>
      <c r="O194" s="26"/>
      <c r="P194" s="26"/>
      <c r="Q194" s="26"/>
      <c r="R194" s="26"/>
      <c r="S194" s="26"/>
      <c r="T194" s="26"/>
      <c r="U194" s="26"/>
      <c r="V194" s="26"/>
      <c r="W194" s="26"/>
      <c r="X194" s="26"/>
      <c r="Y194" s="26"/>
      <c r="Z194" s="26"/>
      <c r="AA194" s="26"/>
      <c r="AB194" s="26"/>
      <c r="AC194" s="26"/>
      <c r="AD194" s="26"/>
    </row>
  </sheetData>
  <autoFilter ref="C117:J193"/>
  <mergeCells count="9">
    <mergeCell ref="E87:H87"/>
    <mergeCell ref="E108:H108"/>
    <mergeCell ref="E110:H110"/>
    <mergeCell ref="K2:U2"/>
    <mergeCell ref="E7:H7"/>
    <mergeCell ref="E9:H9"/>
    <mergeCell ref="E18:H18"/>
    <mergeCell ref="E27:H27"/>
    <mergeCell ref="E85:H85"/>
  </mergeCells>
  <hyperlinks>
    <hyperlink ref="F123" r:id="rId1" display="https://podminky.urs.cz/item/CS_URS_2022_01/111151431"/>
    <hyperlink ref="F127" r:id="rId2" display="https://podminky.urs.cz/item/CS_URS_2022_01/111209111"/>
    <hyperlink ref="F130" r:id="rId3" display="https://podminky.urs.cz/item/CS_URS_2022_01/111251101"/>
    <hyperlink ref="F134" r:id="rId4" display="https://podminky.urs.cz/item/CS_URS_2022_01/112101101"/>
    <hyperlink ref="F138" r:id="rId5" display="https://podminky.urs.cz/item/CS_URS_2022_01/112201112"/>
    <hyperlink ref="F142" r:id="rId6" display="https://podminky.urs.cz/item/CS_URS_2022_01/121151123"/>
    <hyperlink ref="F146" r:id="rId7" display="https://podminky.urs.cz/item/CS_URS_2022_01/122251106"/>
    <hyperlink ref="F150" r:id="rId8" display="https://podminky.urs.cz/item/CS_URS_2022_01/162201401"/>
    <hyperlink ref="F154" r:id="rId9" display="https://podminky.urs.cz/item/CS_URS_2022_01/162201411"/>
    <hyperlink ref="F158" r:id="rId10" display="https://podminky.urs.cz/item/CS_URS_2022_01/162201421"/>
    <hyperlink ref="F162" r:id="rId11" display="https://podminky.urs.cz/item/CS_URS_2022_01/162301971"/>
    <hyperlink ref="F166" r:id="rId12" display="https://podminky.urs.cz/item/CS_URS_2022_01/162351103"/>
    <hyperlink ref="F170" r:id="rId13" display="https://podminky.urs.cz/item/CS_URS_2022_01/162651112"/>
    <hyperlink ref="F174" r:id="rId14" display="https://podminky.urs.cz/item/CS_URS_2022_01/171251101"/>
    <hyperlink ref="F178" r:id="rId15" display="https://podminky.urs.cz/item/CS_URS_2022_01/181411122"/>
    <hyperlink ref="F184" r:id="rId16" display="https://podminky.urs.cz/item/CS_URS_2022_01/181951111"/>
    <hyperlink ref="F188" r:id="rId17" display="https://podminky.urs.cz/item/CS_URS_2022_01/182151111"/>
    <hyperlink ref="F192" r:id="rId18" display="https://podminky.urs.cz/item/CS_URS_2022_01/18235113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215"/>
  <sheetViews>
    <sheetView showGridLines="0" workbookViewId="0" topLeftCell="A50">
      <selection activeCell="I4" sqref="I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9.28125" style="1" customWidth="1"/>
    <col min="12" max="12" width="10.8515625" style="1" hidden="1" customWidth="1"/>
    <col min="13" max="13" width="9.28125" style="1" hidden="1" customWidth="1"/>
    <col min="14" max="19" width="14.140625" style="1" hidden="1" customWidth="1"/>
    <col min="20" max="20" width="16.28125" style="1" hidden="1" customWidth="1"/>
    <col min="21" max="21" width="12.28125" style="1" customWidth="1"/>
    <col min="22" max="22" width="16.28125" style="1" customWidth="1"/>
    <col min="23" max="23" width="12.28125" style="1" customWidth="1"/>
    <col min="24" max="24" width="15.00390625" style="1" customWidth="1"/>
    <col min="25" max="25" width="11.00390625" style="1" customWidth="1"/>
    <col min="26" max="26" width="15.00390625" style="1" customWidth="1"/>
    <col min="27" max="27" width="16.28125" style="1" customWidth="1"/>
    <col min="28" max="28" width="11.00390625" style="1" customWidth="1"/>
    <col min="29" max="29" width="15.00390625" style="1" customWidth="1"/>
    <col min="30" max="30" width="16.28125" style="1" customWidth="1"/>
    <col min="43" max="64" width="9.28125" style="1" hidden="1" customWidth="1"/>
  </cols>
  <sheetData>
    <row r="1" ht="12">
      <c r="A1" s="87"/>
    </row>
    <row r="2" spans="11:45" s="1" customFormat="1" ht="36.9" customHeight="1">
      <c r="K2" s="171" t="s">
        <v>5</v>
      </c>
      <c r="L2" s="172"/>
      <c r="M2" s="172"/>
      <c r="N2" s="172"/>
      <c r="O2" s="172"/>
      <c r="P2" s="172"/>
      <c r="Q2" s="172"/>
      <c r="R2" s="172"/>
      <c r="S2" s="172"/>
      <c r="T2" s="172"/>
      <c r="U2" s="172"/>
      <c r="AS2" s="14" t="s">
        <v>79</v>
      </c>
    </row>
    <row r="3" spans="2:45" s="1" customFormat="1" ht="6.9" customHeight="1">
      <c r="B3" s="15"/>
      <c r="C3" s="16"/>
      <c r="D3" s="16"/>
      <c r="E3" s="16"/>
      <c r="F3" s="16"/>
      <c r="G3" s="16"/>
      <c r="H3" s="16"/>
      <c r="I3" s="16"/>
      <c r="J3" s="16"/>
      <c r="K3" s="17"/>
      <c r="AS3" s="14" t="s">
        <v>77</v>
      </c>
    </row>
    <row r="4" spans="2:45" s="1" customFormat="1" ht="24.9" customHeight="1">
      <c r="B4" s="17"/>
      <c r="D4" s="18" t="s">
        <v>87</v>
      </c>
      <c r="K4" s="17"/>
      <c r="L4" s="88" t="s">
        <v>10</v>
      </c>
      <c r="AS4" s="14" t="s">
        <v>3</v>
      </c>
    </row>
    <row r="5" spans="2:11" s="1" customFormat="1" ht="6.9" customHeight="1">
      <c r="B5" s="17"/>
      <c r="K5" s="17"/>
    </row>
    <row r="6" spans="2:11" s="1" customFormat="1" ht="12" customHeight="1">
      <c r="B6" s="17"/>
      <c r="D6" s="23" t="s">
        <v>14</v>
      </c>
      <c r="K6" s="17"/>
    </row>
    <row r="7" spans="2:11" s="1" customFormat="1" ht="16.5" customHeight="1">
      <c r="B7" s="17"/>
      <c r="E7" s="206" t="str">
        <f>'Rekapitulace stavby'!K6</f>
        <v>Vodní nádrž VNn1 v k.ú. Malovice u Netolic</v>
      </c>
      <c r="F7" s="207"/>
      <c r="G7" s="207"/>
      <c r="H7" s="207"/>
      <c r="K7" s="17"/>
    </row>
    <row r="8" spans="1:30" s="2" customFormat="1" ht="12" customHeight="1">
      <c r="A8" s="26"/>
      <c r="B8" s="27"/>
      <c r="C8" s="26"/>
      <c r="D8" s="23" t="s">
        <v>88</v>
      </c>
      <c r="E8" s="26"/>
      <c r="F8" s="26"/>
      <c r="G8" s="26"/>
      <c r="H8" s="26"/>
      <c r="I8" s="26"/>
      <c r="J8" s="26"/>
      <c r="K8" s="36"/>
      <c r="R8" s="26"/>
      <c r="S8" s="26"/>
      <c r="T8" s="26"/>
      <c r="U8" s="26"/>
      <c r="V8" s="26"/>
      <c r="W8" s="26"/>
      <c r="X8" s="26"/>
      <c r="Y8" s="26"/>
      <c r="Z8" s="26"/>
      <c r="AA8" s="26"/>
      <c r="AB8" s="26"/>
      <c r="AC8" s="26"/>
      <c r="AD8" s="26"/>
    </row>
    <row r="9" spans="1:30" s="2" customFormat="1" ht="16.5" customHeight="1">
      <c r="A9" s="26"/>
      <c r="B9" s="27"/>
      <c r="C9" s="26"/>
      <c r="D9" s="26"/>
      <c r="E9" s="196" t="s">
        <v>546</v>
      </c>
      <c r="F9" s="205"/>
      <c r="G9" s="205"/>
      <c r="H9" s="205"/>
      <c r="I9" s="26"/>
      <c r="J9" s="26"/>
      <c r="K9" s="36"/>
      <c r="R9" s="26"/>
      <c r="S9" s="26"/>
      <c r="T9" s="26"/>
      <c r="U9" s="26"/>
      <c r="V9" s="26"/>
      <c r="W9" s="26"/>
      <c r="X9" s="26"/>
      <c r="Y9" s="26"/>
      <c r="Z9" s="26"/>
      <c r="AA9" s="26"/>
      <c r="AB9" s="26"/>
      <c r="AC9" s="26"/>
      <c r="AD9" s="26"/>
    </row>
    <row r="10" spans="1:30" s="2" customFormat="1" ht="12">
      <c r="A10" s="26"/>
      <c r="B10" s="27"/>
      <c r="C10" s="26"/>
      <c r="D10" s="26"/>
      <c r="E10" s="26"/>
      <c r="F10" s="26"/>
      <c r="G10" s="26"/>
      <c r="H10" s="26"/>
      <c r="I10" s="26"/>
      <c r="J10" s="26"/>
      <c r="K10" s="36"/>
      <c r="R10" s="26"/>
      <c r="S10" s="26"/>
      <c r="T10" s="26"/>
      <c r="U10" s="26"/>
      <c r="V10" s="26"/>
      <c r="W10" s="26"/>
      <c r="X10" s="26"/>
      <c r="Y10" s="26"/>
      <c r="Z10" s="26"/>
      <c r="AA10" s="26"/>
      <c r="AB10" s="26"/>
      <c r="AC10" s="26"/>
      <c r="AD10" s="26"/>
    </row>
    <row r="11" spans="1:30" s="2" customFormat="1" ht="12" customHeight="1">
      <c r="A11" s="26"/>
      <c r="B11" s="27"/>
      <c r="C11" s="26"/>
      <c r="D11" s="23" t="s">
        <v>15</v>
      </c>
      <c r="E11" s="26"/>
      <c r="F11" s="21" t="s">
        <v>1</v>
      </c>
      <c r="G11" s="26"/>
      <c r="H11" s="26"/>
      <c r="I11" s="23" t="s">
        <v>16</v>
      </c>
      <c r="J11" s="21" t="s">
        <v>1</v>
      </c>
      <c r="K11" s="36"/>
      <c r="R11" s="26"/>
      <c r="S11" s="26"/>
      <c r="T11" s="26"/>
      <c r="U11" s="26"/>
      <c r="V11" s="26"/>
      <c r="W11" s="26"/>
      <c r="X11" s="26"/>
      <c r="Y11" s="26"/>
      <c r="Z11" s="26"/>
      <c r="AA11" s="26"/>
      <c r="AB11" s="26"/>
      <c r="AC11" s="26"/>
      <c r="AD11" s="26"/>
    </row>
    <row r="12" spans="1:30" s="2" customFormat="1" ht="12" customHeight="1">
      <c r="A12" s="26"/>
      <c r="B12" s="27"/>
      <c r="C12" s="26"/>
      <c r="D12" s="23" t="s">
        <v>17</v>
      </c>
      <c r="E12" s="26"/>
      <c r="F12" s="21" t="s">
        <v>18</v>
      </c>
      <c r="G12" s="26"/>
      <c r="H12" s="26"/>
      <c r="I12" s="23" t="s">
        <v>19</v>
      </c>
      <c r="J12" s="49" t="str">
        <f>'Rekapitulace stavby'!AN8</f>
        <v>17. 6. 2022</v>
      </c>
      <c r="K12" s="36"/>
      <c r="R12" s="26"/>
      <c r="S12" s="26"/>
      <c r="T12" s="26"/>
      <c r="U12" s="26"/>
      <c r="V12" s="26"/>
      <c r="W12" s="26"/>
      <c r="X12" s="26"/>
      <c r="Y12" s="26"/>
      <c r="Z12" s="26"/>
      <c r="AA12" s="26"/>
      <c r="AB12" s="26"/>
      <c r="AC12" s="26"/>
      <c r="AD12" s="26"/>
    </row>
    <row r="13" spans="1:30" s="2" customFormat="1" ht="10.8" customHeight="1">
      <c r="A13" s="26"/>
      <c r="B13" s="27"/>
      <c r="C13" s="26"/>
      <c r="D13" s="26"/>
      <c r="E13" s="26"/>
      <c r="F13" s="26"/>
      <c r="G13" s="26"/>
      <c r="H13" s="26"/>
      <c r="I13" s="26"/>
      <c r="J13" s="26"/>
      <c r="K13" s="36"/>
      <c r="R13" s="26"/>
      <c r="S13" s="26"/>
      <c r="T13" s="26"/>
      <c r="U13" s="26"/>
      <c r="V13" s="26"/>
      <c r="W13" s="26"/>
      <c r="X13" s="26"/>
      <c r="Y13" s="26"/>
      <c r="Z13" s="26"/>
      <c r="AA13" s="26"/>
      <c r="AB13" s="26"/>
      <c r="AC13" s="26"/>
      <c r="AD13" s="26"/>
    </row>
    <row r="14" spans="1:30" s="2" customFormat="1" ht="12" customHeight="1">
      <c r="A14" s="26"/>
      <c r="B14" s="27"/>
      <c r="C14" s="26"/>
      <c r="D14" s="23" t="s">
        <v>21</v>
      </c>
      <c r="E14" s="26"/>
      <c r="F14" s="26"/>
      <c r="G14" s="26"/>
      <c r="H14" s="26"/>
      <c r="I14" s="23" t="s">
        <v>22</v>
      </c>
      <c r="J14" s="21" t="str">
        <f>IF('Rekapitulace stavby'!AN10="","",'Rekapitulace stavby'!AN10)</f>
        <v>01312774</v>
      </c>
      <c r="K14" s="36"/>
      <c r="R14" s="26"/>
      <c r="S14" s="26"/>
      <c r="T14" s="26"/>
      <c r="U14" s="26"/>
      <c r="V14" s="26"/>
      <c r="W14" s="26"/>
      <c r="X14" s="26"/>
      <c r="Y14" s="26"/>
      <c r="Z14" s="26"/>
      <c r="AA14" s="26"/>
      <c r="AB14" s="26"/>
      <c r="AC14" s="26"/>
      <c r="AD14" s="26"/>
    </row>
    <row r="15" spans="1:30" s="2" customFormat="1" ht="18" customHeight="1">
      <c r="A15" s="26"/>
      <c r="B15" s="27"/>
      <c r="C15" s="26"/>
      <c r="D15" s="26"/>
      <c r="E15" s="21" t="str">
        <f>IF('Rekapitulace stavby'!E11="","",'Rekapitulace stavby'!E11)</f>
        <v>Státní pozemkový úřad, Krajský pozemkový úřad pro Jihočeský kraj</v>
      </c>
      <c r="F15" s="26"/>
      <c r="G15" s="26"/>
      <c r="H15" s="26"/>
      <c r="I15" s="23" t="s">
        <v>23</v>
      </c>
      <c r="J15" s="21" t="str">
        <f>IF('Rekapitulace stavby'!AN11="","",'Rekapitulace stavby'!AN11)</f>
        <v/>
      </c>
      <c r="K15" s="36"/>
      <c r="R15" s="26"/>
      <c r="S15" s="26"/>
      <c r="T15" s="26"/>
      <c r="U15" s="26"/>
      <c r="V15" s="26"/>
      <c r="W15" s="26"/>
      <c r="X15" s="26"/>
      <c r="Y15" s="26"/>
      <c r="Z15" s="26"/>
      <c r="AA15" s="26"/>
      <c r="AB15" s="26"/>
      <c r="AC15" s="26"/>
      <c r="AD15" s="26"/>
    </row>
    <row r="16" spans="1:30" s="2" customFormat="1" ht="6.9" customHeight="1">
      <c r="A16" s="26"/>
      <c r="B16" s="27"/>
      <c r="C16" s="26"/>
      <c r="D16" s="26"/>
      <c r="E16" s="26"/>
      <c r="F16" s="26"/>
      <c r="G16" s="26"/>
      <c r="H16" s="26"/>
      <c r="I16" s="26"/>
      <c r="J16" s="26"/>
      <c r="K16" s="36"/>
      <c r="R16" s="26"/>
      <c r="S16" s="26"/>
      <c r="T16" s="26"/>
      <c r="U16" s="26"/>
      <c r="V16" s="26"/>
      <c r="W16" s="26"/>
      <c r="X16" s="26"/>
      <c r="Y16" s="26"/>
      <c r="Z16" s="26"/>
      <c r="AA16" s="26"/>
      <c r="AB16" s="26"/>
      <c r="AC16" s="26"/>
      <c r="AD16" s="26"/>
    </row>
    <row r="17" spans="1:30" s="2" customFormat="1" ht="12" customHeight="1">
      <c r="A17" s="26"/>
      <c r="B17" s="27"/>
      <c r="C17" s="26"/>
      <c r="D17" s="23" t="s">
        <v>24</v>
      </c>
      <c r="E17" s="26"/>
      <c r="F17" s="26"/>
      <c r="G17" s="26"/>
      <c r="H17" s="26"/>
      <c r="I17" s="23" t="s">
        <v>22</v>
      </c>
      <c r="J17" s="21" t="str">
        <f>'Rekapitulace stavby'!AN13</f>
        <v/>
      </c>
      <c r="K17" s="36"/>
      <c r="R17" s="26"/>
      <c r="S17" s="26"/>
      <c r="T17" s="26"/>
      <c r="U17" s="26"/>
      <c r="V17" s="26"/>
      <c r="W17" s="26"/>
      <c r="X17" s="26"/>
      <c r="Y17" s="26"/>
      <c r="Z17" s="26"/>
      <c r="AA17" s="26"/>
      <c r="AB17" s="26"/>
      <c r="AC17" s="26"/>
      <c r="AD17" s="26"/>
    </row>
    <row r="18" spans="1:30" s="2" customFormat="1" ht="18" customHeight="1">
      <c r="A18" s="26"/>
      <c r="B18" s="27"/>
      <c r="C18" s="26"/>
      <c r="D18" s="26"/>
      <c r="E18" s="180" t="str">
        <f>'Rekapitulace stavby'!E14</f>
        <v xml:space="preserve"> </v>
      </c>
      <c r="F18" s="180"/>
      <c r="G18" s="180"/>
      <c r="H18" s="180"/>
      <c r="I18" s="23" t="s">
        <v>23</v>
      </c>
      <c r="J18" s="21" t="str">
        <f>'Rekapitulace stavby'!AN14</f>
        <v/>
      </c>
      <c r="K18" s="36"/>
      <c r="R18" s="26"/>
      <c r="S18" s="26"/>
      <c r="T18" s="26"/>
      <c r="U18" s="26"/>
      <c r="V18" s="26"/>
      <c r="W18" s="26"/>
      <c r="X18" s="26"/>
      <c r="Y18" s="26"/>
      <c r="Z18" s="26"/>
      <c r="AA18" s="26"/>
      <c r="AB18" s="26"/>
      <c r="AC18" s="26"/>
      <c r="AD18" s="26"/>
    </row>
    <row r="19" spans="1:30" s="2" customFormat="1" ht="6.9" customHeight="1">
      <c r="A19" s="26"/>
      <c r="B19" s="27"/>
      <c r="C19" s="26"/>
      <c r="D19" s="26"/>
      <c r="E19" s="26"/>
      <c r="F19" s="26"/>
      <c r="G19" s="26"/>
      <c r="H19" s="26"/>
      <c r="I19" s="26"/>
      <c r="J19" s="26"/>
      <c r="K19" s="36"/>
      <c r="R19" s="26"/>
      <c r="S19" s="26"/>
      <c r="T19" s="26"/>
      <c r="U19" s="26"/>
      <c r="V19" s="26"/>
      <c r="W19" s="26"/>
      <c r="X19" s="26"/>
      <c r="Y19" s="26"/>
      <c r="Z19" s="26"/>
      <c r="AA19" s="26"/>
      <c r="AB19" s="26"/>
      <c r="AC19" s="26"/>
      <c r="AD19" s="26"/>
    </row>
    <row r="20" spans="1:30" s="2" customFormat="1" ht="12" customHeight="1">
      <c r="A20" s="26"/>
      <c r="B20" s="27"/>
      <c r="C20" s="26"/>
      <c r="D20" s="23" t="s">
        <v>25</v>
      </c>
      <c r="E20" s="26"/>
      <c r="F20" s="26"/>
      <c r="G20" s="26"/>
      <c r="H20" s="26"/>
      <c r="I20" s="23" t="s">
        <v>22</v>
      </c>
      <c r="J20" s="21" t="str">
        <f>IF('Rekapitulace stavby'!AN16="","",'Rekapitulace stavby'!AN16)</f>
        <v>26475081</v>
      </c>
      <c r="K20" s="36"/>
      <c r="R20" s="26"/>
      <c r="S20" s="26"/>
      <c r="T20" s="26"/>
      <c r="U20" s="26"/>
      <c r="V20" s="26"/>
      <c r="W20" s="26"/>
      <c r="X20" s="26"/>
      <c r="Y20" s="26"/>
      <c r="Z20" s="26"/>
      <c r="AA20" s="26"/>
      <c r="AB20" s="26"/>
      <c r="AC20" s="26"/>
      <c r="AD20" s="26"/>
    </row>
    <row r="21" spans="1:30" s="2" customFormat="1" ht="18" customHeight="1">
      <c r="A21" s="26"/>
      <c r="B21" s="27"/>
      <c r="C21" s="26"/>
      <c r="D21" s="26"/>
      <c r="E21" s="21" t="str">
        <f>IF('Rekapitulace stavby'!E17="","",'Rekapitulace stavby'!E17)</f>
        <v>Sweco Hydroprojekt, a.s.</v>
      </c>
      <c r="F21" s="26"/>
      <c r="G21" s="26"/>
      <c r="H21" s="26"/>
      <c r="I21" s="23" t="s">
        <v>23</v>
      </c>
      <c r="J21" s="21" t="str">
        <f>IF('Rekapitulace stavby'!AN17="","",'Rekapitulace stavby'!AN17)</f>
        <v/>
      </c>
      <c r="K21" s="36"/>
      <c r="R21" s="26"/>
      <c r="S21" s="26"/>
      <c r="T21" s="26"/>
      <c r="U21" s="26"/>
      <c r="V21" s="26"/>
      <c r="W21" s="26"/>
      <c r="X21" s="26"/>
      <c r="Y21" s="26"/>
      <c r="Z21" s="26"/>
      <c r="AA21" s="26"/>
      <c r="AB21" s="26"/>
      <c r="AC21" s="26"/>
      <c r="AD21" s="26"/>
    </row>
    <row r="22" spans="1:30" s="2" customFormat="1" ht="6.9" customHeight="1">
      <c r="A22" s="26"/>
      <c r="B22" s="27"/>
      <c r="C22" s="26"/>
      <c r="D22" s="26"/>
      <c r="E22" s="26"/>
      <c r="F22" s="26"/>
      <c r="G22" s="26"/>
      <c r="H22" s="26"/>
      <c r="I22" s="26"/>
      <c r="J22" s="26"/>
      <c r="K22" s="36"/>
      <c r="R22" s="26"/>
      <c r="S22" s="26"/>
      <c r="T22" s="26"/>
      <c r="U22" s="26"/>
      <c r="V22" s="26"/>
      <c r="W22" s="26"/>
      <c r="X22" s="26"/>
      <c r="Y22" s="26"/>
      <c r="Z22" s="26"/>
      <c r="AA22" s="26"/>
      <c r="AB22" s="26"/>
      <c r="AC22" s="26"/>
      <c r="AD22" s="26"/>
    </row>
    <row r="23" spans="1:30" s="2" customFormat="1" ht="12" customHeight="1">
      <c r="A23" s="26"/>
      <c r="B23" s="27"/>
      <c r="C23" s="26"/>
      <c r="D23" s="23" t="s">
        <v>26</v>
      </c>
      <c r="E23" s="26"/>
      <c r="F23" s="26"/>
      <c r="G23" s="26"/>
      <c r="H23" s="26"/>
      <c r="I23" s="23" t="s">
        <v>22</v>
      </c>
      <c r="J23" s="21" t="str">
        <f>IF('Rekapitulace stavby'!AN19="","",'Rekapitulace stavby'!AN19)</f>
        <v>26475081</v>
      </c>
      <c r="K23" s="36"/>
      <c r="R23" s="26"/>
      <c r="S23" s="26"/>
      <c r="T23" s="26"/>
      <c r="U23" s="26"/>
      <c r="V23" s="26"/>
      <c r="W23" s="26"/>
      <c r="X23" s="26"/>
      <c r="Y23" s="26"/>
      <c r="Z23" s="26"/>
      <c r="AA23" s="26"/>
      <c r="AB23" s="26"/>
      <c r="AC23" s="26"/>
      <c r="AD23" s="26"/>
    </row>
    <row r="24" spans="1:30" s="2" customFormat="1" ht="18" customHeight="1">
      <c r="A24" s="26"/>
      <c r="B24" s="27"/>
      <c r="C24" s="26"/>
      <c r="D24" s="26"/>
      <c r="E24" s="21" t="str">
        <f>IF('Rekapitulace stavby'!E20="","",'Rekapitulace stavby'!E20)</f>
        <v>Sweco Hydroprojekt, a.s.</v>
      </c>
      <c r="F24" s="26"/>
      <c r="G24" s="26"/>
      <c r="H24" s="26"/>
      <c r="I24" s="23" t="s">
        <v>23</v>
      </c>
      <c r="J24" s="21" t="str">
        <f>IF('Rekapitulace stavby'!AN20="","",'Rekapitulace stavby'!AN20)</f>
        <v/>
      </c>
      <c r="K24" s="36"/>
      <c r="R24" s="26"/>
      <c r="S24" s="26"/>
      <c r="T24" s="26"/>
      <c r="U24" s="26"/>
      <c r="V24" s="26"/>
      <c r="W24" s="26"/>
      <c r="X24" s="26"/>
      <c r="Y24" s="26"/>
      <c r="Z24" s="26"/>
      <c r="AA24" s="26"/>
      <c r="AB24" s="26"/>
      <c r="AC24" s="26"/>
      <c r="AD24" s="26"/>
    </row>
    <row r="25" spans="1:30" s="2" customFormat="1" ht="6.9" customHeight="1">
      <c r="A25" s="26"/>
      <c r="B25" s="27"/>
      <c r="C25" s="26"/>
      <c r="D25" s="26"/>
      <c r="E25" s="26"/>
      <c r="F25" s="26"/>
      <c r="G25" s="26"/>
      <c r="H25" s="26"/>
      <c r="I25" s="26"/>
      <c r="J25" s="26"/>
      <c r="K25" s="36"/>
      <c r="R25" s="26"/>
      <c r="S25" s="26"/>
      <c r="T25" s="26"/>
      <c r="U25" s="26"/>
      <c r="V25" s="26"/>
      <c r="W25" s="26"/>
      <c r="X25" s="26"/>
      <c r="Y25" s="26"/>
      <c r="Z25" s="26"/>
      <c r="AA25" s="26"/>
      <c r="AB25" s="26"/>
      <c r="AC25" s="26"/>
      <c r="AD25" s="26"/>
    </row>
    <row r="26" spans="1:30" s="2" customFormat="1" ht="12" customHeight="1">
      <c r="A26" s="26"/>
      <c r="B26" s="27"/>
      <c r="C26" s="26"/>
      <c r="D26" s="23" t="s">
        <v>28</v>
      </c>
      <c r="E26" s="26"/>
      <c r="F26" s="26"/>
      <c r="G26" s="26"/>
      <c r="H26" s="26"/>
      <c r="I26" s="26"/>
      <c r="J26" s="26"/>
      <c r="K26" s="36"/>
      <c r="R26" s="26"/>
      <c r="S26" s="26"/>
      <c r="T26" s="26"/>
      <c r="U26" s="26"/>
      <c r="V26" s="26"/>
      <c r="W26" s="26"/>
      <c r="X26" s="26"/>
      <c r="Y26" s="26"/>
      <c r="Z26" s="26"/>
      <c r="AA26" s="26"/>
      <c r="AB26" s="26"/>
      <c r="AC26" s="26"/>
      <c r="AD26" s="26"/>
    </row>
    <row r="27" spans="1:30" s="8" customFormat="1" ht="16.5" customHeight="1">
      <c r="A27" s="89"/>
      <c r="B27" s="90"/>
      <c r="C27" s="89"/>
      <c r="D27" s="89"/>
      <c r="E27" s="182" t="s">
        <v>1</v>
      </c>
      <c r="F27" s="182"/>
      <c r="G27" s="182"/>
      <c r="H27" s="182"/>
      <c r="I27" s="89"/>
      <c r="J27" s="89"/>
      <c r="K27" s="91"/>
      <c r="R27" s="89"/>
      <c r="S27" s="89"/>
      <c r="T27" s="89"/>
      <c r="U27" s="89"/>
      <c r="V27" s="89"/>
      <c r="W27" s="89"/>
      <c r="X27" s="89"/>
      <c r="Y27" s="89"/>
      <c r="Z27" s="89"/>
      <c r="AA27" s="89"/>
      <c r="AB27" s="89"/>
      <c r="AC27" s="89"/>
      <c r="AD27" s="89"/>
    </row>
    <row r="28" spans="1:30" s="2" customFormat="1" ht="6.9" customHeight="1">
      <c r="A28" s="26"/>
      <c r="B28" s="27"/>
      <c r="C28" s="26"/>
      <c r="D28" s="26"/>
      <c r="E28" s="26"/>
      <c r="F28" s="26"/>
      <c r="G28" s="26"/>
      <c r="H28" s="26"/>
      <c r="I28" s="26"/>
      <c r="J28" s="26"/>
      <c r="K28" s="36"/>
      <c r="R28" s="26"/>
      <c r="S28" s="26"/>
      <c r="T28" s="26"/>
      <c r="U28" s="26"/>
      <c r="V28" s="26"/>
      <c r="W28" s="26"/>
      <c r="X28" s="26"/>
      <c r="Y28" s="26"/>
      <c r="Z28" s="26"/>
      <c r="AA28" s="26"/>
      <c r="AB28" s="26"/>
      <c r="AC28" s="26"/>
      <c r="AD28" s="26"/>
    </row>
    <row r="29" spans="1:30" s="2" customFormat="1" ht="6.9" customHeight="1">
      <c r="A29" s="26"/>
      <c r="B29" s="27"/>
      <c r="C29" s="26"/>
      <c r="D29" s="60"/>
      <c r="E29" s="60"/>
      <c r="F29" s="60"/>
      <c r="G29" s="60"/>
      <c r="H29" s="60"/>
      <c r="I29" s="60"/>
      <c r="J29" s="60"/>
      <c r="K29" s="36"/>
      <c r="R29" s="26"/>
      <c r="S29" s="26"/>
      <c r="T29" s="26"/>
      <c r="U29" s="26"/>
      <c r="V29" s="26"/>
      <c r="W29" s="26"/>
      <c r="X29" s="26"/>
      <c r="Y29" s="26"/>
      <c r="Z29" s="26"/>
      <c r="AA29" s="26"/>
      <c r="AB29" s="26"/>
      <c r="AC29" s="26"/>
      <c r="AD29" s="26"/>
    </row>
    <row r="30" spans="1:30" s="2" customFormat="1" ht="25.35" customHeight="1">
      <c r="A30" s="26"/>
      <c r="B30" s="27"/>
      <c r="C30" s="26"/>
      <c r="D30" s="92" t="s">
        <v>29</v>
      </c>
      <c r="E30" s="26"/>
      <c r="F30" s="26"/>
      <c r="G30" s="26"/>
      <c r="H30" s="26"/>
      <c r="I30" s="26"/>
      <c r="J30" s="65">
        <f>ROUND(J121,2)</f>
        <v>0</v>
      </c>
      <c r="K30" s="36"/>
      <c r="R30" s="26"/>
      <c r="S30" s="26"/>
      <c r="T30" s="26"/>
      <c r="U30" s="26"/>
      <c r="V30" s="26"/>
      <c r="W30" s="26"/>
      <c r="X30" s="26"/>
      <c r="Y30" s="26"/>
      <c r="Z30" s="26"/>
      <c r="AA30" s="26"/>
      <c r="AB30" s="26"/>
      <c r="AC30" s="26"/>
      <c r="AD30" s="26"/>
    </row>
    <row r="31" spans="1:30" s="2" customFormat="1" ht="6.9" customHeight="1">
      <c r="A31" s="26"/>
      <c r="B31" s="27"/>
      <c r="C31" s="26"/>
      <c r="D31" s="60"/>
      <c r="E31" s="60"/>
      <c r="F31" s="60"/>
      <c r="G31" s="60"/>
      <c r="H31" s="60"/>
      <c r="I31" s="60"/>
      <c r="J31" s="60"/>
      <c r="K31" s="36"/>
      <c r="R31" s="26"/>
      <c r="S31" s="26"/>
      <c r="T31" s="26"/>
      <c r="U31" s="26"/>
      <c r="V31" s="26"/>
      <c r="W31" s="26"/>
      <c r="X31" s="26"/>
      <c r="Y31" s="26"/>
      <c r="Z31" s="26"/>
      <c r="AA31" s="26"/>
      <c r="AB31" s="26"/>
      <c r="AC31" s="26"/>
      <c r="AD31" s="26"/>
    </row>
    <row r="32" spans="1:30" s="2" customFormat="1" ht="14.4" customHeight="1">
      <c r="A32" s="26"/>
      <c r="B32" s="27"/>
      <c r="C32" s="26"/>
      <c r="D32" s="26"/>
      <c r="E32" s="26"/>
      <c r="F32" s="30" t="s">
        <v>31</v>
      </c>
      <c r="G32" s="26"/>
      <c r="H32" s="26"/>
      <c r="I32" s="30" t="s">
        <v>30</v>
      </c>
      <c r="J32" s="30" t="s">
        <v>32</v>
      </c>
      <c r="K32" s="36"/>
      <c r="R32" s="26"/>
      <c r="S32" s="26"/>
      <c r="T32" s="26"/>
      <c r="U32" s="26"/>
      <c r="V32" s="26"/>
      <c r="W32" s="26"/>
      <c r="X32" s="26"/>
      <c r="Y32" s="26"/>
      <c r="Z32" s="26"/>
      <c r="AA32" s="26"/>
      <c r="AB32" s="26"/>
      <c r="AC32" s="26"/>
      <c r="AD32" s="26"/>
    </row>
    <row r="33" spans="1:30" s="2" customFormat="1" ht="14.4" customHeight="1">
      <c r="A33" s="26"/>
      <c r="B33" s="27"/>
      <c r="C33" s="26"/>
      <c r="D33" s="93" t="s">
        <v>33</v>
      </c>
      <c r="E33" s="23" t="s">
        <v>34</v>
      </c>
      <c r="F33" s="94">
        <f>ROUND((SUM(BD121:BD214)),2)</f>
        <v>0</v>
      </c>
      <c r="G33" s="26"/>
      <c r="H33" s="26"/>
      <c r="I33" s="95">
        <v>0.21</v>
      </c>
      <c r="J33" s="94">
        <f>ROUND(((SUM(BD121:BD214))*I33),2)</f>
        <v>0</v>
      </c>
      <c r="K33" s="36"/>
      <c r="R33" s="26"/>
      <c r="S33" s="26"/>
      <c r="T33" s="26"/>
      <c r="U33" s="26"/>
      <c r="V33" s="26"/>
      <c r="W33" s="26"/>
      <c r="X33" s="26"/>
      <c r="Y33" s="26"/>
      <c r="Z33" s="26"/>
      <c r="AA33" s="26"/>
      <c r="AB33" s="26"/>
      <c r="AC33" s="26"/>
      <c r="AD33" s="26"/>
    </row>
    <row r="34" spans="1:30" s="2" customFormat="1" ht="14.4" customHeight="1">
      <c r="A34" s="26"/>
      <c r="B34" s="27"/>
      <c r="C34" s="26"/>
      <c r="D34" s="26"/>
      <c r="E34" s="23" t="s">
        <v>35</v>
      </c>
      <c r="F34" s="94">
        <f>ROUND((SUM(BE121:BE214)),2)</f>
        <v>0</v>
      </c>
      <c r="G34" s="26"/>
      <c r="H34" s="26"/>
      <c r="I34" s="95">
        <v>0.15</v>
      </c>
      <c r="J34" s="94">
        <f>ROUND(((SUM(BE121:BE214))*I34),2)</f>
        <v>0</v>
      </c>
      <c r="K34" s="36"/>
      <c r="R34" s="26"/>
      <c r="S34" s="26"/>
      <c r="T34" s="26"/>
      <c r="U34" s="26"/>
      <c r="V34" s="26"/>
      <c r="W34" s="26"/>
      <c r="X34" s="26"/>
      <c r="Y34" s="26"/>
      <c r="Z34" s="26"/>
      <c r="AA34" s="26"/>
      <c r="AB34" s="26"/>
      <c r="AC34" s="26"/>
      <c r="AD34" s="26"/>
    </row>
    <row r="35" spans="1:30" s="2" customFormat="1" ht="14.4" customHeight="1" hidden="1">
      <c r="A35" s="26"/>
      <c r="B35" s="27"/>
      <c r="C35" s="26"/>
      <c r="D35" s="26"/>
      <c r="E35" s="23" t="s">
        <v>36</v>
      </c>
      <c r="F35" s="94">
        <f>ROUND((SUM(BF121:BF214)),2)</f>
        <v>0</v>
      </c>
      <c r="G35" s="26"/>
      <c r="H35" s="26"/>
      <c r="I35" s="95">
        <v>0.21</v>
      </c>
      <c r="J35" s="94">
        <f>0</f>
        <v>0</v>
      </c>
      <c r="K35" s="36"/>
      <c r="R35" s="26"/>
      <c r="S35" s="26"/>
      <c r="T35" s="26"/>
      <c r="U35" s="26"/>
      <c r="V35" s="26"/>
      <c r="W35" s="26"/>
      <c r="X35" s="26"/>
      <c r="Y35" s="26"/>
      <c r="Z35" s="26"/>
      <c r="AA35" s="26"/>
      <c r="AB35" s="26"/>
      <c r="AC35" s="26"/>
      <c r="AD35" s="26"/>
    </row>
    <row r="36" spans="1:30" s="2" customFormat="1" ht="14.4" customHeight="1" hidden="1">
      <c r="A36" s="26"/>
      <c r="B36" s="27"/>
      <c r="C36" s="26"/>
      <c r="D36" s="26"/>
      <c r="E36" s="23" t="s">
        <v>37</v>
      </c>
      <c r="F36" s="94">
        <f>ROUND((SUM(BG121:BG214)),2)</f>
        <v>0</v>
      </c>
      <c r="G36" s="26"/>
      <c r="H36" s="26"/>
      <c r="I36" s="95">
        <v>0.15</v>
      </c>
      <c r="J36" s="94">
        <f>0</f>
        <v>0</v>
      </c>
      <c r="K36" s="36"/>
      <c r="R36" s="26"/>
      <c r="S36" s="26"/>
      <c r="T36" s="26"/>
      <c r="U36" s="26"/>
      <c r="V36" s="26"/>
      <c r="W36" s="26"/>
      <c r="X36" s="26"/>
      <c r="Y36" s="26"/>
      <c r="Z36" s="26"/>
      <c r="AA36" s="26"/>
      <c r="AB36" s="26"/>
      <c r="AC36" s="26"/>
      <c r="AD36" s="26"/>
    </row>
    <row r="37" spans="1:30" s="2" customFormat="1" ht="14.4" customHeight="1" hidden="1">
      <c r="A37" s="26"/>
      <c r="B37" s="27"/>
      <c r="C37" s="26"/>
      <c r="D37" s="26"/>
      <c r="E37" s="23" t="s">
        <v>38</v>
      </c>
      <c r="F37" s="94">
        <f>ROUND((SUM(BH121:BH214)),2)</f>
        <v>0</v>
      </c>
      <c r="G37" s="26"/>
      <c r="H37" s="26"/>
      <c r="I37" s="95">
        <v>0</v>
      </c>
      <c r="J37" s="94">
        <f>0</f>
        <v>0</v>
      </c>
      <c r="K37" s="36"/>
      <c r="R37" s="26"/>
      <c r="S37" s="26"/>
      <c r="T37" s="26"/>
      <c r="U37" s="26"/>
      <c r="V37" s="26"/>
      <c r="W37" s="26"/>
      <c r="X37" s="26"/>
      <c r="Y37" s="26"/>
      <c r="Z37" s="26"/>
      <c r="AA37" s="26"/>
      <c r="AB37" s="26"/>
      <c r="AC37" s="26"/>
      <c r="AD37" s="26"/>
    </row>
    <row r="38" spans="1:30" s="2" customFormat="1" ht="6.9" customHeight="1">
      <c r="A38" s="26"/>
      <c r="B38" s="27"/>
      <c r="C38" s="26"/>
      <c r="D38" s="26"/>
      <c r="E38" s="26"/>
      <c r="F38" s="26"/>
      <c r="G38" s="26"/>
      <c r="H38" s="26"/>
      <c r="I38" s="26"/>
      <c r="J38" s="26"/>
      <c r="K38" s="36"/>
      <c r="R38" s="26"/>
      <c r="S38" s="26"/>
      <c r="T38" s="26"/>
      <c r="U38" s="26"/>
      <c r="V38" s="26"/>
      <c r="W38" s="26"/>
      <c r="X38" s="26"/>
      <c r="Y38" s="26"/>
      <c r="Z38" s="26"/>
      <c r="AA38" s="26"/>
      <c r="AB38" s="26"/>
      <c r="AC38" s="26"/>
      <c r="AD38" s="26"/>
    </row>
    <row r="39" spans="1:30" s="2" customFormat="1" ht="25.35" customHeight="1">
      <c r="A39" s="26"/>
      <c r="B39" s="27"/>
      <c r="C39" s="96"/>
      <c r="D39" s="97" t="s">
        <v>39</v>
      </c>
      <c r="E39" s="54"/>
      <c r="F39" s="54"/>
      <c r="G39" s="98" t="s">
        <v>40</v>
      </c>
      <c r="H39" s="99" t="s">
        <v>41</v>
      </c>
      <c r="I39" s="54"/>
      <c r="J39" s="100">
        <f>SUM(J30:J37)</f>
        <v>0</v>
      </c>
      <c r="K39" s="36"/>
      <c r="R39" s="26"/>
      <c r="S39" s="26"/>
      <c r="T39" s="26"/>
      <c r="U39" s="26"/>
      <c r="V39" s="26"/>
      <c r="W39" s="26"/>
      <c r="X39" s="26"/>
      <c r="Y39" s="26"/>
      <c r="Z39" s="26"/>
      <c r="AA39" s="26"/>
      <c r="AB39" s="26"/>
      <c r="AC39" s="26"/>
      <c r="AD39" s="26"/>
    </row>
    <row r="40" spans="1:30" s="2" customFormat="1" ht="14.4" customHeight="1">
      <c r="A40" s="26"/>
      <c r="B40" s="27"/>
      <c r="C40" s="26"/>
      <c r="D40" s="26"/>
      <c r="E40" s="26"/>
      <c r="F40" s="26"/>
      <c r="G40" s="26"/>
      <c r="H40" s="26"/>
      <c r="I40" s="26"/>
      <c r="J40" s="26"/>
      <c r="K40" s="36"/>
      <c r="R40" s="26"/>
      <c r="S40" s="26"/>
      <c r="T40" s="26"/>
      <c r="U40" s="26"/>
      <c r="V40" s="26"/>
      <c r="W40" s="26"/>
      <c r="X40" s="26"/>
      <c r="Y40" s="26"/>
      <c r="Z40" s="26"/>
      <c r="AA40" s="26"/>
      <c r="AB40" s="26"/>
      <c r="AC40" s="26"/>
      <c r="AD40" s="26"/>
    </row>
    <row r="41" spans="2:11" s="1" customFormat="1" ht="14.4" customHeight="1">
      <c r="B41" s="17"/>
      <c r="K41" s="17"/>
    </row>
    <row r="42" spans="2:11" s="1" customFormat="1" ht="14.4" customHeight="1">
      <c r="B42" s="17"/>
      <c r="K42" s="17"/>
    </row>
    <row r="43" spans="2:11" s="1" customFormat="1" ht="14.4" customHeight="1">
      <c r="B43" s="17"/>
      <c r="K43" s="17"/>
    </row>
    <row r="44" spans="2:11" s="1" customFormat="1" ht="14.4" customHeight="1">
      <c r="B44" s="17"/>
      <c r="K44" s="17"/>
    </row>
    <row r="45" spans="2:11" s="1" customFormat="1" ht="14.4" customHeight="1">
      <c r="B45" s="17"/>
      <c r="K45" s="17"/>
    </row>
    <row r="46" spans="2:11" s="1" customFormat="1" ht="14.4" customHeight="1">
      <c r="B46" s="17"/>
      <c r="K46" s="17"/>
    </row>
    <row r="47" spans="2:11" s="1" customFormat="1" ht="14.4" customHeight="1">
      <c r="B47" s="17"/>
      <c r="K47" s="17"/>
    </row>
    <row r="48" spans="2:11" s="1" customFormat="1" ht="14.4" customHeight="1">
      <c r="B48" s="17"/>
      <c r="K48" s="17"/>
    </row>
    <row r="49" spans="2:11" s="1" customFormat="1" ht="14.4" customHeight="1">
      <c r="B49" s="17"/>
      <c r="K49" s="17"/>
    </row>
    <row r="50" spans="2:11" s="2" customFormat="1" ht="14.4" customHeight="1">
      <c r="B50" s="36"/>
      <c r="D50" s="37" t="s">
        <v>42</v>
      </c>
      <c r="E50" s="38"/>
      <c r="F50" s="38"/>
      <c r="G50" s="37" t="s">
        <v>43</v>
      </c>
      <c r="H50" s="38"/>
      <c r="I50" s="38"/>
      <c r="J50" s="38"/>
      <c r="K50" s="36"/>
    </row>
    <row r="51" spans="2:11" ht="12">
      <c r="B51" s="17"/>
      <c r="K51" s="17"/>
    </row>
    <row r="52" spans="2:11" ht="12">
      <c r="B52" s="17"/>
      <c r="K52" s="17"/>
    </row>
    <row r="53" spans="2:11" ht="12">
      <c r="B53" s="17"/>
      <c r="K53" s="17"/>
    </row>
    <row r="54" spans="2:11" ht="12">
      <c r="B54" s="17"/>
      <c r="K54" s="17"/>
    </row>
    <row r="55" spans="2:11" ht="12">
      <c r="B55" s="17"/>
      <c r="K55" s="17"/>
    </row>
    <row r="56" spans="2:11" ht="12">
      <c r="B56" s="17"/>
      <c r="K56" s="17"/>
    </row>
    <row r="57" spans="2:11" ht="12">
      <c r="B57" s="17"/>
      <c r="K57" s="17"/>
    </row>
    <row r="58" spans="2:11" ht="12">
      <c r="B58" s="17"/>
      <c r="K58" s="17"/>
    </row>
    <row r="59" spans="2:11" ht="12">
      <c r="B59" s="17"/>
      <c r="K59" s="17"/>
    </row>
    <row r="60" spans="2:11" ht="12">
      <c r="B60" s="17"/>
      <c r="K60" s="17"/>
    </row>
    <row r="61" spans="1:30" s="2" customFormat="1" ht="13.2">
      <c r="A61" s="26"/>
      <c r="B61" s="27"/>
      <c r="C61" s="26"/>
      <c r="D61" s="39" t="s">
        <v>44</v>
      </c>
      <c r="E61" s="29"/>
      <c r="F61" s="101" t="s">
        <v>45</v>
      </c>
      <c r="G61" s="39" t="s">
        <v>44</v>
      </c>
      <c r="H61" s="29"/>
      <c r="I61" s="29"/>
      <c r="J61" s="102" t="s">
        <v>45</v>
      </c>
      <c r="K61" s="36"/>
      <c r="R61" s="26"/>
      <c r="S61" s="26"/>
      <c r="T61" s="26"/>
      <c r="U61" s="26"/>
      <c r="V61" s="26"/>
      <c r="W61" s="26"/>
      <c r="X61" s="26"/>
      <c r="Y61" s="26"/>
      <c r="Z61" s="26"/>
      <c r="AA61" s="26"/>
      <c r="AB61" s="26"/>
      <c r="AC61" s="26"/>
      <c r="AD61" s="26"/>
    </row>
    <row r="62" spans="2:11" ht="12">
      <c r="B62" s="17"/>
      <c r="K62" s="17"/>
    </row>
    <row r="63" spans="2:11" ht="12">
      <c r="B63" s="17"/>
      <c r="K63" s="17"/>
    </row>
    <row r="64" spans="2:11" ht="12">
      <c r="B64" s="17"/>
      <c r="K64" s="17"/>
    </row>
    <row r="65" spans="1:30" s="2" customFormat="1" ht="13.2">
      <c r="A65" s="26"/>
      <c r="B65" s="27"/>
      <c r="C65" s="26"/>
      <c r="D65" s="37" t="s">
        <v>46</v>
      </c>
      <c r="E65" s="40"/>
      <c r="F65" s="40"/>
      <c r="G65" s="37" t="s">
        <v>47</v>
      </c>
      <c r="H65" s="40"/>
      <c r="I65" s="40"/>
      <c r="J65" s="40"/>
      <c r="K65" s="36"/>
      <c r="R65" s="26"/>
      <c r="S65" s="26"/>
      <c r="T65" s="26"/>
      <c r="U65" s="26"/>
      <c r="V65" s="26"/>
      <c r="W65" s="26"/>
      <c r="X65" s="26"/>
      <c r="Y65" s="26"/>
      <c r="Z65" s="26"/>
      <c r="AA65" s="26"/>
      <c r="AB65" s="26"/>
      <c r="AC65" s="26"/>
      <c r="AD65" s="26"/>
    </row>
    <row r="66" spans="2:11" ht="12">
      <c r="B66" s="17"/>
      <c r="K66" s="17"/>
    </row>
    <row r="67" spans="2:11" ht="12">
      <c r="B67" s="17"/>
      <c r="K67" s="17"/>
    </row>
    <row r="68" spans="2:11" ht="12">
      <c r="B68" s="17"/>
      <c r="K68" s="17"/>
    </row>
    <row r="69" spans="2:11" ht="12">
      <c r="B69" s="17"/>
      <c r="K69" s="17"/>
    </row>
    <row r="70" spans="2:11" ht="12">
      <c r="B70" s="17"/>
      <c r="K70" s="17"/>
    </row>
    <row r="71" spans="2:11" ht="12">
      <c r="B71" s="17"/>
      <c r="K71" s="17"/>
    </row>
    <row r="72" spans="2:11" ht="12">
      <c r="B72" s="17"/>
      <c r="K72" s="17"/>
    </row>
    <row r="73" spans="2:11" ht="12">
      <c r="B73" s="17"/>
      <c r="K73" s="17"/>
    </row>
    <row r="74" spans="2:11" ht="12">
      <c r="B74" s="17"/>
      <c r="K74" s="17"/>
    </row>
    <row r="75" spans="2:11" ht="12">
      <c r="B75" s="17"/>
      <c r="K75" s="17"/>
    </row>
    <row r="76" spans="1:30" s="2" customFormat="1" ht="13.2">
      <c r="A76" s="26"/>
      <c r="B76" s="27"/>
      <c r="C76" s="26"/>
      <c r="D76" s="39" t="s">
        <v>44</v>
      </c>
      <c r="E76" s="29"/>
      <c r="F76" s="101" t="s">
        <v>45</v>
      </c>
      <c r="G76" s="39" t="s">
        <v>44</v>
      </c>
      <c r="H76" s="29"/>
      <c r="I76" s="29"/>
      <c r="J76" s="102" t="s">
        <v>45</v>
      </c>
      <c r="K76" s="36"/>
      <c r="R76" s="26"/>
      <c r="S76" s="26"/>
      <c r="T76" s="26"/>
      <c r="U76" s="26"/>
      <c r="V76" s="26"/>
      <c r="W76" s="26"/>
      <c r="X76" s="26"/>
      <c r="Y76" s="26"/>
      <c r="Z76" s="26"/>
      <c r="AA76" s="26"/>
      <c r="AB76" s="26"/>
      <c r="AC76" s="26"/>
      <c r="AD76" s="26"/>
    </row>
    <row r="77" spans="1:30" s="2" customFormat="1" ht="14.4" customHeight="1">
      <c r="A77" s="26"/>
      <c r="B77" s="41"/>
      <c r="C77" s="42"/>
      <c r="D77" s="42"/>
      <c r="E77" s="42"/>
      <c r="F77" s="42"/>
      <c r="G77" s="42"/>
      <c r="H77" s="42"/>
      <c r="I77" s="42"/>
      <c r="J77" s="42"/>
      <c r="K77" s="36"/>
      <c r="R77" s="26"/>
      <c r="S77" s="26"/>
      <c r="T77" s="26"/>
      <c r="U77" s="26"/>
      <c r="V77" s="26"/>
      <c r="W77" s="26"/>
      <c r="X77" s="26"/>
      <c r="Y77" s="26"/>
      <c r="Z77" s="26"/>
      <c r="AA77" s="26"/>
      <c r="AB77" s="26"/>
      <c r="AC77" s="26"/>
      <c r="AD77" s="26"/>
    </row>
    <row r="81" spans="1:30" s="2" customFormat="1" ht="6.9" customHeight="1">
      <c r="A81" s="26"/>
      <c r="B81" s="43"/>
      <c r="C81" s="44"/>
      <c r="D81" s="44"/>
      <c r="E81" s="44"/>
      <c r="F81" s="44"/>
      <c r="G81" s="44"/>
      <c r="H81" s="44"/>
      <c r="I81" s="44"/>
      <c r="J81" s="44"/>
      <c r="K81" s="36"/>
      <c r="R81" s="26"/>
      <c r="S81" s="26"/>
      <c r="T81" s="26"/>
      <c r="U81" s="26"/>
      <c r="V81" s="26"/>
      <c r="W81" s="26"/>
      <c r="X81" s="26"/>
      <c r="Y81" s="26"/>
      <c r="Z81" s="26"/>
      <c r="AA81" s="26"/>
      <c r="AB81" s="26"/>
      <c r="AC81" s="26"/>
      <c r="AD81" s="26"/>
    </row>
    <row r="82" spans="1:30" s="2" customFormat="1" ht="24.9" customHeight="1">
      <c r="A82" s="26"/>
      <c r="B82" s="27"/>
      <c r="C82" s="18" t="s">
        <v>89</v>
      </c>
      <c r="D82" s="26"/>
      <c r="E82" s="26"/>
      <c r="F82" s="26"/>
      <c r="G82" s="26"/>
      <c r="H82" s="26"/>
      <c r="I82" s="26"/>
      <c r="J82" s="26"/>
      <c r="K82" s="36"/>
      <c r="R82" s="26"/>
      <c r="S82" s="26"/>
      <c r="T82" s="26"/>
      <c r="U82" s="26"/>
      <c r="V82" s="26"/>
      <c r="W82" s="26"/>
      <c r="X82" s="26"/>
      <c r="Y82" s="26"/>
      <c r="Z82" s="26"/>
      <c r="AA82" s="26"/>
      <c r="AB82" s="26"/>
      <c r="AC82" s="26"/>
      <c r="AD82" s="26"/>
    </row>
    <row r="83" spans="1:30" s="2" customFormat="1" ht="6.9" customHeight="1">
      <c r="A83" s="26"/>
      <c r="B83" s="27"/>
      <c r="C83" s="26"/>
      <c r="D83" s="26"/>
      <c r="E83" s="26"/>
      <c r="F83" s="26"/>
      <c r="G83" s="26"/>
      <c r="H83" s="26"/>
      <c r="I83" s="26"/>
      <c r="J83" s="26"/>
      <c r="K83" s="36"/>
      <c r="R83" s="26"/>
      <c r="S83" s="26"/>
      <c r="T83" s="26"/>
      <c r="U83" s="26"/>
      <c r="V83" s="26"/>
      <c r="W83" s="26"/>
      <c r="X83" s="26"/>
      <c r="Y83" s="26"/>
      <c r="Z83" s="26"/>
      <c r="AA83" s="26"/>
      <c r="AB83" s="26"/>
      <c r="AC83" s="26"/>
      <c r="AD83" s="26"/>
    </row>
    <row r="84" spans="1:30" s="2" customFormat="1" ht="12" customHeight="1">
      <c r="A84" s="26"/>
      <c r="B84" s="27"/>
      <c r="C84" s="23" t="s">
        <v>14</v>
      </c>
      <c r="D84" s="26"/>
      <c r="E84" s="26"/>
      <c r="F84" s="26"/>
      <c r="G84" s="26"/>
      <c r="H84" s="26"/>
      <c r="I84" s="26"/>
      <c r="J84" s="26"/>
      <c r="K84" s="36"/>
      <c r="R84" s="26"/>
      <c r="S84" s="26"/>
      <c r="T84" s="26"/>
      <c r="U84" s="26"/>
      <c r="V84" s="26"/>
      <c r="W84" s="26"/>
      <c r="X84" s="26"/>
      <c r="Y84" s="26"/>
      <c r="Z84" s="26"/>
      <c r="AA84" s="26"/>
      <c r="AB84" s="26"/>
      <c r="AC84" s="26"/>
      <c r="AD84" s="26"/>
    </row>
    <row r="85" spans="1:30" s="2" customFormat="1" ht="16.5" customHeight="1">
      <c r="A85" s="26"/>
      <c r="B85" s="27"/>
      <c r="C85" s="26"/>
      <c r="D85" s="26"/>
      <c r="E85" s="206" t="str">
        <f>E7</f>
        <v>Vodní nádrž VNn1 v k.ú. Malovice u Netolic</v>
      </c>
      <c r="F85" s="207"/>
      <c r="G85" s="207"/>
      <c r="H85" s="207"/>
      <c r="I85" s="26"/>
      <c r="J85" s="26"/>
      <c r="K85" s="36"/>
      <c r="R85" s="26"/>
      <c r="S85" s="26"/>
      <c r="T85" s="26"/>
      <c r="U85" s="26"/>
      <c r="V85" s="26"/>
      <c r="W85" s="26"/>
      <c r="X85" s="26"/>
      <c r="Y85" s="26"/>
      <c r="Z85" s="26"/>
      <c r="AA85" s="26"/>
      <c r="AB85" s="26"/>
      <c r="AC85" s="26"/>
      <c r="AD85" s="26"/>
    </row>
    <row r="86" spans="1:30" s="2" customFormat="1" ht="12" customHeight="1">
      <c r="A86" s="26"/>
      <c r="B86" s="27"/>
      <c r="C86" s="23" t="s">
        <v>88</v>
      </c>
      <c r="D86" s="26"/>
      <c r="E86" s="26"/>
      <c r="F86" s="26"/>
      <c r="G86" s="26"/>
      <c r="H86" s="26"/>
      <c r="I86" s="26"/>
      <c r="J86" s="26"/>
      <c r="K86" s="36"/>
      <c r="R86" s="26"/>
      <c r="S86" s="26"/>
      <c r="T86" s="26"/>
      <c r="U86" s="26"/>
      <c r="V86" s="26"/>
      <c r="W86" s="26"/>
      <c r="X86" s="26"/>
      <c r="Y86" s="26"/>
      <c r="Z86" s="26"/>
      <c r="AA86" s="26"/>
      <c r="AB86" s="26"/>
      <c r="AC86" s="26"/>
      <c r="AD86" s="26"/>
    </row>
    <row r="87" spans="1:30" s="2" customFormat="1" ht="16.5" customHeight="1">
      <c r="A87" s="26"/>
      <c r="B87" s="27"/>
      <c r="C87" s="26"/>
      <c r="D87" s="26"/>
      <c r="E87" s="196" t="str">
        <f>E9</f>
        <v>SO101.2-Vodní nádrž VNn1-hráz</v>
      </c>
      <c r="F87" s="205"/>
      <c r="G87" s="205"/>
      <c r="H87" s="205"/>
      <c r="I87" s="26"/>
      <c r="J87" s="26"/>
      <c r="K87" s="36"/>
      <c r="R87" s="26"/>
      <c r="S87" s="26"/>
      <c r="T87" s="26"/>
      <c r="U87" s="26"/>
      <c r="V87" s="26"/>
      <c r="W87" s="26"/>
      <c r="X87" s="26"/>
      <c r="Y87" s="26"/>
      <c r="Z87" s="26"/>
      <c r="AA87" s="26"/>
      <c r="AB87" s="26"/>
      <c r="AC87" s="26"/>
      <c r="AD87" s="26"/>
    </row>
    <row r="88" spans="1:30" s="2" customFormat="1" ht="6.9" customHeight="1">
      <c r="A88" s="26"/>
      <c r="B88" s="27"/>
      <c r="C88" s="26"/>
      <c r="D88" s="26"/>
      <c r="E88" s="26"/>
      <c r="F88" s="26"/>
      <c r="G88" s="26"/>
      <c r="H88" s="26"/>
      <c r="I88" s="26"/>
      <c r="J88" s="26"/>
      <c r="K88" s="36"/>
      <c r="R88" s="26"/>
      <c r="S88" s="26"/>
      <c r="T88" s="26"/>
      <c r="U88" s="26"/>
      <c r="V88" s="26"/>
      <c r="W88" s="26"/>
      <c r="X88" s="26"/>
      <c r="Y88" s="26"/>
      <c r="Z88" s="26"/>
      <c r="AA88" s="26"/>
      <c r="AB88" s="26"/>
      <c r="AC88" s="26"/>
      <c r="AD88" s="26"/>
    </row>
    <row r="89" spans="1:30" s="2" customFormat="1" ht="12" customHeight="1">
      <c r="A89" s="26"/>
      <c r="B89" s="27"/>
      <c r="C89" s="23" t="s">
        <v>17</v>
      </c>
      <c r="D89" s="26"/>
      <c r="E89" s="26"/>
      <c r="F89" s="21" t="str">
        <f>F12</f>
        <v xml:space="preserve"> </v>
      </c>
      <c r="G89" s="26"/>
      <c r="H89" s="26"/>
      <c r="I89" s="23" t="s">
        <v>19</v>
      </c>
      <c r="J89" s="49" t="str">
        <f>IF(J12="","",J12)</f>
        <v>17. 6. 2022</v>
      </c>
      <c r="K89" s="36"/>
      <c r="R89" s="26"/>
      <c r="S89" s="26"/>
      <c r="T89" s="26"/>
      <c r="U89" s="26"/>
      <c r="V89" s="26"/>
      <c r="W89" s="26"/>
      <c r="X89" s="26"/>
      <c r="Y89" s="26"/>
      <c r="Z89" s="26"/>
      <c r="AA89" s="26"/>
      <c r="AB89" s="26"/>
      <c r="AC89" s="26"/>
      <c r="AD89" s="26"/>
    </row>
    <row r="90" spans="1:30" s="2" customFormat="1" ht="6.9" customHeight="1">
      <c r="A90" s="26"/>
      <c r="B90" s="27"/>
      <c r="C90" s="26"/>
      <c r="D90" s="26"/>
      <c r="E90" s="26"/>
      <c r="F90" s="26"/>
      <c r="G90" s="26"/>
      <c r="H90" s="26"/>
      <c r="I90" s="26"/>
      <c r="J90" s="26"/>
      <c r="K90" s="36"/>
      <c r="R90" s="26"/>
      <c r="S90" s="26"/>
      <c r="T90" s="26"/>
      <c r="U90" s="26"/>
      <c r="V90" s="26"/>
      <c r="W90" s="26"/>
      <c r="X90" s="26"/>
      <c r="Y90" s="26"/>
      <c r="Z90" s="26"/>
      <c r="AA90" s="26"/>
      <c r="AB90" s="26"/>
      <c r="AC90" s="26"/>
      <c r="AD90" s="26"/>
    </row>
    <row r="91" spans="1:30" s="2" customFormat="1" ht="26.4">
      <c r="A91" s="26"/>
      <c r="B91" s="27"/>
      <c r="C91" s="23" t="s">
        <v>21</v>
      </c>
      <c r="D91" s="26"/>
      <c r="E91" s="26"/>
      <c r="F91" s="21" t="str">
        <f>E15</f>
        <v>Státní pozemkový úřad, Krajský pozemkový úřad pro Jihočeský kraj</v>
      </c>
      <c r="G91" s="26"/>
      <c r="H91" s="26"/>
      <c r="I91" s="23" t="s">
        <v>25</v>
      </c>
      <c r="J91" s="24" t="str">
        <f>E21</f>
        <v>Sweco Hydroprojekt, a.s.</v>
      </c>
      <c r="K91" s="36"/>
      <c r="R91" s="26"/>
      <c r="S91" s="26"/>
      <c r="T91" s="26"/>
      <c r="U91" s="26"/>
      <c r="V91" s="26"/>
      <c r="W91" s="26"/>
      <c r="X91" s="26"/>
      <c r="Y91" s="26"/>
      <c r="Z91" s="26"/>
      <c r="AA91" s="26"/>
      <c r="AB91" s="26"/>
      <c r="AC91" s="26"/>
      <c r="AD91" s="26"/>
    </row>
    <row r="92" spans="1:30" s="2" customFormat="1" ht="26.4">
      <c r="A92" s="26"/>
      <c r="B92" s="27"/>
      <c r="C92" s="23" t="s">
        <v>24</v>
      </c>
      <c r="D92" s="26"/>
      <c r="E92" s="26"/>
      <c r="F92" s="21" t="str">
        <f>IF(E18="","",E18)</f>
        <v xml:space="preserve"> </v>
      </c>
      <c r="G92" s="26"/>
      <c r="H92" s="26"/>
      <c r="I92" s="23" t="s">
        <v>26</v>
      </c>
      <c r="J92" s="24" t="str">
        <f>E24</f>
        <v>Sweco Hydroprojekt, a.s.</v>
      </c>
      <c r="K92" s="36"/>
      <c r="R92" s="26"/>
      <c r="S92" s="26"/>
      <c r="T92" s="26"/>
      <c r="U92" s="26"/>
      <c r="V92" s="26"/>
      <c r="W92" s="26"/>
      <c r="X92" s="26"/>
      <c r="Y92" s="26"/>
      <c r="Z92" s="26"/>
      <c r="AA92" s="26"/>
      <c r="AB92" s="26"/>
      <c r="AC92" s="26"/>
      <c r="AD92" s="26"/>
    </row>
    <row r="93" spans="1:30" s="2" customFormat="1" ht="10.35" customHeight="1">
      <c r="A93" s="26"/>
      <c r="B93" s="27"/>
      <c r="C93" s="26"/>
      <c r="D93" s="26"/>
      <c r="E93" s="26"/>
      <c r="F93" s="26"/>
      <c r="G93" s="26"/>
      <c r="H93" s="26"/>
      <c r="I93" s="26"/>
      <c r="J93" s="26"/>
      <c r="K93" s="36"/>
      <c r="R93" s="26"/>
      <c r="S93" s="26"/>
      <c r="T93" s="26"/>
      <c r="U93" s="26"/>
      <c r="V93" s="26"/>
      <c r="W93" s="26"/>
      <c r="X93" s="26"/>
      <c r="Y93" s="26"/>
      <c r="Z93" s="26"/>
      <c r="AA93" s="26"/>
      <c r="AB93" s="26"/>
      <c r="AC93" s="26"/>
      <c r="AD93" s="26"/>
    </row>
    <row r="94" spans="1:30" s="2" customFormat="1" ht="29.25" customHeight="1">
      <c r="A94" s="26"/>
      <c r="B94" s="27"/>
      <c r="C94" s="103" t="s">
        <v>90</v>
      </c>
      <c r="D94" s="96"/>
      <c r="E94" s="96"/>
      <c r="F94" s="96"/>
      <c r="G94" s="96"/>
      <c r="H94" s="96"/>
      <c r="I94" s="96"/>
      <c r="J94" s="104" t="s">
        <v>91</v>
      </c>
      <c r="K94" s="36"/>
      <c r="R94" s="26"/>
      <c r="S94" s="26"/>
      <c r="T94" s="26"/>
      <c r="U94" s="26"/>
      <c r="V94" s="26"/>
      <c r="W94" s="26"/>
      <c r="X94" s="26"/>
      <c r="Y94" s="26"/>
      <c r="Z94" s="26"/>
      <c r="AA94" s="26"/>
      <c r="AB94" s="26"/>
      <c r="AC94" s="26"/>
      <c r="AD94" s="26"/>
    </row>
    <row r="95" spans="1:30" s="2" customFormat="1" ht="10.35" customHeight="1">
      <c r="A95" s="26"/>
      <c r="B95" s="27"/>
      <c r="C95" s="26"/>
      <c r="D95" s="26"/>
      <c r="E95" s="26"/>
      <c r="F95" s="26"/>
      <c r="G95" s="26"/>
      <c r="H95" s="26"/>
      <c r="I95" s="26"/>
      <c r="J95" s="26"/>
      <c r="K95" s="36"/>
      <c r="R95" s="26"/>
      <c r="S95" s="26"/>
      <c r="T95" s="26"/>
      <c r="U95" s="26"/>
      <c r="V95" s="26"/>
      <c r="W95" s="26"/>
      <c r="X95" s="26"/>
      <c r="Y95" s="26"/>
      <c r="Z95" s="26"/>
      <c r="AA95" s="26"/>
      <c r="AB95" s="26"/>
      <c r="AC95" s="26"/>
      <c r="AD95" s="26"/>
    </row>
    <row r="96" spans="1:46" s="2" customFormat="1" ht="22.8" customHeight="1">
      <c r="A96" s="26"/>
      <c r="B96" s="27"/>
      <c r="C96" s="105" t="s">
        <v>92</v>
      </c>
      <c r="D96" s="26"/>
      <c r="E96" s="26"/>
      <c r="F96" s="26"/>
      <c r="G96" s="26"/>
      <c r="H96" s="26"/>
      <c r="I96" s="26"/>
      <c r="J96" s="65">
        <f>J121</f>
        <v>0</v>
      </c>
      <c r="K96" s="36"/>
      <c r="R96" s="26"/>
      <c r="S96" s="26"/>
      <c r="T96" s="26"/>
      <c r="U96" s="26"/>
      <c r="V96" s="26"/>
      <c r="W96" s="26"/>
      <c r="X96" s="26"/>
      <c r="Y96" s="26"/>
      <c r="Z96" s="26"/>
      <c r="AA96" s="26"/>
      <c r="AB96" s="26"/>
      <c r="AC96" s="26"/>
      <c r="AD96" s="26"/>
      <c r="AT96" s="14" t="s">
        <v>93</v>
      </c>
    </row>
    <row r="97" spans="2:11" s="9" customFormat="1" ht="24.9" customHeight="1">
      <c r="B97" s="106"/>
      <c r="D97" s="107" t="s">
        <v>94</v>
      </c>
      <c r="E97" s="108"/>
      <c r="F97" s="108"/>
      <c r="G97" s="108"/>
      <c r="H97" s="108"/>
      <c r="I97" s="108"/>
      <c r="J97" s="109">
        <f>J122</f>
        <v>0</v>
      </c>
      <c r="K97" s="106"/>
    </row>
    <row r="98" spans="2:11" s="10" customFormat="1" ht="19.95" customHeight="1">
      <c r="B98" s="110"/>
      <c r="D98" s="111" t="s">
        <v>95</v>
      </c>
      <c r="E98" s="112"/>
      <c r="F98" s="112"/>
      <c r="G98" s="112"/>
      <c r="H98" s="112"/>
      <c r="I98" s="112"/>
      <c r="J98" s="113">
        <f>J123</f>
        <v>0</v>
      </c>
      <c r="K98" s="110"/>
    </row>
    <row r="99" spans="2:11" s="10" customFormat="1" ht="19.95" customHeight="1">
      <c r="B99" s="110"/>
      <c r="D99" s="111" t="s">
        <v>244</v>
      </c>
      <c r="E99" s="112"/>
      <c r="F99" s="112"/>
      <c r="G99" s="112"/>
      <c r="H99" s="112"/>
      <c r="I99" s="112"/>
      <c r="J99" s="113">
        <f>J178</f>
        <v>0</v>
      </c>
      <c r="K99" s="110"/>
    </row>
    <row r="100" spans="2:11" s="10" customFormat="1" ht="19.95" customHeight="1">
      <c r="B100" s="110"/>
      <c r="D100" s="111" t="s">
        <v>245</v>
      </c>
      <c r="E100" s="112"/>
      <c r="F100" s="112"/>
      <c r="G100" s="112"/>
      <c r="H100" s="112"/>
      <c r="I100" s="112"/>
      <c r="J100" s="113">
        <f>J191</f>
        <v>0</v>
      </c>
      <c r="K100" s="110"/>
    </row>
    <row r="101" spans="2:11" s="10" customFormat="1" ht="19.95" customHeight="1">
      <c r="B101" s="110"/>
      <c r="D101" s="111" t="s">
        <v>96</v>
      </c>
      <c r="E101" s="112"/>
      <c r="F101" s="112"/>
      <c r="G101" s="112"/>
      <c r="H101" s="112"/>
      <c r="I101" s="112"/>
      <c r="J101" s="113">
        <f>J210</f>
        <v>0</v>
      </c>
      <c r="K101" s="110"/>
    </row>
    <row r="102" spans="1:30" s="2" customFormat="1" ht="21.75" customHeight="1">
      <c r="A102" s="26"/>
      <c r="B102" s="27"/>
      <c r="C102" s="26"/>
      <c r="D102" s="26"/>
      <c r="E102" s="26"/>
      <c r="F102" s="26"/>
      <c r="G102" s="26"/>
      <c r="H102" s="26"/>
      <c r="I102" s="26"/>
      <c r="J102" s="26"/>
      <c r="K102" s="36"/>
      <c r="R102" s="26"/>
      <c r="S102" s="26"/>
      <c r="T102" s="26"/>
      <c r="U102" s="26"/>
      <c r="V102" s="26"/>
      <c r="W102" s="26"/>
      <c r="X102" s="26"/>
      <c r="Y102" s="26"/>
      <c r="Z102" s="26"/>
      <c r="AA102" s="26"/>
      <c r="AB102" s="26"/>
      <c r="AC102" s="26"/>
      <c r="AD102" s="26"/>
    </row>
    <row r="103" spans="1:30" s="2" customFormat="1" ht="6.9" customHeight="1">
      <c r="A103" s="26"/>
      <c r="B103" s="41"/>
      <c r="C103" s="42"/>
      <c r="D103" s="42"/>
      <c r="E103" s="42"/>
      <c r="F103" s="42"/>
      <c r="G103" s="42"/>
      <c r="H103" s="42"/>
      <c r="I103" s="42"/>
      <c r="J103" s="42"/>
      <c r="K103" s="36"/>
      <c r="R103" s="26"/>
      <c r="S103" s="26"/>
      <c r="T103" s="26"/>
      <c r="U103" s="26"/>
      <c r="V103" s="26"/>
      <c r="W103" s="26"/>
      <c r="X103" s="26"/>
      <c r="Y103" s="26"/>
      <c r="Z103" s="26"/>
      <c r="AA103" s="26"/>
      <c r="AB103" s="26"/>
      <c r="AC103" s="26"/>
      <c r="AD103" s="26"/>
    </row>
    <row r="107" spans="1:30" s="2" customFormat="1" ht="6.9" customHeight="1">
      <c r="A107" s="26"/>
      <c r="B107" s="43"/>
      <c r="C107" s="44"/>
      <c r="D107" s="44"/>
      <c r="E107" s="44"/>
      <c r="F107" s="44"/>
      <c r="G107" s="44"/>
      <c r="H107" s="44"/>
      <c r="I107" s="44"/>
      <c r="J107" s="44"/>
      <c r="K107" s="36"/>
      <c r="R107" s="26"/>
      <c r="S107" s="26"/>
      <c r="T107" s="26"/>
      <c r="U107" s="26"/>
      <c r="V107" s="26"/>
      <c r="W107" s="26"/>
      <c r="X107" s="26"/>
      <c r="Y107" s="26"/>
      <c r="Z107" s="26"/>
      <c r="AA107" s="26"/>
      <c r="AB107" s="26"/>
      <c r="AC107" s="26"/>
      <c r="AD107" s="26"/>
    </row>
    <row r="108" spans="1:30" s="2" customFormat="1" ht="24.9" customHeight="1">
      <c r="A108" s="26"/>
      <c r="B108" s="27"/>
      <c r="C108" s="18" t="s">
        <v>97</v>
      </c>
      <c r="D108" s="26"/>
      <c r="E108" s="26"/>
      <c r="F108" s="26"/>
      <c r="G108" s="26"/>
      <c r="H108" s="26"/>
      <c r="I108" s="26"/>
      <c r="J108" s="26"/>
      <c r="K108" s="36"/>
      <c r="R108" s="26"/>
      <c r="S108" s="26"/>
      <c r="T108" s="26"/>
      <c r="U108" s="26"/>
      <c r="V108" s="26"/>
      <c r="W108" s="26"/>
      <c r="X108" s="26"/>
      <c r="Y108" s="26"/>
      <c r="Z108" s="26"/>
      <c r="AA108" s="26"/>
      <c r="AB108" s="26"/>
      <c r="AC108" s="26"/>
      <c r="AD108" s="26"/>
    </row>
    <row r="109" spans="1:30" s="2" customFormat="1" ht="6.9" customHeight="1">
      <c r="A109" s="26"/>
      <c r="B109" s="27"/>
      <c r="C109" s="26"/>
      <c r="D109" s="26"/>
      <c r="E109" s="26"/>
      <c r="F109" s="26"/>
      <c r="G109" s="26"/>
      <c r="H109" s="26"/>
      <c r="I109" s="26"/>
      <c r="J109" s="26"/>
      <c r="K109" s="36"/>
      <c r="R109" s="26"/>
      <c r="S109" s="26"/>
      <c r="T109" s="26"/>
      <c r="U109" s="26"/>
      <c r="V109" s="26"/>
      <c r="W109" s="26"/>
      <c r="X109" s="26"/>
      <c r="Y109" s="26"/>
      <c r="Z109" s="26"/>
      <c r="AA109" s="26"/>
      <c r="AB109" s="26"/>
      <c r="AC109" s="26"/>
      <c r="AD109" s="26"/>
    </row>
    <row r="110" spans="1:30" s="2" customFormat="1" ht="12" customHeight="1">
      <c r="A110" s="26"/>
      <c r="B110" s="27"/>
      <c r="C110" s="23" t="s">
        <v>14</v>
      </c>
      <c r="D110" s="26"/>
      <c r="E110" s="26"/>
      <c r="F110" s="26"/>
      <c r="G110" s="26"/>
      <c r="H110" s="26"/>
      <c r="I110" s="26"/>
      <c r="J110" s="26"/>
      <c r="K110" s="36"/>
      <c r="R110" s="26"/>
      <c r="S110" s="26"/>
      <c r="T110" s="26"/>
      <c r="U110" s="26"/>
      <c r="V110" s="26"/>
      <c r="W110" s="26"/>
      <c r="X110" s="26"/>
      <c r="Y110" s="26"/>
      <c r="Z110" s="26"/>
      <c r="AA110" s="26"/>
      <c r="AB110" s="26"/>
      <c r="AC110" s="26"/>
      <c r="AD110" s="26"/>
    </row>
    <row r="111" spans="1:30" s="2" customFormat="1" ht="16.5" customHeight="1">
      <c r="A111" s="26"/>
      <c r="B111" s="27"/>
      <c r="C111" s="26"/>
      <c r="D111" s="26"/>
      <c r="E111" s="206" t="str">
        <f>E7</f>
        <v>Vodní nádrž VNn1 v k.ú. Malovice u Netolic</v>
      </c>
      <c r="F111" s="207"/>
      <c r="G111" s="207"/>
      <c r="H111" s="207"/>
      <c r="I111" s="26"/>
      <c r="J111" s="26"/>
      <c r="K111" s="36"/>
      <c r="R111" s="26"/>
      <c r="S111" s="26"/>
      <c r="T111" s="26"/>
      <c r="U111" s="26"/>
      <c r="V111" s="26"/>
      <c r="W111" s="26"/>
      <c r="X111" s="26"/>
      <c r="Y111" s="26"/>
      <c r="Z111" s="26"/>
      <c r="AA111" s="26"/>
      <c r="AB111" s="26"/>
      <c r="AC111" s="26"/>
      <c r="AD111" s="26"/>
    </row>
    <row r="112" spans="1:30" s="2" customFormat="1" ht="12" customHeight="1">
      <c r="A112" s="26"/>
      <c r="B112" s="27"/>
      <c r="C112" s="23" t="s">
        <v>88</v>
      </c>
      <c r="D112" s="26"/>
      <c r="E112" s="26"/>
      <c r="F112" s="26"/>
      <c r="G112" s="26"/>
      <c r="H112" s="26"/>
      <c r="I112" s="26"/>
      <c r="J112" s="26"/>
      <c r="K112" s="36"/>
      <c r="R112" s="26"/>
      <c r="S112" s="26"/>
      <c r="T112" s="26"/>
      <c r="U112" s="26"/>
      <c r="V112" s="26"/>
      <c r="W112" s="26"/>
      <c r="X112" s="26"/>
      <c r="Y112" s="26"/>
      <c r="Z112" s="26"/>
      <c r="AA112" s="26"/>
      <c r="AB112" s="26"/>
      <c r="AC112" s="26"/>
      <c r="AD112" s="26"/>
    </row>
    <row r="113" spans="1:30" s="2" customFormat="1" ht="16.5" customHeight="1">
      <c r="A113" s="26"/>
      <c r="B113" s="27"/>
      <c r="C113" s="26"/>
      <c r="D113" s="26"/>
      <c r="E113" s="196" t="str">
        <f>E9</f>
        <v>SO101.2-Vodní nádrž VNn1-hráz</v>
      </c>
      <c r="F113" s="205"/>
      <c r="G113" s="205"/>
      <c r="H113" s="205"/>
      <c r="I113" s="26"/>
      <c r="J113" s="26"/>
      <c r="K113" s="36"/>
      <c r="R113" s="26"/>
      <c r="S113" s="26"/>
      <c r="T113" s="26"/>
      <c r="U113" s="26"/>
      <c r="V113" s="26"/>
      <c r="W113" s="26"/>
      <c r="X113" s="26"/>
      <c r="Y113" s="26"/>
      <c r="Z113" s="26"/>
      <c r="AA113" s="26"/>
      <c r="AB113" s="26"/>
      <c r="AC113" s="26"/>
      <c r="AD113" s="26"/>
    </row>
    <row r="114" spans="1:30" s="2" customFormat="1" ht="6.9" customHeight="1">
      <c r="A114" s="26"/>
      <c r="B114" s="27"/>
      <c r="C114" s="26"/>
      <c r="D114" s="26"/>
      <c r="E114" s="26"/>
      <c r="F114" s="26"/>
      <c r="G114" s="26"/>
      <c r="H114" s="26"/>
      <c r="I114" s="26"/>
      <c r="J114" s="26"/>
      <c r="K114" s="36"/>
      <c r="R114" s="26"/>
      <c r="S114" s="26"/>
      <c r="T114" s="26"/>
      <c r="U114" s="26"/>
      <c r="V114" s="26"/>
      <c r="W114" s="26"/>
      <c r="X114" s="26"/>
      <c r="Y114" s="26"/>
      <c r="Z114" s="26"/>
      <c r="AA114" s="26"/>
      <c r="AB114" s="26"/>
      <c r="AC114" s="26"/>
      <c r="AD114" s="26"/>
    </row>
    <row r="115" spans="1:30" s="2" customFormat="1" ht="12" customHeight="1">
      <c r="A115" s="26"/>
      <c r="B115" s="27"/>
      <c r="C115" s="23" t="s">
        <v>17</v>
      </c>
      <c r="D115" s="26"/>
      <c r="E115" s="26"/>
      <c r="F115" s="21" t="str">
        <f>F12</f>
        <v xml:space="preserve"> </v>
      </c>
      <c r="G115" s="26"/>
      <c r="H115" s="26"/>
      <c r="I115" s="23" t="s">
        <v>19</v>
      </c>
      <c r="J115" s="49" t="str">
        <f>IF(J12="","",J12)</f>
        <v>17. 6. 2022</v>
      </c>
      <c r="K115" s="36"/>
      <c r="R115" s="26"/>
      <c r="S115" s="26"/>
      <c r="T115" s="26"/>
      <c r="U115" s="26"/>
      <c r="V115" s="26"/>
      <c r="W115" s="26"/>
      <c r="X115" s="26"/>
      <c r="Y115" s="26"/>
      <c r="Z115" s="26"/>
      <c r="AA115" s="26"/>
      <c r="AB115" s="26"/>
      <c r="AC115" s="26"/>
      <c r="AD115" s="26"/>
    </row>
    <row r="116" spans="1:30" s="2" customFormat="1" ht="6.9" customHeight="1">
      <c r="A116" s="26"/>
      <c r="B116" s="27"/>
      <c r="C116" s="26"/>
      <c r="D116" s="26"/>
      <c r="E116" s="26"/>
      <c r="F116" s="26"/>
      <c r="G116" s="26"/>
      <c r="H116" s="26"/>
      <c r="I116" s="26"/>
      <c r="J116" s="26"/>
      <c r="K116" s="36"/>
      <c r="R116" s="26"/>
      <c r="S116" s="26"/>
      <c r="T116" s="26"/>
      <c r="U116" s="26"/>
      <c r="V116" s="26"/>
      <c r="W116" s="26"/>
      <c r="X116" s="26"/>
      <c r="Y116" s="26"/>
      <c r="Z116" s="26"/>
      <c r="AA116" s="26"/>
      <c r="AB116" s="26"/>
      <c r="AC116" s="26"/>
      <c r="AD116" s="26"/>
    </row>
    <row r="117" spans="1:30" s="2" customFormat="1" ht="26.4">
      <c r="A117" s="26"/>
      <c r="B117" s="27"/>
      <c r="C117" s="23" t="s">
        <v>21</v>
      </c>
      <c r="D117" s="26"/>
      <c r="E117" s="26"/>
      <c r="F117" s="21" t="str">
        <f>E15</f>
        <v>Státní pozemkový úřad, Krajský pozemkový úřad pro Jihočeský kraj</v>
      </c>
      <c r="G117" s="26"/>
      <c r="H117" s="26"/>
      <c r="I117" s="23" t="s">
        <v>25</v>
      </c>
      <c r="J117" s="24" t="str">
        <f>E21</f>
        <v>Sweco Hydroprojekt, a.s.</v>
      </c>
      <c r="K117" s="36"/>
      <c r="R117" s="26"/>
      <c r="S117" s="26"/>
      <c r="T117" s="26"/>
      <c r="U117" s="26"/>
      <c r="V117" s="26"/>
      <c r="W117" s="26"/>
      <c r="X117" s="26"/>
      <c r="Y117" s="26"/>
      <c r="Z117" s="26"/>
      <c r="AA117" s="26"/>
      <c r="AB117" s="26"/>
      <c r="AC117" s="26"/>
      <c r="AD117" s="26"/>
    </row>
    <row r="118" spans="1:30" s="2" customFormat="1" ht="26.4">
      <c r="A118" s="26"/>
      <c r="B118" s="27"/>
      <c r="C118" s="23" t="s">
        <v>24</v>
      </c>
      <c r="D118" s="26"/>
      <c r="E118" s="26"/>
      <c r="F118" s="21" t="str">
        <f>IF(E18="","",E18)</f>
        <v xml:space="preserve"> </v>
      </c>
      <c r="G118" s="26"/>
      <c r="H118" s="26"/>
      <c r="I118" s="23" t="s">
        <v>26</v>
      </c>
      <c r="J118" s="24" t="str">
        <f>E24</f>
        <v>Sweco Hydroprojekt, a.s.</v>
      </c>
      <c r="K118" s="36"/>
      <c r="R118" s="26"/>
      <c r="S118" s="26"/>
      <c r="T118" s="26"/>
      <c r="U118" s="26"/>
      <c r="V118" s="26"/>
      <c r="W118" s="26"/>
      <c r="X118" s="26"/>
      <c r="Y118" s="26"/>
      <c r="Z118" s="26"/>
      <c r="AA118" s="26"/>
      <c r="AB118" s="26"/>
      <c r="AC118" s="26"/>
      <c r="AD118" s="26"/>
    </row>
    <row r="119" spans="1:30" s="2" customFormat="1" ht="10.35" customHeight="1">
      <c r="A119" s="26"/>
      <c r="B119" s="27"/>
      <c r="C119" s="26"/>
      <c r="D119" s="26"/>
      <c r="E119" s="26"/>
      <c r="F119" s="26"/>
      <c r="G119" s="26"/>
      <c r="H119" s="26"/>
      <c r="I119" s="26"/>
      <c r="J119" s="26"/>
      <c r="K119" s="36"/>
      <c r="R119" s="26"/>
      <c r="S119" s="26"/>
      <c r="T119" s="26"/>
      <c r="U119" s="26"/>
      <c r="V119" s="26"/>
      <c r="W119" s="26"/>
      <c r="X119" s="26"/>
      <c r="Y119" s="26"/>
      <c r="Z119" s="26"/>
      <c r="AA119" s="26"/>
      <c r="AB119" s="26"/>
      <c r="AC119" s="26"/>
      <c r="AD119" s="26"/>
    </row>
    <row r="120" spans="1:30" s="11" customFormat="1" ht="29.25" customHeight="1">
      <c r="A120" s="114"/>
      <c r="B120" s="115"/>
      <c r="C120" s="116" t="s">
        <v>98</v>
      </c>
      <c r="D120" s="117" t="s">
        <v>54</v>
      </c>
      <c r="E120" s="117" t="s">
        <v>50</v>
      </c>
      <c r="F120" s="117" t="s">
        <v>51</v>
      </c>
      <c r="G120" s="117" t="s">
        <v>99</v>
      </c>
      <c r="H120" s="117" t="s">
        <v>100</v>
      </c>
      <c r="I120" s="117" t="s">
        <v>101</v>
      </c>
      <c r="J120" s="117" t="s">
        <v>91</v>
      </c>
      <c r="K120" s="118"/>
      <c r="L120" s="56" t="s">
        <v>1</v>
      </c>
      <c r="M120" s="57" t="s">
        <v>33</v>
      </c>
      <c r="N120" s="57" t="s">
        <v>102</v>
      </c>
      <c r="O120" s="57" t="s">
        <v>103</v>
      </c>
      <c r="P120" s="57" t="s">
        <v>104</v>
      </c>
      <c r="Q120" s="57" t="s">
        <v>105</v>
      </c>
      <c r="R120" s="57" t="s">
        <v>106</v>
      </c>
      <c r="S120" s="58" t="s">
        <v>107</v>
      </c>
      <c r="T120" s="114"/>
      <c r="U120" s="114"/>
      <c r="V120" s="114"/>
      <c r="W120" s="114"/>
      <c r="X120" s="114"/>
      <c r="Y120" s="114"/>
      <c r="Z120" s="114"/>
      <c r="AA120" s="114"/>
      <c r="AB120" s="114"/>
      <c r="AC120" s="114"/>
      <c r="AD120" s="114"/>
    </row>
    <row r="121" spans="1:62" s="2" customFormat="1" ht="22.8" customHeight="1">
      <c r="A121" s="26"/>
      <c r="B121" s="27"/>
      <c r="C121" s="63" t="s">
        <v>108</v>
      </c>
      <c r="D121" s="26"/>
      <c r="E121" s="26"/>
      <c r="F121" s="26"/>
      <c r="G121" s="26"/>
      <c r="H121" s="26"/>
      <c r="I121" s="26"/>
      <c r="J121" s="119">
        <f>BJ121</f>
        <v>0</v>
      </c>
      <c r="K121" s="27"/>
      <c r="L121" s="59"/>
      <c r="M121" s="50"/>
      <c r="N121" s="60"/>
      <c r="O121" s="120">
        <f>O122</f>
        <v>1304.250726</v>
      </c>
      <c r="P121" s="60"/>
      <c r="Q121" s="120">
        <f>Q122</f>
        <v>474.73965640000006</v>
      </c>
      <c r="R121" s="60"/>
      <c r="S121" s="121">
        <f>S122</f>
        <v>0</v>
      </c>
      <c r="T121" s="26"/>
      <c r="U121" s="26"/>
      <c r="V121" s="26"/>
      <c r="W121" s="26"/>
      <c r="X121" s="26"/>
      <c r="Y121" s="26"/>
      <c r="Z121" s="26"/>
      <c r="AA121" s="26"/>
      <c r="AB121" s="26"/>
      <c r="AC121" s="26"/>
      <c r="AD121" s="26"/>
      <c r="AS121" s="14" t="s">
        <v>68</v>
      </c>
      <c r="AT121" s="14" t="s">
        <v>93</v>
      </c>
      <c r="BJ121" s="122">
        <f>BJ122</f>
        <v>0</v>
      </c>
    </row>
    <row r="122" spans="2:62" s="12" customFormat="1" ht="25.95" customHeight="1">
      <c r="B122" s="123"/>
      <c r="D122" s="124" t="s">
        <v>68</v>
      </c>
      <c r="E122" s="125" t="s">
        <v>109</v>
      </c>
      <c r="F122" s="125" t="s">
        <v>110</v>
      </c>
      <c r="J122" s="126">
        <f>BJ122</f>
        <v>0</v>
      </c>
      <c r="K122" s="123"/>
      <c r="L122" s="127"/>
      <c r="M122" s="128"/>
      <c r="N122" s="128"/>
      <c r="O122" s="129">
        <f>O123+O178+O191+O210</f>
        <v>1304.250726</v>
      </c>
      <c r="P122" s="128"/>
      <c r="Q122" s="129">
        <f>Q123+Q178+Q191+Q210</f>
        <v>474.73965640000006</v>
      </c>
      <c r="R122" s="128"/>
      <c r="S122" s="130">
        <f>S123+S178+S191+S210</f>
        <v>0</v>
      </c>
      <c r="AQ122" s="124" t="s">
        <v>75</v>
      </c>
      <c r="AS122" s="131" t="s">
        <v>68</v>
      </c>
      <c r="AT122" s="131" t="s">
        <v>69</v>
      </c>
      <c r="AX122" s="124" t="s">
        <v>111</v>
      </c>
      <c r="BJ122" s="132">
        <f>BJ123+BJ178+BJ191+BJ210</f>
        <v>0</v>
      </c>
    </row>
    <row r="123" spans="2:62" s="12" customFormat="1" ht="22.8" customHeight="1">
      <c r="B123" s="123"/>
      <c r="D123" s="124" t="s">
        <v>68</v>
      </c>
      <c r="E123" s="133" t="s">
        <v>75</v>
      </c>
      <c r="F123" s="133" t="s">
        <v>112</v>
      </c>
      <c r="J123" s="134">
        <f>BJ123</f>
        <v>0</v>
      </c>
      <c r="K123" s="123"/>
      <c r="L123" s="127"/>
      <c r="M123" s="128"/>
      <c r="N123" s="128"/>
      <c r="O123" s="129">
        <f>SUM(O124:O177)</f>
        <v>815.7750780000001</v>
      </c>
      <c r="P123" s="128"/>
      <c r="Q123" s="129">
        <f>SUM(Q124:Q177)</f>
        <v>0.01706</v>
      </c>
      <c r="R123" s="128"/>
      <c r="S123" s="130">
        <f>SUM(S124:S177)</f>
        <v>0</v>
      </c>
      <c r="AQ123" s="124" t="s">
        <v>75</v>
      </c>
      <c r="AS123" s="131" t="s">
        <v>68</v>
      </c>
      <c r="AT123" s="131" t="s">
        <v>75</v>
      </c>
      <c r="AX123" s="124" t="s">
        <v>111</v>
      </c>
      <c r="BJ123" s="132">
        <f>SUM(BJ124:BJ177)</f>
        <v>0</v>
      </c>
    </row>
    <row r="124" spans="1:64" s="2" customFormat="1" ht="33" customHeight="1">
      <c r="A124" s="26"/>
      <c r="B124" s="135"/>
      <c r="C124" s="136" t="s">
        <v>75</v>
      </c>
      <c r="D124" s="136" t="s">
        <v>113</v>
      </c>
      <c r="E124" s="137" t="s">
        <v>114</v>
      </c>
      <c r="F124" s="138" t="s">
        <v>115</v>
      </c>
      <c r="G124" s="139" t="s">
        <v>116</v>
      </c>
      <c r="H124" s="140">
        <v>1105.16</v>
      </c>
      <c r="I124" s="141">
        <v>0</v>
      </c>
      <c r="J124" s="141">
        <f>ROUND(I124*H124,2)</f>
        <v>0</v>
      </c>
      <c r="K124" s="27"/>
      <c r="L124" s="142" t="s">
        <v>1</v>
      </c>
      <c r="M124" s="143" t="s">
        <v>34</v>
      </c>
      <c r="N124" s="144">
        <v>0.007</v>
      </c>
      <c r="O124" s="144">
        <f>N124*H124</f>
        <v>7.7361200000000006</v>
      </c>
      <c r="P124" s="144">
        <v>0</v>
      </c>
      <c r="Q124" s="144">
        <f>P124*H124</f>
        <v>0</v>
      </c>
      <c r="R124" s="144">
        <v>0</v>
      </c>
      <c r="S124" s="145">
        <f>R124*H124</f>
        <v>0</v>
      </c>
      <c r="T124" s="26"/>
      <c r="U124" s="26"/>
      <c r="V124" s="26"/>
      <c r="W124" s="26"/>
      <c r="X124" s="26"/>
      <c r="Y124" s="26"/>
      <c r="Z124" s="26"/>
      <c r="AA124" s="26"/>
      <c r="AB124" s="26"/>
      <c r="AC124" s="26"/>
      <c r="AD124" s="26"/>
      <c r="AQ124" s="146" t="s">
        <v>117</v>
      </c>
      <c r="AS124" s="146" t="s">
        <v>113</v>
      </c>
      <c r="AT124" s="146" t="s">
        <v>77</v>
      </c>
      <c r="AX124" s="14" t="s">
        <v>111</v>
      </c>
      <c r="BD124" s="147">
        <f>IF(M124="základní",J124,0)</f>
        <v>0</v>
      </c>
      <c r="BE124" s="147">
        <f>IF(M124="snížená",J124,0)</f>
        <v>0</v>
      </c>
      <c r="BF124" s="147">
        <f>IF(M124="zákl. přenesená",J124,0)</f>
        <v>0</v>
      </c>
      <c r="BG124" s="147">
        <f>IF(M124="sníž. přenesená",J124,0)</f>
        <v>0</v>
      </c>
      <c r="BH124" s="147">
        <f>IF(M124="nulová",J124,0)</f>
        <v>0</v>
      </c>
      <c r="BI124" s="14" t="s">
        <v>75</v>
      </c>
      <c r="BJ124" s="147">
        <f>ROUND(I124*H124,2)</f>
        <v>0</v>
      </c>
      <c r="BK124" s="14" t="s">
        <v>117</v>
      </c>
      <c r="BL124" s="146" t="s">
        <v>77</v>
      </c>
    </row>
    <row r="125" spans="1:46" s="2" customFormat="1" ht="19.2">
      <c r="A125" s="26"/>
      <c r="B125" s="27"/>
      <c r="C125" s="26"/>
      <c r="D125" s="148" t="s">
        <v>118</v>
      </c>
      <c r="E125" s="26"/>
      <c r="F125" s="149" t="s">
        <v>119</v>
      </c>
      <c r="G125" s="26"/>
      <c r="H125" s="26"/>
      <c r="I125" s="26"/>
      <c r="J125" s="26"/>
      <c r="K125" s="27"/>
      <c r="L125" s="150"/>
      <c r="M125" s="151"/>
      <c r="N125" s="52"/>
      <c r="O125" s="52"/>
      <c r="P125" s="52"/>
      <c r="Q125" s="52"/>
      <c r="R125" s="52"/>
      <c r="S125" s="53"/>
      <c r="T125" s="26"/>
      <c r="U125" s="26"/>
      <c r="V125" s="26"/>
      <c r="W125" s="26"/>
      <c r="X125" s="26"/>
      <c r="Y125" s="26"/>
      <c r="Z125" s="26"/>
      <c r="AA125" s="26"/>
      <c r="AB125" s="26"/>
      <c r="AC125" s="26"/>
      <c r="AD125" s="26"/>
      <c r="AS125" s="14" t="s">
        <v>118</v>
      </c>
      <c r="AT125" s="14" t="s">
        <v>77</v>
      </c>
    </row>
    <row r="126" spans="1:46" s="2" customFormat="1" ht="12">
      <c r="A126" s="26"/>
      <c r="B126" s="27"/>
      <c r="C126" s="26"/>
      <c r="D126" s="152" t="s">
        <v>120</v>
      </c>
      <c r="E126" s="26"/>
      <c r="F126" s="153" t="s">
        <v>121</v>
      </c>
      <c r="G126" s="26"/>
      <c r="H126" s="26"/>
      <c r="I126" s="26"/>
      <c r="J126" s="26"/>
      <c r="K126" s="27"/>
      <c r="L126" s="150"/>
      <c r="M126" s="151"/>
      <c r="N126" s="52"/>
      <c r="O126" s="52"/>
      <c r="P126" s="52"/>
      <c r="Q126" s="52"/>
      <c r="R126" s="52"/>
      <c r="S126" s="53"/>
      <c r="T126" s="26"/>
      <c r="U126" s="26"/>
      <c r="V126" s="26"/>
      <c r="W126" s="26"/>
      <c r="X126" s="26"/>
      <c r="Y126" s="26"/>
      <c r="Z126" s="26"/>
      <c r="AA126" s="26"/>
      <c r="AB126" s="26"/>
      <c r="AC126" s="26"/>
      <c r="AD126" s="26"/>
      <c r="AS126" s="14" t="s">
        <v>120</v>
      </c>
      <c r="AT126" s="14" t="s">
        <v>77</v>
      </c>
    </row>
    <row r="127" spans="1:46" s="2" customFormat="1" ht="172.8">
      <c r="A127" s="26"/>
      <c r="B127" s="27"/>
      <c r="C127" s="26"/>
      <c r="D127" s="148" t="s">
        <v>122</v>
      </c>
      <c r="E127" s="26"/>
      <c r="F127" s="154" t="s">
        <v>123</v>
      </c>
      <c r="G127" s="26"/>
      <c r="H127" s="26"/>
      <c r="I127" s="26"/>
      <c r="J127" s="26"/>
      <c r="K127" s="27"/>
      <c r="L127" s="150"/>
      <c r="M127" s="151"/>
      <c r="N127" s="52"/>
      <c r="O127" s="52"/>
      <c r="P127" s="52"/>
      <c r="Q127" s="52"/>
      <c r="R127" s="52"/>
      <c r="S127" s="53"/>
      <c r="T127" s="26"/>
      <c r="U127" s="26"/>
      <c r="V127" s="26"/>
      <c r="W127" s="26"/>
      <c r="X127" s="26"/>
      <c r="Y127" s="26"/>
      <c r="Z127" s="26"/>
      <c r="AA127" s="26"/>
      <c r="AB127" s="26"/>
      <c r="AC127" s="26"/>
      <c r="AD127" s="26"/>
      <c r="AS127" s="14" t="s">
        <v>122</v>
      </c>
      <c r="AT127" s="14" t="s">
        <v>77</v>
      </c>
    </row>
    <row r="128" spans="1:64" s="2" customFormat="1" ht="24.15" customHeight="1">
      <c r="A128" s="26"/>
      <c r="B128" s="135"/>
      <c r="C128" s="136" t="s">
        <v>77</v>
      </c>
      <c r="D128" s="136" t="s">
        <v>113</v>
      </c>
      <c r="E128" s="137" t="s">
        <v>149</v>
      </c>
      <c r="F128" s="138" t="s">
        <v>150</v>
      </c>
      <c r="G128" s="139" t="s">
        <v>116</v>
      </c>
      <c r="H128" s="140">
        <v>1005.16</v>
      </c>
      <c r="I128" s="141">
        <v>0</v>
      </c>
      <c r="J128" s="141">
        <f>ROUND(I128*H128,2)</f>
        <v>0</v>
      </c>
      <c r="K128" s="27"/>
      <c r="L128" s="142" t="s">
        <v>1</v>
      </c>
      <c r="M128" s="143" t="s">
        <v>34</v>
      </c>
      <c r="N128" s="144">
        <v>0.015</v>
      </c>
      <c r="O128" s="144">
        <f>N128*H128</f>
        <v>15.077399999999999</v>
      </c>
      <c r="P128" s="144">
        <v>0</v>
      </c>
      <c r="Q128" s="144">
        <f>P128*H128</f>
        <v>0</v>
      </c>
      <c r="R128" s="144">
        <v>0</v>
      </c>
      <c r="S128" s="145">
        <f>R128*H128</f>
        <v>0</v>
      </c>
      <c r="T128" s="26"/>
      <c r="U128" s="26"/>
      <c r="V128" s="26"/>
      <c r="W128" s="26"/>
      <c r="X128" s="26"/>
      <c r="Y128" s="26"/>
      <c r="Z128" s="26"/>
      <c r="AA128" s="26"/>
      <c r="AB128" s="26"/>
      <c r="AC128" s="26"/>
      <c r="AD128" s="26"/>
      <c r="AQ128" s="146" t="s">
        <v>117</v>
      </c>
      <c r="AS128" s="146" t="s">
        <v>113</v>
      </c>
      <c r="AT128" s="146" t="s">
        <v>77</v>
      </c>
      <c r="AX128" s="14" t="s">
        <v>111</v>
      </c>
      <c r="BD128" s="147">
        <f>IF(M128="základní",J128,0)</f>
        <v>0</v>
      </c>
      <c r="BE128" s="147">
        <f>IF(M128="snížená",J128,0)</f>
        <v>0</v>
      </c>
      <c r="BF128" s="147">
        <f>IF(M128="zákl. přenesená",J128,0)</f>
        <v>0</v>
      </c>
      <c r="BG128" s="147">
        <f>IF(M128="sníž. přenesená",J128,0)</f>
        <v>0</v>
      </c>
      <c r="BH128" s="147">
        <f>IF(M128="nulová",J128,0)</f>
        <v>0</v>
      </c>
      <c r="BI128" s="14" t="s">
        <v>75</v>
      </c>
      <c r="BJ128" s="147">
        <f>ROUND(I128*H128,2)</f>
        <v>0</v>
      </c>
      <c r="BK128" s="14" t="s">
        <v>117</v>
      </c>
      <c r="BL128" s="146" t="s">
        <v>117</v>
      </c>
    </row>
    <row r="129" spans="1:46" s="2" customFormat="1" ht="19.2">
      <c r="A129" s="26"/>
      <c r="B129" s="27"/>
      <c r="C129" s="26"/>
      <c r="D129" s="148" t="s">
        <v>118</v>
      </c>
      <c r="E129" s="26"/>
      <c r="F129" s="149" t="s">
        <v>152</v>
      </c>
      <c r="G129" s="26"/>
      <c r="H129" s="26"/>
      <c r="I129" s="26"/>
      <c r="J129" s="26"/>
      <c r="K129" s="27"/>
      <c r="L129" s="150"/>
      <c r="M129" s="151"/>
      <c r="N129" s="52"/>
      <c r="O129" s="52"/>
      <c r="P129" s="52"/>
      <c r="Q129" s="52"/>
      <c r="R129" s="52"/>
      <c r="S129" s="53"/>
      <c r="T129" s="26"/>
      <c r="U129" s="26"/>
      <c r="V129" s="26"/>
      <c r="W129" s="26"/>
      <c r="X129" s="26"/>
      <c r="Y129" s="26"/>
      <c r="Z129" s="26"/>
      <c r="AA129" s="26"/>
      <c r="AB129" s="26"/>
      <c r="AC129" s="26"/>
      <c r="AD129" s="26"/>
      <c r="AS129" s="14" t="s">
        <v>118</v>
      </c>
      <c r="AT129" s="14" t="s">
        <v>77</v>
      </c>
    </row>
    <row r="130" spans="1:46" s="2" customFormat="1" ht="12">
      <c r="A130" s="26"/>
      <c r="B130" s="27"/>
      <c r="C130" s="26"/>
      <c r="D130" s="152" t="s">
        <v>120</v>
      </c>
      <c r="E130" s="26"/>
      <c r="F130" s="153" t="s">
        <v>153</v>
      </c>
      <c r="G130" s="26"/>
      <c r="H130" s="26"/>
      <c r="I130" s="26"/>
      <c r="J130" s="26"/>
      <c r="K130" s="27"/>
      <c r="L130" s="150"/>
      <c r="M130" s="151"/>
      <c r="N130" s="52"/>
      <c r="O130" s="52"/>
      <c r="P130" s="52"/>
      <c r="Q130" s="52"/>
      <c r="R130" s="52"/>
      <c r="S130" s="53"/>
      <c r="T130" s="26"/>
      <c r="U130" s="26"/>
      <c r="V130" s="26"/>
      <c r="W130" s="26"/>
      <c r="X130" s="26"/>
      <c r="Y130" s="26"/>
      <c r="Z130" s="26"/>
      <c r="AA130" s="26"/>
      <c r="AB130" s="26"/>
      <c r="AC130" s="26"/>
      <c r="AD130" s="26"/>
      <c r="AS130" s="14" t="s">
        <v>120</v>
      </c>
      <c r="AT130" s="14" t="s">
        <v>77</v>
      </c>
    </row>
    <row r="131" spans="1:46" s="2" customFormat="1" ht="105.6">
      <c r="A131" s="26"/>
      <c r="B131" s="27"/>
      <c r="C131" s="26"/>
      <c r="D131" s="148" t="s">
        <v>122</v>
      </c>
      <c r="E131" s="26"/>
      <c r="F131" s="154" t="s">
        <v>154</v>
      </c>
      <c r="G131" s="26"/>
      <c r="H131" s="26"/>
      <c r="I131" s="26"/>
      <c r="J131" s="26"/>
      <c r="K131" s="27"/>
      <c r="L131" s="150"/>
      <c r="M131" s="151"/>
      <c r="N131" s="52"/>
      <c r="O131" s="52"/>
      <c r="P131" s="52"/>
      <c r="Q131" s="52"/>
      <c r="R131" s="52"/>
      <c r="S131" s="53"/>
      <c r="T131" s="26"/>
      <c r="U131" s="26"/>
      <c r="V131" s="26"/>
      <c r="W131" s="26"/>
      <c r="X131" s="26"/>
      <c r="Y131" s="26"/>
      <c r="Z131" s="26"/>
      <c r="AA131" s="26"/>
      <c r="AB131" s="26"/>
      <c r="AC131" s="26"/>
      <c r="AD131" s="26"/>
      <c r="AS131" s="14" t="s">
        <v>122</v>
      </c>
      <c r="AT131" s="14" t="s">
        <v>77</v>
      </c>
    </row>
    <row r="132" spans="1:64" s="2" customFormat="1" ht="33" customHeight="1">
      <c r="A132" s="26"/>
      <c r="B132" s="135"/>
      <c r="C132" s="136" t="s">
        <v>128</v>
      </c>
      <c r="D132" s="136" t="s">
        <v>113</v>
      </c>
      <c r="E132" s="137" t="s">
        <v>156</v>
      </c>
      <c r="F132" s="138" t="s">
        <v>157</v>
      </c>
      <c r="G132" s="139" t="s">
        <v>158</v>
      </c>
      <c r="H132" s="140">
        <v>1124.97</v>
      </c>
      <c r="I132" s="141">
        <v>0</v>
      </c>
      <c r="J132" s="141">
        <f>ROUND(I132*H132,2)</f>
        <v>0</v>
      </c>
      <c r="K132" s="27"/>
      <c r="L132" s="142" t="s">
        <v>1</v>
      </c>
      <c r="M132" s="143" t="s">
        <v>34</v>
      </c>
      <c r="N132" s="144">
        <v>0.086</v>
      </c>
      <c r="O132" s="144">
        <f>N132*H132</f>
        <v>96.74741999999999</v>
      </c>
      <c r="P132" s="144">
        <v>0</v>
      </c>
      <c r="Q132" s="144">
        <f>P132*H132</f>
        <v>0</v>
      </c>
      <c r="R132" s="144">
        <v>0</v>
      </c>
      <c r="S132" s="145">
        <f>R132*H132</f>
        <v>0</v>
      </c>
      <c r="T132" s="26"/>
      <c r="U132" s="26"/>
      <c r="V132" s="26"/>
      <c r="W132" s="26"/>
      <c r="X132" s="26"/>
      <c r="Y132" s="26"/>
      <c r="Z132" s="26"/>
      <c r="AA132" s="26"/>
      <c r="AB132" s="26"/>
      <c r="AC132" s="26"/>
      <c r="AD132" s="26"/>
      <c r="AQ132" s="146" t="s">
        <v>117</v>
      </c>
      <c r="AS132" s="146" t="s">
        <v>113</v>
      </c>
      <c r="AT132" s="146" t="s">
        <v>77</v>
      </c>
      <c r="AX132" s="14" t="s">
        <v>111</v>
      </c>
      <c r="BD132" s="147">
        <f>IF(M132="základní",J132,0)</f>
        <v>0</v>
      </c>
      <c r="BE132" s="147">
        <f>IF(M132="snížená",J132,0)</f>
        <v>0</v>
      </c>
      <c r="BF132" s="147">
        <f>IF(M132="zákl. přenesená",J132,0)</f>
        <v>0</v>
      </c>
      <c r="BG132" s="147">
        <f>IF(M132="sníž. přenesená",J132,0)</f>
        <v>0</v>
      </c>
      <c r="BH132" s="147">
        <f>IF(M132="nulová",J132,0)</f>
        <v>0</v>
      </c>
      <c r="BI132" s="14" t="s">
        <v>75</v>
      </c>
      <c r="BJ132" s="147">
        <f>ROUND(I132*H132,2)</f>
        <v>0</v>
      </c>
      <c r="BK132" s="14" t="s">
        <v>117</v>
      </c>
      <c r="BL132" s="146" t="s">
        <v>131</v>
      </c>
    </row>
    <row r="133" spans="1:46" s="2" customFormat="1" ht="19.2">
      <c r="A133" s="26"/>
      <c r="B133" s="27"/>
      <c r="C133" s="26"/>
      <c r="D133" s="148" t="s">
        <v>118</v>
      </c>
      <c r="E133" s="26"/>
      <c r="F133" s="149" t="s">
        <v>160</v>
      </c>
      <c r="G133" s="26"/>
      <c r="H133" s="26"/>
      <c r="I133" s="26"/>
      <c r="J133" s="26"/>
      <c r="K133" s="27"/>
      <c r="L133" s="150"/>
      <c r="M133" s="151"/>
      <c r="N133" s="52"/>
      <c r="O133" s="52"/>
      <c r="P133" s="52"/>
      <c r="Q133" s="52"/>
      <c r="R133" s="52"/>
      <c r="S133" s="53"/>
      <c r="T133" s="26"/>
      <c r="U133" s="26"/>
      <c r="V133" s="26"/>
      <c r="W133" s="26"/>
      <c r="X133" s="26"/>
      <c r="Y133" s="26"/>
      <c r="Z133" s="26"/>
      <c r="AA133" s="26"/>
      <c r="AB133" s="26"/>
      <c r="AC133" s="26"/>
      <c r="AD133" s="26"/>
      <c r="AS133" s="14" t="s">
        <v>118</v>
      </c>
      <c r="AT133" s="14" t="s">
        <v>77</v>
      </c>
    </row>
    <row r="134" spans="1:46" s="2" customFormat="1" ht="12">
      <c r="A134" s="26"/>
      <c r="B134" s="27"/>
      <c r="C134" s="26"/>
      <c r="D134" s="152" t="s">
        <v>120</v>
      </c>
      <c r="E134" s="26"/>
      <c r="F134" s="153" t="s">
        <v>161</v>
      </c>
      <c r="G134" s="26"/>
      <c r="H134" s="26"/>
      <c r="I134" s="26"/>
      <c r="J134" s="26"/>
      <c r="K134" s="27"/>
      <c r="L134" s="150"/>
      <c r="M134" s="151"/>
      <c r="N134" s="52"/>
      <c r="O134" s="52"/>
      <c r="P134" s="52"/>
      <c r="Q134" s="52"/>
      <c r="R134" s="52"/>
      <c r="S134" s="53"/>
      <c r="T134" s="26"/>
      <c r="U134" s="26"/>
      <c r="V134" s="26"/>
      <c r="W134" s="26"/>
      <c r="X134" s="26"/>
      <c r="Y134" s="26"/>
      <c r="Z134" s="26"/>
      <c r="AA134" s="26"/>
      <c r="AB134" s="26"/>
      <c r="AC134" s="26"/>
      <c r="AD134" s="26"/>
      <c r="AS134" s="14" t="s">
        <v>120</v>
      </c>
      <c r="AT134" s="14" t="s">
        <v>77</v>
      </c>
    </row>
    <row r="135" spans="1:46" s="2" customFormat="1" ht="57.6">
      <c r="A135" s="26"/>
      <c r="B135" s="27"/>
      <c r="C135" s="26"/>
      <c r="D135" s="148" t="s">
        <v>122</v>
      </c>
      <c r="E135" s="26"/>
      <c r="F135" s="154" t="s">
        <v>162</v>
      </c>
      <c r="G135" s="26"/>
      <c r="H135" s="26"/>
      <c r="I135" s="26"/>
      <c r="J135" s="26"/>
      <c r="K135" s="27"/>
      <c r="L135" s="150"/>
      <c r="M135" s="151"/>
      <c r="N135" s="52"/>
      <c r="O135" s="52"/>
      <c r="P135" s="52"/>
      <c r="Q135" s="52"/>
      <c r="R135" s="52"/>
      <c r="S135" s="53"/>
      <c r="T135" s="26"/>
      <c r="U135" s="26"/>
      <c r="V135" s="26"/>
      <c r="W135" s="26"/>
      <c r="X135" s="26"/>
      <c r="Y135" s="26"/>
      <c r="Z135" s="26"/>
      <c r="AA135" s="26"/>
      <c r="AB135" s="26"/>
      <c r="AC135" s="26"/>
      <c r="AD135" s="26"/>
      <c r="AS135" s="14" t="s">
        <v>122</v>
      </c>
      <c r="AT135" s="14" t="s">
        <v>77</v>
      </c>
    </row>
    <row r="136" spans="1:64" s="2" customFormat="1" ht="33" customHeight="1">
      <c r="A136" s="26"/>
      <c r="B136" s="135"/>
      <c r="C136" s="136" t="s">
        <v>117</v>
      </c>
      <c r="D136" s="136" t="s">
        <v>113</v>
      </c>
      <c r="E136" s="137" t="s">
        <v>246</v>
      </c>
      <c r="F136" s="138" t="s">
        <v>247</v>
      </c>
      <c r="G136" s="139" t="s">
        <v>158</v>
      </c>
      <c r="H136" s="140">
        <v>1584.09</v>
      </c>
      <c r="I136" s="141">
        <v>0</v>
      </c>
      <c r="J136" s="141">
        <f>ROUND(I136*H136,2)</f>
        <v>0</v>
      </c>
      <c r="K136" s="27"/>
      <c r="L136" s="142" t="s">
        <v>1</v>
      </c>
      <c r="M136" s="143" t="s">
        <v>34</v>
      </c>
      <c r="N136" s="144">
        <v>0.064</v>
      </c>
      <c r="O136" s="144">
        <f>N136*H136</f>
        <v>101.38176</v>
      </c>
      <c r="P136" s="144">
        <v>0</v>
      </c>
      <c r="Q136" s="144">
        <f>P136*H136</f>
        <v>0</v>
      </c>
      <c r="R136" s="144">
        <v>0</v>
      </c>
      <c r="S136" s="145">
        <f>R136*H136</f>
        <v>0</v>
      </c>
      <c r="T136" s="26"/>
      <c r="U136" s="26"/>
      <c r="V136" s="26"/>
      <c r="W136" s="26"/>
      <c r="X136" s="26"/>
      <c r="Y136" s="26"/>
      <c r="Z136" s="26"/>
      <c r="AA136" s="26"/>
      <c r="AB136" s="26"/>
      <c r="AC136" s="26"/>
      <c r="AD136" s="26"/>
      <c r="AQ136" s="146" t="s">
        <v>117</v>
      </c>
      <c r="AS136" s="146" t="s">
        <v>113</v>
      </c>
      <c r="AT136" s="146" t="s">
        <v>77</v>
      </c>
      <c r="AX136" s="14" t="s">
        <v>111</v>
      </c>
      <c r="BD136" s="147">
        <f>IF(M136="základní",J136,0)</f>
        <v>0</v>
      </c>
      <c r="BE136" s="147">
        <f>IF(M136="snížená",J136,0)</f>
        <v>0</v>
      </c>
      <c r="BF136" s="147">
        <f>IF(M136="zákl. přenesená",J136,0)</f>
        <v>0</v>
      </c>
      <c r="BG136" s="147">
        <f>IF(M136="sníž. přenesená",J136,0)</f>
        <v>0</v>
      </c>
      <c r="BH136" s="147">
        <f>IF(M136="nulová",J136,0)</f>
        <v>0</v>
      </c>
      <c r="BI136" s="14" t="s">
        <v>75</v>
      </c>
      <c r="BJ136" s="147">
        <f>ROUND(I136*H136,2)</f>
        <v>0</v>
      </c>
      <c r="BK136" s="14" t="s">
        <v>117</v>
      </c>
      <c r="BL136" s="146" t="s">
        <v>138</v>
      </c>
    </row>
    <row r="137" spans="1:46" s="2" customFormat="1" ht="28.8">
      <c r="A137" s="26"/>
      <c r="B137" s="27"/>
      <c r="C137" s="26"/>
      <c r="D137" s="148" t="s">
        <v>118</v>
      </c>
      <c r="E137" s="26"/>
      <c r="F137" s="149" t="s">
        <v>248</v>
      </c>
      <c r="G137" s="26"/>
      <c r="H137" s="26"/>
      <c r="I137" s="26"/>
      <c r="J137" s="26"/>
      <c r="K137" s="27"/>
      <c r="L137" s="150"/>
      <c r="M137" s="151"/>
      <c r="N137" s="52"/>
      <c r="O137" s="52"/>
      <c r="P137" s="52"/>
      <c r="Q137" s="52"/>
      <c r="R137" s="52"/>
      <c r="S137" s="53"/>
      <c r="T137" s="26"/>
      <c r="U137" s="26"/>
      <c r="V137" s="26"/>
      <c r="W137" s="26"/>
      <c r="X137" s="26"/>
      <c r="Y137" s="26"/>
      <c r="Z137" s="26"/>
      <c r="AA137" s="26"/>
      <c r="AB137" s="26"/>
      <c r="AC137" s="26"/>
      <c r="AD137" s="26"/>
      <c r="AS137" s="14" t="s">
        <v>118</v>
      </c>
      <c r="AT137" s="14" t="s">
        <v>77</v>
      </c>
    </row>
    <row r="138" spans="1:46" s="2" customFormat="1" ht="12">
      <c r="A138" s="26"/>
      <c r="B138" s="27"/>
      <c r="C138" s="26"/>
      <c r="D138" s="152" t="s">
        <v>120</v>
      </c>
      <c r="E138" s="26"/>
      <c r="F138" s="153" t="s">
        <v>249</v>
      </c>
      <c r="G138" s="26"/>
      <c r="H138" s="26"/>
      <c r="I138" s="26"/>
      <c r="J138" s="26"/>
      <c r="K138" s="27"/>
      <c r="L138" s="150"/>
      <c r="M138" s="151"/>
      <c r="N138" s="52"/>
      <c r="O138" s="52"/>
      <c r="P138" s="52"/>
      <c r="Q138" s="52"/>
      <c r="R138" s="52"/>
      <c r="S138" s="53"/>
      <c r="T138" s="26"/>
      <c r="U138" s="26"/>
      <c r="V138" s="26"/>
      <c r="W138" s="26"/>
      <c r="X138" s="26"/>
      <c r="Y138" s="26"/>
      <c r="Z138" s="26"/>
      <c r="AA138" s="26"/>
      <c r="AB138" s="26"/>
      <c r="AC138" s="26"/>
      <c r="AD138" s="26"/>
      <c r="AS138" s="14" t="s">
        <v>120</v>
      </c>
      <c r="AT138" s="14" t="s">
        <v>77</v>
      </c>
    </row>
    <row r="139" spans="1:46" s="2" customFormat="1" ht="48">
      <c r="A139" s="26"/>
      <c r="B139" s="27"/>
      <c r="C139" s="26"/>
      <c r="D139" s="148" t="s">
        <v>122</v>
      </c>
      <c r="E139" s="26"/>
      <c r="F139" s="154" t="s">
        <v>250</v>
      </c>
      <c r="G139" s="26"/>
      <c r="H139" s="26"/>
      <c r="I139" s="26"/>
      <c r="J139" s="26"/>
      <c r="K139" s="27"/>
      <c r="L139" s="150"/>
      <c r="M139" s="151"/>
      <c r="N139" s="52"/>
      <c r="O139" s="52"/>
      <c r="P139" s="52"/>
      <c r="Q139" s="52"/>
      <c r="R139" s="52"/>
      <c r="S139" s="53"/>
      <c r="T139" s="26"/>
      <c r="U139" s="26"/>
      <c r="V139" s="26"/>
      <c r="W139" s="26"/>
      <c r="X139" s="26"/>
      <c r="Y139" s="26"/>
      <c r="Z139" s="26"/>
      <c r="AA139" s="26"/>
      <c r="AB139" s="26"/>
      <c r="AC139" s="26"/>
      <c r="AD139" s="26"/>
      <c r="AS139" s="14" t="s">
        <v>122</v>
      </c>
      <c r="AT139" s="14" t="s">
        <v>77</v>
      </c>
    </row>
    <row r="140" spans="1:64" s="2" customFormat="1" ht="37.8" customHeight="1">
      <c r="A140" s="26"/>
      <c r="B140" s="135"/>
      <c r="C140" s="136" t="s">
        <v>142</v>
      </c>
      <c r="D140" s="136" t="s">
        <v>113</v>
      </c>
      <c r="E140" s="137" t="s">
        <v>186</v>
      </c>
      <c r="F140" s="138" t="s">
        <v>187</v>
      </c>
      <c r="G140" s="139" t="s">
        <v>158</v>
      </c>
      <c r="H140" s="140">
        <v>201.032</v>
      </c>
      <c r="I140" s="141">
        <v>0</v>
      </c>
      <c r="J140" s="141">
        <f>ROUND(I140*H140,2)</f>
        <v>0</v>
      </c>
      <c r="K140" s="27"/>
      <c r="L140" s="142" t="s">
        <v>1</v>
      </c>
      <c r="M140" s="143" t="s">
        <v>34</v>
      </c>
      <c r="N140" s="144">
        <v>0.044</v>
      </c>
      <c r="O140" s="144">
        <f>N140*H140</f>
        <v>8.845408</v>
      </c>
      <c r="P140" s="144">
        <v>0</v>
      </c>
      <c r="Q140" s="144">
        <f>P140*H140</f>
        <v>0</v>
      </c>
      <c r="R140" s="144">
        <v>0</v>
      </c>
      <c r="S140" s="145">
        <f>R140*H140</f>
        <v>0</v>
      </c>
      <c r="T140" s="26"/>
      <c r="U140" s="26"/>
      <c r="V140" s="26"/>
      <c r="W140" s="26"/>
      <c r="X140" s="26"/>
      <c r="Y140" s="26"/>
      <c r="Z140" s="26"/>
      <c r="AA140" s="26"/>
      <c r="AB140" s="26"/>
      <c r="AC140" s="26"/>
      <c r="AD140" s="26"/>
      <c r="AQ140" s="146" t="s">
        <v>117</v>
      </c>
      <c r="AS140" s="146" t="s">
        <v>113</v>
      </c>
      <c r="AT140" s="146" t="s">
        <v>77</v>
      </c>
      <c r="AX140" s="14" t="s">
        <v>111</v>
      </c>
      <c r="BD140" s="147">
        <f>IF(M140="základní",J140,0)</f>
        <v>0</v>
      </c>
      <c r="BE140" s="147">
        <f>IF(M140="snížená",J140,0)</f>
        <v>0</v>
      </c>
      <c r="BF140" s="147">
        <f>IF(M140="zákl. přenesená",J140,0)</f>
        <v>0</v>
      </c>
      <c r="BG140" s="147">
        <f>IF(M140="sníž. přenesená",J140,0)</f>
        <v>0</v>
      </c>
      <c r="BH140" s="147">
        <f>IF(M140="nulová",J140,0)</f>
        <v>0</v>
      </c>
      <c r="BI140" s="14" t="s">
        <v>75</v>
      </c>
      <c r="BJ140" s="147">
        <f>ROUND(I140*H140,2)</f>
        <v>0</v>
      </c>
      <c r="BK140" s="14" t="s">
        <v>117</v>
      </c>
      <c r="BL140" s="146" t="s">
        <v>145</v>
      </c>
    </row>
    <row r="141" spans="1:46" s="2" customFormat="1" ht="38.4">
      <c r="A141" s="26"/>
      <c r="B141" s="27"/>
      <c r="C141" s="26"/>
      <c r="D141" s="148" t="s">
        <v>118</v>
      </c>
      <c r="E141" s="26"/>
      <c r="F141" s="149" t="s">
        <v>189</v>
      </c>
      <c r="G141" s="26"/>
      <c r="H141" s="26"/>
      <c r="I141" s="26"/>
      <c r="J141" s="26"/>
      <c r="K141" s="27"/>
      <c r="L141" s="150"/>
      <c r="M141" s="151"/>
      <c r="N141" s="52"/>
      <c r="O141" s="52"/>
      <c r="P141" s="52"/>
      <c r="Q141" s="52"/>
      <c r="R141" s="52"/>
      <c r="S141" s="53"/>
      <c r="T141" s="26"/>
      <c r="U141" s="26"/>
      <c r="V141" s="26"/>
      <c r="W141" s="26"/>
      <c r="X141" s="26"/>
      <c r="Y141" s="26"/>
      <c r="Z141" s="26"/>
      <c r="AA141" s="26"/>
      <c r="AB141" s="26"/>
      <c r="AC141" s="26"/>
      <c r="AD141" s="26"/>
      <c r="AS141" s="14" t="s">
        <v>118</v>
      </c>
      <c r="AT141" s="14" t="s">
        <v>77</v>
      </c>
    </row>
    <row r="142" spans="1:46" s="2" customFormat="1" ht="12">
      <c r="A142" s="26"/>
      <c r="B142" s="27"/>
      <c r="C142" s="26"/>
      <c r="D142" s="152" t="s">
        <v>120</v>
      </c>
      <c r="E142" s="26"/>
      <c r="F142" s="153" t="s">
        <v>190</v>
      </c>
      <c r="G142" s="26"/>
      <c r="H142" s="26"/>
      <c r="I142" s="26"/>
      <c r="J142" s="26"/>
      <c r="K142" s="27"/>
      <c r="L142" s="150"/>
      <c r="M142" s="151"/>
      <c r="N142" s="52"/>
      <c r="O142" s="52"/>
      <c r="P142" s="52"/>
      <c r="Q142" s="52"/>
      <c r="R142" s="52"/>
      <c r="S142" s="53"/>
      <c r="T142" s="26"/>
      <c r="U142" s="26"/>
      <c r="V142" s="26"/>
      <c r="W142" s="26"/>
      <c r="X142" s="26"/>
      <c r="Y142" s="26"/>
      <c r="Z142" s="26"/>
      <c r="AA142" s="26"/>
      <c r="AB142" s="26"/>
      <c r="AC142" s="26"/>
      <c r="AD142" s="26"/>
      <c r="AS142" s="14" t="s">
        <v>120</v>
      </c>
      <c r="AT142" s="14" t="s">
        <v>77</v>
      </c>
    </row>
    <row r="143" spans="1:46" s="2" customFormat="1" ht="96">
      <c r="A143" s="26"/>
      <c r="B143" s="27"/>
      <c r="C143" s="26"/>
      <c r="D143" s="148" t="s">
        <v>122</v>
      </c>
      <c r="E143" s="26"/>
      <c r="F143" s="154" t="s">
        <v>191</v>
      </c>
      <c r="G143" s="26"/>
      <c r="H143" s="26"/>
      <c r="I143" s="26"/>
      <c r="J143" s="26"/>
      <c r="K143" s="27"/>
      <c r="L143" s="150"/>
      <c r="M143" s="151"/>
      <c r="N143" s="52"/>
      <c r="O143" s="52"/>
      <c r="P143" s="52"/>
      <c r="Q143" s="52"/>
      <c r="R143" s="52"/>
      <c r="S143" s="53"/>
      <c r="T143" s="26"/>
      <c r="U143" s="26"/>
      <c r="V143" s="26"/>
      <c r="W143" s="26"/>
      <c r="X143" s="26"/>
      <c r="Y143" s="26"/>
      <c r="Z143" s="26"/>
      <c r="AA143" s="26"/>
      <c r="AB143" s="26"/>
      <c r="AC143" s="26"/>
      <c r="AD143" s="26"/>
      <c r="AS143" s="14" t="s">
        <v>122</v>
      </c>
      <c r="AT143" s="14" t="s">
        <v>77</v>
      </c>
    </row>
    <row r="144" spans="1:64" s="2" customFormat="1" ht="37.8" customHeight="1">
      <c r="A144" s="26"/>
      <c r="B144" s="135"/>
      <c r="C144" s="136" t="s">
        <v>131</v>
      </c>
      <c r="D144" s="136" t="s">
        <v>113</v>
      </c>
      <c r="E144" s="137" t="s">
        <v>193</v>
      </c>
      <c r="F144" s="138" t="s">
        <v>194</v>
      </c>
      <c r="G144" s="139" t="s">
        <v>158</v>
      </c>
      <c r="H144" s="140">
        <v>2764.86</v>
      </c>
      <c r="I144" s="141">
        <v>0</v>
      </c>
      <c r="J144" s="141">
        <f>ROUND(I144*H144,2)</f>
        <v>0</v>
      </c>
      <c r="K144" s="27"/>
      <c r="L144" s="142" t="s">
        <v>1</v>
      </c>
      <c r="M144" s="143" t="s">
        <v>34</v>
      </c>
      <c r="N144" s="144">
        <v>0.063</v>
      </c>
      <c r="O144" s="144">
        <f>N144*H144</f>
        <v>174.18618</v>
      </c>
      <c r="P144" s="144">
        <v>0</v>
      </c>
      <c r="Q144" s="144">
        <f>P144*H144</f>
        <v>0</v>
      </c>
      <c r="R144" s="144">
        <v>0</v>
      </c>
      <c r="S144" s="145">
        <f>R144*H144</f>
        <v>0</v>
      </c>
      <c r="T144" s="26"/>
      <c r="U144" s="26"/>
      <c r="V144" s="26"/>
      <c r="W144" s="26"/>
      <c r="X144" s="26"/>
      <c r="Y144" s="26"/>
      <c r="Z144" s="26"/>
      <c r="AA144" s="26"/>
      <c r="AB144" s="26"/>
      <c r="AC144" s="26"/>
      <c r="AD144" s="26"/>
      <c r="AQ144" s="146" t="s">
        <v>117</v>
      </c>
      <c r="AS144" s="146" t="s">
        <v>113</v>
      </c>
      <c r="AT144" s="146" t="s">
        <v>77</v>
      </c>
      <c r="AX144" s="14" t="s">
        <v>111</v>
      </c>
      <c r="BD144" s="147">
        <f>IF(M144="základní",J144,0)</f>
        <v>0</v>
      </c>
      <c r="BE144" s="147">
        <f>IF(M144="snížená",J144,0)</f>
        <v>0</v>
      </c>
      <c r="BF144" s="147">
        <f>IF(M144="zákl. přenesená",J144,0)</f>
        <v>0</v>
      </c>
      <c r="BG144" s="147">
        <f>IF(M144="sníž. přenesená",J144,0)</f>
        <v>0</v>
      </c>
      <c r="BH144" s="147">
        <f>IF(M144="nulová",J144,0)</f>
        <v>0</v>
      </c>
      <c r="BI144" s="14" t="s">
        <v>75</v>
      </c>
      <c r="BJ144" s="147">
        <f>ROUND(I144*H144,2)</f>
        <v>0</v>
      </c>
      <c r="BK144" s="14" t="s">
        <v>117</v>
      </c>
      <c r="BL144" s="146" t="s">
        <v>151</v>
      </c>
    </row>
    <row r="145" spans="1:46" s="2" customFormat="1" ht="38.4">
      <c r="A145" s="26"/>
      <c r="B145" s="27"/>
      <c r="C145" s="26"/>
      <c r="D145" s="148" t="s">
        <v>118</v>
      </c>
      <c r="E145" s="26"/>
      <c r="F145" s="149" t="s">
        <v>196</v>
      </c>
      <c r="G145" s="26"/>
      <c r="H145" s="26"/>
      <c r="I145" s="26"/>
      <c r="J145" s="26"/>
      <c r="K145" s="27"/>
      <c r="L145" s="150"/>
      <c r="M145" s="151"/>
      <c r="N145" s="52"/>
      <c r="O145" s="52"/>
      <c r="P145" s="52"/>
      <c r="Q145" s="52"/>
      <c r="R145" s="52"/>
      <c r="S145" s="53"/>
      <c r="T145" s="26"/>
      <c r="U145" s="26"/>
      <c r="V145" s="26"/>
      <c r="W145" s="26"/>
      <c r="X145" s="26"/>
      <c r="Y145" s="26"/>
      <c r="Z145" s="26"/>
      <c r="AA145" s="26"/>
      <c r="AB145" s="26"/>
      <c r="AC145" s="26"/>
      <c r="AD145" s="26"/>
      <c r="AS145" s="14" t="s">
        <v>118</v>
      </c>
      <c r="AT145" s="14" t="s">
        <v>77</v>
      </c>
    </row>
    <row r="146" spans="1:46" s="2" customFormat="1" ht="12">
      <c r="A146" s="26"/>
      <c r="B146" s="27"/>
      <c r="C146" s="26"/>
      <c r="D146" s="152" t="s">
        <v>120</v>
      </c>
      <c r="E146" s="26"/>
      <c r="F146" s="153" t="s">
        <v>197</v>
      </c>
      <c r="G146" s="26"/>
      <c r="H146" s="26"/>
      <c r="I146" s="26"/>
      <c r="J146" s="26"/>
      <c r="K146" s="27"/>
      <c r="L146" s="150"/>
      <c r="M146" s="151"/>
      <c r="N146" s="52"/>
      <c r="O146" s="52"/>
      <c r="P146" s="52"/>
      <c r="Q146" s="52"/>
      <c r="R146" s="52"/>
      <c r="S146" s="53"/>
      <c r="T146" s="26"/>
      <c r="U146" s="26"/>
      <c r="V146" s="26"/>
      <c r="W146" s="26"/>
      <c r="X146" s="26"/>
      <c r="Y146" s="26"/>
      <c r="Z146" s="26"/>
      <c r="AA146" s="26"/>
      <c r="AB146" s="26"/>
      <c r="AC146" s="26"/>
      <c r="AD146" s="26"/>
      <c r="AS146" s="14" t="s">
        <v>120</v>
      </c>
      <c r="AT146" s="14" t="s">
        <v>77</v>
      </c>
    </row>
    <row r="147" spans="1:46" s="2" customFormat="1" ht="86.4">
      <c r="A147" s="26"/>
      <c r="B147" s="27"/>
      <c r="C147" s="26"/>
      <c r="D147" s="148" t="s">
        <v>122</v>
      </c>
      <c r="E147" s="26"/>
      <c r="F147" s="154" t="s">
        <v>251</v>
      </c>
      <c r="G147" s="26"/>
      <c r="H147" s="26"/>
      <c r="I147" s="26"/>
      <c r="J147" s="26"/>
      <c r="K147" s="27"/>
      <c r="L147" s="150"/>
      <c r="M147" s="151"/>
      <c r="N147" s="52"/>
      <c r="O147" s="52"/>
      <c r="P147" s="52"/>
      <c r="Q147" s="52"/>
      <c r="R147" s="52"/>
      <c r="S147" s="53"/>
      <c r="T147" s="26"/>
      <c r="U147" s="26"/>
      <c r="V147" s="26"/>
      <c r="W147" s="26"/>
      <c r="X147" s="26"/>
      <c r="Y147" s="26"/>
      <c r="Z147" s="26"/>
      <c r="AA147" s="26"/>
      <c r="AB147" s="26"/>
      <c r="AC147" s="26"/>
      <c r="AD147" s="26"/>
      <c r="AS147" s="14" t="s">
        <v>122</v>
      </c>
      <c r="AT147" s="14" t="s">
        <v>77</v>
      </c>
    </row>
    <row r="148" spans="1:64" s="2" customFormat="1" ht="37.8" customHeight="1">
      <c r="A148" s="26"/>
      <c r="B148" s="135"/>
      <c r="C148" s="136" t="s">
        <v>155</v>
      </c>
      <c r="D148" s="136" t="s">
        <v>113</v>
      </c>
      <c r="E148" s="137" t="s">
        <v>252</v>
      </c>
      <c r="F148" s="138" t="s">
        <v>253</v>
      </c>
      <c r="G148" s="139" t="s">
        <v>158</v>
      </c>
      <c r="H148" s="140">
        <v>1615.59</v>
      </c>
      <c r="I148" s="141">
        <v>0</v>
      </c>
      <c r="J148" s="141">
        <f>ROUND(I148*H148,2)</f>
        <v>0</v>
      </c>
      <c r="K148" s="27"/>
      <c r="L148" s="142" t="s">
        <v>1</v>
      </c>
      <c r="M148" s="143" t="s">
        <v>34</v>
      </c>
      <c r="N148" s="144">
        <v>0.077</v>
      </c>
      <c r="O148" s="144">
        <f>N148*H148</f>
        <v>124.40042999999999</v>
      </c>
      <c r="P148" s="144">
        <v>0</v>
      </c>
      <c r="Q148" s="144">
        <f>P148*H148</f>
        <v>0</v>
      </c>
      <c r="R148" s="144">
        <v>0</v>
      </c>
      <c r="S148" s="145">
        <f>R148*H148</f>
        <v>0</v>
      </c>
      <c r="T148" s="26"/>
      <c r="U148" s="26"/>
      <c r="V148" s="26"/>
      <c r="W148" s="26"/>
      <c r="X148" s="26"/>
      <c r="Y148" s="26"/>
      <c r="Z148" s="26"/>
      <c r="AA148" s="26"/>
      <c r="AB148" s="26"/>
      <c r="AC148" s="26"/>
      <c r="AD148" s="26"/>
      <c r="AQ148" s="146" t="s">
        <v>117</v>
      </c>
      <c r="AS148" s="146" t="s">
        <v>113</v>
      </c>
      <c r="AT148" s="146" t="s">
        <v>77</v>
      </c>
      <c r="AX148" s="14" t="s">
        <v>111</v>
      </c>
      <c r="BD148" s="147">
        <f>IF(M148="základní",J148,0)</f>
        <v>0</v>
      </c>
      <c r="BE148" s="147">
        <f>IF(M148="snížená",J148,0)</f>
        <v>0</v>
      </c>
      <c r="BF148" s="147">
        <f>IF(M148="zákl. přenesená",J148,0)</f>
        <v>0</v>
      </c>
      <c r="BG148" s="147">
        <f>IF(M148="sníž. přenesená",J148,0)</f>
        <v>0</v>
      </c>
      <c r="BH148" s="147">
        <f>IF(M148="nulová",J148,0)</f>
        <v>0</v>
      </c>
      <c r="BI148" s="14" t="s">
        <v>75</v>
      </c>
      <c r="BJ148" s="147">
        <f>ROUND(I148*H148,2)</f>
        <v>0</v>
      </c>
      <c r="BK148" s="14" t="s">
        <v>117</v>
      </c>
      <c r="BL148" s="146" t="s">
        <v>159</v>
      </c>
    </row>
    <row r="149" spans="1:46" s="2" customFormat="1" ht="38.4">
      <c r="A149" s="26"/>
      <c r="B149" s="27"/>
      <c r="C149" s="26"/>
      <c r="D149" s="148" t="s">
        <v>118</v>
      </c>
      <c r="E149" s="26"/>
      <c r="F149" s="149" t="s">
        <v>254</v>
      </c>
      <c r="G149" s="26"/>
      <c r="H149" s="26"/>
      <c r="I149" s="26"/>
      <c r="J149" s="26"/>
      <c r="K149" s="27"/>
      <c r="L149" s="150"/>
      <c r="M149" s="151"/>
      <c r="N149" s="52"/>
      <c r="O149" s="52"/>
      <c r="P149" s="52"/>
      <c r="Q149" s="52"/>
      <c r="R149" s="52"/>
      <c r="S149" s="53"/>
      <c r="T149" s="26"/>
      <c r="U149" s="26"/>
      <c r="V149" s="26"/>
      <c r="W149" s="26"/>
      <c r="X149" s="26"/>
      <c r="Y149" s="26"/>
      <c r="Z149" s="26"/>
      <c r="AA149" s="26"/>
      <c r="AB149" s="26"/>
      <c r="AC149" s="26"/>
      <c r="AD149" s="26"/>
      <c r="AS149" s="14" t="s">
        <v>118</v>
      </c>
      <c r="AT149" s="14" t="s">
        <v>77</v>
      </c>
    </row>
    <row r="150" spans="1:46" s="2" customFormat="1" ht="12">
      <c r="A150" s="26"/>
      <c r="B150" s="27"/>
      <c r="C150" s="26"/>
      <c r="D150" s="152" t="s">
        <v>120</v>
      </c>
      <c r="E150" s="26"/>
      <c r="F150" s="153" t="s">
        <v>255</v>
      </c>
      <c r="G150" s="26"/>
      <c r="H150" s="26"/>
      <c r="I150" s="26"/>
      <c r="J150" s="26"/>
      <c r="K150" s="27"/>
      <c r="L150" s="150"/>
      <c r="M150" s="151"/>
      <c r="N150" s="52"/>
      <c r="O150" s="52"/>
      <c r="P150" s="52"/>
      <c r="Q150" s="52"/>
      <c r="R150" s="52"/>
      <c r="S150" s="53"/>
      <c r="T150" s="26"/>
      <c r="U150" s="26"/>
      <c r="V150" s="26"/>
      <c r="W150" s="26"/>
      <c r="X150" s="26"/>
      <c r="Y150" s="26"/>
      <c r="Z150" s="26"/>
      <c r="AA150" s="26"/>
      <c r="AB150" s="26"/>
      <c r="AC150" s="26"/>
      <c r="AD150" s="26"/>
      <c r="AS150" s="14" t="s">
        <v>120</v>
      </c>
      <c r="AT150" s="14" t="s">
        <v>77</v>
      </c>
    </row>
    <row r="151" spans="1:46" s="2" customFormat="1" ht="76.8">
      <c r="A151" s="26"/>
      <c r="B151" s="27"/>
      <c r="C151" s="26"/>
      <c r="D151" s="148" t="s">
        <v>122</v>
      </c>
      <c r="E151" s="26"/>
      <c r="F151" s="154" t="s">
        <v>256</v>
      </c>
      <c r="G151" s="26"/>
      <c r="H151" s="26"/>
      <c r="I151" s="26"/>
      <c r="J151" s="26"/>
      <c r="K151" s="27"/>
      <c r="L151" s="150"/>
      <c r="M151" s="151"/>
      <c r="N151" s="52"/>
      <c r="O151" s="52"/>
      <c r="P151" s="52"/>
      <c r="Q151" s="52"/>
      <c r="R151" s="52"/>
      <c r="S151" s="53"/>
      <c r="T151" s="26"/>
      <c r="U151" s="26"/>
      <c r="V151" s="26"/>
      <c r="W151" s="26"/>
      <c r="X151" s="26"/>
      <c r="Y151" s="26"/>
      <c r="Z151" s="26"/>
      <c r="AA151" s="26"/>
      <c r="AB151" s="26"/>
      <c r="AC151" s="26"/>
      <c r="AD151" s="26"/>
      <c r="AS151" s="14" t="s">
        <v>122</v>
      </c>
      <c r="AT151" s="14" t="s">
        <v>77</v>
      </c>
    </row>
    <row r="152" spans="1:64" s="2" customFormat="1" ht="24.15" customHeight="1">
      <c r="A152" s="26"/>
      <c r="B152" s="135"/>
      <c r="C152" s="136" t="s">
        <v>138</v>
      </c>
      <c r="D152" s="136" t="s">
        <v>113</v>
      </c>
      <c r="E152" s="137" t="s">
        <v>257</v>
      </c>
      <c r="F152" s="138" t="s">
        <v>258</v>
      </c>
      <c r="G152" s="139" t="s">
        <v>116</v>
      </c>
      <c r="H152" s="140">
        <v>1005.16</v>
      </c>
      <c r="I152" s="141">
        <v>0</v>
      </c>
      <c r="J152" s="141">
        <f>ROUND(I152*H152,2)</f>
        <v>0</v>
      </c>
      <c r="K152" s="27"/>
      <c r="L152" s="142" t="s">
        <v>1</v>
      </c>
      <c r="M152" s="143" t="s">
        <v>34</v>
      </c>
      <c r="N152" s="144">
        <v>0.005</v>
      </c>
      <c r="O152" s="144">
        <f>N152*H152</f>
        <v>5.0258</v>
      </c>
      <c r="P152" s="144">
        <v>0</v>
      </c>
      <c r="Q152" s="144">
        <f>P152*H152</f>
        <v>0</v>
      </c>
      <c r="R152" s="144">
        <v>0</v>
      </c>
      <c r="S152" s="145">
        <f>R152*H152</f>
        <v>0</v>
      </c>
      <c r="T152" s="26"/>
      <c r="U152" s="26"/>
      <c r="V152" s="26"/>
      <c r="W152" s="26"/>
      <c r="X152" s="26"/>
      <c r="Y152" s="26"/>
      <c r="Z152" s="26"/>
      <c r="AA152" s="26"/>
      <c r="AB152" s="26"/>
      <c r="AC152" s="26"/>
      <c r="AD152" s="26"/>
      <c r="AQ152" s="146" t="s">
        <v>117</v>
      </c>
      <c r="AS152" s="146" t="s">
        <v>113</v>
      </c>
      <c r="AT152" s="146" t="s">
        <v>77</v>
      </c>
      <c r="AX152" s="14" t="s">
        <v>111</v>
      </c>
      <c r="BD152" s="147">
        <f>IF(M152="základní",J152,0)</f>
        <v>0</v>
      </c>
      <c r="BE152" s="147">
        <f>IF(M152="snížená",J152,0)</f>
        <v>0</v>
      </c>
      <c r="BF152" s="147">
        <f>IF(M152="zákl. přenesená",J152,0)</f>
        <v>0</v>
      </c>
      <c r="BG152" s="147">
        <f>IF(M152="sníž. přenesená",J152,0)</f>
        <v>0</v>
      </c>
      <c r="BH152" s="147">
        <f>IF(M152="nulová",J152,0)</f>
        <v>0</v>
      </c>
      <c r="BI152" s="14" t="s">
        <v>75</v>
      </c>
      <c r="BJ152" s="147">
        <f>ROUND(I152*H152,2)</f>
        <v>0</v>
      </c>
      <c r="BK152" s="14" t="s">
        <v>117</v>
      </c>
      <c r="BL152" s="146" t="s">
        <v>165</v>
      </c>
    </row>
    <row r="153" spans="1:46" s="2" customFormat="1" ht="19.2">
      <c r="A153" s="26"/>
      <c r="B153" s="27"/>
      <c r="C153" s="26"/>
      <c r="D153" s="148" t="s">
        <v>118</v>
      </c>
      <c r="E153" s="26"/>
      <c r="F153" s="149" t="s">
        <v>259</v>
      </c>
      <c r="G153" s="26"/>
      <c r="H153" s="26"/>
      <c r="I153" s="26"/>
      <c r="J153" s="26"/>
      <c r="K153" s="27"/>
      <c r="L153" s="150"/>
      <c r="M153" s="151"/>
      <c r="N153" s="52"/>
      <c r="O153" s="52"/>
      <c r="P153" s="52"/>
      <c r="Q153" s="52"/>
      <c r="R153" s="52"/>
      <c r="S153" s="53"/>
      <c r="T153" s="26"/>
      <c r="U153" s="26"/>
      <c r="V153" s="26"/>
      <c r="W153" s="26"/>
      <c r="X153" s="26"/>
      <c r="Y153" s="26"/>
      <c r="Z153" s="26"/>
      <c r="AA153" s="26"/>
      <c r="AB153" s="26"/>
      <c r="AC153" s="26"/>
      <c r="AD153" s="26"/>
      <c r="AS153" s="14" t="s">
        <v>118</v>
      </c>
      <c r="AT153" s="14" t="s">
        <v>77</v>
      </c>
    </row>
    <row r="154" spans="1:46" s="2" customFormat="1" ht="12">
      <c r="A154" s="26"/>
      <c r="B154" s="27"/>
      <c r="C154" s="26"/>
      <c r="D154" s="152" t="s">
        <v>120</v>
      </c>
      <c r="E154" s="26"/>
      <c r="F154" s="153" t="s">
        <v>260</v>
      </c>
      <c r="G154" s="26"/>
      <c r="H154" s="26"/>
      <c r="I154" s="26"/>
      <c r="J154" s="26"/>
      <c r="K154" s="27"/>
      <c r="L154" s="150"/>
      <c r="M154" s="151"/>
      <c r="N154" s="52"/>
      <c r="O154" s="52"/>
      <c r="P154" s="52"/>
      <c r="Q154" s="52"/>
      <c r="R154" s="52"/>
      <c r="S154" s="53"/>
      <c r="T154" s="26"/>
      <c r="U154" s="26"/>
      <c r="V154" s="26"/>
      <c r="W154" s="26"/>
      <c r="X154" s="26"/>
      <c r="Y154" s="26"/>
      <c r="Z154" s="26"/>
      <c r="AA154" s="26"/>
      <c r="AB154" s="26"/>
      <c r="AC154" s="26"/>
      <c r="AD154" s="26"/>
      <c r="AS154" s="14" t="s">
        <v>120</v>
      </c>
      <c r="AT154" s="14" t="s">
        <v>77</v>
      </c>
    </row>
    <row r="155" spans="1:46" s="2" customFormat="1" ht="86.4">
      <c r="A155" s="26"/>
      <c r="B155" s="27"/>
      <c r="C155" s="26"/>
      <c r="D155" s="148" t="s">
        <v>122</v>
      </c>
      <c r="E155" s="26"/>
      <c r="F155" s="154" t="s">
        <v>261</v>
      </c>
      <c r="G155" s="26"/>
      <c r="H155" s="26"/>
      <c r="I155" s="26"/>
      <c r="J155" s="26"/>
      <c r="K155" s="27"/>
      <c r="L155" s="150"/>
      <c r="M155" s="151"/>
      <c r="N155" s="52"/>
      <c r="O155" s="52"/>
      <c r="P155" s="52"/>
      <c r="Q155" s="52"/>
      <c r="R155" s="52"/>
      <c r="S155" s="53"/>
      <c r="T155" s="26"/>
      <c r="U155" s="26"/>
      <c r="V155" s="26"/>
      <c r="W155" s="26"/>
      <c r="X155" s="26"/>
      <c r="Y155" s="26"/>
      <c r="Z155" s="26"/>
      <c r="AA155" s="26"/>
      <c r="AB155" s="26"/>
      <c r="AC155" s="26"/>
      <c r="AD155" s="26"/>
      <c r="AS155" s="14" t="s">
        <v>122</v>
      </c>
      <c r="AT155" s="14" t="s">
        <v>77</v>
      </c>
    </row>
    <row r="156" spans="1:64" s="2" customFormat="1" ht="16.5" customHeight="1">
      <c r="A156" s="26"/>
      <c r="B156" s="135"/>
      <c r="C156" s="136" t="s">
        <v>169</v>
      </c>
      <c r="D156" s="136" t="s">
        <v>113</v>
      </c>
      <c r="E156" s="137" t="s">
        <v>198</v>
      </c>
      <c r="F156" s="138" t="s">
        <v>199</v>
      </c>
      <c r="G156" s="139" t="s">
        <v>158</v>
      </c>
      <c r="H156" s="140">
        <v>2764.86</v>
      </c>
      <c r="I156" s="141">
        <v>0</v>
      </c>
      <c r="J156" s="141">
        <f>ROUND(I156*H156,2)</f>
        <v>0</v>
      </c>
      <c r="K156" s="27"/>
      <c r="L156" s="142" t="s">
        <v>1</v>
      </c>
      <c r="M156" s="143" t="s">
        <v>34</v>
      </c>
      <c r="N156" s="144">
        <v>0.054</v>
      </c>
      <c r="O156" s="144">
        <f>N156*H156</f>
        <v>149.30244000000002</v>
      </c>
      <c r="P156" s="144">
        <v>0</v>
      </c>
      <c r="Q156" s="144">
        <f>P156*H156</f>
        <v>0</v>
      </c>
      <c r="R156" s="144">
        <v>0</v>
      </c>
      <c r="S156" s="145">
        <f>R156*H156</f>
        <v>0</v>
      </c>
      <c r="T156" s="26"/>
      <c r="U156" s="26"/>
      <c r="V156" s="26"/>
      <c r="W156" s="26"/>
      <c r="X156" s="26"/>
      <c r="Y156" s="26"/>
      <c r="Z156" s="26"/>
      <c r="AA156" s="26"/>
      <c r="AB156" s="26"/>
      <c r="AC156" s="26"/>
      <c r="AD156" s="26"/>
      <c r="AQ156" s="146" t="s">
        <v>117</v>
      </c>
      <c r="AS156" s="146" t="s">
        <v>113</v>
      </c>
      <c r="AT156" s="146" t="s">
        <v>77</v>
      </c>
      <c r="AX156" s="14" t="s">
        <v>111</v>
      </c>
      <c r="BD156" s="147">
        <f>IF(M156="základní",J156,0)</f>
        <v>0</v>
      </c>
      <c r="BE156" s="147">
        <f>IF(M156="snížená",J156,0)</f>
        <v>0</v>
      </c>
      <c r="BF156" s="147">
        <f>IF(M156="zákl. přenesená",J156,0)</f>
        <v>0</v>
      </c>
      <c r="BG156" s="147">
        <f>IF(M156="sníž. přenesená",J156,0)</f>
        <v>0</v>
      </c>
      <c r="BH156" s="147">
        <f>IF(M156="nulová",J156,0)</f>
        <v>0</v>
      </c>
      <c r="BI156" s="14" t="s">
        <v>75</v>
      </c>
      <c r="BJ156" s="147">
        <f>ROUND(I156*H156,2)</f>
        <v>0</v>
      </c>
      <c r="BK156" s="14" t="s">
        <v>117</v>
      </c>
      <c r="BL156" s="146" t="s">
        <v>172</v>
      </c>
    </row>
    <row r="157" spans="1:46" s="2" customFormat="1" ht="28.8">
      <c r="A157" s="26"/>
      <c r="B157" s="27"/>
      <c r="C157" s="26"/>
      <c r="D157" s="148" t="s">
        <v>118</v>
      </c>
      <c r="E157" s="26"/>
      <c r="F157" s="149" t="s">
        <v>201</v>
      </c>
      <c r="G157" s="26"/>
      <c r="H157" s="26"/>
      <c r="I157" s="26"/>
      <c r="J157" s="26"/>
      <c r="K157" s="27"/>
      <c r="L157" s="150"/>
      <c r="M157" s="151"/>
      <c r="N157" s="52"/>
      <c r="O157" s="52"/>
      <c r="P157" s="52"/>
      <c r="Q157" s="52"/>
      <c r="R157" s="52"/>
      <c r="S157" s="53"/>
      <c r="T157" s="26"/>
      <c r="U157" s="26"/>
      <c r="V157" s="26"/>
      <c r="W157" s="26"/>
      <c r="X157" s="26"/>
      <c r="Y157" s="26"/>
      <c r="Z157" s="26"/>
      <c r="AA157" s="26"/>
      <c r="AB157" s="26"/>
      <c r="AC157" s="26"/>
      <c r="AD157" s="26"/>
      <c r="AS157" s="14" t="s">
        <v>118</v>
      </c>
      <c r="AT157" s="14" t="s">
        <v>77</v>
      </c>
    </row>
    <row r="158" spans="1:46" s="2" customFormat="1" ht="12">
      <c r="A158" s="26"/>
      <c r="B158" s="27"/>
      <c r="C158" s="26"/>
      <c r="D158" s="152" t="s">
        <v>120</v>
      </c>
      <c r="E158" s="26"/>
      <c r="F158" s="153" t="s">
        <v>202</v>
      </c>
      <c r="G158" s="26"/>
      <c r="H158" s="26"/>
      <c r="I158" s="26"/>
      <c r="J158" s="26"/>
      <c r="K158" s="27"/>
      <c r="L158" s="150"/>
      <c r="M158" s="151"/>
      <c r="N158" s="52"/>
      <c r="O158" s="52"/>
      <c r="P158" s="52"/>
      <c r="Q158" s="52"/>
      <c r="R158" s="52"/>
      <c r="S158" s="53"/>
      <c r="T158" s="26"/>
      <c r="U158" s="26"/>
      <c r="V158" s="26"/>
      <c r="W158" s="26"/>
      <c r="X158" s="26"/>
      <c r="Y158" s="26"/>
      <c r="Z158" s="26"/>
      <c r="AA158" s="26"/>
      <c r="AB158" s="26"/>
      <c r="AC158" s="26"/>
      <c r="AD158" s="26"/>
      <c r="AS158" s="14" t="s">
        <v>120</v>
      </c>
      <c r="AT158" s="14" t="s">
        <v>77</v>
      </c>
    </row>
    <row r="159" spans="1:46" s="2" customFormat="1" ht="163.2">
      <c r="A159" s="26"/>
      <c r="B159" s="27"/>
      <c r="C159" s="26"/>
      <c r="D159" s="148" t="s">
        <v>122</v>
      </c>
      <c r="E159" s="26"/>
      <c r="F159" s="154" t="s">
        <v>203</v>
      </c>
      <c r="G159" s="26"/>
      <c r="H159" s="26"/>
      <c r="I159" s="26"/>
      <c r="J159" s="26"/>
      <c r="K159" s="27"/>
      <c r="L159" s="150"/>
      <c r="M159" s="151"/>
      <c r="N159" s="52"/>
      <c r="O159" s="52"/>
      <c r="P159" s="52"/>
      <c r="Q159" s="52"/>
      <c r="R159" s="52"/>
      <c r="S159" s="53"/>
      <c r="T159" s="26"/>
      <c r="U159" s="26"/>
      <c r="V159" s="26"/>
      <c r="W159" s="26"/>
      <c r="X159" s="26"/>
      <c r="Y159" s="26"/>
      <c r="Z159" s="26"/>
      <c r="AA159" s="26"/>
      <c r="AB159" s="26"/>
      <c r="AC159" s="26"/>
      <c r="AD159" s="26"/>
      <c r="AS159" s="14" t="s">
        <v>122</v>
      </c>
      <c r="AT159" s="14" t="s">
        <v>77</v>
      </c>
    </row>
    <row r="160" spans="1:64" s="2" customFormat="1" ht="24.15" customHeight="1">
      <c r="A160" s="26"/>
      <c r="B160" s="135"/>
      <c r="C160" s="136" t="s">
        <v>145</v>
      </c>
      <c r="D160" s="136" t="s">
        <v>113</v>
      </c>
      <c r="E160" s="137" t="s">
        <v>262</v>
      </c>
      <c r="F160" s="138" t="s">
        <v>263</v>
      </c>
      <c r="G160" s="139" t="s">
        <v>116</v>
      </c>
      <c r="H160" s="140">
        <v>263.06</v>
      </c>
      <c r="I160" s="141">
        <v>0</v>
      </c>
      <c r="J160" s="141">
        <f>ROUND(I160*H160,2)</f>
        <v>0</v>
      </c>
      <c r="K160" s="27"/>
      <c r="L160" s="142" t="s">
        <v>1</v>
      </c>
      <c r="M160" s="143" t="s">
        <v>34</v>
      </c>
      <c r="N160" s="144">
        <v>0.029</v>
      </c>
      <c r="O160" s="144">
        <f>N160*H160</f>
        <v>7.6287400000000005</v>
      </c>
      <c r="P160" s="144">
        <v>0</v>
      </c>
      <c r="Q160" s="144">
        <f>P160*H160</f>
        <v>0</v>
      </c>
      <c r="R160" s="144">
        <v>0</v>
      </c>
      <c r="S160" s="145">
        <f>R160*H160</f>
        <v>0</v>
      </c>
      <c r="T160" s="26"/>
      <c r="U160" s="26"/>
      <c r="V160" s="26"/>
      <c r="W160" s="26"/>
      <c r="X160" s="26"/>
      <c r="Y160" s="26"/>
      <c r="Z160" s="26"/>
      <c r="AA160" s="26"/>
      <c r="AB160" s="26"/>
      <c r="AC160" s="26"/>
      <c r="AD160" s="26"/>
      <c r="AQ160" s="146" t="s">
        <v>117</v>
      </c>
      <c r="AS160" s="146" t="s">
        <v>113</v>
      </c>
      <c r="AT160" s="146" t="s">
        <v>77</v>
      </c>
      <c r="AX160" s="14" t="s">
        <v>111</v>
      </c>
      <c r="BD160" s="147">
        <f>IF(M160="základní",J160,0)</f>
        <v>0</v>
      </c>
      <c r="BE160" s="147">
        <f>IF(M160="snížená",J160,0)</f>
        <v>0</v>
      </c>
      <c r="BF160" s="147">
        <f>IF(M160="zákl. přenesená",J160,0)</f>
        <v>0</v>
      </c>
      <c r="BG160" s="147">
        <f>IF(M160="sníž. přenesená",J160,0)</f>
        <v>0</v>
      </c>
      <c r="BH160" s="147">
        <f>IF(M160="nulová",J160,0)</f>
        <v>0</v>
      </c>
      <c r="BI160" s="14" t="s">
        <v>75</v>
      </c>
      <c r="BJ160" s="147">
        <f>ROUND(I160*H160,2)</f>
        <v>0</v>
      </c>
      <c r="BK160" s="14" t="s">
        <v>117</v>
      </c>
      <c r="BL160" s="146" t="s">
        <v>177</v>
      </c>
    </row>
    <row r="161" spans="1:46" s="2" customFormat="1" ht="19.2">
      <c r="A161" s="26"/>
      <c r="B161" s="27"/>
      <c r="C161" s="26"/>
      <c r="D161" s="148" t="s">
        <v>118</v>
      </c>
      <c r="E161" s="26"/>
      <c r="F161" s="149" t="s">
        <v>264</v>
      </c>
      <c r="G161" s="26"/>
      <c r="H161" s="26"/>
      <c r="I161" s="26"/>
      <c r="J161" s="26"/>
      <c r="K161" s="27"/>
      <c r="L161" s="150"/>
      <c r="M161" s="151"/>
      <c r="N161" s="52"/>
      <c r="O161" s="52"/>
      <c r="P161" s="52"/>
      <c r="Q161" s="52"/>
      <c r="R161" s="52"/>
      <c r="S161" s="53"/>
      <c r="T161" s="26"/>
      <c r="U161" s="26"/>
      <c r="V161" s="26"/>
      <c r="W161" s="26"/>
      <c r="X161" s="26"/>
      <c r="Y161" s="26"/>
      <c r="Z161" s="26"/>
      <c r="AA161" s="26"/>
      <c r="AB161" s="26"/>
      <c r="AC161" s="26"/>
      <c r="AD161" s="26"/>
      <c r="AS161" s="14" t="s">
        <v>118</v>
      </c>
      <c r="AT161" s="14" t="s">
        <v>77</v>
      </c>
    </row>
    <row r="162" spans="1:46" s="2" customFormat="1" ht="12">
      <c r="A162" s="26"/>
      <c r="B162" s="27"/>
      <c r="C162" s="26"/>
      <c r="D162" s="152" t="s">
        <v>120</v>
      </c>
      <c r="E162" s="26"/>
      <c r="F162" s="153" t="s">
        <v>265</v>
      </c>
      <c r="G162" s="26"/>
      <c r="H162" s="26"/>
      <c r="I162" s="26"/>
      <c r="J162" s="26"/>
      <c r="K162" s="27"/>
      <c r="L162" s="150"/>
      <c r="M162" s="151"/>
      <c r="N162" s="52"/>
      <c r="O162" s="52"/>
      <c r="P162" s="52"/>
      <c r="Q162" s="52"/>
      <c r="R162" s="52"/>
      <c r="S162" s="53"/>
      <c r="T162" s="26"/>
      <c r="U162" s="26"/>
      <c r="V162" s="26"/>
      <c r="W162" s="26"/>
      <c r="X162" s="26"/>
      <c r="Y162" s="26"/>
      <c r="Z162" s="26"/>
      <c r="AA162" s="26"/>
      <c r="AB162" s="26"/>
      <c r="AC162" s="26"/>
      <c r="AD162" s="26"/>
      <c r="AS162" s="14" t="s">
        <v>120</v>
      </c>
      <c r="AT162" s="14" t="s">
        <v>77</v>
      </c>
    </row>
    <row r="163" spans="1:46" s="2" customFormat="1" ht="211.2">
      <c r="A163" s="26"/>
      <c r="B163" s="27"/>
      <c r="C163" s="26"/>
      <c r="D163" s="148" t="s">
        <v>122</v>
      </c>
      <c r="E163" s="26"/>
      <c r="F163" s="154" t="s">
        <v>266</v>
      </c>
      <c r="G163" s="26"/>
      <c r="H163" s="26"/>
      <c r="I163" s="26"/>
      <c r="J163" s="26"/>
      <c r="K163" s="27"/>
      <c r="L163" s="150"/>
      <c r="M163" s="151"/>
      <c r="N163" s="52"/>
      <c r="O163" s="52"/>
      <c r="P163" s="52"/>
      <c r="Q163" s="52"/>
      <c r="R163" s="52"/>
      <c r="S163" s="53"/>
      <c r="T163" s="26"/>
      <c r="U163" s="26"/>
      <c r="V163" s="26"/>
      <c r="W163" s="26"/>
      <c r="X163" s="26"/>
      <c r="Y163" s="26"/>
      <c r="Z163" s="26"/>
      <c r="AA163" s="26"/>
      <c r="AB163" s="26"/>
      <c r="AC163" s="26"/>
      <c r="AD163" s="26"/>
      <c r="AS163" s="14" t="s">
        <v>122</v>
      </c>
      <c r="AT163" s="14" t="s">
        <v>77</v>
      </c>
    </row>
    <row r="164" spans="1:64" s="2" customFormat="1" ht="24.15" customHeight="1">
      <c r="A164" s="26"/>
      <c r="B164" s="135"/>
      <c r="C164" s="136" t="s">
        <v>180</v>
      </c>
      <c r="D164" s="136" t="s">
        <v>113</v>
      </c>
      <c r="E164" s="137" t="s">
        <v>204</v>
      </c>
      <c r="F164" s="138" t="s">
        <v>205</v>
      </c>
      <c r="G164" s="139" t="s">
        <v>116</v>
      </c>
      <c r="H164" s="140">
        <v>1137.31</v>
      </c>
      <c r="I164" s="141">
        <v>0</v>
      </c>
      <c r="J164" s="141">
        <f>ROUND(I164*H164,2)</f>
        <v>0</v>
      </c>
      <c r="K164" s="27"/>
      <c r="L164" s="142" t="s">
        <v>1</v>
      </c>
      <c r="M164" s="143" t="s">
        <v>34</v>
      </c>
      <c r="N164" s="144">
        <v>0.012</v>
      </c>
      <c r="O164" s="144">
        <f>N164*H164</f>
        <v>13.64772</v>
      </c>
      <c r="P164" s="144">
        <v>0</v>
      </c>
      <c r="Q164" s="144">
        <f>P164*H164</f>
        <v>0</v>
      </c>
      <c r="R164" s="144">
        <v>0</v>
      </c>
      <c r="S164" s="145">
        <f>R164*H164</f>
        <v>0</v>
      </c>
      <c r="T164" s="26"/>
      <c r="U164" s="26"/>
      <c r="V164" s="26"/>
      <c r="W164" s="26"/>
      <c r="X164" s="26"/>
      <c r="Y164" s="26"/>
      <c r="Z164" s="26"/>
      <c r="AA164" s="26"/>
      <c r="AB164" s="26"/>
      <c r="AC164" s="26"/>
      <c r="AD164" s="26"/>
      <c r="AQ164" s="146" t="s">
        <v>117</v>
      </c>
      <c r="AS164" s="146" t="s">
        <v>113</v>
      </c>
      <c r="AT164" s="146" t="s">
        <v>77</v>
      </c>
      <c r="AX164" s="14" t="s">
        <v>111</v>
      </c>
      <c r="BD164" s="147">
        <f>IF(M164="základní",J164,0)</f>
        <v>0</v>
      </c>
      <c r="BE164" s="147">
        <f>IF(M164="snížená",J164,0)</f>
        <v>0</v>
      </c>
      <c r="BF164" s="147">
        <f>IF(M164="zákl. přenesená",J164,0)</f>
        <v>0</v>
      </c>
      <c r="BG164" s="147">
        <f>IF(M164="sníž. přenesená",J164,0)</f>
        <v>0</v>
      </c>
      <c r="BH164" s="147">
        <f>IF(M164="nulová",J164,0)</f>
        <v>0</v>
      </c>
      <c r="BI164" s="14" t="s">
        <v>75</v>
      </c>
      <c r="BJ164" s="147">
        <f>ROUND(I164*H164,2)</f>
        <v>0</v>
      </c>
      <c r="BK164" s="14" t="s">
        <v>117</v>
      </c>
      <c r="BL164" s="146" t="s">
        <v>183</v>
      </c>
    </row>
    <row r="165" spans="1:46" s="2" customFormat="1" ht="19.2">
      <c r="A165" s="26"/>
      <c r="B165" s="27"/>
      <c r="C165" s="26"/>
      <c r="D165" s="148" t="s">
        <v>118</v>
      </c>
      <c r="E165" s="26"/>
      <c r="F165" s="149" t="s">
        <v>207</v>
      </c>
      <c r="G165" s="26"/>
      <c r="H165" s="26"/>
      <c r="I165" s="26"/>
      <c r="J165" s="26"/>
      <c r="K165" s="27"/>
      <c r="L165" s="150"/>
      <c r="M165" s="151"/>
      <c r="N165" s="52"/>
      <c r="O165" s="52"/>
      <c r="P165" s="52"/>
      <c r="Q165" s="52"/>
      <c r="R165" s="52"/>
      <c r="S165" s="53"/>
      <c r="T165" s="26"/>
      <c r="U165" s="26"/>
      <c r="V165" s="26"/>
      <c r="W165" s="26"/>
      <c r="X165" s="26"/>
      <c r="Y165" s="26"/>
      <c r="Z165" s="26"/>
      <c r="AA165" s="26"/>
      <c r="AB165" s="26"/>
      <c r="AC165" s="26"/>
      <c r="AD165" s="26"/>
      <c r="AS165" s="14" t="s">
        <v>118</v>
      </c>
      <c r="AT165" s="14" t="s">
        <v>77</v>
      </c>
    </row>
    <row r="166" spans="1:46" s="2" customFormat="1" ht="12">
      <c r="A166" s="26"/>
      <c r="B166" s="27"/>
      <c r="C166" s="26"/>
      <c r="D166" s="152" t="s">
        <v>120</v>
      </c>
      <c r="E166" s="26"/>
      <c r="F166" s="153" t="s">
        <v>208</v>
      </c>
      <c r="G166" s="26"/>
      <c r="H166" s="26"/>
      <c r="I166" s="26"/>
      <c r="J166" s="26"/>
      <c r="K166" s="27"/>
      <c r="L166" s="150"/>
      <c r="M166" s="151"/>
      <c r="N166" s="52"/>
      <c r="O166" s="52"/>
      <c r="P166" s="52"/>
      <c r="Q166" s="52"/>
      <c r="R166" s="52"/>
      <c r="S166" s="53"/>
      <c r="T166" s="26"/>
      <c r="U166" s="26"/>
      <c r="V166" s="26"/>
      <c r="W166" s="26"/>
      <c r="X166" s="26"/>
      <c r="Y166" s="26"/>
      <c r="Z166" s="26"/>
      <c r="AA166" s="26"/>
      <c r="AB166" s="26"/>
      <c r="AC166" s="26"/>
      <c r="AD166" s="26"/>
      <c r="AS166" s="14" t="s">
        <v>120</v>
      </c>
      <c r="AT166" s="14" t="s">
        <v>77</v>
      </c>
    </row>
    <row r="167" spans="1:46" s="2" customFormat="1" ht="153.6">
      <c r="A167" s="26"/>
      <c r="B167" s="27"/>
      <c r="C167" s="26"/>
      <c r="D167" s="148" t="s">
        <v>122</v>
      </c>
      <c r="E167" s="26"/>
      <c r="F167" s="154" t="s">
        <v>209</v>
      </c>
      <c r="G167" s="26"/>
      <c r="H167" s="26"/>
      <c r="I167" s="26"/>
      <c r="J167" s="26"/>
      <c r="K167" s="27"/>
      <c r="L167" s="150"/>
      <c r="M167" s="151"/>
      <c r="N167" s="52"/>
      <c r="O167" s="52"/>
      <c r="P167" s="52"/>
      <c r="Q167" s="52"/>
      <c r="R167" s="52"/>
      <c r="S167" s="53"/>
      <c r="T167" s="26"/>
      <c r="U167" s="26"/>
      <c r="V167" s="26"/>
      <c r="W167" s="26"/>
      <c r="X167" s="26"/>
      <c r="Y167" s="26"/>
      <c r="Z167" s="26"/>
      <c r="AA167" s="26"/>
      <c r="AB167" s="26"/>
      <c r="AC167" s="26"/>
      <c r="AD167" s="26"/>
      <c r="AS167" s="14" t="s">
        <v>122</v>
      </c>
      <c r="AT167" s="14" t="s">
        <v>77</v>
      </c>
    </row>
    <row r="168" spans="1:64" s="2" customFormat="1" ht="16.5" customHeight="1">
      <c r="A168" s="26"/>
      <c r="B168" s="135"/>
      <c r="C168" s="155" t="s">
        <v>151</v>
      </c>
      <c r="D168" s="155" t="s">
        <v>210</v>
      </c>
      <c r="E168" s="156" t="s">
        <v>211</v>
      </c>
      <c r="F168" s="157" t="s">
        <v>212</v>
      </c>
      <c r="G168" s="158" t="s">
        <v>213</v>
      </c>
      <c r="H168" s="159">
        <v>17.06</v>
      </c>
      <c r="I168" s="160">
        <v>0</v>
      </c>
      <c r="J168" s="160">
        <f>ROUND(I168*H168,2)</f>
        <v>0</v>
      </c>
      <c r="K168" s="161"/>
      <c r="L168" s="162" t="s">
        <v>1</v>
      </c>
      <c r="M168" s="163" t="s">
        <v>34</v>
      </c>
      <c r="N168" s="144">
        <v>0</v>
      </c>
      <c r="O168" s="144">
        <f>N168*H168</f>
        <v>0</v>
      </c>
      <c r="P168" s="144">
        <v>0.001</v>
      </c>
      <c r="Q168" s="144">
        <f>P168*H168</f>
        <v>0.01706</v>
      </c>
      <c r="R168" s="144">
        <v>0</v>
      </c>
      <c r="S168" s="145">
        <f>R168*H168</f>
        <v>0</v>
      </c>
      <c r="T168" s="26"/>
      <c r="U168" s="26"/>
      <c r="V168" s="26"/>
      <c r="W168" s="26"/>
      <c r="X168" s="26"/>
      <c r="Y168" s="26"/>
      <c r="Z168" s="26"/>
      <c r="AA168" s="26"/>
      <c r="AB168" s="26"/>
      <c r="AC168" s="26"/>
      <c r="AD168" s="26"/>
      <c r="AQ168" s="146" t="s">
        <v>138</v>
      </c>
      <c r="AS168" s="146" t="s">
        <v>210</v>
      </c>
      <c r="AT168" s="146" t="s">
        <v>77</v>
      </c>
      <c r="AX168" s="14" t="s">
        <v>111</v>
      </c>
      <c r="BD168" s="147">
        <f>IF(M168="základní",J168,0)</f>
        <v>0</v>
      </c>
      <c r="BE168" s="147">
        <f>IF(M168="snížená",J168,0)</f>
        <v>0</v>
      </c>
      <c r="BF168" s="147">
        <f>IF(M168="zákl. přenesená",J168,0)</f>
        <v>0</v>
      </c>
      <c r="BG168" s="147">
        <f>IF(M168="sníž. přenesená",J168,0)</f>
        <v>0</v>
      </c>
      <c r="BH168" s="147">
        <f>IF(M168="nulová",J168,0)</f>
        <v>0</v>
      </c>
      <c r="BI168" s="14" t="s">
        <v>75</v>
      </c>
      <c r="BJ168" s="147">
        <f>ROUND(I168*H168,2)</f>
        <v>0</v>
      </c>
      <c r="BK168" s="14" t="s">
        <v>117</v>
      </c>
      <c r="BL168" s="146" t="s">
        <v>188</v>
      </c>
    </row>
    <row r="169" spans="1:46" s="2" customFormat="1" ht="12">
      <c r="A169" s="26"/>
      <c r="B169" s="27"/>
      <c r="C169" s="26"/>
      <c r="D169" s="148" t="s">
        <v>118</v>
      </c>
      <c r="E169" s="26"/>
      <c r="F169" s="149" t="s">
        <v>212</v>
      </c>
      <c r="G169" s="26"/>
      <c r="H169" s="26"/>
      <c r="I169" s="26"/>
      <c r="J169" s="26"/>
      <c r="K169" s="27"/>
      <c r="L169" s="150"/>
      <c r="M169" s="151"/>
      <c r="N169" s="52"/>
      <c r="O169" s="52"/>
      <c r="P169" s="52"/>
      <c r="Q169" s="52"/>
      <c r="R169" s="52"/>
      <c r="S169" s="53"/>
      <c r="T169" s="26"/>
      <c r="U169" s="26"/>
      <c r="V169" s="26"/>
      <c r="W169" s="26"/>
      <c r="X169" s="26"/>
      <c r="Y169" s="26"/>
      <c r="Z169" s="26"/>
      <c r="AA169" s="26"/>
      <c r="AB169" s="26"/>
      <c r="AC169" s="26"/>
      <c r="AD169" s="26"/>
      <c r="AS169" s="14" t="s">
        <v>118</v>
      </c>
      <c r="AT169" s="14" t="s">
        <v>77</v>
      </c>
    </row>
    <row r="170" spans="1:64" s="2" customFormat="1" ht="16.5" customHeight="1">
      <c r="A170" s="26"/>
      <c r="B170" s="135"/>
      <c r="C170" s="136" t="s">
        <v>192</v>
      </c>
      <c r="D170" s="136" t="s">
        <v>113</v>
      </c>
      <c r="E170" s="137" t="s">
        <v>267</v>
      </c>
      <c r="F170" s="138" t="s">
        <v>268</v>
      </c>
      <c r="G170" s="139" t="s">
        <v>116</v>
      </c>
      <c r="H170" s="140">
        <v>1057.5</v>
      </c>
      <c r="I170" s="141">
        <v>0</v>
      </c>
      <c r="J170" s="141">
        <f>ROUND(I170*H170,2)</f>
        <v>0</v>
      </c>
      <c r="K170" s="27"/>
      <c r="L170" s="142" t="s">
        <v>1</v>
      </c>
      <c r="M170" s="143" t="s">
        <v>34</v>
      </c>
      <c r="N170" s="144">
        <v>0.067</v>
      </c>
      <c r="O170" s="144">
        <f>N170*H170</f>
        <v>70.8525</v>
      </c>
      <c r="P170" s="144">
        <v>0</v>
      </c>
      <c r="Q170" s="144">
        <f>P170*H170</f>
        <v>0</v>
      </c>
      <c r="R170" s="144">
        <v>0</v>
      </c>
      <c r="S170" s="145">
        <f>R170*H170</f>
        <v>0</v>
      </c>
      <c r="T170" s="26"/>
      <c r="U170" s="26"/>
      <c r="V170" s="26"/>
      <c r="W170" s="26"/>
      <c r="X170" s="26"/>
      <c r="Y170" s="26"/>
      <c r="Z170" s="26"/>
      <c r="AA170" s="26"/>
      <c r="AB170" s="26"/>
      <c r="AC170" s="26"/>
      <c r="AD170" s="26"/>
      <c r="AQ170" s="146" t="s">
        <v>117</v>
      </c>
      <c r="AS170" s="146" t="s">
        <v>113</v>
      </c>
      <c r="AT170" s="146" t="s">
        <v>77</v>
      </c>
      <c r="AX170" s="14" t="s">
        <v>111</v>
      </c>
      <c r="BD170" s="147">
        <f>IF(M170="základní",J170,0)</f>
        <v>0</v>
      </c>
      <c r="BE170" s="147">
        <f>IF(M170="snížená",J170,0)</f>
        <v>0</v>
      </c>
      <c r="BF170" s="147">
        <f>IF(M170="zákl. přenesená",J170,0)</f>
        <v>0</v>
      </c>
      <c r="BG170" s="147">
        <f>IF(M170="sníž. přenesená",J170,0)</f>
        <v>0</v>
      </c>
      <c r="BH170" s="147">
        <f>IF(M170="nulová",J170,0)</f>
        <v>0</v>
      </c>
      <c r="BI170" s="14" t="s">
        <v>75</v>
      </c>
      <c r="BJ170" s="147">
        <f>ROUND(I170*H170,2)</f>
        <v>0</v>
      </c>
      <c r="BK170" s="14" t="s">
        <v>117</v>
      </c>
      <c r="BL170" s="146" t="s">
        <v>195</v>
      </c>
    </row>
    <row r="171" spans="1:46" s="2" customFormat="1" ht="28.8">
      <c r="A171" s="26"/>
      <c r="B171" s="27"/>
      <c r="C171" s="26"/>
      <c r="D171" s="148" t="s">
        <v>118</v>
      </c>
      <c r="E171" s="26"/>
      <c r="F171" s="149" t="s">
        <v>269</v>
      </c>
      <c r="G171" s="26"/>
      <c r="H171" s="26"/>
      <c r="I171" s="26"/>
      <c r="J171" s="26"/>
      <c r="K171" s="27"/>
      <c r="L171" s="150"/>
      <c r="M171" s="151"/>
      <c r="N171" s="52"/>
      <c r="O171" s="52"/>
      <c r="P171" s="52"/>
      <c r="Q171" s="52"/>
      <c r="R171" s="52"/>
      <c r="S171" s="53"/>
      <c r="T171" s="26"/>
      <c r="U171" s="26"/>
      <c r="V171" s="26"/>
      <c r="W171" s="26"/>
      <c r="X171" s="26"/>
      <c r="Y171" s="26"/>
      <c r="Z171" s="26"/>
      <c r="AA171" s="26"/>
      <c r="AB171" s="26"/>
      <c r="AC171" s="26"/>
      <c r="AD171" s="26"/>
      <c r="AS171" s="14" t="s">
        <v>118</v>
      </c>
      <c r="AT171" s="14" t="s">
        <v>77</v>
      </c>
    </row>
    <row r="172" spans="1:46" s="2" customFormat="1" ht="12">
      <c r="A172" s="26"/>
      <c r="B172" s="27"/>
      <c r="C172" s="26"/>
      <c r="D172" s="152" t="s">
        <v>120</v>
      </c>
      <c r="E172" s="26"/>
      <c r="F172" s="153" t="s">
        <v>270</v>
      </c>
      <c r="G172" s="26"/>
      <c r="H172" s="26"/>
      <c r="I172" s="26"/>
      <c r="J172" s="26"/>
      <c r="K172" s="27"/>
      <c r="L172" s="150"/>
      <c r="M172" s="151"/>
      <c r="N172" s="52"/>
      <c r="O172" s="52"/>
      <c r="P172" s="52"/>
      <c r="Q172" s="52"/>
      <c r="R172" s="52"/>
      <c r="S172" s="53"/>
      <c r="T172" s="26"/>
      <c r="U172" s="26"/>
      <c r="V172" s="26"/>
      <c r="W172" s="26"/>
      <c r="X172" s="26"/>
      <c r="Y172" s="26"/>
      <c r="Z172" s="26"/>
      <c r="AA172" s="26"/>
      <c r="AB172" s="26"/>
      <c r="AC172" s="26"/>
      <c r="AD172" s="26"/>
      <c r="AS172" s="14" t="s">
        <v>120</v>
      </c>
      <c r="AT172" s="14" t="s">
        <v>77</v>
      </c>
    </row>
    <row r="173" spans="1:46" s="2" customFormat="1" ht="86.4">
      <c r="A173" s="26"/>
      <c r="B173" s="27"/>
      <c r="C173" s="26"/>
      <c r="D173" s="148" t="s">
        <v>122</v>
      </c>
      <c r="E173" s="26"/>
      <c r="F173" s="154" t="s">
        <v>227</v>
      </c>
      <c r="G173" s="26"/>
      <c r="H173" s="26"/>
      <c r="I173" s="26"/>
      <c r="J173" s="26"/>
      <c r="K173" s="27"/>
      <c r="L173" s="150"/>
      <c r="M173" s="151"/>
      <c r="N173" s="52"/>
      <c r="O173" s="52"/>
      <c r="P173" s="52"/>
      <c r="Q173" s="52"/>
      <c r="R173" s="52"/>
      <c r="S173" s="53"/>
      <c r="T173" s="26"/>
      <c r="U173" s="26"/>
      <c r="V173" s="26"/>
      <c r="W173" s="26"/>
      <c r="X173" s="26"/>
      <c r="Y173" s="26"/>
      <c r="Z173" s="26"/>
      <c r="AA173" s="26"/>
      <c r="AB173" s="26"/>
      <c r="AC173" s="26"/>
      <c r="AD173" s="26"/>
      <c r="AS173" s="14" t="s">
        <v>122</v>
      </c>
      <c r="AT173" s="14" t="s">
        <v>77</v>
      </c>
    </row>
    <row r="174" spans="1:64" s="2" customFormat="1" ht="24.15" customHeight="1">
      <c r="A174" s="26"/>
      <c r="B174" s="135"/>
      <c r="C174" s="136" t="s">
        <v>159</v>
      </c>
      <c r="D174" s="136" t="s">
        <v>113</v>
      </c>
      <c r="E174" s="137" t="s">
        <v>229</v>
      </c>
      <c r="F174" s="138" t="s">
        <v>230</v>
      </c>
      <c r="G174" s="139" t="s">
        <v>116</v>
      </c>
      <c r="H174" s="140">
        <v>1137.31</v>
      </c>
      <c r="I174" s="141">
        <v>0</v>
      </c>
      <c r="J174" s="141">
        <f>ROUND(I174*H174,2)</f>
        <v>0</v>
      </c>
      <c r="K174" s="27"/>
      <c r="L174" s="142" t="s">
        <v>1</v>
      </c>
      <c r="M174" s="143" t="s">
        <v>34</v>
      </c>
      <c r="N174" s="144">
        <v>0.036</v>
      </c>
      <c r="O174" s="144">
        <f>N174*H174</f>
        <v>40.94315999999999</v>
      </c>
      <c r="P174" s="144">
        <v>0</v>
      </c>
      <c r="Q174" s="144">
        <f>P174*H174</f>
        <v>0</v>
      </c>
      <c r="R174" s="144">
        <v>0</v>
      </c>
      <c r="S174" s="145">
        <f>R174*H174</f>
        <v>0</v>
      </c>
      <c r="T174" s="26"/>
      <c r="U174" s="26"/>
      <c r="V174" s="26"/>
      <c r="W174" s="26"/>
      <c r="X174" s="26"/>
      <c r="Y174" s="26"/>
      <c r="Z174" s="26"/>
      <c r="AA174" s="26"/>
      <c r="AB174" s="26"/>
      <c r="AC174" s="26"/>
      <c r="AD174" s="26"/>
      <c r="AQ174" s="146" t="s">
        <v>117</v>
      </c>
      <c r="AS174" s="146" t="s">
        <v>113</v>
      </c>
      <c r="AT174" s="146" t="s">
        <v>77</v>
      </c>
      <c r="AX174" s="14" t="s">
        <v>111</v>
      </c>
      <c r="BD174" s="147">
        <f>IF(M174="základní",J174,0)</f>
        <v>0</v>
      </c>
      <c r="BE174" s="147">
        <f>IF(M174="snížená",J174,0)</f>
        <v>0</v>
      </c>
      <c r="BF174" s="147">
        <f>IF(M174="zákl. přenesená",J174,0)</f>
        <v>0</v>
      </c>
      <c r="BG174" s="147">
        <f>IF(M174="sníž. přenesená",J174,0)</f>
        <v>0</v>
      </c>
      <c r="BH174" s="147">
        <f>IF(M174="nulová",J174,0)</f>
        <v>0</v>
      </c>
      <c r="BI174" s="14" t="s">
        <v>75</v>
      </c>
      <c r="BJ174" s="147">
        <f>ROUND(I174*H174,2)</f>
        <v>0</v>
      </c>
      <c r="BK174" s="14" t="s">
        <v>117</v>
      </c>
      <c r="BL174" s="146" t="s">
        <v>200</v>
      </c>
    </row>
    <row r="175" spans="1:46" s="2" customFormat="1" ht="19.2">
      <c r="A175" s="26"/>
      <c r="B175" s="27"/>
      <c r="C175" s="26"/>
      <c r="D175" s="148" t="s">
        <v>118</v>
      </c>
      <c r="E175" s="26"/>
      <c r="F175" s="149" t="s">
        <v>232</v>
      </c>
      <c r="G175" s="26"/>
      <c r="H175" s="26"/>
      <c r="I175" s="26"/>
      <c r="J175" s="26"/>
      <c r="K175" s="27"/>
      <c r="L175" s="150"/>
      <c r="M175" s="151"/>
      <c r="N175" s="52"/>
      <c r="O175" s="52"/>
      <c r="P175" s="52"/>
      <c r="Q175" s="52"/>
      <c r="R175" s="52"/>
      <c r="S175" s="53"/>
      <c r="T175" s="26"/>
      <c r="U175" s="26"/>
      <c r="V175" s="26"/>
      <c r="W175" s="26"/>
      <c r="X175" s="26"/>
      <c r="Y175" s="26"/>
      <c r="Z175" s="26"/>
      <c r="AA175" s="26"/>
      <c r="AB175" s="26"/>
      <c r="AC175" s="26"/>
      <c r="AD175" s="26"/>
      <c r="AS175" s="14" t="s">
        <v>118</v>
      </c>
      <c r="AT175" s="14" t="s">
        <v>77</v>
      </c>
    </row>
    <row r="176" spans="1:46" s="2" customFormat="1" ht="12">
      <c r="A176" s="26"/>
      <c r="B176" s="27"/>
      <c r="C176" s="26"/>
      <c r="D176" s="152" t="s">
        <v>120</v>
      </c>
      <c r="E176" s="26"/>
      <c r="F176" s="153" t="s">
        <v>233</v>
      </c>
      <c r="G176" s="26"/>
      <c r="H176" s="26"/>
      <c r="I176" s="26"/>
      <c r="J176" s="26"/>
      <c r="K176" s="27"/>
      <c r="L176" s="150"/>
      <c r="M176" s="151"/>
      <c r="N176" s="52"/>
      <c r="O176" s="52"/>
      <c r="P176" s="52"/>
      <c r="Q176" s="52"/>
      <c r="R176" s="52"/>
      <c r="S176" s="53"/>
      <c r="T176" s="26"/>
      <c r="U176" s="26"/>
      <c r="V176" s="26"/>
      <c r="W176" s="26"/>
      <c r="X176" s="26"/>
      <c r="Y176" s="26"/>
      <c r="Z176" s="26"/>
      <c r="AA176" s="26"/>
      <c r="AB176" s="26"/>
      <c r="AC176" s="26"/>
      <c r="AD176" s="26"/>
      <c r="AS176" s="14" t="s">
        <v>120</v>
      </c>
      <c r="AT176" s="14" t="s">
        <v>77</v>
      </c>
    </row>
    <row r="177" spans="1:46" s="2" customFormat="1" ht="86.4">
      <c r="A177" s="26"/>
      <c r="B177" s="27"/>
      <c r="C177" s="26"/>
      <c r="D177" s="148" t="s">
        <v>122</v>
      </c>
      <c r="E177" s="26"/>
      <c r="F177" s="154" t="s">
        <v>234</v>
      </c>
      <c r="G177" s="26"/>
      <c r="H177" s="26"/>
      <c r="I177" s="26"/>
      <c r="J177" s="26"/>
      <c r="K177" s="27"/>
      <c r="L177" s="150"/>
      <c r="M177" s="151"/>
      <c r="N177" s="52"/>
      <c r="O177" s="52"/>
      <c r="P177" s="52"/>
      <c r="Q177" s="52"/>
      <c r="R177" s="52"/>
      <c r="S177" s="53"/>
      <c r="T177" s="26"/>
      <c r="U177" s="26"/>
      <c r="V177" s="26"/>
      <c r="W177" s="26"/>
      <c r="X177" s="26"/>
      <c r="Y177" s="26"/>
      <c r="Z177" s="26"/>
      <c r="AA177" s="26"/>
      <c r="AB177" s="26"/>
      <c r="AC177" s="26"/>
      <c r="AD177" s="26"/>
      <c r="AS177" s="14" t="s">
        <v>122</v>
      </c>
      <c r="AT177" s="14" t="s">
        <v>77</v>
      </c>
    </row>
    <row r="178" spans="2:62" s="12" customFormat="1" ht="22.8" customHeight="1">
      <c r="B178" s="123"/>
      <c r="D178" s="124" t="s">
        <v>68</v>
      </c>
      <c r="E178" s="133" t="s">
        <v>77</v>
      </c>
      <c r="F178" s="133" t="s">
        <v>271</v>
      </c>
      <c r="J178" s="134">
        <f>BJ178</f>
        <v>0</v>
      </c>
      <c r="K178" s="123"/>
      <c r="L178" s="127"/>
      <c r="M178" s="128"/>
      <c r="N178" s="128"/>
      <c r="O178" s="129">
        <f>SUM(O179:O190)</f>
        <v>73.226</v>
      </c>
      <c r="P178" s="128"/>
      <c r="Q178" s="129">
        <f>SUM(Q179:Q190)</f>
        <v>111.25432</v>
      </c>
      <c r="R178" s="128"/>
      <c r="S178" s="130">
        <f>SUM(S179:S190)</f>
        <v>0</v>
      </c>
      <c r="AQ178" s="124" t="s">
        <v>75</v>
      </c>
      <c r="AS178" s="131" t="s">
        <v>68</v>
      </c>
      <c r="AT178" s="131" t="s">
        <v>75</v>
      </c>
      <c r="AX178" s="124" t="s">
        <v>111</v>
      </c>
      <c r="BJ178" s="132">
        <f>SUM(BJ179:BJ190)</f>
        <v>0</v>
      </c>
    </row>
    <row r="179" spans="1:64" s="2" customFormat="1" ht="33" customHeight="1">
      <c r="A179" s="26"/>
      <c r="B179" s="135"/>
      <c r="C179" s="136" t="s">
        <v>8</v>
      </c>
      <c r="D179" s="136" t="s">
        <v>113</v>
      </c>
      <c r="E179" s="137" t="s">
        <v>272</v>
      </c>
      <c r="F179" s="138" t="s">
        <v>273</v>
      </c>
      <c r="G179" s="139" t="s">
        <v>158</v>
      </c>
      <c r="H179" s="140">
        <v>38.95</v>
      </c>
      <c r="I179" s="141">
        <v>0</v>
      </c>
      <c r="J179" s="141">
        <f>ROUND(I179*H179,2)</f>
        <v>0</v>
      </c>
      <c r="K179" s="27"/>
      <c r="L179" s="142" t="s">
        <v>1</v>
      </c>
      <c r="M179" s="143" t="s">
        <v>34</v>
      </c>
      <c r="N179" s="144">
        <v>1</v>
      </c>
      <c r="O179" s="144">
        <f>N179*H179</f>
        <v>38.95</v>
      </c>
      <c r="P179" s="144">
        <v>1.63</v>
      </c>
      <c r="Q179" s="144">
        <f>P179*H179</f>
        <v>63.4885</v>
      </c>
      <c r="R179" s="144">
        <v>0</v>
      </c>
      <c r="S179" s="145">
        <f>R179*H179</f>
        <v>0</v>
      </c>
      <c r="T179" s="26"/>
      <c r="U179" s="26"/>
      <c r="V179" s="26"/>
      <c r="W179" s="26"/>
      <c r="X179" s="26"/>
      <c r="Y179" s="26"/>
      <c r="Z179" s="26"/>
      <c r="AA179" s="26"/>
      <c r="AB179" s="26"/>
      <c r="AC179" s="26"/>
      <c r="AD179" s="26"/>
      <c r="AQ179" s="146" t="s">
        <v>117</v>
      </c>
      <c r="AS179" s="146" t="s">
        <v>113</v>
      </c>
      <c r="AT179" s="146" t="s">
        <v>77</v>
      </c>
      <c r="AX179" s="14" t="s">
        <v>111</v>
      </c>
      <c r="BD179" s="147">
        <f>IF(M179="základní",J179,0)</f>
        <v>0</v>
      </c>
      <c r="BE179" s="147">
        <f>IF(M179="snížená",J179,0)</f>
        <v>0</v>
      </c>
      <c r="BF179" s="147">
        <f>IF(M179="zákl. přenesená",J179,0)</f>
        <v>0</v>
      </c>
      <c r="BG179" s="147">
        <f>IF(M179="sníž. přenesená",J179,0)</f>
        <v>0</v>
      </c>
      <c r="BH179" s="147">
        <f>IF(M179="nulová",J179,0)</f>
        <v>0</v>
      </c>
      <c r="BI179" s="14" t="s">
        <v>75</v>
      </c>
      <c r="BJ179" s="147">
        <f>ROUND(I179*H179,2)</f>
        <v>0</v>
      </c>
      <c r="BK179" s="14" t="s">
        <v>117</v>
      </c>
      <c r="BL179" s="146" t="s">
        <v>206</v>
      </c>
    </row>
    <row r="180" spans="1:46" s="2" customFormat="1" ht="28.8">
      <c r="A180" s="26"/>
      <c r="B180" s="27"/>
      <c r="C180" s="26"/>
      <c r="D180" s="148" t="s">
        <v>118</v>
      </c>
      <c r="E180" s="26"/>
      <c r="F180" s="149" t="s">
        <v>274</v>
      </c>
      <c r="G180" s="26"/>
      <c r="H180" s="26"/>
      <c r="I180" s="26"/>
      <c r="J180" s="26"/>
      <c r="K180" s="27"/>
      <c r="L180" s="150"/>
      <c r="M180" s="151"/>
      <c r="N180" s="52"/>
      <c r="O180" s="52"/>
      <c r="P180" s="52"/>
      <c r="Q180" s="52"/>
      <c r="R180" s="52"/>
      <c r="S180" s="53"/>
      <c r="T180" s="26"/>
      <c r="U180" s="26"/>
      <c r="V180" s="26"/>
      <c r="W180" s="26"/>
      <c r="X180" s="26"/>
      <c r="Y180" s="26"/>
      <c r="Z180" s="26"/>
      <c r="AA180" s="26"/>
      <c r="AB180" s="26"/>
      <c r="AC180" s="26"/>
      <c r="AD180" s="26"/>
      <c r="AS180" s="14" t="s">
        <v>118</v>
      </c>
      <c r="AT180" s="14" t="s">
        <v>77</v>
      </c>
    </row>
    <row r="181" spans="1:46" s="2" customFormat="1" ht="12">
      <c r="A181" s="26"/>
      <c r="B181" s="27"/>
      <c r="C181" s="26"/>
      <c r="D181" s="152" t="s">
        <v>120</v>
      </c>
      <c r="E181" s="26"/>
      <c r="F181" s="153" t="s">
        <v>275</v>
      </c>
      <c r="G181" s="26"/>
      <c r="H181" s="26"/>
      <c r="I181" s="26"/>
      <c r="J181" s="26"/>
      <c r="K181" s="27"/>
      <c r="L181" s="150"/>
      <c r="M181" s="151"/>
      <c r="N181" s="52"/>
      <c r="O181" s="52"/>
      <c r="P181" s="52"/>
      <c r="Q181" s="52"/>
      <c r="R181" s="52"/>
      <c r="S181" s="53"/>
      <c r="T181" s="26"/>
      <c r="U181" s="26"/>
      <c r="V181" s="26"/>
      <c r="W181" s="26"/>
      <c r="X181" s="26"/>
      <c r="Y181" s="26"/>
      <c r="Z181" s="26"/>
      <c r="AA181" s="26"/>
      <c r="AB181" s="26"/>
      <c r="AC181" s="26"/>
      <c r="AD181" s="26"/>
      <c r="AS181" s="14" t="s">
        <v>120</v>
      </c>
      <c r="AT181" s="14" t="s">
        <v>77</v>
      </c>
    </row>
    <row r="182" spans="1:46" s="2" customFormat="1" ht="115.2">
      <c r="A182" s="26"/>
      <c r="B182" s="27"/>
      <c r="C182" s="26"/>
      <c r="D182" s="148" t="s">
        <v>122</v>
      </c>
      <c r="E182" s="26"/>
      <c r="F182" s="154" t="s">
        <v>276</v>
      </c>
      <c r="G182" s="26"/>
      <c r="H182" s="26"/>
      <c r="I182" s="26"/>
      <c r="J182" s="26"/>
      <c r="K182" s="27"/>
      <c r="L182" s="150"/>
      <c r="M182" s="151"/>
      <c r="N182" s="52"/>
      <c r="O182" s="52"/>
      <c r="P182" s="52"/>
      <c r="Q182" s="52"/>
      <c r="R182" s="52"/>
      <c r="S182" s="53"/>
      <c r="T182" s="26"/>
      <c r="U182" s="26"/>
      <c r="V182" s="26"/>
      <c r="W182" s="26"/>
      <c r="X182" s="26"/>
      <c r="Y182" s="26"/>
      <c r="Z182" s="26"/>
      <c r="AA182" s="26"/>
      <c r="AB182" s="26"/>
      <c r="AC182" s="26"/>
      <c r="AD182" s="26"/>
      <c r="AS182" s="14" t="s">
        <v>122</v>
      </c>
      <c r="AT182" s="14" t="s">
        <v>77</v>
      </c>
    </row>
    <row r="183" spans="1:64" s="2" customFormat="1" ht="24.15" customHeight="1">
      <c r="A183" s="26"/>
      <c r="B183" s="135"/>
      <c r="C183" s="136" t="s">
        <v>165</v>
      </c>
      <c r="D183" s="136" t="s">
        <v>113</v>
      </c>
      <c r="E183" s="137" t="s">
        <v>277</v>
      </c>
      <c r="F183" s="138" t="s">
        <v>278</v>
      </c>
      <c r="G183" s="139" t="s">
        <v>158</v>
      </c>
      <c r="H183" s="140">
        <v>20.5</v>
      </c>
      <c r="I183" s="141">
        <v>0</v>
      </c>
      <c r="J183" s="141">
        <f>ROUND(I183*H183,2)</f>
        <v>0</v>
      </c>
      <c r="K183" s="27"/>
      <c r="L183" s="142" t="s">
        <v>1</v>
      </c>
      <c r="M183" s="143" t="s">
        <v>34</v>
      </c>
      <c r="N183" s="144">
        <v>0.76</v>
      </c>
      <c r="O183" s="144">
        <f>N183*H183</f>
        <v>15.58</v>
      </c>
      <c r="P183" s="144">
        <v>1.9205</v>
      </c>
      <c r="Q183" s="144">
        <f>P183*H183</f>
        <v>39.37025</v>
      </c>
      <c r="R183" s="144">
        <v>0</v>
      </c>
      <c r="S183" s="145">
        <f>R183*H183</f>
        <v>0</v>
      </c>
      <c r="T183" s="26"/>
      <c r="U183" s="26"/>
      <c r="V183" s="26"/>
      <c r="W183" s="26"/>
      <c r="X183" s="26"/>
      <c r="Y183" s="26"/>
      <c r="Z183" s="26"/>
      <c r="AA183" s="26"/>
      <c r="AB183" s="26"/>
      <c r="AC183" s="26"/>
      <c r="AD183" s="26"/>
      <c r="AQ183" s="146" t="s">
        <v>117</v>
      </c>
      <c r="AS183" s="146" t="s">
        <v>113</v>
      </c>
      <c r="AT183" s="146" t="s">
        <v>77</v>
      </c>
      <c r="AX183" s="14" t="s">
        <v>111</v>
      </c>
      <c r="BD183" s="147">
        <f>IF(M183="základní",J183,0)</f>
        <v>0</v>
      </c>
      <c r="BE183" s="147">
        <f>IF(M183="snížená",J183,0)</f>
        <v>0</v>
      </c>
      <c r="BF183" s="147">
        <f>IF(M183="zákl. přenesená",J183,0)</f>
        <v>0</v>
      </c>
      <c r="BG183" s="147">
        <f>IF(M183="sníž. přenesená",J183,0)</f>
        <v>0</v>
      </c>
      <c r="BH183" s="147">
        <f>IF(M183="nulová",J183,0)</f>
        <v>0</v>
      </c>
      <c r="BI183" s="14" t="s">
        <v>75</v>
      </c>
      <c r="BJ183" s="147">
        <f>ROUND(I183*H183,2)</f>
        <v>0</v>
      </c>
      <c r="BK183" s="14" t="s">
        <v>117</v>
      </c>
      <c r="BL183" s="146" t="s">
        <v>214</v>
      </c>
    </row>
    <row r="184" spans="1:46" s="2" customFormat="1" ht="19.2">
      <c r="A184" s="26"/>
      <c r="B184" s="27"/>
      <c r="C184" s="26"/>
      <c r="D184" s="148" t="s">
        <v>118</v>
      </c>
      <c r="E184" s="26"/>
      <c r="F184" s="149" t="s">
        <v>279</v>
      </c>
      <c r="G184" s="26"/>
      <c r="H184" s="26"/>
      <c r="I184" s="26"/>
      <c r="J184" s="26"/>
      <c r="K184" s="27"/>
      <c r="L184" s="150"/>
      <c r="M184" s="151"/>
      <c r="N184" s="52"/>
      <c r="O184" s="52"/>
      <c r="P184" s="52"/>
      <c r="Q184" s="52"/>
      <c r="R184" s="52"/>
      <c r="S184" s="53"/>
      <c r="T184" s="26"/>
      <c r="U184" s="26"/>
      <c r="V184" s="26"/>
      <c r="W184" s="26"/>
      <c r="X184" s="26"/>
      <c r="Y184" s="26"/>
      <c r="Z184" s="26"/>
      <c r="AA184" s="26"/>
      <c r="AB184" s="26"/>
      <c r="AC184" s="26"/>
      <c r="AD184" s="26"/>
      <c r="AS184" s="14" t="s">
        <v>118</v>
      </c>
      <c r="AT184" s="14" t="s">
        <v>77</v>
      </c>
    </row>
    <row r="185" spans="1:46" s="2" customFormat="1" ht="12">
      <c r="A185" s="26"/>
      <c r="B185" s="27"/>
      <c r="C185" s="26"/>
      <c r="D185" s="152" t="s">
        <v>120</v>
      </c>
      <c r="E185" s="26"/>
      <c r="F185" s="153" t="s">
        <v>280</v>
      </c>
      <c r="G185" s="26"/>
      <c r="H185" s="26"/>
      <c r="I185" s="26"/>
      <c r="J185" s="26"/>
      <c r="K185" s="27"/>
      <c r="L185" s="150"/>
      <c r="M185" s="151"/>
      <c r="N185" s="52"/>
      <c r="O185" s="52"/>
      <c r="P185" s="52"/>
      <c r="Q185" s="52"/>
      <c r="R185" s="52"/>
      <c r="S185" s="53"/>
      <c r="T185" s="26"/>
      <c r="U185" s="26"/>
      <c r="V185" s="26"/>
      <c r="W185" s="26"/>
      <c r="X185" s="26"/>
      <c r="Y185" s="26"/>
      <c r="Z185" s="26"/>
      <c r="AA185" s="26"/>
      <c r="AB185" s="26"/>
      <c r="AC185" s="26"/>
      <c r="AD185" s="26"/>
      <c r="AS185" s="14" t="s">
        <v>120</v>
      </c>
      <c r="AT185" s="14" t="s">
        <v>77</v>
      </c>
    </row>
    <row r="186" spans="1:46" s="2" customFormat="1" ht="115.2">
      <c r="A186" s="26"/>
      <c r="B186" s="27"/>
      <c r="C186" s="26"/>
      <c r="D186" s="148" t="s">
        <v>122</v>
      </c>
      <c r="E186" s="26"/>
      <c r="F186" s="154" t="s">
        <v>276</v>
      </c>
      <c r="G186" s="26"/>
      <c r="H186" s="26"/>
      <c r="I186" s="26"/>
      <c r="J186" s="26"/>
      <c r="K186" s="27"/>
      <c r="L186" s="150"/>
      <c r="M186" s="151"/>
      <c r="N186" s="52"/>
      <c r="O186" s="52"/>
      <c r="P186" s="52"/>
      <c r="Q186" s="52"/>
      <c r="R186" s="52"/>
      <c r="S186" s="53"/>
      <c r="T186" s="26"/>
      <c r="U186" s="26"/>
      <c r="V186" s="26"/>
      <c r="W186" s="26"/>
      <c r="X186" s="26"/>
      <c r="Y186" s="26"/>
      <c r="Z186" s="26"/>
      <c r="AA186" s="26"/>
      <c r="AB186" s="26"/>
      <c r="AC186" s="26"/>
      <c r="AD186" s="26"/>
      <c r="AS186" s="14" t="s">
        <v>122</v>
      </c>
      <c r="AT186" s="14" t="s">
        <v>77</v>
      </c>
    </row>
    <row r="187" spans="1:64" s="2" customFormat="1" ht="37.8" customHeight="1">
      <c r="A187" s="26"/>
      <c r="B187" s="135"/>
      <c r="C187" s="136" t="s">
        <v>215</v>
      </c>
      <c r="D187" s="136" t="s">
        <v>113</v>
      </c>
      <c r="E187" s="137" t="s">
        <v>281</v>
      </c>
      <c r="F187" s="138" t="s">
        <v>282</v>
      </c>
      <c r="G187" s="139" t="s">
        <v>283</v>
      </c>
      <c r="H187" s="140">
        <v>41</v>
      </c>
      <c r="I187" s="141">
        <v>0</v>
      </c>
      <c r="J187" s="141">
        <f>ROUND(I187*H187,2)</f>
        <v>0</v>
      </c>
      <c r="K187" s="27"/>
      <c r="L187" s="142" t="s">
        <v>1</v>
      </c>
      <c r="M187" s="143" t="s">
        <v>34</v>
      </c>
      <c r="N187" s="144">
        <v>0.456</v>
      </c>
      <c r="O187" s="144">
        <f>N187*H187</f>
        <v>18.696</v>
      </c>
      <c r="P187" s="144">
        <v>0.20477</v>
      </c>
      <c r="Q187" s="144">
        <f>P187*H187</f>
        <v>8.395570000000001</v>
      </c>
      <c r="R187" s="144">
        <v>0</v>
      </c>
      <c r="S187" s="145">
        <f>R187*H187</f>
        <v>0</v>
      </c>
      <c r="T187" s="26"/>
      <c r="U187" s="26"/>
      <c r="V187" s="26"/>
      <c r="W187" s="26"/>
      <c r="X187" s="26"/>
      <c r="Y187" s="26"/>
      <c r="Z187" s="26"/>
      <c r="AA187" s="26"/>
      <c r="AB187" s="26"/>
      <c r="AC187" s="26"/>
      <c r="AD187" s="26"/>
      <c r="AQ187" s="146" t="s">
        <v>117</v>
      </c>
      <c r="AS187" s="146" t="s">
        <v>113</v>
      </c>
      <c r="AT187" s="146" t="s">
        <v>77</v>
      </c>
      <c r="AX187" s="14" t="s">
        <v>111</v>
      </c>
      <c r="BD187" s="147">
        <f>IF(M187="základní",J187,0)</f>
        <v>0</v>
      </c>
      <c r="BE187" s="147">
        <f>IF(M187="snížená",J187,0)</f>
        <v>0</v>
      </c>
      <c r="BF187" s="147">
        <f>IF(M187="zákl. přenesená",J187,0)</f>
        <v>0</v>
      </c>
      <c r="BG187" s="147">
        <f>IF(M187="sníž. přenesená",J187,0)</f>
        <v>0</v>
      </c>
      <c r="BH187" s="147">
        <f>IF(M187="nulová",J187,0)</f>
        <v>0</v>
      </c>
      <c r="BI187" s="14" t="s">
        <v>75</v>
      </c>
      <c r="BJ187" s="147">
        <f>ROUND(I187*H187,2)</f>
        <v>0</v>
      </c>
      <c r="BK187" s="14" t="s">
        <v>117</v>
      </c>
      <c r="BL187" s="146" t="s">
        <v>218</v>
      </c>
    </row>
    <row r="188" spans="1:46" s="2" customFormat="1" ht="38.4">
      <c r="A188" s="26"/>
      <c r="B188" s="27"/>
      <c r="C188" s="26"/>
      <c r="D188" s="148" t="s">
        <v>118</v>
      </c>
      <c r="E188" s="26"/>
      <c r="F188" s="149" t="s">
        <v>284</v>
      </c>
      <c r="G188" s="26"/>
      <c r="H188" s="26"/>
      <c r="I188" s="26"/>
      <c r="J188" s="26"/>
      <c r="K188" s="27"/>
      <c r="L188" s="150"/>
      <c r="M188" s="151"/>
      <c r="N188" s="52"/>
      <c r="O188" s="52"/>
      <c r="P188" s="52"/>
      <c r="Q188" s="52"/>
      <c r="R188" s="52"/>
      <c r="S188" s="53"/>
      <c r="T188" s="26"/>
      <c r="U188" s="26"/>
      <c r="V188" s="26"/>
      <c r="W188" s="26"/>
      <c r="X188" s="26"/>
      <c r="Y188" s="26"/>
      <c r="Z188" s="26"/>
      <c r="AA188" s="26"/>
      <c r="AB188" s="26"/>
      <c r="AC188" s="26"/>
      <c r="AD188" s="26"/>
      <c r="AS188" s="14" t="s">
        <v>118</v>
      </c>
      <c r="AT188" s="14" t="s">
        <v>77</v>
      </c>
    </row>
    <row r="189" spans="1:46" s="2" customFormat="1" ht="12">
      <c r="A189" s="26"/>
      <c r="B189" s="27"/>
      <c r="C189" s="26"/>
      <c r="D189" s="152" t="s">
        <v>120</v>
      </c>
      <c r="E189" s="26"/>
      <c r="F189" s="153" t="s">
        <v>285</v>
      </c>
      <c r="G189" s="26"/>
      <c r="H189" s="26"/>
      <c r="I189" s="26"/>
      <c r="J189" s="26"/>
      <c r="K189" s="27"/>
      <c r="L189" s="150"/>
      <c r="M189" s="151"/>
      <c r="N189" s="52"/>
      <c r="O189" s="52"/>
      <c r="P189" s="52"/>
      <c r="Q189" s="52"/>
      <c r="R189" s="52"/>
      <c r="S189" s="53"/>
      <c r="T189" s="26"/>
      <c r="U189" s="26"/>
      <c r="V189" s="26"/>
      <c r="W189" s="26"/>
      <c r="X189" s="26"/>
      <c r="Y189" s="26"/>
      <c r="Z189" s="26"/>
      <c r="AA189" s="26"/>
      <c r="AB189" s="26"/>
      <c r="AC189" s="26"/>
      <c r="AD189" s="26"/>
      <c r="AS189" s="14" t="s">
        <v>120</v>
      </c>
      <c r="AT189" s="14" t="s">
        <v>77</v>
      </c>
    </row>
    <row r="190" spans="1:46" s="2" customFormat="1" ht="115.2">
      <c r="A190" s="26"/>
      <c r="B190" s="27"/>
      <c r="C190" s="26"/>
      <c r="D190" s="148" t="s">
        <v>122</v>
      </c>
      <c r="E190" s="26"/>
      <c r="F190" s="154" t="s">
        <v>286</v>
      </c>
      <c r="G190" s="26"/>
      <c r="H190" s="26"/>
      <c r="I190" s="26"/>
      <c r="J190" s="26"/>
      <c r="K190" s="27"/>
      <c r="L190" s="150"/>
      <c r="M190" s="151"/>
      <c r="N190" s="52"/>
      <c r="O190" s="52"/>
      <c r="P190" s="52"/>
      <c r="Q190" s="52"/>
      <c r="R190" s="52"/>
      <c r="S190" s="53"/>
      <c r="T190" s="26"/>
      <c r="U190" s="26"/>
      <c r="V190" s="26"/>
      <c r="W190" s="26"/>
      <c r="X190" s="26"/>
      <c r="Y190" s="26"/>
      <c r="Z190" s="26"/>
      <c r="AA190" s="26"/>
      <c r="AB190" s="26"/>
      <c r="AC190" s="26"/>
      <c r="AD190" s="26"/>
      <c r="AS190" s="14" t="s">
        <v>122</v>
      </c>
      <c r="AT190" s="14" t="s">
        <v>77</v>
      </c>
    </row>
    <row r="191" spans="2:62" s="12" customFormat="1" ht="22.8" customHeight="1">
      <c r="B191" s="123"/>
      <c r="D191" s="124" t="s">
        <v>68</v>
      </c>
      <c r="E191" s="133" t="s">
        <v>117</v>
      </c>
      <c r="F191" s="133" t="s">
        <v>287</v>
      </c>
      <c r="J191" s="134">
        <f>BJ191</f>
        <v>0</v>
      </c>
      <c r="K191" s="123"/>
      <c r="L191" s="127"/>
      <c r="M191" s="128"/>
      <c r="N191" s="128"/>
      <c r="O191" s="129">
        <f>SUM(O192:O209)</f>
        <v>174.556468</v>
      </c>
      <c r="P191" s="128"/>
      <c r="Q191" s="129">
        <f>SUM(Q192:Q209)</f>
        <v>363.46827640000004</v>
      </c>
      <c r="R191" s="128"/>
      <c r="S191" s="130">
        <f>SUM(S192:S209)</f>
        <v>0</v>
      </c>
      <c r="AQ191" s="124" t="s">
        <v>75</v>
      </c>
      <c r="AS191" s="131" t="s">
        <v>68</v>
      </c>
      <c r="AT191" s="131" t="s">
        <v>75</v>
      </c>
      <c r="AX191" s="124" t="s">
        <v>111</v>
      </c>
      <c r="BJ191" s="132">
        <f>SUM(BJ192:BJ209)</f>
        <v>0</v>
      </c>
    </row>
    <row r="192" spans="1:64" s="2" customFormat="1" ht="24.15" customHeight="1">
      <c r="A192" s="26"/>
      <c r="B192" s="135"/>
      <c r="C192" s="136" t="s">
        <v>172</v>
      </c>
      <c r="D192" s="136" t="s">
        <v>113</v>
      </c>
      <c r="E192" s="137" t="s">
        <v>288</v>
      </c>
      <c r="F192" s="138" t="s">
        <v>289</v>
      </c>
      <c r="G192" s="139" t="s">
        <v>158</v>
      </c>
      <c r="H192" s="140">
        <v>34.26</v>
      </c>
      <c r="I192" s="141">
        <v>0</v>
      </c>
      <c r="J192" s="141">
        <f>ROUND(I192*H192,2)</f>
        <v>0</v>
      </c>
      <c r="K192" s="27"/>
      <c r="L192" s="142" t="s">
        <v>1</v>
      </c>
      <c r="M192" s="143" t="s">
        <v>34</v>
      </c>
      <c r="N192" s="144">
        <v>0.115</v>
      </c>
      <c r="O192" s="144">
        <f>N192*H192</f>
        <v>3.9398999999999997</v>
      </c>
      <c r="P192" s="144">
        <v>1.7535</v>
      </c>
      <c r="Q192" s="144">
        <f>P192*H192</f>
        <v>60.074909999999996</v>
      </c>
      <c r="R192" s="144">
        <v>0</v>
      </c>
      <c r="S192" s="145">
        <f>R192*H192</f>
        <v>0</v>
      </c>
      <c r="T192" s="26"/>
      <c r="U192" s="26"/>
      <c r="V192" s="26"/>
      <c r="W192" s="26"/>
      <c r="X192" s="26"/>
      <c r="Y192" s="26"/>
      <c r="Z192" s="26"/>
      <c r="AA192" s="26"/>
      <c r="AB192" s="26"/>
      <c r="AC192" s="26"/>
      <c r="AD192" s="26"/>
      <c r="AQ192" s="146" t="s">
        <v>117</v>
      </c>
      <c r="AS192" s="146" t="s">
        <v>113</v>
      </c>
      <c r="AT192" s="146" t="s">
        <v>77</v>
      </c>
      <c r="AX192" s="14" t="s">
        <v>111</v>
      </c>
      <c r="BD192" s="147">
        <f>IF(M192="základní",J192,0)</f>
        <v>0</v>
      </c>
      <c r="BE192" s="147">
        <f>IF(M192="snížená",J192,0)</f>
        <v>0</v>
      </c>
      <c r="BF192" s="147">
        <f>IF(M192="zákl. přenesená",J192,0)</f>
        <v>0</v>
      </c>
      <c r="BG192" s="147">
        <f>IF(M192="sníž. přenesená",J192,0)</f>
        <v>0</v>
      </c>
      <c r="BH192" s="147">
        <f>IF(M192="nulová",J192,0)</f>
        <v>0</v>
      </c>
      <c r="BI192" s="14" t="s">
        <v>75</v>
      </c>
      <c r="BJ192" s="147">
        <f>ROUND(I192*H192,2)</f>
        <v>0</v>
      </c>
      <c r="BK192" s="14" t="s">
        <v>117</v>
      </c>
      <c r="BL192" s="146" t="s">
        <v>224</v>
      </c>
    </row>
    <row r="193" spans="1:46" s="2" customFormat="1" ht="19.2">
      <c r="A193" s="26"/>
      <c r="B193" s="27"/>
      <c r="C193" s="26"/>
      <c r="D193" s="148" t="s">
        <v>118</v>
      </c>
      <c r="E193" s="26"/>
      <c r="F193" s="149" t="s">
        <v>290</v>
      </c>
      <c r="G193" s="26"/>
      <c r="H193" s="26"/>
      <c r="I193" s="26"/>
      <c r="J193" s="26"/>
      <c r="K193" s="27"/>
      <c r="L193" s="150"/>
      <c r="M193" s="151"/>
      <c r="N193" s="52"/>
      <c r="O193" s="52"/>
      <c r="P193" s="52"/>
      <c r="Q193" s="52"/>
      <c r="R193" s="52"/>
      <c r="S193" s="53"/>
      <c r="T193" s="26"/>
      <c r="U193" s="26"/>
      <c r="V193" s="26"/>
      <c r="W193" s="26"/>
      <c r="X193" s="26"/>
      <c r="Y193" s="26"/>
      <c r="Z193" s="26"/>
      <c r="AA193" s="26"/>
      <c r="AB193" s="26"/>
      <c r="AC193" s="26"/>
      <c r="AD193" s="26"/>
      <c r="AS193" s="14" t="s">
        <v>118</v>
      </c>
      <c r="AT193" s="14" t="s">
        <v>77</v>
      </c>
    </row>
    <row r="194" spans="1:46" s="2" customFormat="1" ht="12">
      <c r="A194" s="26"/>
      <c r="B194" s="27"/>
      <c r="C194" s="26"/>
      <c r="D194" s="152" t="s">
        <v>120</v>
      </c>
      <c r="E194" s="26"/>
      <c r="F194" s="153" t="s">
        <v>291</v>
      </c>
      <c r="G194" s="26"/>
      <c r="H194" s="26"/>
      <c r="I194" s="26"/>
      <c r="J194" s="26"/>
      <c r="K194" s="27"/>
      <c r="L194" s="150"/>
      <c r="M194" s="151"/>
      <c r="N194" s="52"/>
      <c r="O194" s="52"/>
      <c r="P194" s="52"/>
      <c r="Q194" s="52"/>
      <c r="R194" s="52"/>
      <c r="S194" s="53"/>
      <c r="T194" s="26"/>
      <c r="U194" s="26"/>
      <c r="V194" s="26"/>
      <c r="W194" s="26"/>
      <c r="X194" s="26"/>
      <c r="Y194" s="26"/>
      <c r="Z194" s="26"/>
      <c r="AA194" s="26"/>
      <c r="AB194" s="26"/>
      <c r="AC194" s="26"/>
      <c r="AD194" s="26"/>
      <c r="AS194" s="14" t="s">
        <v>120</v>
      </c>
      <c r="AT194" s="14" t="s">
        <v>77</v>
      </c>
    </row>
    <row r="195" spans="1:46" s="2" customFormat="1" ht="105.6">
      <c r="A195" s="26"/>
      <c r="B195" s="27"/>
      <c r="C195" s="26"/>
      <c r="D195" s="148" t="s">
        <v>122</v>
      </c>
      <c r="E195" s="26"/>
      <c r="F195" s="154" t="s">
        <v>292</v>
      </c>
      <c r="G195" s="26"/>
      <c r="H195" s="26"/>
      <c r="I195" s="26"/>
      <c r="J195" s="26"/>
      <c r="K195" s="27"/>
      <c r="L195" s="150"/>
      <c r="M195" s="151"/>
      <c r="N195" s="52"/>
      <c r="O195" s="52"/>
      <c r="P195" s="52"/>
      <c r="Q195" s="52"/>
      <c r="R195" s="52"/>
      <c r="S195" s="53"/>
      <c r="T195" s="26"/>
      <c r="U195" s="26"/>
      <c r="V195" s="26"/>
      <c r="W195" s="26"/>
      <c r="X195" s="26"/>
      <c r="Y195" s="26"/>
      <c r="Z195" s="26"/>
      <c r="AA195" s="26"/>
      <c r="AB195" s="26"/>
      <c r="AC195" s="26"/>
      <c r="AD195" s="26"/>
      <c r="AS195" s="14" t="s">
        <v>122</v>
      </c>
      <c r="AT195" s="14" t="s">
        <v>77</v>
      </c>
    </row>
    <row r="196" spans="1:64" s="2" customFormat="1" ht="24.15" customHeight="1">
      <c r="A196" s="26"/>
      <c r="B196" s="135"/>
      <c r="C196" s="136" t="s">
        <v>228</v>
      </c>
      <c r="D196" s="136" t="s">
        <v>113</v>
      </c>
      <c r="E196" s="137" t="s">
        <v>293</v>
      </c>
      <c r="F196" s="138" t="s">
        <v>294</v>
      </c>
      <c r="G196" s="139" t="s">
        <v>116</v>
      </c>
      <c r="H196" s="140">
        <v>408.8</v>
      </c>
      <c r="I196" s="141">
        <v>0</v>
      </c>
      <c r="J196" s="141">
        <f>ROUND(I196*H196,2)</f>
        <v>0</v>
      </c>
      <c r="K196" s="27"/>
      <c r="L196" s="142" t="s">
        <v>1</v>
      </c>
      <c r="M196" s="143" t="s">
        <v>34</v>
      </c>
      <c r="N196" s="144">
        <v>0.128</v>
      </c>
      <c r="O196" s="144">
        <f>N196*H196</f>
        <v>52.3264</v>
      </c>
      <c r="P196" s="144">
        <v>0.00028</v>
      </c>
      <c r="Q196" s="144">
        <f>P196*H196</f>
        <v>0.114464</v>
      </c>
      <c r="R196" s="144">
        <v>0</v>
      </c>
      <c r="S196" s="145">
        <f>R196*H196</f>
        <v>0</v>
      </c>
      <c r="T196" s="26"/>
      <c r="U196" s="26"/>
      <c r="V196" s="26"/>
      <c r="W196" s="26"/>
      <c r="X196" s="26"/>
      <c r="Y196" s="26"/>
      <c r="Z196" s="26"/>
      <c r="AA196" s="26"/>
      <c r="AB196" s="26"/>
      <c r="AC196" s="26"/>
      <c r="AD196" s="26"/>
      <c r="AQ196" s="146" t="s">
        <v>117</v>
      </c>
      <c r="AS196" s="146" t="s">
        <v>113</v>
      </c>
      <c r="AT196" s="146" t="s">
        <v>77</v>
      </c>
      <c r="AX196" s="14" t="s">
        <v>111</v>
      </c>
      <c r="BD196" s="147">
        <f>IF(M196="základní",J196,0)</f>
        <v>0</v>
      </c>
      <c r="BE196" s="147">
        <f>IF(M196="snížená",J196,0)</f>
        <v>0</v>
      </c>
      <c r="BF196" s="147">
        <f>IF(M196="zákl. přenesená",J196,0)</f>
        <v>0</v>
      </c>
      <c r="BG196" s="147">
        <f>IF(M196="sníž. přenesená",J196,0)</f>
        <v>0</v>
      </c>
      <c r="BH196" s="147">
        <f>IF(M196="nulová",J196,0)</f>
        <v>0</v>
      </c>
      <c r="BI196" s="14" t="s">
        <v>75</v>
      </c>
      <c r="BJ196" s="147">
        <f>ROUND(I196*H196,2)</f>
        <v>0</v>
      </c>
      <c r="BK196" s="14" t="s">
        <v>117</v>
      </c>
      <c r="BL196" s="146" t="s">
        <v>231</v>
      </c>
    </row>
    <row r="197" spans="1:46" s="2" customFormat="1" ht="38.4">
      <c r="A197" s="26"/>
      <c r="B197" s="27"/>
      <c r="C197" s="26"/>
      <c r="D197" s="148" t="s">
        <v>118</v>
      </c>
      <c r="E197" s="26"/>
      <c r="F197" s="149" t="s">
        <v>295</v>
      </c>
      <c r="G197" s="26"/>
      <c r="H197" s="26"/>
      <c r="I197" s="26"/>
      <c r="J197" s="26"/>
      <c r="K197" s="27"/>
      <c r="L197" s="150"/>
      <c r="M197" s="151"/>
      <c r="N197" s="52"/>
      <c r="O197" s="52"/>
      <c r="P197" s="52"/>
      <c r="Q197" s="52"/>
      <c r="R197" s="52"/>
      <c r="S197" s="53"/>
      <c r="T197" s="26"/>
      <c r="U197" s="26"/>
      <c r="V197" s="26"/>
      <c r="W197" s="26"/>
      <c r="X197" s="26"/>
      <c r="Y197" s="26"/>
      <c r="Z197" s="26"/>
      <c r="AA197" s="26"/>
      <c r="AB197" s="26"/>
      <c r="AC197" s="26"/>
      <c r="AD197" s="26"/>
      <c r="AS197" s="14" t="s">
        <v>118</v>
      </c>
      <c r="AT197" s="14" t="s">
        <v>77</v>
      </c>
    </row>
    <row r="198" spans="1:46" s="2" customFormat="1" ht="12">
      <c r="A198" s="26"/>
      <c r="B198" s="27"/>
      <c r="C198" s="26"/>
      <c r="D198" s="152" t="s">
        <v>120</v>
      </c>
      <c r="E198" s="26"/>
      <c r="F198" s="153" t="s">
        <v>296</v>
      </c>
      <c r="G198" s="26"/>
      <c r="H198" s="26"/>
      <c r="I198" s="26"/>
      <c r="J198" s="26"/>
      <c r="K198" s="27"/>
      <c r="L198" s="150"/>
      <c r="M198" s="151"/>
      <c r="N198" s="52"/>
      <c r="O198" s="52"/>
      <c r="P198" s="52"/>
      <c r="Q198" s="52"/>
      <c r="R198" s="52"/>
      <c r="S198" s="53"/>
      <c r="T198" s="26"/>
      <c r="U198" s="26"/>
      <c r="V198" s="26"/>
      <c r="W198" s="26"/>
      <c r="X198" s="26"/>
      <c r="Y198" s="26"/>
      <c r="Z198" s="26"/>
      <c r="AA198" s="26"/>
      <c r="AB198" s="26"/>
      <c r="AC198" s="26"/>
      <c r="AD198" s="26"/>
      <c r="AS198" s="14" t="s">
        <v>120</v>
      </c>
      <c r="AT198" s="14" t="s">
        <v>77</v>
      </c>
    </row>
    <row r="199" spans="1:46" s="2" customFormat="1" ht="163.2">
      <c r="A199" s="26"/>
      <c r="B199" s="27"/>
      <c r="C199" s="26"/>
      <c r="D199" s="148" t="s">
        <v>122</v>
      </c>
      <c r="E199" s="26"/>
      <c r="F199" s="154" t="s">
        <v>297</v>
      </c>
      <c r="G199" s="26"/>
      <c r="H199" s="26"/>
      <c r="I199" s="26"/>
      <c r="J199" s="26"/>
      <c r="K199" s="27"/>
      <c r="L199" s="150"/>
      <c r="M199" s="151"/>
      <c r="N199" s="52"/>
      <c r="O199" s="52"/>
      <c r="P199" s="52"/>
      <c r="Q199" s="52"/>
      <c r="R199" s="52"/>
      <c r="S199" s="53"/>
      <c r="T199" s="26"/>
      <c r="U199" s="26"/>
      <c r="V199" s="26"/>
      <c r="W199" s="26"/>
      <c r="X199" s="26"/>
      <c r="Y199" s="26"/>
      <c r="Z199" s="26"/>
      <c r="AA199" s="26"/>
      <c r="AB199" s="26"/>
      <c r="AC199" s="26"/>
      <c r="AD199" s="26"/>
      <c r="AS199" s="14" t="s">
        <v>122</v>
      </c>
      <c r="AT199" s="14" t="s">
        <v>77</v>
      </c>
    </row>
    <row r="200" spans="1:64" s="2" customFormat="1" ht="24.15" customHeight="1">
      <c r="A200" s="26"/>
      <c r="B200" s="135"/>
      <c r="C200" s="155" t="s">
        <v>177</v>
      </c>
      <c r="D200" s="155" t="s">
        <v>210</v>
      </c>
      <c r="E200" s="156" t="s">
        <v>298</v>
      </c>
      <c r="F200" s="157" t="s">
        <v>299</v>
      </c>
      <c r="G200" s="158" t="s">
        <v>116</v>
      </c>
      <c r="H200" s="159">
        <v>470.12</v>
      </c>
      <c r="I200" s="160">
        <v>0</v>
      </c>
      <c r="J200" s="160">
        <f>ROUND(I200*H200,2)</f>
        <v>0</v>
      </c>
      <c r="K200" s="161"/>
      <c r="L200" s="162" t="s">
        <v>1</v>
      </c>
      <c r="M200" s="163" t="s">
        <v>34</v>
      </c>
      <c r="N200" s="144">
        <v>0</v>
      </c>
      <c r="O200" s="144">
        <f>N200*H200</f>
        <v>0</v>
      </c>
      <c r="P200" s="144">
        <v>0.0004</v>
      </c>
      <c r="Q200" s="144">
        <f>P200*H200</f>
        <v>0.18804800000000002</v>
      </c>
      <c r="R200" s="144">
        <v>0</v>
      </c>
      <c r="S200" s="145">
        <f>R200*H200</f>
        <v>0</v>
      </c>
      <c r="T200" s="26"/>
      <c r="U200" s="26"/>
      <c r="V200" s="26"/>
      <c r="W200" s="26"/>
      <c r="X200" s="26"/>
      <c r="Y200" s="26"/>
      <c r="Z200" s="26"/>
      <c r="AA200" s="26"/>
      <c r="AB200" s="26"/>
      <c r="AC200" s="26"/>
      <c r="AD200" s="26"/>
      <c r="AQ200" s="146" t="s">
        <v>138</v>
      </c>
      <c r="AS200" s="146" t="s">
        <v>210</v>
      </c>
      <c r="AT200" s="146" t="s">
        <v>77</v>
      </c>
      <c r="AX200" s="14" t="s">
        <v>111</v>
      </c>
      <c r="BD200" s="147">
        <f>IF(M200="základní",J200,0)</f>
        <v>0</v>
      </c>
      <c r="BE200" s="147">
        <f>IF(M200="snížená",J200,0)</f>
        <v>0</v>
      </c>
      <c r="BF200" s="147">
        <f>IF(M200="zákl. přenesená",J200,0)</f>
        <v>0</v>
      </c>
      <c r="BG200" s="147">
        <f>IF(M200="sníž. přenesená",J200,0)</f>
        <v>0</v>
      </c>
      <c r="BH200" s="147">
        <f>IF(M200="nulová",J200,0)</f>
        <v>0</v>
      </c>
      <c r="BI200" s="14" t="s">
        <v>75</v>
      </c>
      <c r="BJ200" s="147">
        <f>ROUND(I200*H200,2)</f>
        <v>0</v>
      </c>
      <c r="BK200" s="14" t="s">
        <v>117</v>
      </c>
      <c r="BL200" s="146" t="s">
        <v>240</v>
      </c>
    </row>
    <row r="201" spans="1:46" s="2" customFormat="1" ht="19.2">
      <c r="A201" s="26"/>
      <c r="B201" s="27"/>
      <c r="C201" s="26"/>
      <c r="D201" s="148" t="s">
        <v>118</v>
      </c>
      <c r="E201" s="26"/>
      <c r="F201" s="149" t="s">
        <v>299</v>
      </c>
      <c r="G201" s="26"/>
      <c r="H201" s="26"/>
      <c r="I201" s="26"/>
      <c r="J201" s="26"/>
      <c r="K201" s="27"/>
      <c r="L201" s="150"/>
      <c r="M201" s="151"/>
      <c r="N201" s="52"/>
      <c r="O201" s="52"/>
      <c r="P201" s="52"/>
      <c r="Q201" s="52"/>
      <c r="R201" s="52"/>
      <c r="S201" s="53"/>
      <c r="T201" s="26"/>
      <c r="U201" s="26"/>
      <c r="V201" s="26"/>
      <c r="W201" s="26"/>
      <c r="X201" s="26"/>
      <c r="Y201" s="26"/>
      <c r="Z201" s="26"/>
      <c r="AA201" s="26"/>
      <c r="AB201" s="26"/>
      <c r="AC201" s="26"/>
      <c r="AD201" s="26"/>
      <c r="AS201" s="14" t="s">
        <v>118</v>
      </c>
      <c r="AT201" s="14" t="s">
        <v>77</v>
      </c>
    </row>
    <row r="202" spans="1:64" s="2" customFormat="1" ht="24.15" customHeight="1">
      <c r="A202" s="26"/>
      <c r="B202" s="135"/>
      <c r="C202" s="136" t="s">
        <v>7</v>
      </c>
      <c r="D202" s="136" t="s">
        <v>113</v>
      </c>
      <c r="E202" s="137" t="s">
        <v>300</v>
      </c>
      <c r="F202" s="138" t="s">
        <v>301</v>
      </c>
      <c r="G202" s="139" t="s">
        <v>158</v>
      </c>
      <c r="H202" s="140">
        <v>40.608</v>
      </c>
      <c r="I202" s="141">
        <v>0</v>
      </c>
      <c r="J202" s="141">
        <f>ROUND(I202*H202,2)</f>
        <v>0</v>
      </c>
      <c r="K202" s="27"/>
      <c r="L202" s="142" t="s">
        <v>1</v>
      </c>
      <c r="M202" s="143" t="s">
        <v>34</v>
      </c>
      <c r="N202" s="144">
        <v>1.936</v>
      </c>
      <c r="O202" s="144">
        <f>N202*H202</f>
        <v>78.617088</v>
      </c>
      <c r="P202" s="144">
        <v>1.9968</v>
      </c>
      <c r="Q202" s="144">
        <f>P202*H202</f>
        <v>81.0860544</v>
      </c>
      <c r="R202" s="144">
        <v>0</v>
      </c>
      <c r="S202" s="145">
        <f>R202*H202</f>
        <v>0</v>
      </c>
      <c r="T202" s="26"/>
      <c r="U202" s="26"/>
      <c r="V202" s="26"/>
      <c r="W202" s="26"/>
      <c r="X202" s="26"/>
      <c r="Y202" s="26"/>
      <c r="Z202" s="26"/>
      <c r="AA202" s="26"/>
      <c r="AB202" s="26"/>
      <c r="AC202" s="26"/>
      <c r="AD202" s="26"/>
      <c r="AQ202" s="146" t="s">
        <v>117</v>
      </c>
      <c r="AS202" s="146" t="s">
        <v>113</v>
      </c>
      <c r="AT202" s="146" t="s">
        <v>77</v>
      </c>
      <c r="AX202" s="14" t="s">
        <v>111</v>
      </c>
      <c r="BD202" s="147">
        <f>IF(M202="základní",J202,0)</f>
        <v>0</v>
      </c>
      <c r="BE202" s="147">
        <f>IF(M202="snížená",J202,0)</f>
        <v>0</v>
      </c>
      <c r="BF202" s="147">
        <f>IF(M202="zákl. přenesená",J202,0)</f>
        <v>0</v>
      </c>
      <c r="BG202" s="147">
        <f>IF(M202="sníž. přenesená",J202,0)</f>
        <v>0</v>
      </c>
      <c r="BH202" s="147">
        <f>IF(M202="nulová",J202,0)</f>
        <v>0</v>
      </c>
      <c r="BI202" s="14" t="s">
        <v>75</v>
      </c>
      <c r="BJ202" s="147">
        <f>ROUND(I202*H202,2)</f>
        <v>0</v>
      </c>
      <c r="BK202" s="14" t="s">
        <v>117</v>
      </c>
      <c r="BL202" s="146" t="s">
        <v>302</v>
      </c>
    </row>
    <row r="203" spans="1:46" s="2" customFormat="1" ht="19.2">
      <c r="A203" s="26"/>
      <c r="B203" s="27"/>
      <c r="C203" s="26"/>
      <c r="D203" s="148" t="s">
        <v>118</v>
      </c>
      <c r="E203" s="26"/>
      <c r="F203" s="149" t="s">
        <v>303</v>
      </c>
      <c r="G203" s="26"/>
      <c r="H203" s="26"/>
      <c r="I203" s="26"/>
      <c r="J203" s="26"/>
      <c r="K203" s="27"/>
      <c r="L203" s="150"/>
      <c r="M203" s="151"/>
      <c r="N203" s="52"/>
      <c r="O203" s="52"/>
      <c r="P203" s="52"/>
      <c r="Q203" s="52"/>
      <c r="R203" s="52"/>
      <c r="S203" s="53"/>
      <c r="T203" s="26"/>
      <c r="U203" s="26"/>
      <c r="V203" s="26"/>
      <c r="W203" s="26"/>
      <c r="X203" s="26"/>
      <c r="Y203" s="26"/>
      <c r="Z203" s="26"/>
      <c r="AA203" s="26"/>
      <c r="AB203" s="26"/>
      <c r="AC203" s="26"/>
      <c r="AD203" s="26"/>
      <c r="AS203" s="14" t="s">
        <v>118</v>
      </c>
      <c r="AT203" s="14" t="s">
        <v>77</v>
      </c>
    </row>
    <row r="204" spans="1:46" s="2" customFormat="1" ht="12">
      <c r="A204" s="26"/>
      <c r="B204" s="27"/>
      <c r="C204" s="26"/>
      <c r="D204" s="152" t="s">
        <v>120</v>
      </c>
      <c r="E204" s="26"/>
      <c r="F204" s="153" t="s">
        <v>304</v>
      </c>
      <c r="G204" s="26"/>
      <c r="H204" s="26"/>
      <c r="I204" s="26"/>
      <c r="J204" s="26"/>
      <c r="K204" s="27"/>
      <c r="L204" s="150"/>
      <c r="M204" s="151"/>
      <c r="N204" s="52"/>
      <c r="O204" s="52"/>
      <c r="P204" s="52"/>
      <c r="Q204" s="52"/>
      <c r="R204" s="52"/>
      <c r="S204" s="53"/>
      <c r="T204" s="26"/>
      <c r="U204" s="26"/>
      <c r="V204" s="26"/>
      <c r="W204" s="26"/>
      <c r="X204" s="26"/>
      <c r="Y204" s="26"/>
      <c r="Z204" s="26"/>
      <c r="AA204" s="26"/>
      <c r="AB204" s="26"/>
      <c r="AC204" s="26"/>
      <c r="AD204" s="26"/>
      <c r="AS204" s="14" t="s">
        <v>120</v>
      </c>
      <c r="AT204" s="14" t="s">
        <v>77</v>
      </c>
    </row>
    <row r="205" spans="1:46" s="2" customFormat="1" ht="105.6">
      <c r="A205" s="26"/>
      <c r="B205" s="27"/>
      <c r="C205" s="26"/>
      <c r="D205" s="148" t="s">
        <v>122</v>
      </c>
      <c r="E205" s="26"/>
      <c r="F205" s="154" t="s">
        <v>305</v>
      </c>
      <c r="G205" s="26"/>
      <c r="H205" s="26"/>
      <c r="I205" s="26"/>
      <c r="J205" s="26"/>
      <c r="K205" s="27"/>
      <c r="L205" s="150"/>
      <c r="M205" s="151"/>
      <c r="N205" s="52"/>
      <c r="O205" s="52"/>
      <c r="P205" s="52"/>
      <c r="Q205" s="52"/>
      <c r="R205" s="52"/>
      <c r="S205" s="53"/>
      <c r="T205" s="26"/>
      <c r="U205" s="26"/>
      <c r="V205" s="26"/>
      <c r="W205" s="26"/>
      <c r="X205" s="26"/>
      <c r="Y205" s="26"/>
      <c r="Z205" s="26"/>
      <c r="AA205" s="26"/>
      <c r="AB205" s="26"/>
      <c r="AC205" s="26"/>
      <c r="AD205" s="26"/>
      <c r="AS205" s="14" t="s">
        <v>122</v>
      </c>
      <c r="AT205" s="14" t="s">
        <v>77</v>
      </c>
    </row>
    <row r="206" spans="1:64" s="2" customFormat="1" ht="24.15" customHeight="1">
      <c r="A206" s="26"/>
      <c r="B206" s="135"/>
      <c r="C206" s="136" t="s">
        <v>183</v>
      </c>
      <c r="D206" s="136" t="s">
        <v>113</v>
      </c>
      <c r="E206" s="137" t="s">
        <v>306</v>
      </c>
      <c r="F206" s="138" t="s">
        <v>307</v>
      </c>
      <c r="G206" s="139" t="s">
        <v>158</v>
      </c>
      <c r="H206" s="140">
        <v>102.78</v>
      </c>
      <c r="I206" s="141">
        <v>0</v>
      </c>
      <c r="J206" s="141">
        <f>ROUND(I206*H206,2)</f>
        <v>0</v>
      </c>
      <c r="K206" s="27"/>
      <c r="L206" s="142" t="s">
        <v>1</v>
      </c>
      <c r="M206" s="143" t="s">
        <v>34</v>
      </c>
      <c r="N206" s="144">
        <v>0.386</v>
      </c>
      <c r="O206" s="144">
        <f>N206*H206</f>
        <v>39.67308</v>
      </c>
      <c r="P206" s="144">
        <v>2.16</v>
      </c>
      <c r="Q206" s="144">
        <f>P206*H206</f>
        <v>222.00480000000002</v>
      </c>
      <c r="R206" s="144">
        <v>0</v>
      </c>
      <c r="S206" s="145">
        <f>R206*H206</f>
        <v>0</v>
      </c>
      <c r="T206" s="26"/>
      <c r="U206" s="26"/>
      <c r="V206" s="26"/>
      <c r="W206" s="26"/>
      <c r="X206" s="26"/>
      <c r="Y206" s="26"/>
      <c r="Z206" s="26"/>
      <c r="AA206" s="26"/>
      <c r="AB206" s="26"/>
      <c r="AC206" s="26"/>
      <c r="AD206" s="26"/>
      <c r="AQ206" s="146" t="s">
        <v>117</v>
      </c>
      <c r="AS206" s="146" t="s">
        <v>113</v>
      </c>
      <c r="AT206" s="146" t="s">
        <v>77</v>
      </c>
      <c r="AX206" s="14" t="s">
        <v>111</v>
      </c>
      <c r="BD206" s="147">
        <f>IF(M206="základní",J206,0)</f>
        <v>0</v>
      </c>
      <c r="BE206" s="147">
        <f>IF(M206="snížená",J206,0)</f>
        <v>0</v>
      </c>
      <c r="BF206" s="147">
        <f>IF(M206="zákl. přenesená",J206,0)</f>
        <v>0</v>
      </c>
      <c r="BG206" s="147">
        <f>IF(M206="sníž. přenesená",J206,0)</f>
        <v>0</v>
      </c>
      <c r="BH206" s="147">
        <f>IF(M206="nulová",J206,0)</f>
        <v>0</v>
      </c>
      <c r="BI206" s="14" t="s">
        <v>75</v>
      </c>
      <c r="BJ206" s="147">
        <f>ROUND(I206*H206,2)</f>
        <v>0</v>
      </c>
      <c r="BK206" s="14" t="s">
        <v>117</v>
      </c>
      <c r="BL206" s="146" t="s">
        <v>308</v>
      </c>
    </row>
    <row r="207" spans="1:46" s="2" customFormat="1" ht="19.2">
      <c r="A207" s="26"/>
      <c r="B207" s="27"/>
      <c r="C207" s="26"/>
      <c r="D207" s="148" t="s">
        <v>118</v>
      </c>
      <c r="E207" s="26"/>
      <c r="F207" s="149" t="s">
        <v>309</v>
      </c>
      <c r="G207" s="26"/>
      <c r="H207" s="26"/>
      <c r="I207" s="26"/>
      <c r="J207" s="26"/>
      <c r="K207" s="27"/>
      <c r="L207" s="150"/>
      <c r="M207" s="151"/>
      <c r="N207" s="52"/>
      <c r="O207" s="52"/>
      <c r="P207" s="52"/>
      <c r="Q207" s="52"/>
      <c r="R207" s="52"/>
      <c r="S207" s="53"/>
      <c r="T207" s="26"/>
      <c r="U207" s="26"/>
      <c r="V207" s="26"/>
      <c r="W207" s="26"/>
      <c r="X207" s="26"/>
      <c r="Y207" s="26"/>
      <c r="Z207" s="26"/>
      <c r="AA207" s="26"/>
      <c r="AB207" s="26"/>
      <c r="AC207" s="26"/>
      <c r="AD207" s="26"/>
      <c r="AS207" s="14" t="s">
        <v>118</v>
      </c>
      <c r="AT207" s="14" t="s">
        <v>77</v>
      </c>
    </row>
    <row r="208" spans="1:46" s="2" customFormat="1" ht="12">
      <c r="A208" s="26"/>
      <c r="B208" s="27"/>
      <c r="C208" s="26"/>
      <c r="D208" s="152" t="s">
        <v>120</v>
      </c>
      <c r="E208" s="26"/>
      <c r="F208" s="153" t="s">
        <v>310</v>
      </c>
      <c r="G208" s="26"/>
      <c r="H208" s="26"/>
      <c r="I208" s="26"/>
      <c r="J208" s="26"/>
      <c r="K208" s="27"/>
      <c r="L208" s="150"/>
      <c r="M208" s="151"/>
      <c r="N208" s="52"/>
      <c r="O208" s="52"/>
      <c r="P208" s="52"/>
      <c r="Q208" s="52"/>
      <c r="R208" s="52"/>
      <c r="S208" s="53"/>
      <c r="T208" s="26"/>
      <c r="U208" s="26"/>
      <c r="V208" s="26"/>
      <c r="W208" s="26"/>
      <c r="X208" s="26"/>
      <c r="Y208" s="26"/>
      <c r="Z208" s="26"/>
      <c r="AA208" s="26"/>
      <c r="AB208" s="26"/>
      <c r="AC208" s="26"/>
      <c r="AD208" s="26"/>
      <c r="AS208" s="14" t="s">
        <v>120</v>
      </c>
      <c r="AT208" s="14" t="s">
        <v>77</v>
      </c>
    </row>
    <row r="209" spans="1:46" s="2" customFormat="1" ht="124.8">
      <c r="A209" s="26"/>
      <c r="B209" s="27"/>
      <c r="C209" s="26"/>
      <c r="D209" s="148" t="s">
        <v>122</v>
      </c>
      <c r="E209" s="26"/>
      <c r="F209" s="154" t="s">
        <v>311</v>
      </c>
      <c r="G209" s="26"/>
      <c r="H209" s="26"/>
      <c r="I209" s="26"/>
      <c r="J209" s="26"/>
      <c r="K209" s="27"/>
      <c r="L209" s="150"/>
      <c r="M209" s="151"/>
      <c r="N209" s="52"/>
      <c r="O209" s="52"/>
      <c r="P209" s="52"/>
      <c r="Q209" s="52"/>
      <c r="R209" s="52"/>
      <c r="S209" s="53"/>
      <c r="T209" s="26"/>
      <c r="U209" s="26"/>
      <c r="V209" s="26"/>
      <c r="W209" s="26"/>
      <c r="X209" s="26"/>
      <c r="Y209" s="26"/>
      <c r="Z209" s="26"/>
      <c r="AA209" s="26"/>
      <c r="AB209" s="26"/>
      <c r="AC209" s="26"/>
      <c r="AD209" s="26"/>
      <c r="AS209" s="14" t="s">
        <v>122</v>
      </c>
      <c r="AT209" s="14" t="s">
        <v>77</v>
      </c>
    </row>
    <row r="210" spans="2:62" s="12" customFormat="1" ht="22.8" customHeight="1">
      <c r="B210" s="123"/>
      <c r="D210" s="124" t="s">
        <v>68</v>
      </c>
      <c r="E210" s="133" t="s">
        <v>235</v>
      </c>
      <c r="F210" s="133" t="s">
        <v>236</v>
      </c>
      <c r="J210" s="134">
        <f>BJ210</f>
        <v>0</v>
      </c>
      <c r="K210" s="123"/>
      <c r="L210" s="127"/>
      <c r="M210" s="128"/>
      <c r="N210" s="128"/>
      <c r="O210" s="129">
        <f>SUM(O211:O214)</f>
        <v>240.69318</v>
      </c>
      <c r="P210" s="128"/>
      <c r="Q210" s="129">
        <f>SUM(Q211:Q214)</f>
        <v>0</v>
      </c>
      <c r="R210" s="128"/>
      <c r="S210" s="130">
        <f>SUM(S211:S214)</f>
        <v>0</v>
      </c>
      <c r="AQ210" s="124" t="s">
        <v>75</v>
      </c>
      <c r="AS210" s="131" t="s">
        <v>68</v>
      </c>
      <c r="AT210" s="131" t="s">
        <v>75</v>
      </c>
      <c r="AX210" s="124" t="s">
        <v>111</v>
      </c>
      <c r="BJ210" s="132">
        <f>SUM(BJ211:BJ214)</f>
        <v>0</v>
      </c>
    </row>
    <row r="211" spans="1:64" s="2" customFormat="1" ht="16.5" customHeight="1">
      <c r="A211" s="26"/>
      <c r="B211" s="135"/>
      <c r="C211" s="136" t="s">
        <v>312</v>
      </c>
      <c r="D211" s="136" t="s">
        <v>113</v>
      </c>
      <c r="E211" s="137" t="s">
        <v>237</v>
      </c>
      <c r="F211" s="138" t="s">
        <v>238</v>
      </c>
      <c r="G211" s="139" t="s">
        <v>239</v>
      </c>
      <c r="H211" s="140">
        <v>474.74</v>
      </c>
      <c r="I211" s="141">
        <v>0</v>
      </c>
      <c r="J211" s="141">
        <f>ROUND(I211*H211,2)</f>
        <v>0</v>
      </c>
      <c r="K211" s="27"/>
      <c r="L211" s="142" t="s">
        <v>1</v>
      </c>
      <c r="M211" s="143" t="s">
        <v>34</v>
      </c>
      <c r="N211" s="144">
        <v>0.507</v>
      </c>
      <c r="O211" s="144">
        <f>N211*H211</f>
        <v>240.69318</v>
      </c>
      <c r="P211" s="144">
        <v>0</v>
      </c>
      <c r="Q211" s="144">
        <f>P211*H211</f>
        <v>0</v>
      </c>
      <c r="R211" s="144">
        <v>0</v>
      </c>
      <c r="S211" s="145">
        <f>R211*H211</f>
        <v>0</v>
      </c>
      <c r="T211" s="26"/>
      <c r="U211" s="26"/>
      <c r="V211" s="26"/>
      <c r="W211" s="26"/>
      <c r="X211" s="26"/>
      <c r="Y211" s="26"/>
      <c r="Z211" s="26"/>
      <c r="AA211" s="26"/>
      <c r="AB211" s="26"/>
      <c r="AC211" s="26"/>
      <c r="AD211" s="26"/>
      <c r="AQ211" s="146" t="s">
        <v>117</v>
      </c>
      <c r="AS211" s="146" t="s">
        <v>113</v>
      </c>
      <c r="AT211" s="146" t="s">
        <v>77</v>
      </c>
      <c r="AX211" s="14" t="s">
        <v>111</v>
      </c>
      <c r="BD211" s="147">
        <f>IF(M211="základní",J211,0)</f>
        <v>0</v>
      </c>
      <c r="BE211" s="147">
        <f>IF(M211="snížená",J211,0)</f>
        <v>0</v>
      </c>
      <c r="BF211" s="147">
        <f>IF(M211="zákl. přenesená",J211,0)</f>
        <v>0</v>
      </c>
      <c r="BG211" s="147">
        <f>IF(M211="sníž. přenesená",J211,0)</f>
        <v>0</v>
      </c>
      <c r="BH211" s="147">
        <f>IF(M211="nulová",J211,0)</f>
        <v>0</v>
      </c>
      <c r="BI211" s="14" t="s">
        <v>75</v>
      </c>
      <c r="BJ211" s="147">
        <f>ROUND(I211*H211,2)</f>
        <v>0</v>
      </c>
      <c r="BK211" s="14" t="s">
        <v>117</v>
      </c>
      <c r="BL211" s="146" t="s">
        <v>313</v>
      </c>
    </row>
    <row r="212" spans="1:46" s="2" customFormat="1" ht="12">
      <c r="A212" s="26"/>
      <c r="B212" s="27"/>
      <c r="C212" s="26"/>
      <c r="D212" s="148" t="s">
        <v>118</v>
      </c>
      <c r="E212" s="26"/>
      <c r="F212" s="149" t="s">
        <v>241</v>
      </c>
      <c r="G212" s="26"/>
      <c r="H212" s="26"/>
      <c r="I212" s="26"/>
      <c r="J212" s="26"/>
      <c r="K212" s="27"/>
      <c r="L212" s="150"/>
      <c r="M212" s="151"/>
      <c r="N212" s="52"/>
      <c r="O212" s="52"/>
      <c r="P212" s="52"/>
      <c r="Q212" s="52"/>
      <c r="R212" s="52"/>
      <c r="S212" s="53"/>
      <c r="T212" s="26"/>
      <c r="U212" s="26"/>
      <c r="V212" s="26"/>
      <c r="W212" s="26"/>
      <c r="X212" s="26"/>
      <c r="Y212" s="26"/>
      <c r="Z212" s="26"/>
      <c r="AA212" s="26"/>
      <c r="AB212" s="26"/>
      <c r="AC212" s="26"/>
      <c r="AD212" s="26"/>
      <c r="AS212" s="14" t="s">
        <v>118</v>
      </c>
      <c r="AT212" s="14" t="s">
        <v>77</v>
      </c>
    </row>
    <row r="213" spans="1:46" s="2" customFormat="1" ht="12">
      <c r="A213" s="26"/>
      <c r="B213" s="27"/>
      <c r="C213" s="26"/>
      <c r="D213" s="152" t="s">
        <v>120</v>
      </c>
      <c r="E213" s="26"/>
      <c r="F213" s="153" t="s">
        <v>242</v>
      </c>
      <c r="G213" s="26"/>
      <c r="H213" s="26"/>
      <c r="I213" s="26"/>
      <c r="J213" s="26"/>
      <c r="K213" s="27"/>
      <c r="L213" s="150"/>
      <c r="M213" s="151"/>
      <c r="N213" s="52"/>
      <c r="O213" s="52"/>
      <c r="P213" s="52"/>
      <c r="Q213" s="52"/>
      <c r="R213" s="52"/>
      <c r="S213" s="53"/>
      <c r="T213" s="26"/>
      <c r="U213" s="26"/>
      <c r="V213" s="26"/>
      <c r="W213" s="26"/>
      <c r="X213" s="26"/>
      <c r="Y213" s="26"/>
      <c r="Z213" s="26"/>
      <c r="AA213" s="26"/>
      <c r="AB213" s="26"/>
      <c r="AC213" s="26"/>
      <c r="AD213" s="26"/>
      <c r="AS213" s="14" t="s">
        <v>120</v>
      </c>
      <c r="AT213" s="14" t="s">
        <v>77</v>
      </c>
    </row>
    <row r="214" spans="1:46" s="2" customFormat="1" ht="57.6">
      <c r="A214" s="26"/>
      <c r="B214" s="27"/>
      <c r="C214" s="26"/>
      <c r="D214" s="148" t="s">
        <v>122</v>
      </c>
      <c r="E214" s="26"/>
      <c r="F214" s="154" t="s">
        <v>243</v>
      </c>
      <c r="G214" s="26"/>
      <c r="H214" s="26"/>
      <c r="I214" s="26"/>
      <c r="J214" s="26"/>
      <c r="K214" s="27"/>
      <c r="L214" s="164"/>
      <c r="M214" s="165"/>
      <c r="N214" s="166"/>
      <c r="O214" s="166"/>
      <c r="P214" s="166"/>
      <c r="Q214" s="166"/>
      <c r="R214" s="166"/>
      <c r="S214" s="167"/>
      <c r="T214" s="26"/>
      <c r="U214" s="26"/>
      <c r="V214" s="26"/>
      <c r="W214" s="26"/>
      <c r="X214" s="26"/>
      <c r="Y214" s="26"/>
      <c r="Z214" s="26"/>
      <c r="AA214" s="26"/>
      <c r="AB214" s="26"/>
      <c r="AC214" s="26"/>
      <c r="AD214" s="26"/>
      <c r="AS214" s="14" t="s">
        <v>122</v>
      </c>
      <c r="AT214" s="14" t="s">
        <v>77</v>
      </c>
    </row>
    <row r="215" spans="1:30" s="2" customFormat="1" ht="6.9" customHeight="1">
      <c r="A215" s="26"/>
      <c r="B215" s="41"/>
      <c r="C215" s="42"/>
      <c r="D215" s="42"/>
      <c r="E215" s="42"/>
      <c r="F215" s="42"/>
      <c r="G215" s="42"/>
      <c r="H215" s="42"/>
      <c r="I215" s="42"/>
      <c r="J215" s="42"/>
      <c r="K215" s="27"/>
      <c r="L215" s="26"/>
      <c r="N215" s="26"/>
      <c r="O215" s="26"/>
      <c r="P215" s="26"/>
      <c r="Q215" s="26"/>
      <c r="R215" s="26"/>
      <c r="S215" s="26"/>
      <c r="T215" s="26"/>
      <c r="U215" s="26"/>
      <c r="V215" s="26"/>
      <c r="W215" s="26"/>
      <c r="X215" s="26"/>
      <c r="Y215" s="26"/>
      <c r="Z215" s="26"/>
      <c r="AA215" s="26"/>
      <c r="AB215" s="26"/>
      <c r="AC215" s="26"/>
      <c r="AD215" s="26"/>
    </row>
  </sheetData>
  <autoFilter ref="C120:J214"/>
  <mergeCells count="9">
    <mergeCell ref="E87:H87"/>
    <mergeCell ref="E111:H111"/>
    <mergeCell ref="E113:H113"/>
    <mergeCell ref="K2:U2"/>
    <mergeCell ref="E7:H7"/>
    <mergeCell ref="E9:H9"/>
    <mergeCell ref="E18:H18"/>
    <mergeCell ref="E27:H27"/>
    <mergeCell ref="E85:H85"/>
  </mergeCells>
  <hyperlinks>
    <hyperlink ref="F126" r:id="rId1" display="https://podminky.urs.cz/item/CS_URS_2022_01/111151431"/>
    <hyperlink ref="F130" r:id="rId2" display="https://podminky.urs.cz/item/CS_URS_2022_01/121151123"/>
    <hyperlink ref="F134" r:id="rId3" display="https://podminky.urs.cz/item/CS_URS_2022_01/122251106"/>
    <hyperlink ref="F138" r:id="rId4" display="https://podminky.urs.cz/item/CS_URS_2022_01/122251406"/>
    <hyperlink ref="F142" r:id="rId5" display="https://podminky.urs.cz/item/CS_URS_2022_01/162351103"/>
    <hyperlink ref="F146" r:id="rId6" display="https://podminky.urs.cz/item/CS_URS_2022_01/162651112"/>
    <hyperlink ref="F150" r:id="rId7" display="https://podminky.urs.cz/item/CS_URS_2022_01/171103201"/>
    <hyperlink ref="F154" r:id="rId8" display="https://podminky.urs.cz/item/CS_URS_2022_01/171152501"/>
    <hyperlink ref="F158" r:id="rId9" display="https://podminky.urs.cz/item/CS_URS_2022_01/171251101"/>
    <hyperlink ref="F162" r:id="rId10" display="https://podminky.urs.cz/item/CS_URS_2022_01/181252305"/>
    <hyperlink ref="F166" r:id="rId11" display="https://podminky.urs.cz/item/CS_URS_2022_01/181411122"/>
    <hyperlink ref="F172" r:id="rId12" display="https://podminky.urs.cz/item/CS_URS_2022_01/182251101"/>
    <hyperlink ref="F176" r:id="rId13" display="https://podminky.urs.cz/item/CS_URS_2022_01/182351133"/>
    <hyperlink ref="F181" r:id="rId14" display="https://podminky.urs.cz/item/CS_URS_2022_01/211521111"/>
    <hyperlink ref="F185" r:id="rId15" display="https://podminky.urs.cz/item/CS_URS_2022_01/211571111"/>
    <hyperlink ref="F189" r:id="rId16" display="https://podminky.urs.cz/item/CS_URS_2022_01/212752401"/>
    <hyperlink ref="F194" r:id="rId17" display="https://podminky.urs.cz/item/CS_URS_2022_01/457571111"/>
    <hyperlink ref="F198" r:id="rId18" display="https://podminky.urs.cz/item/CS_URS_2022_01/457971121"/>
    <hyperlink ref="F204" r:id="rId19" display="https://podminky.urs.cz/item/CS_URS_2022_01/461211711"/>
    <hyperlink ref="F208" r:id="rId20" display="https://podminky.urs.cz/item/CS_URS_2022_01/464531112"/>
    <hyperlink ref="F213" r:id="rId21" display="https://podminky.urs.cz/item/CS_URS_2022_01/998331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242"/>
  <sheetViews>
    <sheetView showGridLines="0" workbookViewId="0" topLeftCell="A56">
      <selection activeCell="I4" sqref="I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9.28125" style="1" customWidth="1"/>
    <col min="12" max="12" width="10.8515625" style="1" hidden="1" customWidth="1"/>
    <col min="13" max="13" width="9.28125" style="1" hidden="1" customWidth="1"/>
    <col min="14" max="19" width="14.140625" style="1" hidden="1" customWidth="1"/>
    <col min="20" max="20" width="16.28125" style="1" hidden="1" customWidth="1"/>
    <col min="21" max="21" width="12.28125" style="1" customWidth="1"/>
    <col min="22" max="22" width="16.28125" style="1" customWidth="1"/>
    <col min="23" max="23" width="12.28125" style="1" customWidth="1"/>
    <col min="24" max="24" width="15.00390625" style="1" customWidth="1"/>
    <col min="25" max="25" width="11.00390625" style="1" customWidth="1"/>
    <col min="26" max="26" width="15.00390625" style="1" customWidth="1"/>
    <col min="27" max="27" width="16.28125" style="1" customWidth="1"/>
    <col min="28" max="28" width="11.00390625" style="1" customWidth="1"/>
    <col min="29" max="29" width="15.00390625" style="1" customWidth="1"/>
    <col min="30" max="30" width="16.28125" style="1" customWidth="1"/>
    <col min="43" max="64" width="9.28125" style="1" hidden="1" customWidth="1"/>
  </cols>
  <sheetData>
    <row r="1" ht="12">
      <c r="A1" s="87"/>
    </row>
    <row r="2" spans="11:45" s="1" customFormat="1" ht="36.9" customHeight="1">
      <c r="K2" s="171" t="s">
        <v>5</v>
      </c>
      <c r="L2" s="172"/>
      <c r="M2" s="172"/>
      <c r="N2" s="172"/>
      <c r="O2" s="172"/>
      <c r="P2" s="172"/>
      <c r="Q2" s="172"/>
      <c r="R2" s="172"/>
      <c r="S2" s="172"/>
      <c r="T2" s="172"/>
      <c r="U2" s="172"/>
      <c r="AS2" s="14" t="s">
        <v>81</v>
      </c>
    </row>
    <row r="3" spans="2:45" s="1" customFormat="1" ht="6.9" customHeight="1">
      <c r="B3" s="15"/>
      <c r="C3" s="16"/>
      <c r="D3" s="16"/>
      <c r="E3" s="16"/>
      <c r="F3" s="16"/>
      <c r="G3" s="16"/>
      <c r="H3" s="16"/>
      <c r="I3" s="16"/>
      <c r="J3" s="16"/>
      <c r="K3" s="17"/>
      <c r="AS3" s="14" t="s">
        <v>77</v>
      </c>
    </row>
    <row r="4" spans="2:45" s="1" customFormat="1" ht="24.9" customHeight="1">
      <c r="B4" s="17"/>
      <c r="D4" s="18" t="s">
        <v>87</v>
      </c>
      <c r="K4" s="17"/>
      <c r="L4" s="88" t="s">
        <v>10</v>
      </c>
      <c r="AS4" s="14" t="s">
        <v>3</v>
      </c>
    </row>
    <row r="5" spans="2:11" s="1" customFormat="1" ht="6.9" customHeight="1">
      <c r="B5" s="17"/>
      <c r="K5" s="17"/>
    </row>
    <row r="6" spans="2:11" s="1" customFormat="1" ht="12" customHeight="1">
      <c r="B6" s="17"/>
      <c r="D6" s="23" t="s">
        <v>14</v>
      </c>
      <c r="K6" s="17"/>
    </row>
    <row r="7" spans="2:11" s="1" customFormat="1" ht="16.5" customHeight="1">
      <c r="B7" s="17"/>
      <c r="E7" s="206" t="str">
        <f>'Rekapitulace stavby'!K6</f>
        <v>Vodní nádrž VNn1 v k.ú. Malovice u Netolic</v>
      </c>
      <c r="F7" s="207"/>
      <c r="G7" s="207"/>
      <c r="H7" s="207"/>
      <c r="K7" s="17"/>
    </row>
    <row r="8" spans="1:30" s="2" customFormat="1" ht="12" customHeight="1">
      <c r="A8" s="26"/>
      <c r="B8" s="27"/>
      <c r="C8" s="26"/>
      <c r="D8" s="23" t="s">
        <v>88</v>
      </c>
      <c r="E8" s="26"/>
      <c r="F8" s="26"/>
      <c r="G8" s="26"/>
      <c r="H8" s="26"/>
      <c r="I8" s="26"/>
      <c r="J8" s="26"/>
      <c r="K8" s="36"/>
      <c r="R8" s="26"/>
      <c r="S8" s="26"/>
      <c r="T8" s="26"/>
      <c r="U8" s="26"/>
      <c r="V8" s="26"/>
      <c r="W8" s="26"/>
      <c r="X8" s="26"/>
      <c r="Y8" s="26"/>
      <c r="Z8" s="26"/>
      <c r="AA8" s="26"/>
      <c r="AB8" s="26"/>
      <c r="AC8" s="26"/>
      <c r="AD8" s="26"/>
    </row>
    <row r="9" spans="1:30" s="2" customFormat="1" ht="16.5" customHeight="1">
      <c r="A9" s="26"/>
      <c r="B9" s="27"/>
      <c r="C9" s="26"/>
      <c r="D9" s="26"/>
      <c r="E9" s="196" t="s">
        <v>548</v>
      </c>
      <c r="F9" s="205"/>
      <c r="G9" s="205"/>
      <c r="H9" s="205"/>
      <c r="I9" s="26"/>
      <c r="J9" s="26"/>
      <c r="K9" s="36"/>
      <c r="R9" s="26"/>
      <c r="S9" s="26"/>
      <c r="T9" s="26"/>
      <c r="U9" s="26"/>
      <c r="V9" s="26"/>
      <c r="W9" s="26"/>
      <c r="X9" s="26"/>
      <c r="Y9" s="26"/>
      <c r="Z9" s="26"/>
      <c r="AA9" s="26"/>
      <c r="AB9" s="26"/>
      <c r="AC9" s="26"/>
      <c r="AD9" s="26"/>
    </row>
    <row r="10" spans="1:30" s="2" customFormat="1" ht="12">
      <c r="A10" s="26"/>
      <c r="B10" s="27"/>
      <c r="C10" s="26"/>
      <c r="D10" s="26"/>
      <c r="E10" s="26"/>
      <c r="F10" s="26"/>
      <c r="G10" s="26"/>
      <c r="H10" s="26"/>
      <c r="I10" s="26"/>
      <c r="J10" s="26"/>
      <c r="K10" s="36"/>
      <c r="R10" s="26"/>
      <c r="S10" s="26"/>
      <c r="T10" s="26"/>
      <c r="U10" s="26"/>
      <c r="V10" s="26"/>
      <c r="W10" s="26"/>
      <c r="X10" s="26"/>
      <c r="Y10" s="26"/>
      <c r="Z10" s="26"/>
      <c r="AA10" s="26"/>
      <c r="AB10" s="26"/>
      <c r="AC10" s="26"/>
      <c r="AD10" s="26"/>
    </row>
    <row r="11" spans="1:30" s="2" customFormat="1" ht="12" customHeight="1">
      <c r="A11" s="26"/>
      <c r="B11" s="27"/>
      <c r="C11" s="26"/>
      <c r="D11" s="23" t="s">
        <v>15</v>
      </c>
      <c r="E11" s="26"/>
      <c r="F11" s="21" t="s">
        <v>1</v>
      </c>
      <c r="G11" s="26"/>
      <c r="H11" s="26"/>
      <c r="I11" s="23" t="s">
        <v>16</v>
      </c>
      <c r="J11" s="21" t="s">
        <v>1</v>
      </c>
      <c r="K11" s="36"/>
      <c r="R11" s="26"/>
      <c r="S11" s="26"/>
      <c r="T11" s="26"/>
      <c r="U11" s="26"/>
      <c r="V11" s="26"/>
      <c r="W11" s="26"/>
      <c r="X11" s="26"/>
      <c r="Y11" s="26"/>
      <c r="Z11" s="26"/>
      <c r="AA11" s="26"/>
      <c r="AB11" s="26"/>
      <c r="AC11" s="26"/>
      <c r="AD11" s="26"/>
    </row>
    <row r="12" spans="1:30" s="2" customFormat="1" ht="12" customHeight="1">
      <c r="A12" s="26"/>
      <c r="B12" s="27"/>
      <c r="C12" s="26"/>
      <c r="D12" s="23" t="s">
        <v>17</v>
      </c>
      <c r="E12" s="26"/>
      <c r="F12" s="21" t="s">
        <v>18</v>
      </c>
      <c r="G12" s="26"/>
      <c r="H12" s="26"/>
      <c r="I12" s="23" t="s">
        <v>19</v>
      </c>
      <c r="J12" s="49" t="str">
        <f>'Rekapitulace stavby'!AN8</f>
        <v>17. 6. 2022</v>
      </c>
      <c r="K12" s="36"/>
      <c r="R12" s="26"/>
      <c r="S12" s="26"/>
      <c r="T12" s="26"/>
      <c r="U12" s="26"/>
      <c r="V12" s="26"/>
      <c r="W12" s="26"/>
      <c r="X12" s="26"/>
      <c r="Y12" s="26"/>
      <c r="Z12" s="26"/>
      <c r="AA12" s="26"/>
      <c r="AB12" s="26"/>
      <c r="AC12" s="26"/>
      <c r="AD12" s="26"/>
    </row>
    <row r="13" spans="1:30" s="2" customFormat="1" ht="10.8" customHeight="1">
      <c r="A13" s="26"/>
      <c r="B13" s="27"/>
      <c r="C13" s="26"/>
      <c r="D13" s="26"/>
      <c r="E13" s="26"/>
      <c r="F13" s="26"/>
      <c r="G13" s="26"/>
      <c r="H13" s="26"/>
      <c r="I13" s="26"/>
      <c r="J13" s="26"/>
      <c r="K13" s="36"/>
      <c r="R13" s="26"/>
      <c r="S13" s="26"/>
      <c r="T13" s="26"/>
      <c r="U13" s="26"/>
      <c r="V13" s="26"/>
      <c r="W13" s="26"/>
      <c r="X13" s="26"/>
      <c r="Y13" s="26"/>
      <c r="Z13" s="26"/>
      <c r="AA13" s="26"/>
      <c r="AB13" s="26"/>
      <c r="AC13" s="26"/>
      <c r="AD13" s="26"/>
    </row>
    <row r="14" spans="1:30" s="2" customFormat="1" ht="12" customHeight="1">
      <c r="A14" s="26"/>
      <c r="B14" s="27"/>
      <c r="C14" s="26"/>
      <c r="D14" s="23" t="s">
        <v>21</v>
      </c>
      <c r="E14" s="26"/>
      <c r="F14" s="26"/>
      <c r="G14" s="26"/>
      <c r="H14" s="26"/>
      <c r="I14" s="23" t="s">
        <v>22</v>
      </c>
      <c r="J14" s="21" t="str">
        <f>IF('Rekapitulace stavby'!AN10="","",'Rekapitulace stavby'!AN10)</f>
        <v>01312774</v>
      </c>
      <c r="K14" s="36"/>
      <c r="R14" s="26"/>
      <c r="S14" s="26"/>
      <c r="T14" s="26"/>
      <c r="U14" s="26"/>
      <c r="V14" s="26"/>
      <c r="W14" s="26"/>
      <c r="X14" s="26"/>
      <c r="Y14" s="26"/>
      <c r="Z14" s="26"/>
      <c r="AA14" s="26"/>
      <c r="AB14" s="26"/>
      <c r="AC14" s="26"/>
      <c r="AD14" s="26"/>
    </row>
    <row r="15" spans="1:30" s="2" customFormat="1" ht="18" customHeight="1">
      <c r="A15" s="26"/>
      <c r="B15" s="27"/>
      <c r="C15" s="26"/>
      <c r="D15" s="26"/>
      <c r="E15" s="21" t="str">
        <f>IF('Rekapitulace stavby'!E11="","",'Rekapitulace stavby'!E11)</f>
        <v>Státní pozemkový úřad, Krajský pozemkový úřad pro Jihočeský kraj</v>
      </c>
      <c r="F15" s="26"/>
      <c r="G15" s="26"/>
      <c r="H15" s="26"/>
      <c r="I15" s="23" t="s">
        <v>23</v>
      </c>
      <c r="J15" s="21" t="str">
        <f>IF('Rekapitulace stavby'!AN11="","",'Rekapitulace stavby'!AN11)</f>
        <v/>
      </c>
      <c r="K15" s="36"/>
      <c r="R15" s="26"/>
      <c r="S15" s="26"/>
      <c r="T15" s="26"/>
      <c r="U15" s="26"/>
      <c r="V15" s="26"/>
      <c r="W15" s="26"/>
      <c r="X15" s="26"/>
      <c r="Y15" s="26"/>
      <c r="Z15" s="26"/>
      <c r="AA15" s="26"/>
      <c r="AB15" s="26"/>
      <c r="AC15" s="26"/>
      <c r="AD15" s="26"/>
    </row>
    <row r="16" spans="1:30" s="2" customFormat="1" ht="6.9" customHeight="1">
      <c r="A16" s="26"/>
      <c r="B16" s="27"/>
      <c r="C16" s="26"/>
      <c r="D16" s="26"/>
      <c r="E16" s="26"/>
      <c r="F16" s="26"/>
      <c r="G16" s="26"/>
      <c r="H16" s="26"/>
      <c r="I16" s="26"/>
      <c r="J16" s="26"/>
      <c r="K16" s="36"/>
      <c r="R16" s="26"/>
      <c r="S16" s="26"/>
      <c r="T16" s="26"/>
      <c r="U16" s="26"/>
      <c r="V16" s="26"/>
      <c r="W16" s="26"/>
      <c r="X16" s="26"/>
      <c r="Y16" s="26"/>
      <c r="Z16" s="26"/>
      <c r="AA16" s="26"/>
      <c r="AB16" s="26"/>
      <c r="AC16" s="26"/>
      <c r="AD16" s="26"/>
    </row>
    <row r="17" spans="1:30" s="2" customFormat="1" ht="12" customHeight="1">
      <c r="A17" s="26"/>
      <c r="B17" s="27"/>
      <c r="C17" s="26"/>
      <c r="D17" s="23" t="s">
        <v>24</v>
      </c>
      <c r="E17" s="26"/>
      <c r="F17" s="26"/>
      <c r="G17" s="26"/>
      <c r="H17" s="26"/>
      <c r="I17" s="23" t="s">
        <v>22</v>
      </c>
      <c r="J17" s="21" t="str">
        <f>'Rekapitulace stavby'!AN13</f>
        <v/>
      </c>
      <c r="K17" s="36"/>
      <c r="R17" s="26"/>
      <c r="S17" s="26"/>
      <c r="T17" s="26"/>
      <c r="U17" s="26"/>
      <c r="V17" s="26"/>
      <c r="W17" s="26"/>
      <c r="X17" s="26"/>
      <c r="Y17" s="26"/>
      <c r="Z17" s="26"/>
      <c r="AA17" s="26"/>
      <c r="AB17" s="26"/>
      <c r="AC17" s="26"/>
      <c r="AD17" s="26"/>
    </row>
    <row r="18" spans="1:30" s="2" customFormat="1" ht="18" customHeight="1">
      <c r="A18" s="26"/>
      <c r="B18" s="27"/>
      <c r="C18" s="26"/>
      <c r="D18" s="26"/>
      <c r="E18" s="180" t="str">
        <f>'Rekapitulace stavby'!E14</f>
        <v xml:space="preserve"> </v>
      </c>
      <c r="F18" s="180"/>
      <c r="G18" s="180"/>
      <c r="H18" s="180"/>
      <c r="I18" s="23" t="s">
        <v>23</v>
      </c>
      <c r="J18" s="21" t="str">
        <f>'Rekapitulace stavby'!AN14</f>
        <v/>
      </c>
      <c r="K18" s="36"/>
      <c r="R18" s="26"/>
      <c r="S18" s="26"/>
      <c r="T18" s="26"/>
      <c r="U18" s="26"/>
      <c r="V18" s="26"/>
      <c r="W18" s="26"/>
      <c r="X18" s="26"/>
      <c r="Y18" s="26"/>
      <c r="Z18" s="26"/>
      <c r="AA18" s="26"/>
      <c r="AB18" s="26"/>
      <c r="AC18" s="26"/>
      <c r="AD18" s="26"/>
    </row>
    <row r="19" spans="1:30" s="2" customFormat="1" ht="6.9" customHeight="1">
      <c r="A19" s="26"/>
      <c r="B19" s="27"/>
      <c r="C19" s="26"/>
      <c r="D19" s="26"/>
      <c r="E19" s="26"/>
      <c r="F19" s="26"/>
      <c r="G19" s="26"/>
      <c r="H19" s="26"/>
      <c r="I19" s="26"/>
      <c r="J19" s="26"/>
      <c r="K19" s="36"/>
      <c r="R19" s="26"/>
      <c r="S19" s="26"/>
      <c r="T19" s="26"/>
      <c r="U19" s="26"/>
      <c r="V19" s="26"/>
      <c r="W19" s="26"/>
      <c r="X19" s="26"/>
      <c r="Y19" s="26"/>
      <c r="Z19" s="26"/>
      <c r="AA19" s="26"/>
      <c r="AB19" s="26"/>
      <c r="AC19" s="26"/>
      <c r="AD19" s="26"/>
    </row>
    <row r="20" spans="1:30" s="2" customFormat="1" ht="12" customHeight="1">
      <c r="A20" s="26"/>
      <c r="B20" s="27"/>
      <c r="C20" s="26"/>
      <c r="D20" s="23" t="s">
        <v>25</v>
      </c>
      <c r="E20" s="26"/>
      <c r="F20" s="26"/>
      <c r="G20" s="26"/>
      <c r="H20" s="26"/>
      <c r="I20" s="23" t="s">
        <v>22</v>
      </c>
      <c r="J20" s="21" t="str">
        <f>IF('Rekapitulace stavby'!AN16="","",'Rekapitulace stavby'!AN16)</f>
        <v>26475081</v>
      </c>
      <c r="K20" s="36"/>
      <c r="R20" s="26"/>
      <c r="S20" s="26"/>
      <c r="T20" s="26"/>
      <c r="U20" s="26"/>
      <c r="V20" s="26"/>
      <c r="W20" s="26"/>
      <c r="X20" s="26"/>
      <c r="Y20" s="26"/>
      <c r="Z20" s="26"/>
      <c r="AA20" s="26"/>
      <c r="AB20" s="26"/>
      <c r="AC20" s="26"/>
      <c r="AD20" s="26"/>
    </row>
    <row r="21" spans="1:30" s="2" customFormat="1" ht="18" customHeight="1">
      <c r="A21" s="26"/>
      <c r="B21" s="27"/>
      <c r="C21" s="26"/>
      <c r="D21" s="26"/>
      <c r="E21" s="21" t="str">
        <f>IF('Rekapitulace stavby'!E17="","",'Rekapitulace stavby'!E17)</f>
        <v>Sweco Hydroprojekt, a.s.</v>
      </c>
      <c r="F21" s="26"/>
      <c r="G21" s="26"/>
      <c r="H21" s="26"/>
      <c r="I21" s="23" t="s">
        <v>23</v>
      </c>
      <c r="J21" s="21" t="str">
        <f>IF('Rekapitulace stavby'!AN17="","",'Rekapitulace stavby'!AN17)</f>
        <v/>
      </c>
      <c r="K21" s="36"/>
      <c r="R21" s="26"/>
      <c r="S21" s="26"/>
      <c r="T21" s="26"/>
      <c r="U21" s="26"/>
      <c r="V21" s="26"/>
      <c r="W21" s="26"/>
      <c r="X21" s="26"/>
      <c r="Y21" s="26"/>
      <c r="Z21" s="26"/>
      <c r="AA21" s="26"/>
      <c r="AB21" s="26"/>
      <c r="AC21" s="26"/>
      <c r="AD21" s="26"/>
    </row>
    <row r="22" spans="1:30" s="2" customFormat="1" ht="6.9" customHeight="1">
      <c r="A22" s="26"/>
      <c r="B22" s="27"/>
      <c r="C22" s="26"/>
      <c r="D22" s="26"/>
      <c r="E22" s="26"/>
      <c r="F22" s="26"/>
      <c r="G22" s="26"/>
      <c r="H22" s="26"/>
      <c r="I22" s="26"/>
      <c r="J22" s="26"/>
      <c r="K22" s="36"/>
      <c r="R22" s="26"/>
      <c r="S22" s="26"/>
      <c r="T22" s="26"/>
      <c r="U22" s="26"/>
      <c r="V22" s="26"/>
      <c r="W22" s="26"/>
      <c r="X22" s="26"/>
      <c r="Y22" s="26"/>
      <c r="Z22" s="26"/>
      <c r="AA22" s="26"/>
      <c r="AB22" s="26"/>
      <c r="AC22" s="26"/>
      <c r="AD22" s="26"/>
    </row>
    <row r="23" spans="1:30" s="2" customFormat="1" ht="12" customHeight="1">
      <c r="A23" s="26"/>
      <c r="B23" s="27"/>
      <c r="C23" s="26"/>
      <c r="D23" s="23" t="s">
        <v>26</v>
      </c>
      <c r="E23" s="26"/>
      <c r="F23" s="26"/>
      <c r="G23" s="26"/>
      <c r="H23" s="26"/>
      <c r="I23" s="23" t="s">
        <v>22</v>
      </c>
      <c r="J23" s="21" t="str">
        <f>IF('Rekapitulace stavby'!AN19="","",'Rekapitulace stavby'!AN19)</f>
        <v>26475081</v>
      </c>
      <c r="K23" s="36"/>
      <c r="R23" s="26"/>
      <c r="S23" s="26"/>
      <c r="T23" s="26"/>
      <c r="U23" s="26"/>
      <c r="V23" s="26"/>
      <c r="W23" s="26"/>
      <c r="X23" s="26"/>
      <c r="Y23" s="26"/>
      <c r="Z23" s="26"/>
      <c r="AA23" s="26"/>
      <c r="AB23" s="26"/>
      <c r="AC23" s="26"/>
      <c r="AD23" s="26"/>
    </row>
    <row r="24" spans="1:30" s="2" customFormat="1" ht="18" customHeight="1">
      <c r="A24" s="26"/>
      <c r="B24" s="27"/>
      <c r="C24" s="26"/>
      <c r="D24" s="26"/>
      <c r="E24" s="21" t="str">
        <f>IF('Rekapitulace stavby'!E20="","",'Rekapitulace stavby'!E20)</f>
        <v>Sweco Hydroprojekt, a.s.</v>
      </c>
      <c r="F24" s="26"/>
      <c r="G24" s="26"/>
      <c r="H24" s="26"/>
      <c r="I24" s="23" t="s">
        <v>23</v>
      </c>
      <c r="J24" s="21" t="str">
        <f>IF('Rekapitulace stavby'!AN20="","",'Rekapitulace stavby'!AN20)</f>
        <v/>
      </c>
      <c r="K24" s="36"/>
      <c r="R24" s="26"/>
      <c r="S24" s="26"/>
      <c r="T24" s="26"/>
      <c r="U24" s="26"/>
      <c r="V24" s="26"/>
      <c r="W24" s="26"/>
      <c r="X24" s="26"/>
      <c r="Y24" s="26"/>
      <c r="Z24" s="26"/>
      <c r="AA24" s="26"/>
      <c r="AB24" s="26"/>
      <c r="AC24" s="26"/>
      <c r="AD24" s="26"/>
    </row>
    <row r="25" spans="1:30" s="2" customFormat="1" ht="6.9" customHeight="1">
      <c r="A25" s="26"/>
      <c r="B25" s="27"/>
      <c r="C25" s="26"/>
      <c r="D25" s="26"/>
      <c r="E25" s="26"/>
      <c r="F25" s="26"/>
      <c r="G25" s="26"/>
      <c r="H25" s="26"/>
      <c r="I25" s="26"/>
      <c r="J25" s="26"/>
      <c r="K25" s="36"/>
      <c r="R25" s="26"/>
      <c r="S25" s="26"/>
      <c r="T25" s="26"/>
      <c r="U25" s="26"/>
      <c r="V25" s="26"/>
      <c r="W25" s="26"/>
      <c r="X25" s="26"/>
      <c r="Y25" s="26"/>
      <c r="Z25" s="26"/>
      <c r="AA25" s="26"/>
      <c r="AB25" s="26"/>
      <c r="AC25" s="26"/>
      <c r="AD25" s="26"/>
    </row>
    <row r="26" spans="1:30" s="2" customFormat="1" ht="12" customHeight="1">
      <c r="A26" s="26"/>
      <c r="B26" s="27"/>
      <c r="C26" s="26"/>
      <c r="D26" s="23" t="s">
        <v>28</v>
      </c>
      <c r="E26" s="26"/>
      <c r="F26" s="26"/>
      <c r="G26" s="26"/>
      <c r="H26" s="26"/>
      <c r="I26" s="26"/>
      <c r="J26" s="26"/>
      <c r="K26" s="36"/>
      <c r="R26" s="26"/>
      <c r="S26" s="26"/>
      <c r="T26" s="26"/>
      <c r="U26" s="26"/>
      <c r="V26" s="26"/>
      <c r="W26" s="26"/>
      <c r="X26" s="26"/>
      <c r="Y26" s="26"/>
      <c r="Z26" s="26"/>
      <c r="AA26" s="26"/>
      <c r="AB26" s="26"/>
      <c r="AC26" s="26"/>
      <c r="AD26" s="26"/>
    </row>
    <row r="27" spans="1:30" s="8" customFormat="1" ht="16.5" customHeight="1">
      <c r="A27" s="89"/>
      <c r="B27" s="90"/>
      <c r="C27" s="89"/>
      <c r="D27" s="89"/>
      <c r="E27" s="182" t="s">
        <v>1</v>
      </c>
      <c r="F27" s="182"/>
      <c r="G27" s="182"/>
      <c r="H27" s="182"/>
      <c r="I27" s="89"/>
      <c r="J27" s="89"/>
      <c r="K27" s="91"/>
      <c r="R27" s="89"/>
      <c r="S27" s="89"/>
      <c r="T27" s="89"/>
      <c r="U27" s="89"/>
      <c r="V27" s="89"/>
      <c r="W27" s="89"/>
      <c r="X27" s="89"/>
      <c r="Y27" s="89"/>
      <c r="Z27" s="89"/>
      <c r="AA27" s="89"/>
      <c r="AB27" s="89"/>
      <c r="AC27" s="89"/>
      <c r="AD27" s="89"/>
    </row>
    <row r="28" spans="1:30" s="2" customFormat="1" ht="6.9" customHeight="1">
      <c r="A28" s="26"/>
      <c r="B28" s="27"/>
      <c r="C28" s="26"/>
      <c r="D28" s="26"/>
      <c r="E28" s="26"/>
      <c r="F28" s="26"/>
      <c r="G28" s="26"/>
      <c r="H28" s="26"/>
      <c r="I28" s="26"/>
      <c r="J28" s="26"/>
      <c r="K28" s="36"/>
      <c r="R28" s="26"/>
      <c r="S28" s="26"/>
      <c r="T28" s="26"/>
      <c r="U28" s="26"/>
      <c r="V28" s="26"/>
      <c r="W28" s="26"/>
      <c r="X28" s="26"/>
      <c r="Y28" s="26"/>
      <c r="Z28" s="26"/>
      <c r="AA28" s="26"/>
      <c r="AB28" s="26"/>
      <c r="AC28" s="26"/>
      <c r="AD28" s="26"/>
    </row>
    <row r="29" spans="1:30" s="2" customFormat="1" ht="6.9" customHeight="1">
      <c r="A29" s="26"/>
      <c r="B29" s="27"/>
      <c r="C29" s="26"/>
      <c r="D29" s="60"/>
      <c r="E29" s="60"/>
      <c r="F29" s="60"/>
      <c r="G29" s="60"/>
      <c r="H29" s="60"/>
      <c r="I29" s="60"/>
      <c r="J29" s="60"/>
      <c r="K29" s="36"/>
      <c r="R29" s="26"/>
      <c r="S29" s="26"/>
      <c r="T29" s="26"/>
      <c r="U29" s="26"/>
      <c r="V29" s="26"/>
      <c r="W29" s="26"/>
      <c r="X29" s="26"/>
      <c r="Y29" s="26"/>
      <c r="Z29" s="26"/>
      <c r="AA29" s="26"/>
      <c r="AB29" s="26"/>
      <c r="AC29" s="26"/>
      <c r="AD29" s="26"/>
    </row>
    <row r="30" spans="1:30" s="2" customFormat="1" ht="25.35" customHeight="1">
      <c r="A30" s="26"/>
      <c r="B30" s="27"/>
      <c r="C30" s="26"/>
      <c r="D30" s="92" t="s">
        <v>29</v>
      </c>
      <c r="E30" s="26"/>
      <c r="F30" s="26"/>
      <c r="G30" s="26"/>
      <c r="H30" s="26"/>
      <c r="I30" s="26"/>
      <c r="J30" s="65">
        <f>ROUND(J127,2)</f>
        <v>0</v>
      </c>
      <c r="K30" s="36"/>
      <c r="R30" s="26"/>
      <c r="S30" s="26"/>
      <c r="T30" s="26"/>
      <c r="U30" s="26"/>
      <c r="V30" s="26"/>
      <c r="W30" s="26"/>
      <c r="X30" s="26"/>
      <c r="Y30" s="26"/>
      <c r="Z30" s="26"/>
      <c r="AA30" s="26"/>
      <c r="AB30" s="26"/>
      <c r="AC30" s="26"/>
      <c r="AD30" s="26"/>
    </row>
    <row r="31" spans="1:30" s="2" customFormat="1" ht="6.9" customHeight="1">
      <c r="A31" s="26"/>
      <c r="B31" s="27"/>
      <c r="C31" s="26"/>
      <c r="D31" s="60"/>
      <c r="E31" s="60"/>
      <c r="F31" s="60"/>
      <c r="G31" s="60"/>
      <c r="H31" s="60"/>
      <c r="I31" s="60"/>
      <c r="J31" s="60"/>
      <c r="K31" s="36"/>
      <c r="R31" s="26"/>
      <c r="S31" s="26"/>
      <c r="T31" s="26"/>
      <c r="U31" s="26"/>
      <c r="V31" s="26"/>
      <c r="W31" s="26"/>
      <c r="X31" s="26"/>
      <c r="Y31" s="26"/>
      <c r="Z31" s="26"/>
      <c r="AA31" s="26"/>
      <c r="AB31" s="26"/>
      <c r="AC31" s="26"/>
      <c r="AD31" s="26"/>
    </row>
    <row r="32" spans="1:30" s="2" customFormat="1" ht="14.4" customHeight="1">
      <c r="A32" s="26"/>
      <c r="B32" s="27"/>
      <c r="C32" s="26"/>
      <c r="D32" s="26"/>
      <c r="E32" s="26"/>
      <c r="F32" s="30" t="s">
        <v>31</v>
      </c>
      <c r="G32" s="26"/>
      <c r="H32" s="26"/>
      <c r="I32" s="30" t="s">
        <v>30</v>
      </c>
      <c r="J32" s="30" t="s">
        <v>32</v>
      </c>
      <c r="K32" s="36"/>
      <c r="R32" s="26"/>
      <c r="S32" s="26"/>
      <c r="T32" s="26"/>
      <c r="U32" s="26"/>
      <c r="V32" s="26"/>
      <c r="W32" s="26"/>
      <c r="X32" s="26"/>
      <c r="Y32" s="26"/>
      <c r="Z32" s="26"/>
      <c r="AA32" s="26"/>
      <c r="AB32" s="26"/>
      <c r="AC32" s="26"/>
      <c r="AD32" s="26"/>
    </row>
    <row r="33" spans="1:30" s="2" customFormat="1" ht="14.4" customHeight="1">
      <c r="A33" s="26"/>
      <c r="B33" s="27"/>
      <c r="C33" s="26"/>
      <c r="D33" s="93" t="s">
        <v>33</v>
      </c>
      <c r="E33" s="23" t="s">
        <v>34</v>
      </c>
      <c r="F33" s="94">
        <f>ROUND((SUM(BD127:BD241)),2)</f>
        <v>0</v>
      </c>
      <c r="G33" s="26"/>
      <c r="H33" s="26"/>
      <c r="I33" s="95">
        <v>0.21</v>
      </c>
      <c r="J33" s="94">
        <f>ROUND(((SUM(BD127:BD241))*I33),2)</f>
        <v>0</v>
      </c>
      <c r="K33" s="36"/>
      <c r="R33" s="26"/>
      <c r="S33" s="26"/>
      <c r="T33" s="26"/>
      <c r="U33" s="26"/>
      <c r="V33" s="26"/>
      <c r="W33" s="26"/>
      <c r="X33" s="26"/>
      <c r="Y33" s="26"/>
      <c r="Z33" s="26"/>
      <c r="AA33" s="26"/>
      <c r="AB33" s="26"/>
      <c r="AC33" s="26"/>
      <c r="AD33" s="26"/>
    </row>
    <row r="34" spans="1:30" s="2" customFormat="1" ht="14.4" customHeight="1">
      <c r="A34" s="26"/>
      <c r="B34" s="27"/>
      <c r="C34" s="26"/>
      <c r="D34" s="26"/>
      <c r="E34" s="23" t="s">
        <v>35</v>
      </c>
      <c r="F34" s="94">
        <f>ROUND((SUM(BE127:BE241)),2)</f>
        <v>0</v>
      </c>
      <c r="G34" s="26"/>
      <c r="H34" s="26"/>
      <c r="I34" s="95">
        <v>0.15</v>
      </c>
      <c r="J34" s="94">
        <f>ROUND(((SUM(BE127:BE241))*I34),2)</f>
        <v>0</v>
      </c>
      <c r="K34" s="36"/>
      <c r="R34" s="26"/>
      <c r="S34" s="26"/>
      <c r="T34" s="26"/>
      <c r="U34" s="26"/>
      <c r="V34" s="26"/>
      <c r="W34" s="26"/>
      <c r="X34" s="26"/>
      <c r="Y34" s="26"/>
      <c r="Z34" s="26"/>
      <c r="AA34" s="26"/>
      <c r="AB34" s="26"/>
      <c r="AC34" s="26"/>
      <c r="AD34" s="26"/>
    </row>
    <row r="35" spans="1:30" s="2" customFormat="1" ht="14.4" customHeight="1" hidden="1">
      <c r="A35" s="26"/>
      <c r="B35" s="27"/>
      <c r="C35" s="26"/>
      <c r="D35" s="26"/>
      <c r="E35" s="23" t="s">
        <v>36</v>
      </c>
      <c r="F35" s="94">
        <f>ROUND((SUM(BF127:BF241)),2)</f>
        <v>0</v>
      </c>
      <c r="G35" s="26"/>
      <c r="H35" s="26"/>
      <c r="I35" s="95">
        <v>0.21</v>
      </c>
      <c r="J35" s="94">
        <f>0</f>
        <v>0</v>
      </c>
      <c r="K35" s="36"/>
      <c r="R35" s="26"/>
      <c r="S35" s="26"/>
      <c r="T35" s="26"/>
      <c r="U35" s="26"/>
      <c r="V35" s="26"/>
      <c r="W35" s="26"/>
      <c r="X35" s="26"/>
      <c r="Y35" s="26"/>
      <c r="Z35" s="26"/>
      <c r="AA35" s="26"/>
      <c r="AB35" s="26"/>
      <c r="AC35" s="26"/>
      <c r="AD35" s="26"/>
    </row>
    <row r="36" spans="1:30" s="2" customFormat="1" ht="14.4" customHeight="1" hidden="1">
      <c r="A36" s="26"/>
      <c r="B36" s="27"/>
      <c r="C36" s="26"/>
      <c r="D36" s="26"/>
      <c r="E36" s="23" t="s">
        <v>37</v>
      </c>
      <c r="F36" s="94">
        <f>ROUND((SUM(BG127:BG241)),2)</f>
        <v>0</v>
      </c>
      <c r="G36" s="26"/>
      <c r="H36" s="26"/>
      <c r="I36" s="95">
        <v>0.15</v>
      </c>
      <c r="J36" s="94">
        <f>0</f>
        <v>0</v>
      </c>
      <c r="K36" s="36"/>
      <c r="R36" s="26"/>
      <c r="S36" s="26"/>
      <c r="T36" s="26"/>
      <c r="U36" s="26"/>
      <c r="V36" s="26"/>
      <c r="W36" s="26"/>
      <c r="X36" s="26"/>
      <c r="Y36" s="26"/>
      <c r="Z36" s="26"/>
      <c r="AA36" s="26"/>
      <c r="AB36" s="26"/>
      <c r="AC36" s="26"/>
      <c r="AD36" s="26"/>
    </row>
    <row r="37" spans="1:30" s="2" customFormat="1" ht="14.4" customHeight="1" hidden="1">
      <c r="A37" s="26"/>
      <c r="B37" s="27"/>
      <c r="C37" s="26"/>
      <c r="D37" s="26"/>
      <c r="E37" s="23" t="s">
        <v>38</v>
      </c>
      <c r="F37" s="94">
        <f>ROUND((SUM(BH127:BH241)),2)</f>
        <v>0</v>
      </c>
      <c r="G37" s="26"/>
      <c r="H37" s="26"/>
      <c r="I37" s="95">
        <v>0</v>
      </c>
      <c r="J37" s="94">
        <f>0</f>
        <v>0</v>
      </c>
      <c r="K37" s="36"/>
      <c r="R37" s="26"/>
      <c r="S37" s="26"/>
      <c r="T37" s="26"/>
      <c r="U37" s="26"/>
      <c r="V37" s="26"/>
      <c r="W37" s="26"/>
      <c r="X37" s="26"/>
      <c r="Y37" s="26"/>
      <c r="Z37" s="26"/>
      <c r="AA37" s="26"/>
      <c r="AB37" s="26"/>
      <c r="AC37" s="26"/>
      <c r="AD37" s="26"/>
    </row>
    <row r="38" spans="1:30" s="2" customFormat="1" ht="6.9" customHeight="1">
      <c r="A38" s="26"/>
      <c r="B38" s="27"/>
      <c r="C38" s="26"/>
      <c r="D38" s="26"/>
      <c r="E38" s="26"/>
      <c r="F38" s="26"/>
      <c r="G38" s="26"/>
      <c r="H38" s="26"/>
      <c r="I38" s="26"/>
      <c r="J38" s="26"/>
      <c r="K38" s="36"/>
      <c r="R38" s="26"/>
      <c r="S38" s="26"/>
      <c r="T38" s="26"/>
      <c r="U38" s="26"/>
      <c r="V38" s="26"/>
      <c r="W38" s="26"/>
      <c r="X38" s="26"/>
      <c r="Y38" s="26"/>
      <c r="Z38" s="26"/>
      <c r="AA38" s="26"/>
      <c r="AB38" s="26"/>
      <c r="AC38" s="26"/>
      <c r="AD38" s="26"/>
    </row>
    <row r="39" spans="1:30" s="2" customFormat="1" ht="25.35" customHeight="1">
      <c r="A39" s="26"/>
      <c r="B39" s="27"/>
      <c r="C39" s="96"/>
      <c r="D39" s="97" t="s">
        <v>39</v>
      </c>
      <c r="E39" s="54"/>
      <c r="F39" s="54"/>
      <c r="G39" s="98" t="s">
        <v>40</v>
      </c>
      <c r="H39" s="99" t="s">
        <v>41</v>
      </c>
      <c r="I39" s="54"/>
      <c r="J39" s="100">
        <f>SUM(J30:J37)</f>
        <v>0</v>
      </c>
      <c r="K39" s="36"/>
      <c r="R39" s="26"/>
      <c r="S39" s="26"/>
      <c r="T39" s="26"/>
      <c r="U39" s="26"/>
      <c r="V39" s="26"/>
      <c r="W39" s="26"/>
      <c r="X39" s="26"/>
      <c r="Y39" s="26"/>
      <c r="Z39" s="26"/>
      <c r="AA39" s="26"/>
      <c r="AB39" s="26"/>
      <c r="AC39" s="26"/>
      <c r="AD39" s="26"/>
    </row>
    <row r="40" spans="1:30" s="2" customFormat="1" ht="14.4" customHeight="1">
      <c r="A40" s="26"/>
      <c r="B40" s="27"/>
      <c r="C40" s="26"/>
      <c r="D40" s="26"/>
      <c r="E40" s="26"/>
      <c r="F40" s="26"/>
      <c r="G40" s="26"/>
      <c r="H40" s="26"/>
      <c r="I40" s="26"/>
      <c r="J40" s="26"/>
      <c r="K40" s="36"/>
      <c r="R40" s="26"/>
      <c r="S40" s="26"/>
      <c r="T40" s="26"/>
      <c r="U40" s="26"/>
      <c r="V40" s="26"/>
      <c r="W40" s="26"/>
      <c r="X40" s="26"/>
      <c r="Y40" s="26"/>
      <c r="Z40" s="26"/>
      <c r="AA40" s="26"/>
      <c r="AB40" s="26"/>
      <c r="AC40" s="26"/>
      <c r="AD40" s="26"/>
    </row>
    <row r="41" spans="2:11" s="1" customFormat="1" ht="14.4" customHeight="1">
      <c r="B41" s="17"/>
      <c r="K41" s="17"/>
    </row>
    <row r="42" spans="2:11" s="1" customFormat="1" ht="14.4" customHeight="1">
      <c r="B42" s="17"/>
      <c r="K42" s="17"/>
    </row>
    <row r="43" spans="2:11" s="1" customFormat="1" ht="14.4" customHeight="1">
      <c r="B43" s="17"/>
      <c r="K43" s="17"/>
    </row>
    <row r="44" spans="2:11" s="1" customFormat="1" ht="14.4" customHeight="1">
      <c r="B44" s="17"/>
      <c r="K44" s="17"/>
    </row>
    <row r="45" spans="2:11" s="1" customFormat="1" ht="14.4" customHeight="1">
      <c r="B45" s="17"/>
      <c r="K45" s="17"/>
    </row>
    <row r="46" spans="2:11" s="1" customFormat="1" ht="14.4" customHeight="1">
      <c r="B46" s="17"/>
      <c r="K46" s="17"/>
    </row>
    <row r="47" spans="2:11" s="1" customFormat="1" ht="14.4" customHeight="1">
      <c r="B47" s="17"/>
      <c r="K47" s="17"/>
    </row>
    <row r="48" spans="2:11" s="1" customFormat="1" ht="14.4" customHeight="1">
      <c r="B48" s="17"/>
      <c r="K48" s="17"/>
    </row>
    <row r="49" spans="2:11" s="1" customFormat="1" ht="14.4" customHeight="1">
      <c r="B49" s="17"/>
      <c r="K49" s="17"/>
    </row>
    <row r="50" spans="2:11" s="2" customFormat="1" ht="14.4" customHeight="1">
      <c r="B50" s="36"/>
      <c r="D50" s="37" t="s">
        <v>42</v>
      </c>
      <c r="E50" s="38"/>
      <c r="F50" s="38"/>
      <c r="G50" s="37" t="s">
        <v>43</v>
      </c>
      <c r="H50" s="38"/>
      <c r="I50" s="38"/>
      <c r="J50" s="38"/>
      <c r="K50" s="36"/>
    </row>
    <row r="51" spans="2:11" ht="12">
      <c r="B51" s="17"/>
      <c r="K51" s="17"/>
    </row>
    <row r="52" spans="2:11" ht="12">
      <c r="B52" s="17"/>
      <c r="K52" s="17"/>
    </row>
    <row r="53" spans="2:11" ht="12">
      <c r="B53" s="17"/>
      <c r="K53" s="17"/>
    </row>
    <row r="54" spans="2:11" ht="12">
      <c r="B54" s="17"/>
      <c r="K54" s="17"/>
    </row>
    <row r="55" spans="2:11" ht="12">
      <c r="B55" s="17"/>
      <c r="K55" s="17"/>
    </row>
    <row r="56" spans="2:11" ht="12">
      <c r="B56" s="17"/>
      <c r="K56" s="17"/>
    </row>
    <row r="57" spans="2:11" ht="12">
      <c r="B57" s="17"/>
      <c r="K57" s="17"/>
    </row>
    <row r="58" spans="2:11" ht="12">
      <c r="B58" s="17"/>
      <c r="K58" s="17"/>
    </row>
    <row r="59" spans="2:11" ht="12">
      <c r="B59" s="17"/>
      <c r="K59" s="17"/>
    </row>
    <row r="60" spans="2:11" ht="12">
      <c r="B60" s="17"/>
      <c r="K60" s="17"/>
    </row>
    <row r="61" spans="1:30" s="2" customFormat="1" ht="13.2">
      <c r="A61" s="26"/>
      <c r="B61" s="27"/>
      <c r="C61" s="26"/>
      <c r="D61" s="39" t="s">
        <v>44</v>
      </c>
      <c r="E61" s="29"/>
      <c r="F61" s="101" t="s">
        <v>45</v>
      </c>
      <c r="G61" s="39" t="s">
        <v>44</v>
      </c>
      <c r="H61" s="29"/>
      <c r="I61" s="29"/>
      <c r="J61" s="102" t="s">
        <v>45</v>
      </c>
      <c r="K61" s="36"/>
      <c r="R61" s="26"/>
      <c r="S61" s="26"/>
      <c r="T61" s="26"/>
      <c r="U61" s="26"/>
      <c r="V61" s="26"/>
      <c r="W61" s="26"/>
      <c r="X61" s="26"/>
      <c r="Y61" s="26"/>
      <c r="Z61" s="26"/>
      <c r="AA61" s="26"/>
      <c r="AB61" s="26"/>
      <c r="AC61" s="26"/>
      <c r="AD61" s="26"/>
    </row>
    <row r="62" spans="2:11" ht="12">
      <c r="B62" s="17"/>
      <c r="K62" s="17"/>
    </row>
    <row r="63" spans="2:11" ht="12">
      <c r="B63" s="17"/>
      <c r="K63" s="17"/>
    </row>
    <row r="64" spans="2:11" ht="12">
      <c r="B64" s="17"/>
      <c r="K64" s="17"/>
    </row>
    <row r="65" spans="1:30" s="2" customFormat="1" ht="13.2">
      <c r="A65" s="26"/>
      <c r="B65" s="27"/>
      <c r="C65" s="26"/>
      <c r="D65" s="37" t="s">
        <v>46</v>
      </c>
      <c r="E65" s="40"/>
      <c r="F65" s="40"/>
      <c r="G65" s="37" t="s">
        <v>47</v>
      </c>
      <c r="H65" s="40"/>
      <c r="I65" s="40"/>
      <c r="J65" s="40"/>
      <c r="K65" s="36"/>
      <c r="R65" s="26"/>
      <c r="S65" s="26"/>
      <c r="T65" s="26"/>
      <c r="U65" s="26"/>
      <c r="V65" s="26"/>
      <c r="W65" s="26"/>
      <c r="X65" s="26"/>
      <c r="Y65" s="26"/>
      <c r="Z65" s="26"/>
      <c r="AA65" s="26"/>
      <c r="AB65" s="26"/>
      <c r="AC65" s="26"/>
      <c r="AD65" s="26"/>
    </row>
    <row r="66" spans="2:11" ht="12">
      <c r="B66" s="17"/>
      <c r="K66" s="17"/>
    </row>
    <row r="67" spans="2:11" ht="12">
      <c r="B67" s="17"/>
      <c r="K67" s="17"/>
    </row>
    <row r="68" spans="2:11" ht="12">
      <c r="B68" s="17"/>
      <c r="K68" s="17"/>
    </row>
    <row r="69" spans="2:11" ht="12">
      <c r="B69" s="17"/>
      <c r="K69" s="17"/>
    </row>
    <row r="70" spans="2:11" ht="12">
      <c r="B70" s="17"/>
      <c r="K70" s="17"/>
    </row>
    <row r="71" spans="2:11" ht="12">
      <c r="B71" s="17"/>
      <c r="K71" s="17"/>
    </row>
    <row r="72" spans="2:11" ht="12">
      <c r="B72" s="17"/>
      <c r="K72" s="17"/>
    </row>
    <row r="73" spans="2:11" ht="12">
      <c r="B73" s="17"/>
      <c r="K73" s="17"/>
    </row>
    <row r="74" spans="2:11" ht="12">
      <c r="B74" s="17"/>
      <c r="K74" s="17"/>
    </row>
    <row r="75" spans="2:11" ht="12">
      <c r="B75" s="17"/>
      <c r="K75" s="17"/>
    </row>
    <row r="76" spans="1:30" s="2" customFormat="1" ht="13.2">
      <c r="A76" s="26"/>
      <c r="B76" s="27"/>
      <c r="C76" s="26"/>
      <c r="D76" s="39" t="s">
        <v>44</v>
      </c>
      <c r="E76" s="29"/>
      <c r="F76" s="101" t="s">
        <v>45</v>
      </c>
      <c r="G76" s="39" t="s">
        <v>44</v>
      </c>
      <c r="H76" s="29"/>
      <c r="I76" s="29"/>
      <c r="J76" s="102" t="s">
        <v>45</v>
      </c>
      <c r="K76" s="36"/>
      <c r="R76" s="26"/>
      <c r="S76" s="26"/>
      <c r="T76" s="26"/>
      <c r="U76" s="26"/>
      <c r="V76" s="26"/>
      <c r="W76" s="26"/>
      <c r="X76" s="26"/>
      <c r="Y76" s="26"/>
      <c r="Z76" s="26"/>
      <c r="AA76" s="26"/>
      <c r="AB76" s="26"/>
      <c r="AC76" s="26"/>
      <c r="AD76" s="26"/>
    </row>
    <row r="77" spans="1:30" s="2" customFormat="1" ht="14.4" customHeight="1">
      <c r="A77" s="26"/>
      <c r="B77" s="41"/>
      <c r="C77" s="42"/>
      <c r="D77" s="42"/>
      <c r="E77" s="42"/>
      <c r="F77" s="42"/>
      <c r="G77" s="42"/>
      <c r="H77" s="42"/>
      <c r="I77" s="42"/>
      <c r="J77" s="42"/>
      <c r="K77" s="36"/>
      <c r="R77" s="26"/>
      <c r="S77" s="26"/>
      <c r="T77" s="26"/>
      <c r="U77" s="26"/>
      <c r="V77" s="26"/>
      <c r="W77" s="26"/>
      <c r="X77" s="26"/>
      <c r="Y77" s="26"/>
      <c r="Z77" s="26"/>
      <c r="AA77" s="26"/>
      <c r="AB77" s="26"/>
      <c r="AC77" s="26"/>
      <c r="AD77" s="26"/>
    </row>
    <row r="81" spans="1:30" s="2" customFormat="1" ht="6.9" customHeight="1">
      <c r="A81" s="26"/>
      <c r="B81" s="43"/>
      <c r="C81" s="44"/>
      <c r="D81" s="44"/>
      <c r="E81" s="44"/>
      <c r="F81" s="44"/>
      <c r="G81" s="44"/>
      <c r="H81" s="44"/>
      <c r="I81" s="44"/>
      <c r="J81" s="44"/>
      <c r="K81" s="36"/>
      <c r="R81" s="26"/>
      <c r="S81" s="26"/>
      <c r="T81" s="26"/>
      <c r="U81" s="26"/>
      <c r="V81" s="26"/>
      <c r="W81" s="26"/>
      <c r="X81" s="26"/>
      <c r="Y81" s="26"/>
      <c r="Z81" s="26"/>
      <c r="AA81" s="26"/>
      <c r="AB81" s="26"/>
      <c r="AC81" s="26"/>
      <c r="AD81" s="26"/>
    </row>
    <row r="82" spans="1:30" s="2" customFormat="1" ht="24.9" customHeight="1">
      <c r="A82" s="26"/>
      <c r="B82" s="27"/>
      <c r="C82" s="18" t="s">
        <v>89</v>
      </c>
      <c r="D82" s="26"/>
      <c r="E82" s="26"/>
      <c r="F82" s="26"/>
      <c r="G82" s="26"/>
      <c r="H82" s="26"/>
      <c r="I82" s="26"/>
      <c r="J82" s="26"/>
      <c r="K82" s="36"/>
      <c r="R82" s="26"/>
      <c r="S82" s="26"/>
      <c r="T82" s="26"/>
      <c r="U82" s="26"/>
      <c r="V82" s="26"/>
      <c r="W82" s="26"/>
      <c r="X82" s="26"/>
      <c r="Y82" s="26"/>
      <c r="Z82" s="26"/>
      <c r="AA82" s="26"/>
      <c r="AB82" s="26"/>
      <c r="AC82" s="26"/>
      <c r="AD82" s="26"/>
    </row>
    <row r="83" spans="1:30" s="2" customFormat="1" ht="6.9" customHeight="1">
      <c r="A83" s="26"/>
      <c r="B83" s="27"/>
      <c r="C83" s="26"/>
      <c r="D83" s="26"/>
      <c r="E83" s="26"/>
      <c r="F83" s="26"/>
      <c r="G83" s="26"/>
      <c r="H83" s="26"/>
      <c r="I83" s="26"/>
      <c r="J83" s="26"/>
      <c r="K83" s="36"/>
      <c r="R83" s="26"/>
      <c r="S83" s="26"/>
      <c r="T83" s="26"/>
      <c r="U83" s="26"/>
      <c r="V83" s="26"/>
      <c r="W83" s="26"/>
      <c r="X83" s="26"/>
      <c r="Y83" s="26"/>
      <c r="Z83" s="26"/>
      <c r="AA83" s="26"/>
      <c r="AB83" s="26"/>
      <c r="AC83" s="26"/>
      <c r="AD83" s="26"/>
    </row>
    <row r="84" spans="1:30" s="2" customFormat="1" ht="12" customHeight="1">
      <c r="A84" s="26"/>
      <c r="B84" s="27"/>
      <c r="C84" s="23" t="s">
        <v>14</v>
      </c>
      <c r="D84" s="26"/>
      <c r="E84" s="26"/>
      <c r="F84" s="26"/>
      <c r="G84" s="26"/>
      <c r="H84" s="26"/>
      <c r="I84" s="26"/>
      <c r="J84" s="26"/>
      <c r="K84" s="36"/>
      <c r="R84" s="26"/>
      <c r="S84" s="26"/>
      <c r="T84" s="26"/>
      <c r="U84" s="26"/>
      <c r="V84" s="26"/>
      <c r="W84" s="26"/>
      <c r="X84" s="26"/>
      <c r="Y84" s="26"/>
      <c r="Z84" s="26"/>
      <c r="AA84" s="26"/>
      <c r="AB84" s="26"/>
      <c r="AC84" s="26"/>
      <c r="AD84" s="26"/>
    </row>
    <row r="85" spans="1:30" s="2" customFormat="1" ht="16.5" customHeight="1">
      <c r="A85" s="26"/>
      <c r="B85" s="27"/>
      <c r="C85" s="26"/>
      <c r="D85" s="26"/>
      <c r="E85" s="206" t="str">
        <f>E7</f>
        <v>Vodní nádrž VNn1 v k.ú. Malovice u Netolic</v>
      </c>
      <c r="F85" s="207"/>
      <c r="G85" s="207"/>
      <c r="H85" s="207"/>
      <c r="I85" s="26"/>
      <c r="J85" s="26"/>
      <c r="K85" s="36"/>
      <c r="R85" s="26"/>
      <c r="S85" s="26"/>
      <c r="T85" s="26"/>
      <c r="U85" s="26"/>
      <c r="V85" s="26"/>
      <c r="W85" s="26"/>
      <c r="X85" s="26"/>
      <c r="Y85" s="26"/>
      <c r="Z85" s="26"/>
      <c r="AA85" s="26"/>
      <c r="AB85" s="26"/>
      <c r="AC85" s="26"/>
      <c r="AD85" s="26"/>
    </row>
    <row r="86" spans="1:30" s="2" customFormat="1" ht="12" customHeight="1">
      <c r="A86" s="26"/>
      <c r="B86" s="27"/>
      <c r="C86" s="23" t="s">
        <v>88</v>
      </c>
      <c r="D86" s="26"/>
      <c r="E86" s="26"/>
      <c r="F86" s="26"/>
      <c r="G86" s="26"/>
      <c r="H86" s="26"/>
      <c r="I86" s="26"/>
      <c r="J86" s="26"/>
      <c r="K86" s="36"/>
      <c r="R86" s="26"/>
      <c r="S86" s="26"/>
      <c r="T86" s="26"/>
      <c r="U86" s="26"/>
      <c r="V86" s="26"/>
      <c r="W86" s="26"/>
      <c r="X86" s="26"/>
      <c r="Y86" s="26"/>
      <c r="Z86" s="26"/>
      <c r="AA86" s="26"/>
      <c r="AB86" s="26"/>
      <c r="AC86" s="26"/>
      <c r="AD86" s="26"/>
    </row>
    <row r="87" spans="1:30" s="2" customFormat="1" ht="16.5" customHeight="1">
      <c r="A87" s="26"/>
      <c r="B87" s="27"/>
      <c r="C87" s="26"/>
      <c r="D87" s="26"/>
      <c r="E87" s="196" t="str">
        <f>E9</f>
        <v>SO101.3-Vodní nádrž VNn1 - výpustný objekt</v>
      </c>
      <c r="F87" s="205"/>
      <c r="G87" s="205"/>
      <c r="H87" s="205"/>
      <c r="I87" s="26"/>
      <c r="J87" s="26"/>
      <c r="K87" s="36"/>
      <c r="R87" s="26"/>
      <c r="S87" s="26"/>
      <c r="T87" s="26"/>
      <c r="U87" s="26"/>
      <c r="V87" s="26"/>
      <c r="W87" s="26"/>
      <c r="X87" s="26"/>
      <c r="Y87" s="26"/>
      <c r="Z87" s="26"/>
      <c r="AA87" s="26"/>
      <c r="AB87" s="26"/>
      <c r="AC87" s="26"/>
      <c r="AD87" s="26"/>
    </row>
    <row r="88" spans="1:30" s="2" customFormat="1" ht="6.9" customHeight="1">
      <c r="A88" s="26"/>
      <c r="B88" s="27"/>
      <c r="C88" s="26"/>
      <c r="D88" s="26"/>
      <c r="E88" s="26"/>
      <c r="F88" s="26"/>
      <c r="G88" s="26"/>
      <c r="H88" s="26"/>
      <c r="I88" s="26"/>
      <c r="J88" s="26"/>
      <c r="K88" s="36"/>
      <c r="R88" s="26"/>
      <c r="S88" s="26"/>
      <c r="T88" s="26"/>
      <c r="U88" s="26"/>
      <c r="V88" s="26"/>
      <c r="W88" s="26"/>
      <c r="X88" s="26"/>
      <c r="Y88" s="26"/>
      <c r="Z88" s="26"/>
      <c r="AA88" s="26"/>
      <c r="AB88" s="26"/>
      <c r="AC88" s="26"/>
      <c r="AD88" s="26"/>
    </row>
    <row r="89" spans="1:30" s="2" customFormat="1" ht="12" customHeight="1">
      <c r="A89" s="26"/>
      <c r="B89" s="27"/>
      <c r="C89" s="23" t="s">
        <v>17</v>
      </c>
      <c r="D89" s="26"/>
      <c r="E89" s="26"/>
      <c r="F89" s="21" t="str">
        <f>F12</f>
        <v xml:space="preserve"> </v>
      </c>
      <c r="G89" s="26"/>
      <c r="H89" s="26"/>
      <c r="I89" s="23" t="s">
        <v>19</v>
      </c>
      <c r="J89" s="49" t="str">
        <f>IF(J12="","",J12)</f>
        <v>17. 6. 2022</v>
      </c>
      <c r="K89" s="36"/>
      <c r="R89" s="26"/>
      <c r="S89" s="26"/>
      <c r="T89" s="26"/>
      <c r="U89" s="26"/>
      <c r="V89" s="26"/>
      <c r="W89" s="26"/>
      <c r="X89" s="26"/>
      <c r="Y89" s="26"/>
      <c r="Z89" s="26"/>
      <c r="AA89" s="26"/>
      <c r="AB89" s="26"/>
      <c r="AC89" s="26"/>
      <c r="AD89" s="26"/>
    </row>
    <row r="90" spans="1:30" s="2" customFormat="1" ht="6.9" customHeight="1">
      <c r="A90" s="26"/>
      <c r="B90" s="27"/>
      <c r="C90" s="26"/>
      <c r="D90" s="26"/>
      <c r="E90" s="26"/>
      <c r="F90" s="26"/>
      <c r="G90" s="26"/>
      <c r="H90" s="26"/>
      <c r="I90" s="26"/>
      <c r="J90" s="26"/>
      <c r="K90" s="36"/>
      <c r="R90" s="26"/>
      <c r="S90" s="26"/>
      <c r="T90" s="26"/>
      <c r="U90" s="26"/>
      <c r="V90" s="26"/>
      <c r="W90" s="26"/>
      <c r="X90" s="26"/>
      <c r="Y90" s="26"/>
      <c r="Z90" s="26"/>
      <c r="AA90" s="26"/>
      <c r="AB90" s="26"/>
      <c r="AC90" s="26"/>
      <c r="AD90" s="26"/>
    </row>
    <row r="91" spans="1:30" s="2" customFormat="1" ht="31.8" customHeight="1">
      <c r="A91" s="26"/>
      <c r="B91" s="27"/>
      <c r="C91" s="23" t="s">
        <v>21</v>
      </c>
      <c r="D91" s="26"/>
      <c r="E91" s="26"/>
      <c r="F91" s="21" t="str">
        <f>E15</f>
        <v>Státní pozemkový úřad, Krajský pozemkový úřad pro Jihočeský kraj</v>
      </c>
      <c r="G91" s="26"/>
      <c r="H91" s="26"/>
      <c r="I91" s="23" t="s">
        <v>25</v>
      </c>
      <c r="J91" s="24" t="str">
        <f>E21</f>
        <v>Sweco Hydroprojekt, a.s.</v>
      </c>
      <c r="K91" s="36"/>
      <c r="R91" s="26"/>
      <c r="S91" s="26"/>
      <c r="T91" s="26"/>
      <c r="U91" s="26"/>
      <c r="V91" s="26"/>
      <c r="W91" s="26"/>
      <c r="X91" s="26"/>
      <c r="Y91" s="26"/>
      <c r="Z91" s="26"/>
      <c r="AA91" s="26"/>
      <c r="AB91" s="26"/>
      <c r="AC91" s="26"/>
      <c r="AD91" s="26"/>
    </row>
    <row r="92" spans="1:30" s="2" customFormat="1" ht="26.4">
      <c r="A92" s="26"/>
      <c r="B92" s="27"/>
      <c r="C92" s="23" t="s">
        <v>24</v>
      </c>
      <c r="D92" s="26"/>
      <c r="E92" s="26"/>
      <c r="F92" s="21" t="str">
        <f>IF(E18="","",E18)</f>
        <v xml:space="preserve"> </v>
      </c>
      <c r="G92" s="26"/>
      <c r="H92" s="26"/>
      <c r="I92" s="23" t="s">
        <v>26</v>
      </c>
      <c r="J92" s="24" t="str">
        <f>E24</f>
        <v>Sweco Hydroprojekt, a.s.</v>
      </c>
      <c r="K92" s="36"/>
      <c r="R92" s="26"/>
      <c r="S92" s="26"/>
      <c r="T92" s="26"/>
      <c r="U92" s="26"/>
      <c r="V92" s="26"/>
      <c r="W92" s="26"/>
      <c r="X92" s="26"/>
      <c r="Y92" s="26"/>
      <c r="Z92" s="26"/>
      <c r="AA92" s="26"/>
      <c r="AB92" s="26"/>
      <c r="AC92" s="26"/>
      <c r="AD92" s="26"/>
    </row>
    <row r="93" spans="1:30" s="2" customFormat="1" ht="20.4" customHeight="1">
      <c r="A93" s="26"/>
      <c r="B93" s="27"/>
      <c r="C93" s="26"/>
      <c r="D93" s="26"/>
      <c r="E93" s="26"/>
      <c r="F93" s="26"/>
      <c r="G93" s="26"/>
      <c r="H93" s="26"/>
      <c r="I93" s="26"/>
      <c r="J93" s="26"/>
      <c r="K93" s="36"/>
      <c r="R93" s="26"/>
      <c r="S93" s="26"/>
      <c r="T93" s="26"/>
      <c r="U93" s="26"/>
      <c r="V93" s="26"/>
      <c r="W93" s="26"/>
      <c r="X93" s="26"/>
      <c r="Y93" s="26"/>
      <c r="Z93" s="26"/>
      <c r="AA93" s="26"/>
      <c r="AB93" s="26"/>
      <c r="AC93" s="26"/>
      <c r="AD93" s="26"/>
    </row>
    <row r="94" spans="1:30" s="2" customFormat="1" ht="29.25" customHeight="1">
      <c r="A94" s="26"/>
      <c r="B94" s="27"/>
      <c r="C94" s="103" t="s">
        <v>90</v>
      </c>
      <c r="D94" s="96"/>
      <c r="E94" s="96"/>
      <c r="F94" s="96"/>
      <c r="G94" s="96"/>
      <c r="H94" s="96"/>
      <c r="I94" s="96"/>
      <c r="J94" s="104" t="s">
        <v>91</v>
      </c>
      <c r="K94" s="36"/>
      <c r="R94" s="26"/>
      <c r="S94" s="26"/>
      <c r="T94" s="26"/>
      <c r="U94" s="26"/>
      <c r="V94" s="26"/>
      <c r="W94" s="26"/>
      <c r="X94" s="26"/>
      <c r="Y94" s="26"/>
      <c r="Z94" s="26"/>
      <c r="AA94" s="26"/>
      <c r="AB94" s="26"/>
      <c r="AC94" s="26"/>
      <c r="AD94" s="26"/>
    </row>
    <row r="95" spans="1:30" s="2" customFormat="1" ht="10.35" customHeight="1">
      <c r="A95" s="26"/>
      <c r="B95" s="27"/>
      <c r="C95" s="26"/>
      <c r="D95" s="26"/>
      <c r="E95" s="26"/>
      <c r="F95" s="26"/>
      <c r="G95" s="26"/>
      <c r="H95" s="26"/>
      <c r="I95" s="26"/>
      <c r="J95" s="26"/>
      <c r="K95" s="36"/>
      <c r="R95" s="26"/>
      <c r="S95" s="26"/>
      <c r="T95" s="26"/>
      <c r="U95" s="26"/>
      <c r="V95" s="26"/>
      <c r="W95" s="26"/>
      <c r="X95" s="26"/>
      <c r="Y95" s="26"/>
      <c r="Z95" s="26"/>
      <c r="AA95" s="26"/>
      <c r="AB95" s="26"/>
      <c r="AC95" s="26"/>
      <c r="AD95" s="26"/>
    </row>
    <row r="96" spans="1:46" s="2" customFormat="1" ht="22.8" customHeight="1">
      <c r="A96" s="26"/>
      <c r="B96" s="27"/>
      <c r="C96" s="105" t="s">
        <v>92</v>
      </c>
      <c r="D96" s="26"/>
      <c r="E96" s="26"/>
      <c r="F96" s="26"/>
      <c r="G96" s="26"/>
      <c r="H96" s="26"/>
      <c r="I96" s="26"/>
      <c r="J96" s="65">
        <f>J127</f>
        <v>0</v>
      </c>
      <c r="K96" s="36"/>
      <c r="R96" s="26"/>
      <c r="S96" s="26"/>
      <c r="T96" s="26"/>
      <c r="U96" s="26"/>
      <c r="V96" s="26"/>
      <c r="W96" s="26"/>
      <c r="X96" s="26"/>
      <c r="Y96" s="26"/>
      <c r="Z96" s="26"/>
      <c r="AA96" s="26"/>
      <c r="AB96" s="26"/>
      <c r="AC96" s="26"/>
      <c r="AD96" s="26"/>
      <c r="AT96" s="14" t="s">
        <v>93</v>
      </c>
    </row>
    <row r="97" spans="2:11" s="9" customFormat="1" ht="24.9" customHeight="1">
      <c r="B97" s="106"/>
      <c r="D97" s="107" t="s">
        <v>94</v>
      </c>
      <c r="E97" s="108"/>
      <c r="F97" s="108"/>
      <c r="G97" s="108"/>
      <c r="H97" s="108"/>
      <c r="I97" s="108"/>
      <c r="J97" s="109">
        <f>J128</f>
        <v>0</v>
      </c>
      <c r="K97" s="106"/>
    </row>
    <row r="98" spans="2:11" s="10" customFormat="1" ht="19.95" customHeight="1">
      <c r="B98" s="110"/>
      <c r="D98" s="111" t="s">
        <v>95</v>
      </c>
      <c r="E98" s="112"/>
      <c r="F98" s="112"/>
      <c r="G98" s="112"/>
      <c r="H98" s="112"/>
      <c r="I98" s="112"/>
      <c r="J98" s="113">
        <f>J129</f>
        <v>0</v>
      </c>
      <c r="K98" s="110"/>
    </row>
    <row r="99" spans="2:11" s="10" customFormat="1" ht="19.95" customHeight="1">
      <c r="B99" s="110"/>
      <c r="D99" s="111" t="s">
        <v>244</v>
      </c>
      <c r="E99" s="112"/>
      <c r="F99" s="112"/>
      <c r="G99" s="112"/>
      <c r="H99" s="112"/>
      <c r="I99" s="112"/>
      <c r="J99" s="113">
        <f>J159</f>
        <v>0</v>
      </c>
      <c r="K99" s="110"/>
    </row>
    <row r="100" spans="2:11" s="10" customFormat="1" ht="19.95" customHeight="1">
      <c r="B100" s="110"/>
      <c r="D100" s="111" t="s">
        <v>314</v>
      </c>
      <c r="E100" s="112"/>
      <c r="F100" s="112"/>
      <c r="G100" s="112"/>
      <c r="H100" s="112"/>
      <c r="I100" s="112"/>
      <c r="J100" s="113">
        <f>J168</f>
        <v>0</v>
      </c>
      <c r="K100" s="110"/>
    </row>
    <row r="101" spans="2:11" s="10" customFormat="1" ht="19.95" customHeight="1">
      <c r="B101" s="110"/>
      <c r="D101" s="111" t="s">
        <v>245</v>
      </c>
      <c r="E101" s="112"/>
      <c r="F101" s="112"/>
      <c r="G101" s="112"/>
      <c r="H101" s="112"/>
      <c r="I101" s="112"/>
      <c r="J101" s="113">
        <f>J184</f>
        <v>0</v>
      </c>
      <c r="K101" s="110"/>
    </row>
    <row r="102" spans="2:11" s="10" customFormat="1" ht="19.95" customHeight="1">
      <c r="B102" s="110"/>
      <c r="D102" s="111" t="s">
        <v>315</v>
      </c>
      <c r="E102" s="112"/>
      <c r="F102" s="112"/>
      <c r="G102" s="112"/>
      <c r="H102" s="112"/>
      <c r="I102" s="112"/>
      <c r="J102" s="113">
        <f>J201</f>
        <v>0</v>
      </c>
      <c r="K102" s="110"/>
    </row>
    <row r="103" spans="2:11" s="10" customFormat="1" ht="19.95" customHeight="1">
      <c r="B103" s="110"/>
      <c r="D103" s="111" t="s">
        <v>316</v>
      </c>
      <c r="E103" s="112"/>
      <c r="F103" s="112"/>
      <c r="G103" s="112"/>
      <c r="H103" s="112"/>
      <c r="I103" s="112"/>
      <c r="J103" s="113">
        <f>J205</f>
        <v>0</v>
      </c>
      <c r="K103" s="110"/>
    </row>
    <row r="104" spans="2:11" s="10" customFormat="1" ht="19.95" customHeight="1">
      <c r="B104" s="110"/>
      <c r="D104" s="111" t="s">
        <v>317</v>
      </c>
      <c r="E104" s="112"/>
      <c r="F104" s="112"/>
      <c r="G104" s="112"/>
      <c r="H104" s="112"/>
      <c r="I104" s="112"/>
      <c r="J104" s="113">
        <f>J220</f>
        <v>0</v>
      </c>
      <c r="K104" s="110"/>
    </row>
    <row r="105" spans="2:11" s="10" customFormat="1" ht="19.95" customHeight="1">
      <c r="B105" s="110"/>
      <c r="D105" s="111" t="s">
        <v>96</v>
      </c>
      <c r="E105" s="112"/>
      <c r="F105" s="112"/>
      <c r="G105" s="112"/>
      <c r="H105" s="112"/>
      <c r="I105" s="112"/>
      <c r="J105" s="113">
        <f>J229</f>
        <v>0</v>
      </c>
      <c r="K105" s="110"/>
    </row>
    <row r="106" spans="2:11" s="9" customFormat="1" ht="24.9" customHeight="1">
      <c r="B106" s="106"/>
      <c r="D106" s="107" t="s">
        <v>318</v>
      </c>
      <c r="E106" s="108"/>
      <c r="F106" s="108"/>
      <c r="G106" s="108"/>
      <c r="H106" s="108"/>
      <c r="I106" s="108"/>
      <c r="J106" s="109">
        <f>J234</f>
        <v>0</v>
      </c>
      <c r="K106" s="106"/>
    </row>
    <row r="107" spans="2:11" s="10" customFormat="1" ht="19.95" customHeight="1">
      <c r="B107" s="110"/>
      <c r="D107" s="111" t="s">
        <v>319</v>
      </c>
      <c r="E107" s="112"/>
      <c r="F107" s="112"/>
      <c r="G107" s="112"/>
      <c r="H107" s="112"/>
      <c r="I107" s="112"/>
      <c r="J107" s="113">
        <f>J235</f>
        <v>0</v>
      </c>
      <c r="K107" s="110"/>
    </row>
    <row r="108" spans="1:30" s="2" customFormat="1" ht="21.75" customHeight="1">
      <c r="A108" s="26"/>
      <c r="B108" s="27"/>
      <c r="C108" s="26"/>
      <c r="D108" s="26"/>
      <c r="E108" s="26"/>
      <c r="F108" s="26"/>
      <c r="G108" s="26"/>
      <c r="H108" s="26"/>
      <c r="I108" s="26"/>
      <c r="J108" s="26"/>
      <c r="K108" s="36"/>
      <c r="R108" s="26"/>
      <c r="S108" s="26"/>
      <c r="T108" s="26"/>
      <c r="U108" s="26"/>
      <c r="V108" s="26"/>
      <c r="W108" s="26"/>
      <c r="X108" s="26"/>
      <c r="Y108" s="26"/>
      <c r="Z108" s="26"/>
      <c r="AA108" s="26"/>
      <c r="AB108" s="26"/>
      <c r="AC108" s="26"/>
      <c r="AD108" s="26"/>
    </row>
    <row r="109" spans="1:30" s="2" customFormat="1" ht="6.9" customHeight="1">
      <c r="A109" s="26"/>
      <c r="B109" s="41"/>
      <c r="C109" s="42"/>
      <c r="D109" s="42"/>
      <c r="E109" s="42"/>
      <c r="F109" s="42"/>
      <c r="G109" s="42"/>
      <c r="H109" s="42"/>
      <c r="I109" s="42"/>
      <c r="J109" s="42"/>
      <c r="K109" s="36"/>
      <c r="R109" s="26"/>
      <c r="S109" s="26"/>
      <c r="T109" s="26"/>
      <c r="U109" s="26"/>
      <c r="V109" s="26"/>
      <c r="W109" s="26"/>
      <c r="X109" s="26"/>
      <c r="Y109" s="26"/>
      <c r="Z109" s="26"/>
      <c r="AA109" s="26"/>
      <c r="AB109" s="26"/>
      <c r="AC109" s="26"/>
      <c r="AD109" s="26"/>
    </row>
    <row r="113" spans="1:30" s="2" customFormat="1" ht="6.9" customHeight="1">
      <c r="A113" s="26"/>
      <c r="B113" s="43"/>
      <c r="C113" s="44"/>
      <c r="D113" s="44"/>
      <c r="E113" s="44"/>
      <c r="F113" s="44"/>
      <c r="G113" s="44"/>
      <c r="H113" s="44"/>
      <c r="I113" s="44"/>
      <c r="J113" s="44"/>
      <c r="K113" s="36"/>
      <c r="R113" s="26"/>
      <c r="S113" s="26"/>
      <c r="T113" s="26"/>
      <c r="U113" s="26"/>
      <c r="V113" s="26"/>
      <c r="W113" s="26"/>
      <c r="X113" s="26"/>
      <c r="Y113" s="26"/>
      <c r="Z113" s="26"/>
      <c r="AA113" s="26"/>
      <c r="AB113" s="26"/>
      <c r="AC113" s="26"/>
      <c r="AD113" s="26"/>
    </row>
    <row r="114" spans="1:30" s="2" customFormat="1" ht="24.9" customHeight="1">
      <c r="A114" s="26"/>
      <c r="B114" s="27"/>
      <c r="C114" s="18" t="s">
        <v>97</v>
      </c>
      <c r="D114" s="26"/>
      <c r="E114" s="26"/>
      <c r="F114" s="26"/>
      <c r="G114" s="26"/>
      <c r="H114" s="26"/>
      <c r="I114" s="26"/>
      <c r="J114" s="26"/>
      <c r="K114" s="36"/>
      <c r="R114" s="26"/>
      <c r="S114" s="26"/>
      <c r="T114" s="26"/>
      <c r="U114" s="26"/>
      <c r="V114" s="26"/>
      <c r="W114" s="26"/>
      <c r="X114" s="26"/>
      <c r="Y114" s="26"/>
      <c r="Z114" s="26"/>
      <c r="AA114" s="26"/>
      <c r="AB114" s="26"/>
      <c r="AC114" s="26"/>
      <c r="AD114" s="26"/>
    </row>
    <row r="115" spans="1:30" s="2" customFormat="1" ht="6.9" customHeight="1">
      <c r="A115" s="26"/>
      <c r="B115" s="27"/>
      <c r="C115" s="26"/>
      <c r="D115" s="26"/>
      <c r="E115" s="26"/>
      <c r="F115" s="26"/>
      <c r="G115" s="26"/>
      <c r="H115" s="26"/>
      <c r="I115" s="26"/>
      <c r="J115" s="26"/>
      <c r="K115" s="36"/>
      <c r="R115" s="26"/>
      <c r="S115" s="26"/>
      <c r="T115" s="26"/>
      <c r="U115" s="26"/>
      <c r="V115" s="26"/>
      <c r="W115" s="26"/>
      <c r="X115" s="26"/>
      <c r="Y115" s="26"/>
      <c r="Z115" s="26"/>
      <c r="AA115" s="26"/>
      <c r="AB115" s="26"/>
      <c r="AC115" s="26"/>
      <c r="AD115" s="26"/>
    </row>
    <row r="116" spans="1:30" s="2" customFormat="1" ht="12" customHeight="1">
      <c r="A116" s="26"/>
      <c r="B116" s="27"/>
      <c r="C116" s="23" t="s">
        <v>14</v>
      </c>
      <c r="D116" s="26"/>
      <c r="E116" s="26"/>
      <c r="F116" s="26"/>
      <c r="G116" s="26"/>
      <c r="H116" s="26"/>
      <c r="I116" s="26"/>
      <c r="J116" s="26"/>
      <c r="K116" s="36"/>
      <c r="R116" s="26"/>
      <c r="S116" s="26"/>
      <c r="T116" s="26"/>
      <c r="U116" s="26"/>
      <c r="V116" s="26"/>
      <c r="W116" s="26"/>
      <c r="X116" s="26"/>
      <c r="Y116" s="26"/>
      <c r="Z116" s="26"/>
      <c r="AA116" s="26"/>
      <c r="AB116" s="26"/>
      <c r="AC116" s="26"/>
      <c r="AD116" s="26"/>
    </row>
    <row r="117" spans="1:30" s="2" customFormat="1" ht="16.5" customHeight="1">
      <c r="A117" s="26"/>
      <c r="B117" s="27"/>
      <c r="C117" s="26"/>
      <c r="D117" s="26"/>
      <c r="E117" s="206" t="str">
        <f>E7</f>
        <v>Vodní nádrž VNn1 v k.ú. Malovice u Netolic</v>
      </c>
      <c r="F117" s="207"/>
      <c r="G117" s="207"/>
      <c r="H117" s="207"/>
      <c r="I117" s="26"/>
      <c r="J117" s="26"/>
      <c r="K117" s="36"/>
      <c r="R117" s="26"/>
      <c r="S117" s="26"/>
      <c r="T117" s="26"/>
      <c r="U117" s="26"/>
      <c r="V117" s="26"/>
      <c r="W117" s="26"/>
      <c r="X117" s="26"/>
      <c r="Y117" s="26"/>
      <c r="Z117" s="26"/>
      <c r="AA117" s="26"/>
      <c r="AB117" s="26"/>
      <c r="AC117" s="26"/>
      <c r="AD117" s="26"/>
    </row>
    <row r="118" spans="1:30" s="2" customFormat="1" ht="12" customHeight="1">
      <c r="A118" s="26"/>
      <c r="B118" s="27"/>
      <c r="C118" s="23" t="s">
        <v>88</v>
      </c>
      <c r="D118" s="26"/>
      <c r="E118" s="26"/>
      <c r="F118" s="26"/>
      <c r="G118" s="26"/>
      <c r="H118" s="26"/>
      <c r="I118" s="26"/>
      <c r="J118" s="26"/>
      <c r="K118" s="36"/>
      <c r="R118" s="26"/>
      <c r="S118" s="26"/>
      <c r="T118" s="26"/>
      <c r="U118" s="26"/>
      <c r="V118" s="26"/>
      <c r="W118" s="26"/>
      <c r="X118" s="26"/>
      <c r="Y118" s="26"/>
      <c r="Z118" s="26"/>
      <c r="AA118" s="26"/>
      <c r="AB118" s="26"/>
      <c r="AC118" s="26"/>
      <c r="AD118" s="26"/>
    </row>
    <row r="119" spans="1:30" s="2" customFormat="1" ht="16.5" customHeight="1">
      <c r="A119" s="26"/>
      <c r="B119" s="27"/>
      <c r="C119" s="26"/>
      <c r="D119" s="26"/>
      <c r="E119" s="196" t="str">
        <f>E9</f>
        <v>SO101.3-Vodní nádrž VNn1 - výpustný objekt</v>
      </c>
      <c r="F119" s="205"/>
      <c r="G119" s="205"/>
      <c r="H119" s="205"/>
      <c r="I119" s="26"/>
      <c r="J119" s="26"/>
      <c r="K119" s="36"/>
      <c r="R119" s="26"/>
      <c r="S119" s="26"/>
      <c r="T119" s="26"/>
      <c r="U119" s="26"/>
      <c r="V119" s="26"/>
      <c r="W119" s="26"/>
      <c r="X119" s="26"/>
      <c r="Y119" s="26"/>
      <c r="Z119" s="26"/>
      <c r="AA119" s="26"/>
      <c r="AB119" s="26"/>
      <c r="AC119" s="26"/>
      <c r="AD119" s="26"/>
    </row>
    <row r="120" spans="1:30" s="2" customFormat="1" ht="6.9" customHeight="1">
      <c r="A120" s="26"/>
      <c r="B120" s="27"/>
      <c r="C120" s="26"/>
      <c r="D120" s="26"/>
      <c r="E120" s="26"/>
      <c r="F120" s="26"/>
      <c r="G120" s="26"/>
      <c r="H120" s="26"/>
      <c r="I120" s="26"/>
      <c r="J120" s="26"/>
      <c r="K120" s="36"/>
      <c r="R120" s="26"/>
      <c r="S120" s="26"/>
      <c r="T120" s="26"/>
      <c r="U120" s="26"/>
      <c r="V120" s="26"/>
      <c r="W120" s="26"/>
      <c r="X120" s="26"/>
      <c r="Y120" s="26"/>
      <c r="Z120" s="26"/>
      <c r="AA120" s="26"/>
      <c r="AB120" s="26"/>
      <c r="AC120" s="26"/>
      <c r="AD120" s="26"/>
    </row>
    <row r="121" spans="1:30" s="2" customFormat="1" ht="12" customHeight="1">
      <c r="A121" s="26"/>
      <c r="B121" s="27"/>
      <c r="C121" s="23" t="s">
        <v>17</v>
      </c>
      <c r="D121" s="26"/>
      <c r="E121" s="26"/>
      <c r="F121" s="21" t="str">
        <f>F12</f>
        <v xml:space="preserve"> </v>
      </c>
      <c r="G121" s="26"/>
      <c r="H121" s="26"/>
      <c r="I121" s="23" t="s">
        <v>19</v>
      </c>
      <c r="J121" s="49" t="str">
        <f>IF(J12="","",J12)</f>
        <v>17. 6. 2022</v>
      </c>
      <c r="K121" s="36"/>
      <c r="R121" s="26"/>
      <c r="S121" s="26"/>
      <c r="T121" s="26"/>
      <c r="U121" s="26"/>
      <c r="V121" s="26"/>
      <c r="W121" s="26"/>
      <c r="X121" s="26"/>
      <c r="Y121" s="26"/>
      <c r="Z121" s="26"/>
      <c r="AA121" s="26"/>
      <c r="AB121" s="26"/>
      <c r="AC121" s="26"/>
      <c r="AD121" s="26"/>
    </row>
    <row r="122" spans="1:30" s="2" customFormat="1" ht="6.9" customHeight="1">
      <c r="A122" s="26"/>
      <c r="B122" s="27"/>
      <c r="C122" s="26"/>
      <c r="D122" s="26"/>
      <c r="E122" s="26"/>
      <c r="F122" s="26"/>
      <c r="G122" s="26"/>
      <c r="H122" s="26"/>
      <c r="I122" s="26"/>
      <c r="J122" s="26"/>
      <c r="K122" s="36"/>
      <c r="R122" s="26"/>
      <c r="S122" s="26"/>
      <c r="T122" s="26"/>
      <c r="U122" s="26"/>
      <c r="V122" s="26"/>
      <c r="W122" s="26"/>
      <c r="X122" s="26"/>
      <c r="Y122" s="26"/>
      <c r="Z122" s="26"/>
      <c r="AA122" s="26"/>
      <c r="AB122" s="26"/>
      <c r="AC122" s="26"/>
      <c r="AD122" s="26"/>
    </row>
    <row r="123" spans="1:30" s="2" customFormat="1" ht="26.4">
      <c r="A123" s="26"/>
      <c r="B123" s="27"/>
      <c r="C123" s="23" t="s">
        <v>21</v>
      </c>
      <c r="D123" s="26"/>
      <c r="E123" s="26"/>
      <c r="F123" s="21" t="str">
        <f>E15</f>
        <v>Státní pozemkový úřad, Krajský pozemkový úřad pro Jihočeský kraj</v>
      </c>
      <c r="G123" s="26"/>
      <c r="H123" s="26"/>
      <c r="I123" s="23" t="s">
        <v>25</v>
      </c>
      <c r="J123" s="24" t="str">
        <f>E21</f>
        <v>Sweco Hydroprojekt, a.s.</v>
      </c>
      <c r="K123" s="36"/>
      <c r="R123" s="26"/>
      <c r="S123" s="26"/>
      <c r="T123" s="26"/>
      <c r="U123" s="26"/>
      <c r="V123" s="26"/>
      <c r="W123" s="26"/>
      <c r="X123" s="26"/>
      <c r="Y123" s="26"/>
      <c r="Z123" s="26"/>
      <c r="AA123" s="26"/>
      <c r="AB123" s="26"/>
      <c r="AC123" s="26"/>
      <c r="AD123" s="26"/>
    </row>
    <row r="124" spans="1:30" s="2" customFormat="1" ht="26.4">
      <c r="A124" s="26"/>
      <c r="B124" s="27"/>
      <c r="C124" s="23" t="s">
        <v>24</v>
      </c>
      <c r="D124" s="26"/>
      <c r="E124" s="26"/>
      <c r="F124" s="21" t="str">
        <f>IF(E18="","",E18)</f>
        <v xml:space="preserve"> </v>
      </c>
      <c r="G124" s="26"/>
      <c r="H124" s="26"/>
      <c r="I124" s="23" t="s">
        <v>26</v>
      </c>
      <c r="J124" s="24" t="str">
        <f>E24</f>
        <v>Sweco Hydroprojekt, a.s.</v>
      </c>
      <c r="K124" s="36"/>
      <c r="R124" s="26"/>
      <c r="S124" s="26"/>
      <c r="T124" s="26"/>
      <c r="U124" s="26"/>
      <c r="V124" s="26"/>
      <c r="W124" s="26"/>
      <c r="X124" s="26"/>
      <c r="Y124" s="26"/>
      <c r="Z124" s="26"/>
      <c r="AA124" s="26"/>
      <c r="AB124" s="26"/>
      <c r="AC124" s="26"/>
      <c r="AD124" s="26"/>
    </row>
    <row r="125" spans="1:30" s="2" customFormat="1" ht="10.35" customHeight="1">
      <c r="A125" s="26"/>
      <c r="B125" s="27"/>
      <c r="C125" s="26"/>
      <c r="D125" s="26"/>
      <c r="E125" s="26"/>
      <c r="F125" s="26"/>
      <c r="G125" s="26"/>
      <c r="H125" s="26"/>
      <c r="I125" s="26"/>
      <c r="J125" s="26"/>
      <c r="K125" s="36"/>
      <c r="R125" s="26"/>
      <c r="S125" s="26"/>
      <c r="T125" s="26"/>
      <c r="U125" s="26"/>
      <c r="V125" s="26"/>
      <c r="W125" s="26"/>
      <c r="X125" s="26"/>
      <c r="Y125" s="26"/>
      <c r="Z125" s="26"/>
      <c r="AA125" s="26"/>
      <c r="AB125" s="26"/>
      <c r="AC125" s="26"/>
      <c r="AD125" s="26"/>
    </row>
    <row r="126" spans="1:30" s="11" customFormat="1" ht="29.25" customHeight="1">
      <c r="A126" s="114"/>
      <c r="B126" s="115"/>
      <c r="C126" s="116" t="s">
        <v>98</v>
      </c>
      <c r="D126" s="117" t="s">
        <v>54</v>
      </c>
      <c r="E126" s="117" t="s">
        <v>50</v>
      </c>
      <c r="F126" s="117" t="s">
        <v>51</v>
      </c>
      <c r="G126" s="117" t="s">
        <v>99</v>
      </c>
      <c r="H126" s="117" t="s">
        <v>100</v>
      </c>
      <c r="I126" s="117" t="s">
        <v>101</v>
      </c>
      <c r="J126" s="117" t="s">
        <v>91</v>
      </c>
      <c r="K126" s="118"/>
      <c r="L126" s="56" t="s">
        <v>1</v>
      </c>
      <c r="M126" s="57" t="s">
        <v>33</v>
      </c>
      <c r="N126" s="57" t="s">
        <v>102</v>
      </c>
      <c r="O126" s="57" t="s">
        <v>103</v>
      </c>
      <c r="P126" s="57" t="s">
        <v>104</v>
      </c>
      <c r="Q126" s="57" t="s">
        <v>105</v>
      </c>
      <c r="R126" s="57" t="s">
        <v>106</v>
      </c>
      <c r="S126" s="58" t="s">
        <v>107</v>
      </c>
      <c r="T126" s="114"/>
      <c r="U126" s="114"/>
      <c r="V126" s="114"/>
      <c r="W126" s="114"/>
      <c r="X126" s="114"/>
      <c r="Y126" s="114"/>
      <c r="Z126" s="114"/>
      <c r="AA126" s="114"/>
      <c r="AB126" s="114"/>
      <c r="AC126" s="114"/>
      <c r="AD126" s="114"/>
    </row>
    <row r="127" spans="1:62" s="2" customFormat="1" ht="22.8" customHeight="1">
      <c r="A127" s="26"/>
      <c r="B127" s="27"/>
      <c r="C127" s="63" t="s">
        <v>108</v>
      </c>
      <c r="D127" s="26"/>
      <c r="E127" s="26"/>
      <c r="F127" s="26"/>
      <c r="G127" s="26"/>
      <c r="H127" s="26"/>
      <c r="I127" s="26"/>
      <c r="J127" s="119">
        <f>BJ127</f>
        <v>0</v>
      </c>
      <c r="K127" s="27"/>
      <c r="L127" s="59"/>
      <c r="M127" s="50"/>
      <c r="N127" s="60"/>
      <c r="O127" s="120">
        <f>O128+O234</f>
        <v>386.016043</v>
      </c>
      <c r="P127" s="60"/>
      <c r="Q127" s="120">
        <f>Q128+Q234</f>
        <v>91.72131058</v>
      </c>
      <c r="R127" s="60"/>
      <c r="S127" s="121">
        <f>S128+S234</f>
        <v>0</v>
      </c>
      <c r="T127" s="26"/>
      <c r="U127" s="26"/>
      <c r="V127" s="26"/>
      <c r="W127" s="26"/>
      <c r="X127" s="26"/>
      <c r="Y127" s="26"/>
      <c r="Z127" s="26"/>
      <c r="AA127" s="26"/>
      <c r="AB127" s="26"/>
      <c r="AC127" s="26"/>
      <c r="AD127" s="26"/>
      <c r="AS127" s="14" t="s">
        <v>68</v>
      </c>
      <c r="AT127" s="14" t="s">
        <v>93</v>
      </c>
      <c r="BJ127" s="122">
        <f>BJ128+BJ234</f>
        <v>0</v>
      </c>
    </row>
    <row r="128" spans="2:62" s="12" customFormat="1" ht="25.95" customHeight="1">
      <c r="B128" s="123"/>
      <c r="D128" s="124" t="s">
        <v>68</v>
      </c>
      <c r="E128" s="125" t="s">
        <v>109</v>
      </c>
      <c r="F128" s="125" t="s">
        <v>110</v>
      </c>
      <c r="J128" s="126">
        <f>BJ128</f>
        <v>0</v>
      </c>
      <c r="K128" s="123"/>
      <c r="L128" s="127"/>
      <c r="M128" s="128"/>
      <c r="N128" s="128"/>
      <c r="O128" s="129">
        <f>O129+O159+O168+O184+O201+O205+O220+O229</f>
        <v>384.086383</v>
      </c>
      <c r="P128" s="128"/>
      <c r="Q128" s="129">
        <f>Q129+Q159+Q168+Q184+Q201+Q205+Q220+Q229</f>
        <v>91.72131058</v>
      </c>
      <c r="R128" s="128"/>
      <c r="S128" s="130">
        <f>S129+S159+S168+S184+S201+S205+S220+S229</f>
        <v>0</v>
      </c>
      <c r="AQ128" s="124" t="s">
        <v>75</v>
      </c>
      <c r="AS128" s="131" t="s">
        <v>68</v>
      </c>
      <c r="AT128" s="131" t="s">
        <v>69</v>
      </c>
      <c r="AX128" s="124" t="s">
        <v>111</v>
      </c>
      <c r="BJ128" s="132">
        <f>BJ129+BJ159+BJ168+BJ184+BJ201+BJ205+BJ220+BJ229</f>
        <v>0</v>
      </c>
    </row>
    <row r="129" spans="2:62" s="12" customFormat="1" ht="22.8" customHeight="1">
      <c r="B129" s="123"/>
      <c r="D129" s="124" t="s">
        <v>68</v>
      </c>
      <c r="E129" s="133" t="s">
        <v>75</v>
      </c>
      <c r="F129" s="133" t="s">
        <v>112</v>
      </c>
      <c r="J129" s="134">
        <f>BJ129</f>
        <v>0</v>
      </c>
      <c r="K129" s="123"/>
      <c r="L129" s="127"/>
      <c r="M129" s="128"/>
      <c r="N129" s="128"/>
      <c r="O129" s="129">
        <f>SUM(O130:O158)</f>
        <v>32.71944</v>
      </c>
      <c r="P129" s="128"/>
      <c r="Q129" s="129">
        <f>SUM(Q130:Q158)</f>
        <v>0.00035999999999999997</v>
      </c>
      <c r="R129" s="128"/>
      <c r="S129" s="130">
        <f>SUM(S130:S158)</f>
        <v>0</v>
      </c>
      <c r="AQ129" s="124" t="s">
        <v>75</v>
      </c>
      <c r="AS129" s="131" t="s">
        <v>68</v>
      </c>
      <c r="AT129" s="131" t="s">
        <v>75</v>
      </c>
      <c r="AX129" s="124" t="s">
        <v>111</v>
      </c>
      <c r="BJ129" s="132">
        <f>SUM(BJ130:BJ158)</f>
        <v>0</v>
      </c>
    </row>
    <row r="130" spans="1:64" s="2" customFormat="1" ht="33" customHeight="1">
      <c r="A130" s="26"/>
      <c r="B130" s="135"/>
      <c r="C130" s="136" t="s">
        <v>75</v>
      </c>
      <c r="D130" s="136" t="s">
        <v>113</v>
      </c>
      <c r="E130" s="137" t="s">
        <v>320</v>
      </c>
      <c r="F130" s="138" t="s">
        <v>321</v>
      </c>
      <c r="G130" s="139" t="s">
        <v>158</v>
      </c>
      <c r="H130" s="140">
        <v>37.44</v>
      </c>
      <c r="I130" s="141">
        <v>0</v>
      </c>
      <c r="J130" s="141">
        <f>ROUND(I130*H130,2)</f>
        <v>0</v>
      </c>
      <c r="K130" s="27"/>
      <c r="L130" s="142" t="s">
        <v>1</v>
      </c>
      <c r="M130" s="143" t="s">
        <v>34</v>
      </c>
      <c r="N130" s="144">
        <v>0.249</v>
      </c>
      <c r="O130" s="144">
        <f>N130*H130</f>
        <v>9.32256</v>
      </c>
      <c r="P130" s="144">
        <v>0</v>
      </c>
      <c r="Q130" s="144">
        <f>P130*H130</f>
        <v>0</v>
      </c>
      <c r="R130" s="144">
        <v>0</v>
      </c>
      <c r="S130" s="145">
        <f>R130*H130</f>
        <v>0</v>
      </c>
      <c r="T130" s="26"/>
      <c r="U130" s="26"/>
      <c r="V130" s="26"/>
      <c r="W130" s="26"/>
      <c r="X130" s="26"/>
      <c r="Y130" s="26"/>
      <c r="Z130" s="26"/>
      <c r="AA130" s="26"/>
      <c r="AB130" s="26"/>
      <c r="AC130" s="26"/>
      <c r="AD130" s="26"/>
      <c r="AQ130" s="146" t="s">
        <v>117</v>
      </c>
      <c r="AS130" s="146" t="s">
        <v>113</v>
      </c>
      <c r="AT130" s="146" t="s">
        <v>77</v>
      </c>
      <c r="AX130" s="14" t="s">
        <v>111</v>
      </c>
      <c r="BD130" s="147">
        <f>IF(M130="základní",J130,0)</f>
        <v>0</v>
      </c>
      <c r="BE130" s="147">
        <f>IF(M130="snížená",J130,0)</f>
        <v>0</v>
      </c>
      <c r="BF130" s="147">
        <f>IF(M130="zákl. přenesená",J130,0)</f>
        <v>0</v>
      </c>
      <c r="BG130" s="147">
        <f>IF(M130="sníž. přenesená",J130,0)</f>
        <v>0</v>
      </c>
      <c r="BH130" s="147">
        <f>IF(M130="nulová",J130,0)</f>
        <v>0</v>
      </c>
      <c r="BI130" s="14" t="s">
        <v>75</v>
      </c>
      <c r="BJ130" s="147">
        <f>ROUND(I130*H130,2)</f>
        <v>0</v>
      </c>
      <c r="BK130" s="14" t="s">
        <v>117</v>
      </c>
      <c r="BL130" s="146" t="s">
        <v>77</v>
      </c>
    </row>
    <row r="131" spans="1:46" s="2" customFormat="1" ht="19.2">
      <c r="A131" s="26"/>
      <c r="B131" s="27"/>
      <c r="C131" s="26"/>
      <c r="D131" s="148" t="s">
        <v>118</v>
      </c>
      <c r="E131" s="26"/>
      <c r="F131" s="149" t="s">
        <v>322</v>
      </c>
      <c r="G131" s="26"/>
      <c r="H131" s="26"/>
      <c r="I131" s="26"/>
      <c r="J131" s="26"/>
      <c r="K131" s="27"/>
      <c r="L131" s="150"/>
      <c r="M131" s="151"/>
      <c r="N131" s="52"/>
      <c r="O131" s="52"/>
      <c r="P131" s="52"/>
      <c r="Q131" s="52"/>
      <c r="R131" s="52"/>
      <c r="S131" s="53"/>
      <c r="T131" s="26"/>
      <c r="U131" s="26"/>
      <c r="V131" s="26"/>
      <c r="W131" s="26"/>
      <c r="X131" s="26"/>
      <c r="Y131" s="26"/>
      <c r="Z131" s="26"/>
      <c r="AA131" s="26"/>
      <c r="AB131" s="26"/>
      <c r="AC131" s="26"/>
      <c r="AD131" s="26"/>
      <c r="AS131" s="14" t="s">
        <v>118</v>
      </c>
      <c r="AT131" s="14" t="s">
        <v>77</v>
      </c>
    </row>
    <row r="132" spans="1:46" s="2" customFormat="1" ht="12">
      <c r="A132" s="26"/>
      <c r="B132" s="27"/>
      <c r="C132" s="26"/>
      <c r="D132" s="152" t="s">
        <v>120</v>
      </c>
      <c r="E132" s="26"/>
      <c r="F132" s="153" t="s">
        <v>323</v>
      </c>
      <c r="G132" s="26"/>
      <c r="H132" s="26"/>
      <c r="I132" s="26"/>
      <c r="J132" s="26"/>
      <c r="K132" s="27"/>
      <c r="L132" s="150"/>
      <c r="M132" s="151"/>
      <c r="N132" s="52"/>
      <c r="O132" s="52"/>
      <c r="P132" s="52"/>
      <c r="Q132" s="52"/>
      <c r="R132" s="52"/>
      <c r="S132" s="53"/>
      <c r="T132" s="26"/>
      <c r="U132" s="26"/>
      <c r="V132" s="26"/>
      <c r="W132" s="26"/>
      <c r="X132" s="26"/>
      <c r="Y132" s="26"/>
      <c r="Z132" s="26"/>
      <c r="AA132" s="26"/>
      <c r="AB132" s="26"/>
      <c r="AC132" s="26"/>
      <c r="AD132" s="26"/>
      <c r="AS132" s="14" t="s">
        <v>120</v>
      </c>
      <c r="AT132" s="14" t="s">
        <v>77</v>
      </c>
    </row>
    <row r="133" spans="1:46" s="2" customFormat="1" ht="288">
      <c r="A133" s="26"/>
      <c r="B133" s="27"/>
      <c r="C133" s="26"/>
      <c r="D133" s="148" t="s">
        <v>122</v>
      </c>
      <c r="E133" s="26"/>
      <c r="F133" s="154" t="s">
        <v>324</v>
      </c>
      <c r="G133" s="26"/>
      <c r="H133" s="26"/>
      <c r="I133" s="26"/>
      <c r="J133" s="26"/>
      <c r="K133" s="27"/>
      <c r="L133" s="150"/>
      <c r="M133" s="151"/>
      <c r="N133" s="52"/>
      <c r="O133" s="52"/>
      <c r="P133" s="52"/>
      <c r="Q133" s="52"/>
      <c r="R133" s="52"/>
      <c r="S133" s="53"/>
      <c r="T133" s="26"/>
      <c r="U133" s="26"/>
      <c r="V133" s="26"/>
      <c r="W133" s="26"/>
      <c r="X133" s="26"/>
      <c r="Y133" s="26"/>
      <c r="Z133" s="26"/>
      <c r="AA133" s="26"/>
      <c r="AB133" s="26"/>
      <c r="AC133" s="26"/>
      <c r="AD133" s="26"/>
      <c r="AS133" s="14" t="s">
        <v>122</v>
      </c>
      <c r="AT133" s="14" t="s">
        <v>77</v>
      </c>
    </row>
    <row r="134" spans="1:64" s="2" customFormat="1" ht="37.8" customHeight="1">
      <c r="A134" s="26"/>
      <c r="B134" s="135"/>
      <c r="C134" s="136" t="s">
        <v>77</v>
      </c>
      <c r="D134" s="136" t="s">
        <v>113</v>
      </c>
      <c r="E134" s="137" t="s">
        <v>193</v>
      </c>
      <c r="F134" s="138" t="s">
        <v>194</v>
      </c>
      <c r="G134" s="139" t="s">
        <v>158</v>
      </c>
      <c r="H134" s="140">
        <v>28.88</v>
      </c>
      <c r="I134" s="141">
        <v>0</v>
      </c>
      <c r="J134" s="141">
        <f>ROUND(I134*H134,2)</f>
        <v>0</v>
      </c>
      <c r="K134" s="27"/>
      <c r="L134" s="142" t="s">
        <v>1</v>
      </c>
      <c r="M134" s="143" t="s">
        <v>34</v>
      </c>
      <c r="N134" s="144">
        <v>0.063</v>
      </c>
      <c r="O134" s="144">
        <f>N134*H134</f>
        <v>1.81944</v>
      </c>
      <c r="P134" s="144">
        <v>0</v>
      </c>
      <c r="Q134" s="144">
        <f>P134*H134</f>
        <v>0</v>
      </c>
      <c r="R134" s="144">
        <v>0</v>
      </c>
      <c r="S134" s="145">
        <f>R134*H134</f>
        <v>0</v>
      </c>
      <c r="T134" s="26"/>
      <c r="U134" s="26"/>
      <c r="V134" s="26"/>
      <c r="W134" s="26"/>
      <c r="X134" s="26"/>
      <c r="Y134" s="26"/>
      <c r="Z134" s="26"/>
      <c r="AA134" s="26"/>
      <c r="AB134" s="26"/>
      <c r="AC134" s="26"/>
      <c r="AD134" s="26"/>
      <c r="AQ134" s="146" t="s">
        <v>117</v>
      </c>
      <c r="AS134" s="146" t="s">
        <v>113</v>
      </c>
      <c r="AT134" s="146" t="s">
        <v>77</v>
      </c>
      <c r="AX134" s="14" t="s">
        <v>111</v>
      </c>
      <c r="BD134" s="147">
        <f>IF(M134="základní",J134,0)</f>
        <v>0</v>
      </c>
      <c r="BE134" s="147">
        <f>IF(M134="snížená",J134,0)</f>
        <v>0</v>
      </c>
      <c r="BF134" s="147">
        <f>IF(M134="zákl. přenesená",J134,0)</f>
        <v>0</v>
      </c>
      <c r="BG134" s="147">
        <f>IF(M134="sníž. přenesená",J134,0)</f>
        <v>0</v>
      </c>
      <c r="BH134" s="147">
        <f>IF(M134="nulová",J134,0)</f>
        <v>0</v>
      </c>
      <c r="BI134" s="14" t="s">
        <v>75</v>
      </c>
      <c r="BJ134" s="147">
        <f>ROUND(I134*H134,2)</f>
        <v>0</v>
      </c>
      <c r="BK134" s="14" t="s">
        <v>117</v>
      </c>
      <c r="BL134" s="146" t="s">
        <v>117</v>
      </c>
    </row>
    <row r="135" spans="1:46" s="2" customFormat="1" ht="38.4">
      <c r="A135" s="26"/>
      <c r="B135" s="27"/>
      <c r="C135" s="26"/>
      <c r="D135" s="148" t="s">
        <v>118</v>
      </c>
      <c r="E135" s="26"/>
      <c r="F135" s="149" t="s">
        <v>196</v>
      </c>
      <c r="G135" s="26"/>
      <c r="H135" s="26"/>
      <c r="I135" s="26"/>
      <c r="J135" s="26"/>
      <c r="K135" s="27"/>
      <c r="L135" s="150"/>
      <c r="M135" s="151"/>
      <c r="N135" s="52"/>
      <c r="O135" s="52"/>
      <c r="P135" s="52"/>
      <c r="Q135" s="52"/>
      <c r="R135" s="52"/>
      <c r="S135" s="53"/>
      <c r="T135" s="26"/>
      <c r="U135" s="26"/>
      <c r="V135" s="26"/>
      <c r="W135" s="26"/>
      <c r="X135" s="26"/>
      <c r="Y135" s="26"/>
      <c r="Z135" s="26"/>
      <c r="AA135" s="26"/>
      <c r="AB135" s="26"/>
      <c r="AC135" s="26"/>
      <c r="AD135" s="26"/>
      <c r="AS135" s="14" t="s">
        <v>118</v>
      </c>
      <c r="AT135" s="14" t="s">
        <v>77</v>
      </c>
    </row>
    <row r="136" spans="1:46" s="2" customFormat="1" ht="12">
      <c r="A136" s="26"/>
      <c r="B136" s="27"/>
      <c r="C136" s="26"/>
      <c r="D136" s="152" t="s">
        <v>120</v>
      </c>
      <c r="E136" s="26"/>
      <c r="F136" s="153" t="s">
        <v>197</v>
      </c>
      <c r="G136" s="26"/>
      <c r="H136" s="26"/>
      <c r="I136" s="26"/>
      <c r="J136" s="26"/>
      <c r="K136" s="27"/>
      <c r="L136" s="150"/>
      <c r="M136" s="151"/>
      <c r="N136" s="52"/>
      <c r="O136" s="52"/>
      <c r="P136" s="52"/>
      <c r="Q136" s="52"/>
      <c r="R136" s="52"/>
      <c r="S136" s="53"/>
      <c r="T136" s="26"/>
      <c r="U136" s="26"/>
      <c r="V136" s="26"/>
      <c r="W136" s="26"/>
      <c r="X136" s="26"/>
      <c r="Y136" s="26"/>
      <c r="Z136" s="26"/>
      <c r="AA136" s="26"/>
      <c r="AB136" s="26"/>
      <c r="AC136" s="26"/>
      <c r="AD136" s="26"/>
      <c r="AS136" s="14" t="s">
        <v>120</v>
      </c>
      <c r="AT136" s="14" t="s">
        <v>77</v>
      </c>
    </row>
    <row r="137" spans="1:46" s="2" customFormat="1" ht="96">
      <c r="A137" s="26"/>
      <c r="B137" s="27"/>
      <c r="C137" s="26"/>
      <c r="D137" s="148" t="s">
        <v>122</v>
      </c>
      <c r="E137" s="26"/>
      <c r="F137" s="154" t="s">
        <v>191</v>
      </c>
      <c r="G137" s="26"/>
      <c r="H137" s="26"/>
      <c r="I137" s="26"/>
      <c r="J137" s="26"/>
      <c r="K137" s="27"/>
      <c r="L137" s="150"/>
      <c r="M137" s="151"/>
      <c r="N137" s="52"/>
      <c r="O137" s="52"/>
      <c r="P137" s="52"/>
      <c r="Q137" s="52"/>
      <c r="R137" s="52"/>
      <c r="S137" s="53"/>
      <c r="T137" s="26"/>
      <c r="U137" s="26"/>
      <c r="V137" s="26"/>
      <c r="W137" s="26"/>
      <c r="X137" s="26"/>
      <c r="Y137" s="26"/>
      <c r="Z137" s="26"/>
      <c r="AA137" s="26"/>
      <c r="AB137" s="26"/>
      <c r="AC137" s="26"/>
      <c r="AD137" s="26"/>
      <c r="AS137" s="14" t="s">
        <v>122</v>
      </c>
      <c r="AT137" s="14" t="s">
        <v>77</v>
      </c>
    </row>
    <row r="138" spans="1:64" s="2" customFormat="1" ht="16.5" customHeight="1">
      <c r="A138" s="26"/>
      <c r="B138" s="135"/>
      <c r="C138" s="136" t="s">
        <v>128</v>
      </c>
      <c r="D138" s="136" t="s">
        <v>113</v>
      </c>
      <c r="E138" s="137" t="s">
        <v>198</v>
      </c>
      <c r="F138" s="138" t="s">
        <v>199</v>
      </c>
      <c r="G138" s="139" t="s">
        <v>158</v>
      </c>
      <c r="H138" s="140">
        <v>28.88</v>
      </c>
      <c r="I138" s="141">
        <v>0</v>
      </c>
      <c r="J138" s="141">
        <f>ROUND(I138*H138,2)</f>
        <v>0</v>
      </c>
      <c r="K138" s="27"/>
      <c r="L138" s="142" t="s">
        <v>1</v>
      </c>
      <c r="M138" s="143" t="s">
        <v>34</v>
      </c>
      <c r="N138" s="144">
        <v>0.054</v>
      </c>
      <c r="O138" s="144">
        <f>N138*H138</f>
        <v>1.55952</v>
      </c>
      <c r="P138" s="144">
        <v>0</v>
      </c>
      <c r="Q138" s="144">
        <f>P138*H138</f>
        <v>0</v>
      </c>
      <c r="R138" s="144">
        <v>0</v>
      </c>
      <c r="S138" s="145">
        <f>R138*H138</f>
        <v>0</v>
      </c>
      <c r="T138" s="26"/>
      <c r="U138" s="26"/>
      <c r="V138" s="26"/>
      <c r="W138" s="26"/>
      <c r="X138" s="26"/>
      <c r="Y138" s="26"/>
      <c r="Z138" s="26"/>
      <c r="AA138" s="26"/>
      <c r="AB138" s="26"/>
      <c r="AC138" s="26"/>
      <c r="AD138" s="26"/>
      <c r="AQ138" s="146" t="s">
        <v>117</v>
      </c>
      <c r="AS138" s="146" t="s">
        <v>113</v>
      </c>
      <c r="AT138" s="146" t="s">
        <v>77</v>
      </c>
      <c r="AX138" s="14" t="s">
        <v>111</v>
      </c>
      <c r="BD138" s="147">
        <f>IF(M138="základní",J138,0)</f>
        <v>0</v>
      </c>
      <c r="BE138" s="147">
        <f>IF(M138="snížená",J138,0)</f>
        <v>0</v>
      </c>
      <c r="BF138" s="147">
        <f>IF(M138="zákl. přenesená",J138,0)</f>
        <v>0</v>
      </c>
      <c r="BG138" s="147">
        <f>IF(M138="sníž. přenesená",J138,0)</f>
        <v>0</v>
      </c>
      <c r="BH138" s="147">
        <f>IF(M138="nulová",J138,0)</f>
        <v>0</v>
      </c>
      <c r="BI138" s="14" t="s">
        <v>75</v>
      </c>
      <c r="BJ138" s="147">
        <f>ROUND(I138*H138,2)</f>
        <v>0</v>
      </c>
      <c r="BK138" s="14" t="s">
        <v>117</v>
      </c>
      <c r="BL138" s="146" t="s">
        <v>131</v>
      </c>
    </row>
    <row r="139" spans="1:46" s="2" customFormat="1" ht="28.8">
      <c r="A139" s="26"/>
      <c r="B139" s="27"/>
      <c r="C139" s="26"/>
      <c r="D139" s="148" t="s">
        <v>118</v>
      </c>
      <c r="E139" s="26"/>
      <c r="F139" s="149" t="s">
        <v>201</v>
      </c>
      <c r="G139" s="26"/>
      <c r="H139" s="26"/>
      <c r="I139" s="26"/>
      <c r="J139" s="26"/>
      <c r="K139" s="27"/>
      <c r="L139" s="150"/>
      <c r="M139" s="151"/>
      <c r="N139" s="52"/>
      <c r="O139" s="52"/>
      <c r="P139" s="52"/>
      <c r="Q139" s="52"/>
      <c r="R139" s="52"/>
      <c r="S139" s="53"/>
      <c r="T139" s="26"/>
      <c r="U139" s="26"/>
      <c r="V139" s="26"/>
      <c r="W139" s="26"/>
      <c r="X139" s="26"/>
      <c r="Y139" s="26"/>
      <c r="Z139" s="26"/>
      <c r="AA139" s="26"/>
      <c r="AB139" s="26"/>
      <c r="AC139" s="26"/>
      <c r="AD139" s="26"/>
      <c r="AS139" s="14" t="s">
        <v>118</v>
      </c>
      <c r="AT139" s="14" t="s">
        <v>77</v>
      </c>
    </row>
    <row r="140" spans="1:46" s="2" customFormat="1" ht="12">
      <c r="A140" s="26"/>
      <c r="B140" s="27"/>
      <c r="C140" s="26"/>
      <c r="D140" s="152" t="s">
        <v>120</v>
      </c>
      <c r="E140" s="26"/>
      <c r="F140" s="153" t="s">
        <v>202</v>
      </c>
      <c r="G140" s="26"/>
      <c r="H140" s="26"/>
      <c r="I140" s="26"/>
      <c r="J140" s="26"/>
      <c r="K140" s="27"/>
      <c r="L140" s="150"/>
      <c r="M140" s="151"/>
      <c r="N140" s="52"/>
      <c r="O140" s="52"/>
      <c r="P140" s="52"/>
      <c r="Q140" s="52"/>
      <c r="R140" s="52"/>
      <c r="S140" s="53"/>
      <c r="T140" s="26"/>
      <c r="U140" s="26"/>
      <c r="V140" s="26"/>
      <c r="W140" s="26"/>
      <c r="X140" s="26"/>
      <c r="Y140" s="26"/>
      <c r="Z140" s="26"/>
      <c r="AA140" s="26"/>
      <c r="AB140" s="26"/>
      <c r="AC140" s="26"/>
      <c r="AD140" s="26"/>
      <c r="AS140" s="14" t="s">
        <v>120</v>
      </c>
      <c r="AT140" s="14" t="s">
        <v>77</v>
      </c>
    </row>
    <row r="141" spans="1:46" s="2" customFormat="1" ht="163.2">
      <c r="A141" s="26"/>
      <c r="B141" s="27"/>
      <c r="C141" s="26"/>
      <c r="D141" s="148" t="s">
        <v>122</v>
      </c>
      <c r="E141" s="26"/>
      <c r="F141" s="154" t="s">
        <v>203</v>
      </c>
      <c r="G141" s="26"/>
      <c r="H141" s="26"/>
      <c r="I141" s="26"/>
      <c r="J141" s="26"/>
      <c r="K141" s="27"/>
      <c r="L141" s="150"/>
      <c r="M141" s="151"/>
      <c r="N141" s="52"/>
      <c r="O141" s="52"/>
      <c r="P141" s="52"/>
      <c r="Q141" s="52"/>
      <c r="R141" s="52"/>
      <c r="S141" s="53"/>
      <c r="T141" s="26"/>
      <c r="U141" s="26"/>
      <c r="V141" s="26"/>
      <c r="W141" s="26"/>
      <c r="X141" s="26"/>
      <c r="Y141" s="26"/>
      <c r="Z141" s="26"/>
      <c r="AA141" s="26"/>
      <c r="AB141" s="26"/>
      <c r="AC141" s="26"/>
      <c r="AD141" s="26"/>
      <c r="AS141" s="14" t="s">
        <v>122</v>
      </c>
      <c r="AT141" s="14" t="s">
        <v>77</v>
      </c>
    </row>
    <row r="142" spans="1:64" s="2" customFormat="1" ht="16.5" customHeight="1">
      <c r="A142" s="26"/>
      <c r="B142" s="135"/>
      <c r="C142" s="136" t="s">
        <v>117</v>
      </c>
      <c r="D142" s="136" t="s">
        <v>113</v>
      </c>
      <c r="E142" s="137" t="s">
        <v>325</v>
      </c>
      <c r="F142" s="138" t="s">
        <v>326</v>
      </c>
      <c r="G142" s="139" t="s">
        <v>158</v>
      </c>
      <c r="H142" s="140">
        <v>8.56</v>
      </c>
      <c r="I142" s="141">
        <v>0</v>
      </c>
      <c r="J142" s="141">
        <f>ROUND(I142*H142,2)</f>
        <v>0</v>
      </c>
      <c r="K142" s="27"/>
      <c r="L142" s="142" t="s">
        <v>1</v>
      </c>
      <c r="M142" s="143" t="s">
        <v>34</v>
      </c>
      <c r="N142" s="144">
        <v>1.532</v>
      </c>
      <c r="O142" s="144">
        <f>N142*H142</f>
        <v>13.11392</v>
      </c>
      <c r="P142" s="144">
        <v>0</v>
      </c>
      <c r="Q142" s="144">
        <f>P142*H142</f>
        <v>0</v>
      </c>
      <c r="R142" s="144">
        <v>0</v>
      </c>
      <c r="S142" s="145">
        <f>R142*H142</f>
        <v>0</v>
      </c>
      <c r="T142" s="26"/>
      <c r="U142" s="26"/>
      <c r="V142" s="26"/>
      <c r="W142" s="26"/>
      <c r="X142" s="26"/>
      <c r="Y142" s="26"/>
      <c r="Z142" s="26"/>
      <c r="AA142" s="26"/>
      <c r="AB142" s="26"/>
      <c r="AC142" s="26"/>
      <c r="AD142" s="26"/>
      <c r="AQ142" s="146" t="s">
        <v>117</v>
      </c>
      <c r="AS142" s="146" t="s">
        <v>113</v>
      </c>
      <c r="AT142" s="146" t="s">
        <v>77</v>
      </c>
      <c r="AX142" s="14" t="s">
        <v>111</v>
      </c>
      <c r="BD142" s="147">
        <f>IF(M142="základní",J142,0)</f>
        <v>0</v>
      </c>
      <c r="BE142" s="147">
        <f>IF(M142="snížená",J142,0)</f>
        <v>0</v>
      </c>
      <c r="BF142" s="147">
        <f>IF(M142="zákl. přenesená",J142,0)</f>
        <v>0</v>
      </c>
      <c r="BG142" s="147">
        <f>IF(M142="sníž. přenesená",J142,0)</f>
        <v>0</v>
      </c>
      <c r="BH142" s="147">
        <f>IF(M142="nulová",J142,0)</f>
        <v>0</v>
      </c>
      <c r="BI142" s="14" t="s">
        <v>75</v>
      </c>
      <c r="BJ142" s="147">
        <f>ROUND(I142*H142,2)</f>
        <v>0</v>
      </c>
      <c r="BK142" s="14" t="s">
        <v>117</v>
      </c>
      <c r="BL142" s="146" t="s">
        <v>138</v>
      </c>
    </row>
    <row r="143" spans="1:46" s="2" customFormat="1" ht="19.2">
      <c r="A143" s="26"/>
      <c r="B143" s="27"/>
      <c r="C143" s="26"/>
      <c r="D143" s="148" t="s">
        <v>118</v>
      </c>
      <c r="E143" s="26"/>
      <c r="F143" s="149" t="s">
        <v>327</v>
      </c>
      <c r="G143" s="26"/>
      <c r="H143" s="26"/>
      <c r="I143" s="26"/>
      <c r="J143" s="26"/>
      <c r="K143" s="27"/>
      <c r="L143" s="150"/>
      <c r="M143" s="151"/>
      <c r="N143" s="52"/>
      <c r="O143" s="52"/>
      <c r="P143" s="52"/>
      <c r="Q143" s="52"/>
      <c r="R143" s="52"/>
      <c r="S143" s="53"/>
      <c r="T143" s="26"/>
      <c r="U143" s="26"/>
      <c r="V143" s="26"/>
      <c r="W143" s="26"/>
      <c r="X143" s="26"/>
      <c r="Y143" s="26"/>
      <c r="Z143" s="26"/>
      <c r="AA143" s="26"/>
      <c r="AB143" s="26"/>
      <c r="AC143" s="26"/>
      <c r="AD143" s="26"/>
      <c r="AS143" s="14" t="s">
        <v>118</v>
      </c>
      <c r="AT143" s="14" t="s">
        <v>77</v>
      </c>
    </row>
    <row r="144" spans="1:46" s="2" customFormat="1" ht="12">
      <c r="A144" s="26"/>
      <c r="B144" s="27"/>
      <c r="C144" s="26"/>
      <c r="D144" s="152" t="s">
        <v>120</v>
      </c>
      <c r="E144" s="26"/>
      <c r="F144" s="153" t="s">
        <v>328</v>
      </c>
      <c r="G144" s="26"/>
      <c r="H144" s="26"/>
      <c r="I144" s="26"/>
      <c r="J144" s="26"/>
      <c r="K144" s="27"/>
      <c r="L144" s="150"/>
      <c r="M144" s="151"/>
      <c r="N144" s="52"/>
      <c r="O144" s="52"/>
      <c r="P144" s="52"/>
      <c r="Q144" s="52"/>
      <c r="R144" s="52"/>
      <c r="S144" s="53"/>
      <c r="T144" s="26"/>
      <c r="U144" s="26"/>
      <c r="V144" s="26"/>
      <c r="W144" s="26"/>
      <c r="X144" s="26"/>
      <c r="Y144" s="26"/>
      <c r="Z144" s="26"/>
      <c r="AA144" s="26"/>
      <c r="AB144" s="26"/>
      <c r="AC144" s="26"/>
      <c r="AD144" s="26"/>
      <c r="AS144" s="14" t="s">
        <v>120</v>
      </c>
      <c r="AT144" s="14" t="s">
        <v>77</v>
      </c>
    </row>
    <row r="145" spans="1:64" s="2" customFormat="1" ht="24.15" customHeight="1">
      <c r="A145" s="26"/>
      <c r="B145" s="135"/>
      <c r="C145" s="136" t="s">
        <v>142</v>
      </c>
      <c r="D145" s="136" t="s">
        <v>113</v>
      </c>
      <c r="E145" s="137" t="s">
        <v>329</v>
      </c>
      <c r="F145" s="138" t="s">
        <v>330</v>
      </c>
      <c r="G145" s="139" t="s">
        <v>116</v>
      </c>
      <c r="H145" s="140">
        <v>24</v>
      </c>
      <c r="I145" s="141">
        <v>0</v>
      </c>
      <c r="J145" s="141">
        <f>ROUND(I145*H145,2)</f>
        <v>0</v>
      </c>
      <c r="K145" s="27"/>
      <c r="L145" s="142" t="s">
        <v>1</v>
      </c>
      <c r="M145" s="143" t="s">
        <v>34</v>
      </c>
      <c r="N145" s="144">
        <v>0.114</v>
      </c>
      <c r="O145" s="144">
        <f>N145*H145</f>
        <v>2.736</v>
      </c>
      <c r="P145" s="144">
        <v>0</v>
      </c>
      <c r="Q145" s="144">
        <f>P145*H145</f>
        <v>0</v>
      </c>
      <c r="R145" s="144">
        <v>0</v>
      </c>
      <c r="S145" s="145">
        <f>R145*H145</f>
        <v>0</v>
      </c>
      <c r="T145" s="26"/>
      <c r="U145" s="26"/>
      <c r="V145" s="26"/>
      <c r="W145" s="26"/>
      <c r="X145" s="26"/>
      <c r="Y145" s="26"/>
      <c r="Z145" s="26"/>
      <c r="AA145" s="26"/>
      <c r="AB145" s="26"/>
      <c r="AC145" s="26"/>
      <c r="AD145" s="26"/>
      <c r="AQ145" s="146" t="s">
        <v>117</v>
      </c>
      <c r="AS145" s="146" t="s">
        <v>113</v>
      </c>
      <c r="AT145" s="146" t="s">
        <v>77</v>
      </c>
      <c r="AX145" s="14" t="s">
        <v>111</v>
      </c>
      <c r="BD145" s="147">
        <f>IF(M145="základní",J145,0)</f>
        <v>0</v>
      </c>
      <c r="BE145" s="147">
        <f>IF(M145="snížená",J145,0)</f>
        <v>0</v>
      </c>
      <c r="BF145" s="147">
        <f>IF(M145="zákl. přenesená",J145,0)</f>
        <v>0</v>
      </c>
      <c r="BG145" s="147">
        <f>IF(M145="sníž. přenesená",J145,0)</f>
        <v>0</v>
      </c>
      <c r="BH145" s="147">
        <f>IF(M145="nulová",J145,0)</f>
        <v>0</v>
      </c>
      <c r="BI145" s="14" t="s">
        <v>75</v>
      </c>
      <c r="BJ145" s="147">
        <f>ROUND(I145*H145,2)</f>
        <v>0</v>
      </c>
      <c r="BK145" s="14" t="s">
        <v>117</v>
      </c>
      <c r="BL145" s="146" t="s">
        <v>145</v>
      </c>
    </row>
    <row r="146" spans="1:46" s="2" customFormat="1" ht="28.8">
      <c r="A146" s="26"/>
      <c r="B146" s="27"/>
      <c r="C146" s="26"/>
      <c r="D146" s="148" t="s">
        <v>118</v>
      </c>
      <c r="E146" s="26"/>
      <c r="F146" s="149" t="s">
        <v>331</v>
      </c>
      <c r="G146" s="26"/>
      <c r="H146" s="26"/>
      <c r="I146" s="26"/>
      <c r="J146" s="26"/>
      <c r="K146" s="27"/>
      <c r="L146" s="150"/>
      <c r="M146" s="151"/>
      <c r="N146" s="52"/>
      <c r="O146" s="52"/>
      <c r="P146" s="52"/>
      <c r="Q146" s="52"/>
      <c r="R146" s="52"/>
      <c r="S146" s="53"/>
      <c r="T146" s="26"/>
      <c r="U146" s="26"/>
      <c r="V146" s="26"/>
      <c r="W146" s="26"/>
      <c r="X146" s="26"/>
      <c r="Y146" s="26"/>
      <c r="Z146" s="26"/>
      <c r="AA146" s="26"/>
      <c r="AB146" s="26"/>
      <c r="AC146" s="26"/>
      <c r="AD146" s="26"/>
      <c r="AS146" s="14" t="s">
        <v>118</v>
      </c>
      <c r="AT146" s="14" t="s">
        <v>77</v>
      </c>
    </row>
    <row r="147" spans="1:46" s="2" customFormat="1" ht="12">
      <c r="A147" s="26"/>
      <c r="B147" s="27"/>
      <c r="C147" s="26"/>
      <c r="D147" s="152" t="s">
        <v>120</v>
      </c>
      <c r="E147" s="26"/>
      <c r="F147" s="153" t="s">
        <v>332</v>
      </c>
      <c r="G147" s="26"/>
      <c r="H147" s="26"/>
      <c r="I147" s="26"/>
      <c r="J147" s="26"/>
      <c r="K147" s="27"/>
      <c r="L147" s="150"/>
      <c r="M147" s="151"/>
      <c r="N147" s="52"/>
      <c r="O147" s="52"/>
      <c r="P147" s="52"/>
      <c r="Q147" s="52"/>
      <c r="R147" s="52"/>
      <c r="S147" s="53"/>
      <c r="T147" s="26"/>
      <c r="U147" s="26"/>
      <c r="V147" s="26"/>
      <c r="W147" s="26"/>
      <c r="X147" s="26"/>
      <c r="Y147" s="26"/>
      <c r="Z147" s="26"/>
      <c r="AA147" s="26"/>
      <c r="AB147" s="26"/>
      <c r="AC147" s="26"/>
      <c r="AD147" s="26"/>
      <c r="AS147" s="14" t="s">
        <v>120</v>
      </c>
      <c r="AT147" s="14" t="s">
        <v>77</v>
      </c>
    </row>
    <row r="148" spans="1:46" s="2" customFormat="1" ht="86.4">
      <c r="A148" s="26"/>
      <c r="B148" s="27"/>
      <c r="C148" s="26"/>
      <c r="D148" s="148" t="s">
        <v>122</v>
      </c>
      <c r="E148" s="26"/>
      <c r="F148" s="154" t="s">
        <v>234</v>
      </c>
      <c r="G148" s="26"/>
      <c r="H148" s="26"/>
      <c r="I148" s="26"/>
      <c r="J148" s="26"/>
      <c r="K148" s="27"/>
      <c r="L148" s="150"/>
      <c r="M148" s="151"/>
      <c r="N148" s="52"/>
      <c r="O148" s="52"/>
      <c r="P148" s="52"/>
      <c r="Q148" s="52"/>
      <c r="R148" s="52"/>
      <c r="S148" s="53"/>
      <c r="T148" s="26"/>
      <c r="U148" s="26"/>
      <c r="V148" s="26"/>
      <c r="W148" s="26"/>
      <c r="X148" s="26"/>
      <c r="Y148" s="26"/>
      <c r="Z148" s="26"/>
      <c r="AA148" s="26"/>
      <c r="AB148" s="26"/>
      <c r="AC148" s="26"/>
      <c r="AD148" s="26"/>
      <c r="AS148" s="14" t="s">
        <v>122</v>
      </c>
      <c r="AT148" s="14" t="s">
        <v>77</v>
      </c>
    </row>
    <row r="149" spans="1:64" s="2" customFormat="1" ht="24.15" customHeight="1">
      <c r="A149" s="26"/>
      <c r="B149" s="135"/>
      <c r="C149" s="136" t="s">
        <v>131</v>
      </c>
      <c r="D149" s="136" t="s">
        <v>113</v>
      </c>
      <c r="E149" s="137" t="s">
        <v>333</v>
      </c>
      <c r="F149" s="138" t="s">
        <v>334</v>
      </c>
      <c r="G149" s="139" t="s">
        <v>116</v>
      </c>
      <c r="H149" s="140">
        <v>24</v>
      </c>
      <c r="I149" s="141">
        <v>0</v>
      </c>
      <c r="J149" s="141">
        <f>ROUND(I149*H149,2)</f>
        <v>0</v>
      </c>
      <c r="K149" s="27"/>
      <c r="L149" s="142" t="s">
        <v>1</v>
      </c>
      <c r="M149" s="143" t="s">
        <v>34</v>
      </c>
      <c r="N149" s="144">
        <v>0.007</v>
      </c>
      <c r="O149" s="144">
        <f>N149*H149</f>
        <v>0.168</v>
      </c>
      <c r="P149" s="144">
        <v>0</v>
      </c>
      <c r="Q149" s="144">
        <f>P149*H149</f>
        <v>0</v>
      </c>
      <c r="R149" s="144">
        <v>0</v>
      </c>
      <c r="S149" s="145">
        <f>R149*H149</f>
        <v>0</v>
      </c>
      <c r="T149" s="26"/>
      <c r="U149" s="26"/>
      <c r="V149" s="26"/>
      <c r="W149" s="26"/>
      <c r="X149" s="26"/>
      <c r="Y149" s="26"/>
      <c r="Z149" s="26"/>
      <c r="AA149" s="26"/>
      <c r="AB149" s="26"/>
      <c r="AC149" s="26"/>
      <c r="AD149" s="26"/>
      <c r="AQ149" s="146" t="s">
        <v>117</v>
      </c>
      <c r="AS149" s="146" t="s">
        <v>113</v>
      </c>
      <c r="AT149" s="146" t="s">
        <v>77</v>
      </c>
      <c r="AX149" s="14" t="s">
        <v>111</v>
      </c>
      <c r="BD149" s="147">
        <f>IF(M149="základní",J149,0)</f>
        <v>0</v>
      </c>
      <c r="BE149" s="147">
        <f>IF(M149="snížená",J149,0)</f>
        <v>0</v>
      </c>
      <c r="BF149" s="147">
        <f>IF(M149="zákl. přenesená",J149,0)</f>
        <v>0</v>
      </c>
      <c r="BG149" s="147">
        <f>IF(M149="sníž. přenesená",J149,0)</f>
        <v>0</v>
      </c>
      <c r="BH149" s="147">
        <f>IF(M149="nulová",J149,0)</f>
        <v>0</v>
      </c>
      <c r="BI149" s="14" t="s">
        <v>75</v>
      </c>
      <c r="BJ149" s="147">
        <f>ROUND(I149*H149,2)</f>
        <v>0</v>
      </c>
      <c r="BK149" s="14" t="s">
        <v>117</v>
      </c>
      <c r="BL149" s="146" t="s">
        <v>151</v>
      </c>
    </row>
    <row r="150" spans="1:46" s="2" customFormat="1" ht="28.8">
      <c r="A150" s="26"/>
      <c r="B150" s="27"/>
      <c r="C150" s="26"/>
      <c r="D150" s="148" t="s">
        <v>118</v>
      </c>
      <c r="E150" s="26"/>
      <c r="F150" s="149" t="s">
        <v>335</v>
      </c>
      <c r="G150" s="26"/>
      <c r="H150" s="26"/>
      <c r="I150" s="26"/>
      <c r="J150" s="26"/>
      <c r="K150" s="27"/>
      <c r="L150" s="150"/>
      <c r="M150" s="151"/>
      <c r="N150" s="52"/>
      <c r="O150" s="52"/>
      <c r="P150" s="52"/>
      <c r="Q150" s="52"/>
      <c r="R150" s="52"/>
      <c r="S150" s="53"/>
      <c r="T150" s="26"/>
      <c r="U150" s="26"/>
      <c r="V150" s="26"/>
      <c r="W150" s="26"/>
      <c r="X150" s="26"/>
      <c r="Y150" s="26"/>
      <c r="Z150" s="26"/>
      <c r="AA150" s="26"/>
      <c r="AB150" s="26"/>
      <c r="AC150" s="26"/>
      <c r="AD150" s="26"/>
      <c r="AS150" s="14" t="s">
        <v>118</v>
      </c>
      <c r="AT150" s="14" t="s">
        <v>77</v>
      </c>
    </row>
    <row r="151" spans="1:46" s="2" customFormat="1" ht="12">
      <c r="A151" s="26"/>
      <c r="B151" s="27"/>
      <c r="C151" s="26"/>
      <c r="D151" s="152" t="s">
        <v>120</v>
      </c>
      <c r="E151" s="26"/>
      <c r="F151" s="153" t="s">
        <v>336</v>
      </c>
      <c r="G151" s="26"/>
      <c r="H151" s="26"/>
      <c r="I151" s="26"/>
      <c r="J151" s="26"/>
      <c r="K151" s="27"/>
      <c r="L151" s="150"/>
      <c r="M151" s="151"/>
      <c r="N151" s="52"/>
      <c r="O151" s="52"/>
      <c r="P151" s="52"/>
      <c r="Q151" s="52"/>
      <c r="R151" s="52"/>
      <c r="S151" s="53"/>
      <c r="T151" s="26"/>
      <c r="U151" s="26"/>
      <c r="V151" s="26"/>
      <c r="W151" s="26"/>
      <c r="X151" s="26"/>
      <c r="Y151" s="26"/>
      <c r="Z151" s="26"/>
      <c r="AA151" s="26"/>
      <c r="AB151" s="26"/>
      <c r="AC151" s="26"/>
      <c r="AD151" s="26"/>
      <c r="AS151" s="14" t="s">
        <v>120</v>
      </c>
      <c r="AT151" s="14" t="s">
        <v>77</v>
      </c>
    </row>
    <row r="152" spans="1:46" s="2" customFormat="1" ht="153.6">
      <c r="A152" s="26"/>
      <c r="B152" s="27"/>
      <c r="C152" s="26"/>
      <c r="D152" s="148" t="s">
        <v>122</v>
      </c>
      <c r="E152" s="26"/>
      <c r="F152" s="154" t="s">
        <v>209</v>
      </c>
      <c r="G152" s="26"/>
      <c r="H152" s="26"/>
      <c r="I152" s="26"/>
      <c r="J152" s="26"/>
      <c r="K152" s="27"/>
      <c r="L152" s="150"/>
      <c r="M152" s="151"/>
      <c r="N152" s="52"/>
      <c r="O152" s="52"/>
      <c r="P152" s="52"/>
      <c r="Q152" s="52"/>
      <c r="R152" s="52"/>
      <c r="S152" s="53"/>
      <c r="T152" s="26"/>
      <c r="U152" s="26"/>
      <c r="V152" s="26"/>
      <c r="W152" s="26"/>
      <c r="X152" s="26"/>
      <c r="Y152" s="26"/>
      <c r="Z152" s="26"/>
      <c r="AA152" s="26"/>
      <c r="AB152" s="26"/>
      <c r="AC152" s="26"/>
      <c r="AD152" s="26"/>
      <c r="AS152" s="14" t="s">
        <v>122</v>
      </c>
      <c r="AT152" s="14" t="s">
        <v>77</v>
      </c>
    </row>
    <row r="153" spans="1:64" s="2" customFormat="1" ht="16.5" customHeight="1">
      <c r="A153" s="26"/>
      <c r="B153" s="135"/>
      <c r="C153" s="155" t="s">
        <v>155</v>
      </c>
      <c r="D153" s="155" t="s">
        <v>210</v>
      </c>
      <c r="E153" s="156" t="s">
        <v>211</v>
      </c>
      <c r="F153" s="157" t="s">
        <v>212</v>
      </c>
      <c r="G153" s="158" t="s">
        <v>213</v>
      </c>
      <c r="H153" s="159">
        <v>0.36</v>
      </c>
      <c r="I153" s="160">
        <v>0</v>
      </c>
      <c r="J153" s="160">
        <f>ROUND(I153*H153,2)</f>
        <v>0</v>
      </c>
      <c r="K153" s="161"/>
      <c r="L153" s="162" t="s">
        <v>1</v>
      </c>
      <c r="M153" s="163" t="s">
        <v>34</v>
      </c>
      <c r="N153" s="144">
        <v>0</v>
      </c>
      <c r="O153" s="144">
        <f>N153*H153</f>
        <v>0</v>
      </c>
      <c r="P153" s="144">
        <v>0.001</v>
      </c>
      <c r="Q153" s="144">
        <f>P153*H153</f>
        <v>0.00035999999999999997</v>
      </c>
      <c r="R153" s="144">
        <v>0</v>
      </c>
      <c r="S153" s="145">
        <f>R153*H153</f>
        <v>0</v>
      </c>
      <c r="T153" s="26"/>
      <c r="U153" s="26"/>
      <c r="V153" s="26"/>
      <c r="W153" s="26"/>
      <c r="X153" s="26"/>
      <c r="Y153" s="26"/>
      <c r="Z153" s="26"/>
      <c r="AA153" s="26"/>
      <c r="AB153" s="26"/>
      <c r="AC153" s="26"/>
      <c r="AD153" s="26"/>
      <c r="AQ153" s="146" t="s">
        <v>138</v>
      </c>
      <c r="AS153" s="146" t="s">
        <v>210</v>
      </c>
      <c r="AT153" s="146" t="s">
        <v>77</v>
      </c>
      <c r="AX153" s="14" t="s">
        <v>111</v>
      </c>
      <c r="BD153" s="147">
        <f>IF(M153="základní",J153,0)</f>
        <v>0</v>
      </c>
      <c r="BE153" s="147">
        <f>IF(M153="snížená",J153,0)</f>
        <v>0</v>
      </c>
      <c r="BF153" s="147">
        <f>IF(M153="zákl. přenesená",J153,0)</f>
        <v>0</v>
      </c>
      <c r="BG153" s="147">
        <f>IF(M153="sníž. přenesená",J153,0)</f>
        <v>0</v>
      </c>
      <c r="BH153" s="147">
        <f>IF(M153="nulová",J153,0)</f>
        <v>0</v>
      </c>
      <c r="BI153" s="14" t="s">
        <v>75</v>
      </c>
      <c r="BJ153" s="147">
        <f>ROUND(I153*H153,2)</f>
        <v>0</v>
      </c>
      <c r="BK153" s="14" t="s">
        <v>117</v>
      </c>
      <c r="BL153" s="146" t="s">
        <v>159</v>
      </c>
    </row>
    <row r="154" spans="1:46" s="2" customFormat="1" ht="12">
      <c r="A154" s="26"/>
      <c r="B154" s="27"/>
      <c r="C154" s="26"/>
      <c r="D154" s="148" t="s">
        <v>118</v>
      </c>
      <c r="E154" s="26"/>
      <c r="F154" s="149" t="s">
        <v>212</v>
      </c>
      <c r="G154" s="26"/>
      <c r="H154" s="26"/>
      <c r="I154" s="26"/>
      <c r="J154" s="26"/>
      <c r="K154" s="27"/>
      <c r="L154" s="150"/>
      <c r="M154" s="151"/>
      <c r="N154" s="52"/>
      <c r="O154" s="52"/>
      <c r="P154" s="52"/>
      <c r="Q154" s="52"/>
      <c r="R154" s="52"/>
      <c r="S154" s="53"/>
      <c r="T154" s="26"/>
      <c r="U154" s="26"/>
      <c r="V154" s="26"/>
      <c r="W154" s="26"/>
      <c r="X154" s="26"/>
      <c r="Y154" s="26"/>
      <c r="Z154" s="26"/>
      <c r="AA154" s="26"/>
      <c r="AB154" s="26"/>
      <c r="AC154" s="26"/>
      <c r="AD154" s="26"/>
      <c r="AS154" s="14" t="s">
        <v>118</v>
      </c>
      <c r="AT154" s="14" t="s">
        <v>77</v>
      </c>
    </row>
    <row r="155" spans="1:64" s="2" customFormat="1" ht="24.15" customHeight="1">
      <c r="A155" s="26"/>
      <c r="B155" s="135"/>
      <c r="C155" s="136" t="s">
        <v>138</v>
      </c>
      <c r="D155" s="136" t="s">
        <v>113</v>
      </c>
      <c r="E155" s="137" t="s">
        <v>222</v>
      </c>
      <c r="F155" s="138" t="s">
        <v>223</v>
      </c>
      <c r="G155" s="139" t="s">
        <v>116</v>
      </c>
      <c r="H155" s="140">
        <v>50</v>
      </c>
      <c r="I155" s="141">
        <v>0</v>
      </c>
      <c r="J155" s="141">
        <f>ROUND(I155*H155,2)</f>
        <v>0</v>
      </c>
      <c r="K155" s="27"/>
      <c r="L155" s="142" t="s">
        <v>1</v>
      </c>
      <c r="M155" s="143" t="s">
        <v>34</v>
      </c>
      <c r="N155" s="144">
        <v>0.08</v>
      </c>
      <c r="O155" s="144">
        <f>N155*H155</f>
        <v>4</v>
      </c>
      <c r="P155" s="144">
        <v>0</v>
      </c>
      <c r="Q155" s="144">
        <f>P155*H155</f>
        <v>0</v>
      </c>
      <c r="R155" s="144">
        <v>0</v>
      </c>
      <c r="S155" s="145">
        <f>R155*H155</f>
        <v>0</v>
      </c>
      <c r="T155" s="26"/>
      <c r="U155" s="26"/>
      <c r="V155" s="26"/>
      <c r="W155" s="26"/>
      <c r="X155" s="26"/>
      <c r="Y155" s="26"/>
      <c r="Z155" s="26"/>
      <c r="AA155" s="26"/>
      <c r="AB155" s="26"/>
      <c r="AC155" s="26"/>
      <c r="AD155" s="26"/>
      <c r="AQ155" s="146" t="s">
        <v>117</v>
      </c>
      <c r="AS155" s="146" t="s">
        <v>113</v>
      </c>
      <c r="AT155" s="146" t="s">
        <v>77</v>
      </c>
      <c r="AX155" s="14" t="s">
        <v>111</v>
      </c>
      <c r="BD155" s="147">
        <f>IF(M155="základní",J155,0)</f>
        <v>0</v>
      </c>
      <c r="BE155" s="147">
        <f>IF(M155="snížená",J155,0)</f>
        <v>0</v>
      </c>
      <c r="BF155" s="147">
        <f>IF(M155="zákl. přenesená",J155,0)</f>
        <v>0</v>
      </c>
      <c r="BG155" s="147">
        <f>IF(M155="sníž. přenesená",J155,0)</f>
        <v>0</v>
      </c>
      <c r="BH155" s="147">
        <f>IF(M155="nulová",J155,0)</f>
        <v>0</v>
      </c>
      <c r="BI155" s="14" t="s">
        <v>75</v>
      </c>
      <c r="BJ155" s="147">
        <f>ROUND(I155*H155,2)</f>
        <v>0</v>
      </c>
      <c r="BK155" s="14" t="s">
        <v>117</v>
      </c>
      <c r="BL155" s="146" t="s">
        <v>165</v>
      </c>
    </row>
    <row r="156" spans="1:46" s="2" customFormat="1" ht="28.8">
      <c r="A156" s="26"/>
      <c r="B156" s="27"/>
      <c r="C156" s="26"/>
      <c r="D156" s="148" t="s">
        <v>118</v>
      </c>
      <c r="E156" s="26"/>
      <c r="F156" s="149" t="s">
        <v>225</v>
      </c>
      <c r="G156" s="26"/>
      <c r="H156" s="26"/>
      <c r="I156" s="26"/>
      <c r="J156" s="26"/>
      <c r="K156" s="27"/>
      <c r="L156" s="150"/>
      <c r="M156" s="151"/>
      <c r="N156" s="52"/>
      <c r="O156" s="52"/>
      <c r="P156" s="52"/>
      <c r="Q156" s="52"/>
      <c r="R156" s="52"/>
      <c r="S156" s="53"/>
      <c r="T156" s="26"/>
      <c r="U156" s="26"/>
      <c r="V156" s="26"/>
      <c r="W156" s="26"/>
      <c r="X156" s="26"/>
      <c r="Y156" s="26"/>
      <c r="Z156" s="26"/>
      <c r="AA156" s="26"/>
      <c r="AB156" s="26"/>
      <c r="AC156" s="26"/>
      <c r="AD156" s="26"/>
      <c r="AS156" s="14" t="s">
        <v>118</v>
      </c>
      <c r="AT156" s="14" t="s">
        <v>77</v>
      </c>
    </row>
    <row r="157" spans="1:46" s="2" customFormat="1" ht="12">
      <c r="A157" s="26"/>
      <c r="B157" s="27"/>
      <c r="C157" s="26"/>
      <c r="D157" s="152" t="s">
        <v>120</v>
      </c>
      <c r="E157" s="26"/>
      <c r="F157" s="153" t="s">
        <v>226</v>
      </c>
      <c r="G157" s="26"/>
      <c r="H157" s="26"/>
      <c r="I157" s="26"/>
      <c r="J157" s="26"/>
      <c r="K157" s="27"/>
      <c r="L157" s="150"/>
      <c r="M157" s="151"/>
      <c r="N157" s="52"/>
      <c r="O157" s="52"/>
      <c r="P157" s="52"/>
      <c r="Q157" s="52"/>
      <c r="R157" s="52"/>
      <c r="S157" s="53"/>
      <c r="T157" s="26"/>
      <c r="U157" s="26"/>
      <c r="V157" s="26"/>
      <c r="W157" s="26"/>
      <c r="X157" s="26"/>
      <c r="Y157" s="26"/>
      <c r="Z157" s="26"/>
      <c r="AA157" s="26"/>
      <c r="AB157" s="26"/>
      <c r="AC157" s="26"/>
      <c r="AD157" s="26"/>
      <c r="AS157" s="14" t="s">
        <v>120</v>
      </c>
      <c r="AT157" s="14" t="s">
        <v>77</v>
      </c>
    </row>
    <row r="158" spans="1:46" s="2" customFormat="1" ht="86.4">
      <c r="A158" s="26"/>
      <c r="B158" s="27"/>
      <c r="C158" s="26"/>
      <c r="D158" s="148" t="s">
        <v>122</v>
      </c>
      <c r="E158" s="26"/>
      <c r="F158" s="154" t="s">
        <v>227</v>
      </c>
      <c r="G158" s="26"/>
      <c r="H158" s="26"/>
      <c r="I158" s="26"/>
      <c r="J158" s="26"/>
      <c r="K158" s="27"/>
      <c r="L158" s="150"/>
      <c r="M158" s="151"/>
      <c r="N158" s="52"/>
      <c r="O158" s="52"/>
      <c r="P158" s="52"/>
      <c r="Q158" s="52"/>
      <c r="R158" s="52"/>
      <c r="S158" s="53"/>
      <c r="T158" s="26"/>
      <c r="U158" s="26"/>
      <c r="V158" s="26"/>
      <c r="W158" s="26"/>
      <c r="X158" s="26"/>
      <c r="Y158" s="26"/>
      <c r="Z158" s="26"/>
      <c r="AA158" s="26"/>
      <c r="AB158" s="26"/>
      <c r="AC158" s="26"/>
      <c r="AD158" s="26"/>
      <c r="AS158" s="14" t="s">
        <v>122</v>
      </c>
      <c r="AT158" s="14" t="s">
        <v>77</v>
      </c>
    </row>
    <row r="159" spans="2:62" s="12" customFormat="1" ht="22.8" customHeight="1">
      <c r="B159" s="123"/>
      <c r="D159" s="124" t="s">
        <v>68</v>
      </c>
      <c r="E159" s="133" t="s">
        <v>77</v>
      </c>
      <c r="F159" s="133" t="s">
        <v>271</v>
      </c>
      <c r="J159" s="134">
        <f>BJ159</f>
        <v>0</v>
      </c>
      <c r="K159" s="123"/>
      <c r="L159" s="127"/>
      <c r="M159" s="128"/>
      <c r="N159" s="128"/>
      <c r="O159" s="129">
        <f>SUM(O160:O167)</f>
        <v>54.999</v>
      </c>
      <c r="P159" s="128"/>
      <c r="Q159" s="129">
        <f>SUM(Q160:Q167)</f>
        <v>0.47250000000000003</v>
      </c>
      <c r="R159" s="128"/>
      <c r="S159" s="130">
        <f>SUM(S160:S167)</f>
        <v>0</v>
      </c>
      <c r="AQ159" s="124" t="s">
        <v>75</v>
      </c>
      <c r="AS159" s="131" t="s">
        <v>68</v>
      </c>
      <c r="AT159" s="131" t="s">
        <v>75</v>
      </c>
      <c r="AX159" s="124" t="s">
        <v>111</v>
      </c>
      <c r="BJ159" s="132">
        <f>SUM(BJ160:BJ167)</f>
        <v>0</v>
      </c>
    </row>
    <row r="160" spans="1:64" s="2" customFormat="1" ht="21.75" customHeight="1">
      <c r="A160" s="26"/>
      <c r="B160" s="135"/>
      <c r="C160" s="136" t="s">
        <v>169</v>
      </c>
      <c r="D160" s="136" t="s">
        <v>113</v>
      </c>
      <c r="E160" s="137" t="s">
        <v>337</v>
      </c>
      <c r="F160" s="138" t="s">
        <v>338</v>
      </c>
      <c r="G160" s="139" t="s">
        <v>283</v>
      </c>
      <c r="H160" s="140">
        <v>63</v>
      </c>
      <c r="I160" s="141">
        <v>0</v>
      </c>
      <c r="J160" s="141">
        <f>ROUND(I160*H160,2)</f>
        <v>0</v>
      </c>
      <c r="K160" s="27"/>
      <c r="L160" s="142" t="s">
        <v>1</v>
      </c>
      <c r="M160" s="143" t="s">
        <v>34</v>
      </c>
      <c r="N160" s="144">
        <v>0.873</v>
      </c>
      <c r="O160" s="144">
        <f>N160*H160</f>
        <v>54.999</v>
      </c>
      <c r="P160" s="144">
        <v>0</v>
      </c>
      <c r="Q160" s="144">
        <f>P160*H160</f>
        <v>0</v>
      </c>
      <c r="R160" s="144">
        <v>0</v>
      </c>
      <c r="S160" s="145">
        <f>R160*H160</f>
        <v>0</v>
      </c>
      <c r="T160" s="26"/>
      <c r="U160" s="26"/>
      <c r="V160" s="26"/>
      <c r="W160" s="26"/>
      <c r="X160" s="26"/>
      <c r="Y160" s="26"/>
      <c r="Z160" s="26"/>
      <c r="AA160" s="26"/>
      <c r="AB160" s="26"/>
      <c r="AC160" s="26"/>
      <c r="AD160" s="26"/>
      <c r="AQ160" s="146" t="s">
        <v>117</v>
      </c>
      <c r="AS160" s="146" t="s">
        <v>113</v>
      </c>
      <c r="AT160" s="146" t="s">
        <v>77</v>
      </c>
      <c r="AX160" s="14" t="s">
        <v>111</v>
      </c>
      <c r="BD160" s="147">
        <f>IF(M160="základní",J160,0)</f>
        <v>0</v>
      </c>
      <c r="BE160" s="147">
        <f>IF(M160="snížená",J160,0)</f>
        <v>0</v>
      </c>
      <c r="BF160" s="147">
        <f>IF(M160="zákl. přenesená",J160,0)</f>
        <v>0</v>
      </c>
      <c r="BG160" s="147">
        <f>IF(M160="sníž. přenesená",J160,0)</f>
        <v>0</v>
      </c>
      <c r="BH160" s="147">
        <f>IF(M160="nulová",J160,0)</f>
        <v>0</v>
      </c>
      <c r="BI160" s="14" t="s">
        <v>75</v>
      </c>
      <c r="BJ160" s="147">
        <f>ROUND(I160*H160,2)</f>
        <v>0</v>
      </c>
      <c r="BK160" s="14" t="s">
        <v>117</v>
      </c>
      <c r="BL160" s="146" t="s">
        <v>172</v>
      </c>
    </row>
    <row r="161" spans="1:46" s="2" customFormat="1" ht="19.2">
      <c r="A161" s="26"/>
      <c r="B161" s="27"/>
      <c r="C161" s="26"/>
      <c r="D161" s="148" t="s">
        <v>118</v>
      </c>
      <c r="E161" s="26"/>
      <c r="F161" s="149" t="s">
        <v>339</v>
      </c>
      <c r="G161" s="26"/>
      <c r="H161" s="26"/>
      <c r="I161" s="26"/>
      <c r="J161" s="26"/>
      <c r="K161" s="27"/>
      <c r="L161" s="150"/>
      <c r="M161" s="151"/>
      <c r="N161" s="52"/>
      <c r="O161" s="52"/>
      <c r="P161" s="52"/>
      <c r="Q161" s="52"/>
      <c r="R161" s="52"/>
      <c r="S161" s="53"/>
      <c r="T161" s="26"/>
      <c r="U161" s="26"/>
      <c r="V161" s="26"/>
      <c r="W161" s="26"/>
      <c r="X161" s="26"/>
      <c r="Y161" s="26"/>
      <c r="Z161" s="26"/>
      <c r="AA161" s="26"/>
      <c r="AB161" s="26"/>
      <c r="AC161" s="26"/>
      <c r="AD161" s="26"/>
      <c r="AS161" s="14" t="s">
        <v>118</v>
      </c>
      <c r="AT161" s="14" t="s">
        <v>77</v>
      </c>
    </row>
    <row r="162" spans="1:46" s="2" customFormat="1" ht="12">
      <c r="A162" s="26"/>
      <c r="B162" s="27"/>
      <c r="C162" s="26"/>
      <c r="D162" s="152" t="s">
        <v>120</v>
      </c>
      <c r="E162" s="26"/>
      <c r="F162" s="153" t="s">
        <v>340</v>
      </c>
      <c r="G162" s="26"/>
      <c r="H162" s="26"/>
      <c r="I162" s="26"/>
      <c r="J162" s="26"/>
      <c r="K162" s="27"/>
      <c r="L162" s="150"/>
      <c r="M162" s="151"/>
      <c r="N162" s="52"/>
      <c r="O162" s="52"/>
      <c r="P162" s="52"/>
      <c r="Q162" s="52"/>
      <c r="R162" s="52"/>
      <c r="S162" s="53"/>
      <c r="T162" s="26"/>
      <c r="U162" s="26"/>
      <c r="V162" s="26"/>
      <c r="W162" s="26"/>
      <c r="X162" s="26"/>
      <c r="Y162" s="26"/>
      <c r="Z162" s="26"/>
      <c r="AA162" s="26"/>
      <c r="AB162" s="26"/>
      <c r="AC162" s="26"/>
      <c r="AD162" s="26"/>
      <c r="AS162" s="14" t="s">
        <v>120</v>
      </c>
      <c r="AT162" s="14" t="s">
        <v>77</v>
      </c>
    </row>
    <row r="163" spans="1:46" s="2" customFormat="1" ht="144">
      <c r="A163" s="26"/>
      <c r="B163" s="27"/>
      <c r="C163" s="26"/>
      <c r="D163" s="148" t="s">
        <v>122</v>
      </c>
      <c r="E163" s="26"/>
      <c r="F163" s="154" t="s">
        <v>341</v>
      </c>
      <c r="G163" s="26"/>
      <c r="H163" s="26"/>
      <c r="I163" s="26"/>
      <c r="J163" s="26"/>
      <c r="K163" s="27"/>
      <c r="L163" s="150"/>
      <c r="M163" s="151"/>
      <c r="N163" s="52"/>
      <c r="O163" s="52"/>
      <c r="P163" s="52"/>
      <c r="Q163" s="52"/>
      <c r="R163" s="52"/>
      <c r="S163" s="53"/>
      <c r="T163" s="26"/>
      <c r="U163" s="26"/>
      <c r="V163" s="26"/>
      <c r="W163" s="26"/>
      <c r="X163" s="26"/>
      <c r="Y163" s="26"/>
      <c r="Z163" s="26"/>
      <c r="AA163" s="26"/>
      <c r="AB163" s="26"/>
      <c r="AC163" s="26"/>
      <c r="AD163" s="26"/>
      <c r="AS163" s="14" t="s">
        <v>122</v>
      </c>
      <c r="AT163" s="14" t="s">
        <v>77</v>
      </c>
    </row>
    <row r="164" spans="1:64" s="2" customFormat="1" ht="16.5" customHeight="1">
      <c r="A164" s="26"/>
      <c r="B164" s="135"/>
      <c r="C164" s="155" t="s">
        <v>145</v>
      </c>
      <c r="D164" s="155" t="s">
        <v>210</v>
      </c>
      <c r="E164" s="156" t="s">
        <v>342</v>
      </c>
      <c r="F164" s="157" t="s">
        <v>343</v>
      </c>
      <c r="G164" s="158" t="s">
        <v>158</v>
      </c>
      <c r="H164" s="159">
        <v>1</v>
      </c>
      <c r="I164" s="160">
        <v>0</v>
      </c>
      <c r="J164" s="160">
        <f>ROUND(I164*H164,2)</f>
        <v>0</v>
      </c>
      <c r="K164" s="161"/>
      <c r="L164" s="162" t="s">
        <v>1</v>
      </c>
      <c r="M164" s="163" t="s">
        <v>34</v>
      </c>
      <c r="N164" s="144">
        <v>0</v>
      </c>
      <c r="O164" s="144">
        <f>N164*H164</f>
        <v>0</v>
      </c>
      <c r="P164" s="144">
        <v>0</v>
      </c>
      <c r="Q164" s="144">
        <f>P164*H164</f>
        <v>0</v>
      </c>
      <c r="R164" s="144">
        <v>0</v>
      </c>
      <c r="S164" s="145">
        <f>R164*H164</f>
        <v>0</v>
      </c>
      <c r="T164" s="26"/>
      <c r="U164" s="26"/>
      <c r="V164" s="26"/>
      <c r="W164" s="26"/>
      <c r="X164" s="26"/>
      <c r="Y164" s="26"/>
      <c r="Z164" s="26"/>
      <c r="AA164" s="26"/>
      <c r="AB164" s="26"/>
      <c r="AC164" s="26"/>
      <c r="AD164" s="26"/>
      <c r="AQ164" s="146" t="s">
        <v>138</v>
      </c>
      <c r="AS164" s="146" t="s">
        <v>210</v>
      </c>
      <c r="AT164" s="146" t="s">
        <v>77</v>
      </c>
      <c r="AX164" s="14" t="s">
        <v>111</v>
      </c>
      <c r="BD164" s="147">
        <f>IF(M164="základní",J164,0)</f>
        <v>0</v>
      </c>
      <c r="BE164" s="147">
        <f>IF(M164="snížená",J164,0)</f>
        <v>0</v>
      </c>
      <c r="BF164" s="147">
        <f>IF(M164="zákl. přenesená",J164,0)</f>
        <v>0</v>
      </c>
      <c r="BG164" s="147">
        <f>IF(M164="sníž. přenesená",J164,0)</f>
        <v>0</v>
      </c>
      <c r="BH164" s="147">
        <f>IF(M164="nulová",J164,0)</f>
        <v>0</v>
      </c>
      <c r="BI164" s="14" t="s">
        <v>75</v>
      </c>
      <c r="BJ164" s="147">
        <f>ROUND(I164*H164,2)</f>
        <v>0</v>
      </c>
      <c r="BK164" s="14" t="s">
        <v>117</v>
      </c>
      <c r="BL164" s="146" t="s">
        <v>177</v>
      </c>
    </row>
    <row r="165" spans="1:46" s="2" customFormat="1" ht="12">
      <c r="A165" s="26"/>
      <c r="B165" s="27"/>
      <c r="C165" s="26"/>
      <c r="D165" s="148" t="s">
        <v>118</v>
      </c>
      <c r="E165" s="26"/>
      <c r="F165" s="149" t="s">
        <v>343</v>
      </c>
      <c r="G165" s="26"/>
      <c r="H165" s="26"/>
      <c r="I165" s="26"/>
      <c r="J165" s="26"/>
      <c r="K165" s="27"/>
      <c r="L165" s="150"/>
      <c r="M165" s="151"/>
      <c r="N165" s="52"/>
      <c r="O165" s="52"/>
      <c r="P165" s="52"/>
      <c r="Q165" s="52"/>
      <c r="R165" s="52"/>
      <c r="S165" s="53"/>
      <c r="T165" s="26"/>
      <c r="U165" s="26"/>
      <c r="V165" s="26"/>
      <c r="W165" s="26"/>
      <c r="X165" s="26"/>
      <c r="Y165" s="26"/>
      <c r="Z165" s="26"/>
      <c r="AA165" s="26"/>
      <c r="AB165" s="26"/>
      <c r="AC165" s="26"/>
      <c r="AD165" s="26"/>
      <c r="AS165" s="14" t="s">
        <v>118</v>
      </c>
      <c r="AT165" s="14" t="s">
        <v>77</v>
      </c>
    </row>
    <row r="166" spans="1:64" s="2" customFormat="1" ht="16.5" customHeight="1">
      <c r="A166" s="26"/>
      <c r="B166" s="135"/>
      <c r="C166" s="155" t="s">
        <v>180</v>
      </c>
      <c r="D166" s="155" t="s">
        <v>210</v>
      </c>
      <c r="E166" s="156" t="s">
        <v>344</v>
      </c>
      <c r="F166" s="157" t="s">
        <v>345</v>
      </c>
      <c r="G166" s="158" t="s">
        <v>158</v>
      </c>
      <c r="H166" s="159">
        <v>0.63</v>
      </c>
      <c r="I166" s="160">
        <v>0</v>
      </c>
      <c r="J166" s="160">
        <f>ROUND(I166*H166,2)</f>
        <v>0</v>
      </c>
      <c r="K166" s="161"/>
      <c r="L166" s="162" t="s">
        <v>1</v>
      </c>
      <c r="M166" s="163" t="s">
        <v>34</v>
      </c>
      <c r="N166" s="144">
        <v>0</v>
      </c>
      <c r="O166" s="144">
        <f>N166*H166</f>
        <v>0</v>
      </c>
      <c r="P166" s="144">
        <v>0.75</v>
      </c>
      <c r="Q166" s="144">
        <f>P166*H166</f>
        <v>0.47250000000000003</v>
      </c>
      <c r="R166" s="144">
        <v>0</v>
      </c>
      <c r="S166" s="145">
        <f>R166*H166</f>
        <v>0</v>
      </c>
      <c r="T166" s="26"/>
      <c r="U166" s="26"/>
      <c r="V166" s="26"/>
      <c r="W166" s="26"/>
      <c r="X166" s="26"/>
      <c r="Y166" s="26"/>
      <c r="Z166" s="26"/>
      <c r="AA166" s="26"/>
      <c r="AB166" s="26"/>
      <c r="AC166" s="26"/>
      <c r="AD166" s="26"/>
      <c r="AQ166" s="146" t="s">
        <v>138</v>
      </c>
      <c r="AS166" s="146" t="s">
        <v>210</v>
      </c>
      <c r="AT166" s="146" t="s">
        <v>77</v>
      </c>
      <c r="AX166" s="14" t="s">
        <v>111</v>
      </c>
      <c r="BD166" s="147">
        <f>IF(M166="základní",J166,0)</f>
        <v>0</v>
      </c>
      <c r="BE166" s="147">
        <f>IF(M166="snížená",J166,0)</f>
        <v>0</v>
      </c>
      <c r="BF166" s="147">
        <f>IF(M166="zákl. přenesená",J166,0)</f>
        <v>0</v>
      </c>
      <c r="BG166" s="147">
        <f>IF(M166="sníž. přenesená",J166,0)</f>
        <v>0</v>
      </c>
      <c r="BH166" s="147">
        <f>IF(M166="nulová",J166,0)</f>
        <v>0</v>
      </c>
      <c r="BI166" s="14" t="s">
        <v>75</v>
      </c>
      <c r="BJ166" s="147">
        <f>ROUND(I166*H166,2)</f>
        <v>0</v>
      </c>
      <c r="BK166" s="14" t="s">
        <v>117</v>
      </c>
      <c r="BL166" s="146" t="s">
        <v>183</v>
      </c>
    </row>
    <row r="167" spans="1:46" s="2" customFormat="1" ht="12">
      <c r="A167" s="26"/>
      <c r="B167" s="27"/>
      <c r="C167" s="26"/>
      <c r="D167" s="148" t="s">
        <v>118</v>
      </c>
      <c r="E167" s="26"/>
      <c r="F167" s="149" t="s">
        <v>345</v>
      </c>
      <c r="G167" s="26"/>
      <c r="H167" s="26"/>
      <c r="I167" s="26"/>
      <c r="J167" s="26"/>
      <c r="K167" s="27"/>
      <c r="L167" s="150"/>
      <c r="M167" s="151"/>
      <c r="N167" s="52"/>
      <c r="O167" s="52"/>
      <c r="P167" s="52"/>
      <c r="Q167" s="52"/>
      <c r="R167" s="52"/>
      <c r="S167" s="53"/>
      <c r="T167" s="26"/>
      <c r="U167" s="26"/>
      <c r="V167" s="26"/>
      <c r="W167" s="26"/>
      <c r="X167" s="26"/>
      <c r="Y167" s="26"/>
      <c r="Z167" s="26"/>
      <c r="AA167" s="26"/>
      <c r="AB167" s="26"/>
      <c r="AC167" s="26"/>
      <c r="AD167" s="26"/>
      <c r="AS167" s="14" t="s">
        <v>118</v>
      </c>
      <c r="AT167" s="14" t="s">
        <v>77</v>
      </c>
    </row>
    <row r="168" spans="2:62" s="12" customFormat="1" ht="22.8" customHeight="1">
      <c r="B168" s="123"/>
      <c r="D168" s="124" t="s">
        <v>68</v>
      </c>
      <c r="E168" s="133" t="s">
        <v>128</v>
      </c>
      <c r="F168" s="133" t="s">
        <v>346</v>
      </c>
      <c r="J168" s="134">
        <f>BJ168</f>
        <v>0</v>
      </c>
      <c r="K168" s="123"/>
      <c r="L168" s="127"/>
      <c r="M168" s="128"/>
      <c r="N168" s="128"/>
      <c r="O168" s="129">
        <f>SUM(O169:O183)</f>
        <v>144.69623</v>
      </c>
      <c r="P168" s="128"/>
      <c r="Q168" s="129">
        <f>SUM(Q169:Q183)</f>
        <v>26.395469199999997</v>
      </c>
      <c r="R168" s="128"/>
      <c r="S168" s="130">
        <f>SUM(S169:S183)</f>
        <v>0</v>
      </c>
      <c r="AQ168" s="124" t="s">
        <v>75</v>
      </c>
      <c r="AS168" s="131" t="s">
        <v>68</v>
      </c>
      <c r="AT168" s="131" t="s">
        <v>75</v>
      </c>
      <c r="AX168" s="124" t="s">
        <v>111</v>
      </c>
      <c r="BJ168" s="132">
        <f>SUM(BJ169:BJ183)</f>
        <v>0</v>
      </c>
    </row>
    <row r="169" spans="1:64" s="2" customFormat="1" ht="24.15" customHeight="1">
      <c r="A169" s="26"/>
      <c r="B169" s="135"/>
      <c r="C169" s="136" t="s">
        <v>151</v>
      </c>
      <c r="D169" s="136" t="s">
        <v>113</v>
      </c>
      <c r="E169" s="137" t="s">
        <v>347</v>
      </c>
      <c r="F169" s="138" t="s">
        <v>348</v>
      </c>
      <c r="G169" s="139" t="s">
        <v>158</v>
      </c>
      <c r="H169" s="140">
        <v>9.2</v>
      </c>
      <c r="I169" s="141">
        <v>0</v>
      </c>
      <c r="J169" s="141">
        <f>ROUND(I169*H169,2)</f>
        <v>0</v>
      </c>
      <c r="K169" s="27"/>
      <c r="L169" s="142" t="s">
        <v>1</v>
      </c>
      <c r="M169" s="143" t="s">
        <v>34</v>
      </c>
      <c r="N169" s="144">
        <v>4.591</v>
      </c>
      <c r="O169" s="144">
        <f>N169*H169</f>
        <v>42.2372</v>
      </c>
      <c r="P169" s="144">
        <v>2.83323</v>
      </c>
      <c r="Q169" s="144">
        <f>P169*H169</f>
        <v>26.065716</v>
      </c>
      <c r="R169" s="144">
        <v>0</v>
      </c>
      <c r="S169" s="145">
        <f>R169*H169</f>
        <v>0</v>
      </c>
      <c r="T169" s="26"/>
      <c r="U169" s="26"/>
      <c r="V169" s="26"/>
      <c r="W169" s="26"/>
      <c r="X169" s="26"/>
      <c r="Y169" s="26"/>
      <c r="Z169" s="26"/>
      <c r="AA169" s="26"/>
      <c r="AB169" s="26"/>
      <c r="AC169" s="26"/>
      <c r="AD169" s="26"/>
      <c r="AQ169" s="146" t="s">
        <v>117</v>
      </c>
      <c r="AS169" s="146" t="s">
        <v>113</v>
      </c>
      <c r="AT169" s="146" t="s">
        <v>77</v>
      </c>
      <c r="AX169" s="14" t="s">
        <v>111</v>
      </c>
      <c r="BD169" s="147">
        <f>IF(M169="základní",J169,0)</f>
        <v>0</v>
      </c>
      <c r="BE169" s="147">
        <f>IF(M169="snížená",J169,0)</f>
        <v>0</v>
      </c>
      <c r="BF169" s="147">
        <f>IF(M169="zákl. přenesená",J169,0)</f>
        <v>0</v>
      </c>
      <c r="BG169" s="147">
        <f>IF(M169="sníž. přenesená",J169,0)</f>
        <v>0</v>
      </c>
      <c r="BH169" s="147">
        <f>IF(M169="nulová",J169,0)</f>
        <v>0</v>
      </c>
      <c r="BI169" s="14" t="s">
        <v>75</v>
      </c>
      <c r="BJ169" s="147">
        <f>ROUND(I169*H169,2)</f>
        <v>0</v>
      </c>
      <c r="BK169" s="14" t="s">
        <v>117</v>
      </c>
      <c r="BL169" s="146" t="s">
        <v>188</v>
      </c>
    </row>
    <row r="170" spans="1:46" s="2" customFormat="1" ht="48">
      <c r="A170" s="26"/>
      <c r="B170" s="27"/>
      <c r="C170" s="26"/>
      <c r="D170" s="148" t="s">
        <v>118</v>
      </c>
      <c r="E170" s="26"/>
      <c r="F170" s="149" t="s">
        <v>349</v>
      </c>
      <c r="G170" s="26"/>
      <c r="H170" s="26"/>
      <c r="I170" s="26"/>
      <c r="J170" s="26"/>
      <c r="K170" s="27"/>
      <c r="L170" s="150"/>
      <c r="M170" s="151"/>
      <c r="N170" s="52"/>
      <c r="O170" s="52"/>
      <c r="P170" s="52"/>
      <c r="Q170" s="52"/>
      <c r="R170" s="52"/>
      <c r="S170" s="53"/>
      <c r="T170" s="26"/>
      <c r="U170" s="26"/>
      <c r="V170" s="26"/>
      <c r="W170" s="26"/>
      <c r="X170" s="26"/>
      <c r="Y170" s="26"/>
      <c r="Z170" s="26"/>
      <c r="AA170" s="26"/>
      <c r="AB170" s="26"/>
      <c r="AC170" s="26"/>
      <c r="AD170" s="26"/>
      <c r="AS170" s="14" t="s">
        <v>118</v>
      </c>
      <c r="AT170" s="14" t="s">
        <v>77</v>
      </c>
    </row>
    <row r="171" spans="1:46" s="2" customFormat="1" ht="12">
      <c r="A171" s="26"/>
      <c r="B171" s="27"/>
      <c r="C171" s="26"/>
      <c r="D171" s="152" t="s">
        <v>120</v>
      </c>
      <c r="E171" s="26"/>
      <c r="F171" s="153" t="s">
        <v>350</v>
      </c>
      <c r="G171" s="26"/>
      <c r="H171" s="26"/>
      <c r="I171" s="26"/>
      <c r="J171" s="26"/>
      <c r="K171" s="27"/>
      <c r="L171" s="150"/>
      <c r="M171" s="151"/>
      <c r="N171" s="52"/>
      <c r="O171" s="52"/>
      <c r="P171" s="52"/>
      <c r="Q171" s="52"/>
      <c r="R171" s="52"/>
      <c r="S171" s="53"/>
      <c r="T171" s="26"/>
      <c r="U171" s="26"/>
      <c r="V171" s="26"/>
      <c r="W171" s="26"/>
      <c r="X171" s="26"/>
      <c r="Y171" s="26"/>
      <c r="Z171" s="26"/>
      <c r="AA171" s="26"/>
      <c r="AB171" s="26"/>
      <c r="AC171" s="26"/>
      <c r="AD171" s="26"/>
      <c r="AS171" s="14" t="s">
        <v>120</v>
      </c>
      <c r="AT171" s="14" t="s">
        <v>77</v>
      </c>
    </row>
    <row r="172" spans="1:46" s="2" customFormat="1" ht="336">
      <c r="A172" s="26"/>
      <c r="B172" s="27"/>
      <c r="C172" s="26"/>
      <c r="D172" s="148" t="s">
        <v>122</v>
      </c>
      <c r="E172" s="26"/>
      <c r="F172" s="154" t="s">
        <v>351</v>
      </c>
      <c r="G172" s="26"/>
      <c r="H172" s="26"/>
      <c r="I172" s="26"/>
      <c r="J172" s="26"/>
      <c r="K172" s="27"/>
      <c r="L172" s="150"/>
      <c r="M172" s="151"/>
      <c r="N172" s="52"/>
      <c r="O172" s="52"/>
      <c r="P172" s="52"/>
      <c r="Q172" s="52"/>
      <c r="R172" s="52"/>
      <c r="S172" s="53"/>
      <c r="T172" s="26"/>
      <c r="U172" s="26"/>
      <c r="V172" s="26"/>
      <c r="W172" s="26"/>
      <c r="X172" s="26"/>
      <c r="Y172" s="26"/>
      <c r="Z172" s="26"/>
      <c r="AA172" s="26"/>
      <c r="AB172" s="26"/>
      <c r="AC172" s="26"/>
      <c r="AD172" s="26"/>
      <c r="AS172" s="14" t="s">
        <v>122</v>
      </c>
      <c r="AT172" s="14" t="s">
        <v>77</v>
      </c>
    </row>
    <row r="173" spans="1:64" s="2" customFormat="1" ht="21.75" customHeight="1">
      <c r="A173" s="26"/>
      <c r="B173" s="135"/>
      <c r="C173" s="136" t="s">
        <v>192</v>
      </c>
      <c r="D173" s="136" t="s">
        <v>113</v>
      </c>
      <c r="E173" s="137" t="s">
        <v>352</v>
      </c>
      <c r="F173" s="138" t="s">
        <v>353</v>
      </c>
      <c r="G173" s="139" t="s">
        <v>116</v>
      </c>
      <c r="H173" s="140">
        <v>40.61</v>
      </c>
      <c r="I173" s="141">
        <v>0</v>
      </c>
      <c r="J173" s="141">
        <f>ROUND(I173*H173,2)</f>
        <v>0</v>
      </c>
      <c r="K173" s="27"/>
      <c r="L173" s="142" t="s">
        <v>1</v>
      </c>
      <c r="M173" s="143" t="s">
        <v>34</v>
      </c>
      <c r="N173" s="144">
        <v>1.895</v>
      </c>
      <c r="O173" s="144">
        <f>N173*H173</f>
        <v>76.95595</v>
      </c>
      <c r="P173" s="144">
        <v>0.00726</v>
      </c>
      <c r="Q173" s="144">
        <f>P173*H173</f>
        <v>0.2948286</v>
      </c>
      <c r="R173" s="144">
        <v>0</v>
      </c>
      <c r="S173" s="145">
        <f>R173*H173</f>
        <v>0</v>
      </c>
      <c r="T173" s="26"/>
      <c r="U173" s="26"/>
      <c r="V173" s="26"/>
      <c r="W173" s="26"/>
      <c r="X173" s="26"/>
      <c r="Y173" s="26"/>
      <c r="Z173" s="26"/>
      <c r="AA173" s="26"/>
      <c r="AB173" s="26"/>
      <c r="AC173" s="26"/>
      <c r="AD173" s="26"/>
      <c r="AQ173" s="146" t="s">
        <v>117</v>
      </c>
      <c r="AS173" s="146" t="s">
        <v>113</v>
      </c>
      <c r="AT173" s="146" t="s">
        <v>77</v>
      </c>
      <c r="AX173" s="14" t="s">
        <v>111</v>
      </c>
      <c r="BD173" s="147">
        <f>IF(M173="základní",J173,0)</f>
        <v>0</v>
      </c>
      <c r="BE173" s="147">
        <f>IF(M173="snížená",J173,0)</f>
        <v>0</v>
      </c>
      <c r="BF173" s="147">
        <f>IF(M173="zákl. přenesená",J173,0)</f>
        <v>0</v>
      </c>
      <c r="BG173" s="147">
        <f>IF(M173="sníž. přenesená",J173,0)</f>
        <v>0</v>
      </c>
      <c r="BH173" s="147">
        <f>IF(M173="nulová",J173,0)</f>
        <v>0</v>
      </c>
      <c r="BI173" s="14" t="s">
        <v>75</v>
      </c>
      <c r="BJ173" s="147">
        <f>ROUND(I173*H173,2)</f>
        <v>0</v>
      </c>
      <c r="BK173" s="14" t="s">
        <v>117</v>
      </c>
      <c r="BL173" s="146" t="s">
        <v>195</v>
      </c>
    </row>
    <row r="174" spans="1:46" s="2" customFormat="1" ht="48">
      <c r="A174" s="26"/>
      <c r="B174" s="27"/>
      <c r="C174" s="26"/>
      <c r="D174" s="148" t="s">
        <v>118</v>
      </c>
      <c r="E174" s="26"/>
      <c r="F174" s="149" t="s">
        <v>354</v>
      </c>
      <c r="G174" s="26"/>
      <c r="H174" s="26"/>
      <c r="I174" s="26"/>
      <c r="J174" s="26"/>
      <c r="K174" s="27"/>
      <c r="L174" s="150"/>
      <c r="M174" s="151"/>
      <c r="N174" s="52"/>
      <c r="O174" s="52"/>
      <c r="P174" s="52"/>
      <c r="Q174" s="52"/>
      <c r="R174" s="52"/>
      <c r="S174" s="53"/>
      <c r="T174" s="26"/>
      <c r="U174" s="26"/>
      <c r="V174" s="26"/>
      <c r="W174" s="26"/>
      <c r="X174" s="26"/>
      <c r="Y174" s="26"/>
      <c r="Z174" s="26"/>
      <c r="AA174" s="26"/>
      <c r="AB174" s="26"/>
      <c r="AC174" s="26"/>
      <c r="AD174" s="26"/>
      <c r="AS174" s="14" t="s">
        <v>118</v>
      </c>
      <c r="AT174" s="14" t="s">
        <v>77</v>
      </c>
    </row>
    <row r="175" spans="1:46" s="2" customFormat="1" ht="12">
      <c r="A175" s="26"/>
      <c r="B175" s="27"/>
      <c r="C175" s="26"/>
      <c r="D175" s="152" t="s">
        <v>120</v>
      </c>
      <c r="E175" s="26"/>
      <c r="F175" s="153" t="s">
        <v>355</v>
      </c>
      <c r="G175" s="26"/>
      <c r="H175" s="26"/>
      <c r="I175" s="26"/>
      <c r="J175" s="26"/>
      <c r="K175" s="27"/>
      <c r="L175" s="150"/>
      <c r="M175" s="151"/>
      <c r="N175" s="52"/>
      <c r="O175" s="52"/>
      <c r="P175" s="52"/>
      <c r="Q175" s="52"/>
      <c r="R175" s="52"/>
      <c r="S175" s="53"/>
      <c r="T175" s="26"/>
      <c r="U175" s="26"/>
      <c r="V175" s="26"/>
      <c r="W175" s="26"/>
      <c r="X175" s="26"/>
      <c r="Y175" s="26"/>
      <c r="Z175" s="26"/>
      <c r="AA175" s="26"/>
      <c r="AB175" s="26"/>
      <c r="AC175" s="26"/>
      <c r="AD175" s="26"/>
      <c r="AS175" s="14" t="s">
        <v>120</v>
      </c>
      <c r="AT175" s="14" t="s">
        <v>77</v>
      </c>
    </row>
    <row r="176" spans="1:46" s="2" customFormat="1" ht="249.6">
      <c r="A176" s="26"/>
      <c r="B176" s="27"/>
      <c r="C176" s="26"/>
      <c r="D176" s="148" t="s">
        <v>122</v>
      </c>
      <c r="E176" s="26"/>
      <c r="F176" s="154" t="s">
        <v>356</v>
      </c>
      <c r="G176" s="26"/>
      <c r="H176" s="26"/>
      <c r="I176" s="26"/>
      <c r="J176" s="26"/>
      <c r="K176" s="27"/>
      <c r="L176" s="150"/>
      <c r="M176" s="151"/>
      <c r="N176" s="52"/>
      <c r="O176" s="52"/>
      <c r="P176" s="52"/>
      <c r="Q176" s="52"/>
      <c r="R176" s="52"/>
      <c r="S176" s="53"/>
      <c r="T176" s="26"/>
      <c r="U176" s="26"/>
      <c r="V176" s="26"/>
      <c r="W176" s="26"/>
      <c r="X176" s="26"/>
      <c r="Y176" s="26"/>
      <c r="Z176" s="26"/>
      <c r="AA176" s="26"/>
      <c r="AB176" s="26"/>
      <c r="AC176" s="26"/>
      <c r="AD176" s="26"/>
      <c r="AS176" s="14" t="s">
        <v>122</v>
      </c>
      <c r="AT176" s="14" t="s">
        <v>77</v>
      </c>
    </row>
    <row r="177" spans="1:64" s="2" customFormat="1" ht="21.75" customHeight="1">
      <c r="A177" s="26"/>
      <c r="B177" s="135"/>
      <c r="C177" s="136" t="s">
        <v>159</v>
      </c>
      <c r="D177" s="136" t="s">
        <v>113</v>
      </c>
      <c r="E177" s="137" t="s">
        <v>357</v>
      </c>
      <c r="F177" s="138" t="s">
        <v>358</v>
      </c>
      <c r="G177" s="139" t="s">
        <v>116</v>
      </c>
      <c r="H177" s="140">
        <v>40.61</v>
      </c>
      <c r="I177" s="141">
        <v>0</v>
      </c>
      <c r="J177" s="141">
        <f>ROUND(I177*H177,2)</f>
        <v>0</v>
      </c>
      <c r="K177" s="27"/>
      <c r="L177" s="142" t="s">
        <v>1</v>
      </c>
      <c r="M177" s="143" t="s">
        <v>34</v>
      </c>
      <c r="N177" s="144">
        <v>0.628</v>
      </c>
      <c r="O177" s="144">
        <f>N177*H177</f>
        <v>25.50308</v>
      </c>
      <c r="P177" s="144">
        <v>0.00086</v>
      </c>
      <c r="Q177" s="144">
        <f>P177*H177</f>
        <v>0.0349246</v>
      </c>
      <c r="R177" s="144">
        <v>0</v>
      </c>
      <c r="S177" s="145">
        <f>R177*H177</f>
        <v>0</v>
      </c>
      <c r="T177" s="26"/>
      <c r="U177" s="26"/>
      <c r="V177" s="26"/>
      <c r="W177" s="26"/>
      <c r="X177" s="26"/>
      <c r="Y177" s="26"/>
      <c r="Z177" s="26"/>
      <c r="AA177" s="26"/>
      <c r="AB177" s="26"/>
      <c r="AC177" s="26"/>
      <c r="AD177" s="26"/>
      <c r="AQ177" s="146" t="s">
        <v>117</v>
      </c>
      <c r="AS177" s="146" t="s">
        <v>113</v>
      </c>
      <c r="AT177" s="146" t="s">
        <v>77</v>
      </c>
      <c r="AX177" s="14" t="s">
        <v>111</v>
      </c>
      <c r="BD177" s="147">
        <f>IF(M177="základní",J177,0)</f>
        <v>0</v>
      </c>
      <c r="BE177" s="147">
        <f>IF(M177="snížená",J177,0)</f>
        <v>0</v>
      </c>
      <c r="BF177" s="147">
        <f>IF(M177="zákl. přenesená",J177,0)</f>
        <v>0</v>
      </c>
      <c r="BG177" s="147">
        <f>IF(M177="sníž. přenesená",J177,0)</f>
        <v>0</v>
      </c>
      <c r="BH177" s="147">
        <f>IF(M177="nulová",J177,0)</f>
        <v>0</v>
      </c>
      <c r="BI177" s="14" t="s">
        <v>75</v>
      </c>
      <c r="BJ177" s="147">
        <f>ROUND(I177*H177,2)</f>
        <v>0</v>
      </c>
      <c r="BK177" s="14" t="s">
        <v>117</v>
      </c>
      <c r="BL177" s="146" t="s">
        <v>200</v>
      </c>
    </row>
    <row r="178" spans="1:46" s="2" customFormat="1" ht="48">
      <c r="A178" s="26"/>
      <c r="B178" s="27"/>
      <c r="C178" s="26"/>
      <c r="D178" s="148" t="s">
        <v>118</v>
      </c>
      <c r="E178" s="26"/>
      <c r="F178" s="149" t="s">
        <v>359</v>
      </c>
      <c r="G178" s="26"/>
      <c r="H178" s="26"/>
      <c r="I178" s="26"/>
      <c r="J178" s="26"/>
      <c r="K178" s="27"/>
      <c r="L178" s="150"/>
      <c r="M178" s="151"/>
      <c r="N178" s="52"/>
      <c r="O178" s="52"/>
      <c r="P178" s="52"/>
      <c r="Q178" s="52"/>
      <c r="R178" s="52"/>
      <c r="S178" s="53"/>
      <c r="T178" s="26"/>
      <c r="U178" s="26"/>
      <c r="V178" s="26"/>
      <c r="W178" s="26"/>
      <c r="X178" s="26"/>
      <c r="Y178" s="26"/>
      <c r="Z178" s="26"/>
      <c r="AA178" s="26"/>
      <c r="AB178" s="26"/>
      <c r="AC178" s="26"/>
      <c r="AD178" s="26"/>
      <c r="AS178" s="14" t="s">
        <v>118</v>
      </c>
      <c r="AT178" s="14" t="s">
        <v>77</v>
      </c>
    </row>
    <row r="179" spans="1:46" s="2" customFormat="1" ht="12">
      <c r="A179" s="26"/>
      <c r="B179" s="27"/>
      <c r="C179" s="26"/>
      <c r="D179" s="152" t="s">
        <v>120</v>
      </c>
      <c r="E179" s="26"/>
      <c r="F179" s="153" t="s">
        <v>360</v>
      </c>
      <c r="G179" s="26"/>
      <c r="H179" s="26"/>
      <c r="I179" s="26"/>
      <c r="J179" s="26"/>
      <c r="K179" s="27"/>
      <c r="L179" s="150"/>
      <c r="M179" s="151"/>
      <c r="N179" s="52"/>
      <c r="O179" s="52"/>
      <c r="P179" s="52"/>
      <c r="Q179" s="52"/>
      <c r="R179" s="52"/>
      <c r="S179" s="53"/>
      <c r="T179" s="26"/>
      <c r="U179" s="26"/>
      <c r="V179" s="26"/>
      <c r="W179" s="26"/>
      <c r="X179" s="26"/>
      <c r="Y179" s="26"/>
      <c r="Z179" s="26"/>
      <c r="AA179" s="26"/>
      <c r="AB179" s="26"/>
      <c r="AC179" s="26"/>
      <c r="AD179" s="26"/>
      <c r="AS179" s="14" t="s">
        <v>120</v>
      </c>
      <c r="AT179" s="14" t="s">
        <v>77</v>
      </c>
    </row>
    <row r="180" spans="1:46" s="2" customFormat="1" ht="249.6">
      <c r="A180" s="26"/>
      <c r="B180" s="27"/>
      <c r="C180" s="26"/>
      <c r="D180" s="148" t="s">
        <v>122</v>
      </c>
      <c r="E180" s="26"/>
      <c r="F180" s="154" t="s">
        <v>356</v>
      </c>
      <c r="G180" s="26"/>
      <c r="H180" s="26"/>
      <c r="I180" s="26"/>
      <c r="J180" s="26"/>
      <c r="K180" s="27"/>
      <c r="L180" s="150"/>
      <c r="M180" s="151"/>
      <c r="N180" s="52"/>
      <c r="O180" s="52"/>
      <c r="P180" s="52"/>
      <c r="Q180" s="52"/>
      <c r="R180" s="52"/>
      <c r="S180" s="53"/>
      <c r="T180" s="26"/>
      <c r="U180" s="26"/>
      <c r="V180" s="26"/>
      <c r="W180" s="26"/>
      <c r="X180" s="26"/>
      <c r="Y180" s="26"/>
      <c r="Z180" s="26"/>
      <c r="AA180" s="26"/>
      <c r="AB180" s="26"/>
      <c r="AC180" s="26"/>
      <c r="AD180" s="26"/>
      <c r="AS180" s="14" t="s">
        <v>122</v>
      </c>
      <c r="AT180" s="14" t="s">
        <v>77</v>
      </c>
    </row>
    <row r="181" spans="1:64" s="2" customFormat="1" ht="33" customHeight="1">
      <c r="A181" s="26"/>
      <c r="B181" s="135"/>
      <c r="C181" s="136" t="s">
        <v>8</v>
      </c>
      <c r="D181" s="136" t="s">
        <v>113</v>
      </c>
      <c r="E181" s="137" t="s">
        <v>361</v>
      </c>
      <c r="F181" s="138" t="s">
        <v>362</v>
      </c>
      <c r="G181" s="139" t="s">
        <v>239</v>
      </c>
      <c r="H181" s="140">
        <v>0.736</v>
      </c>
      <c r="I181" s="141">
        <v>0</v>
      </c>
      <c r="J181" s="141">
        <f>ROUND(I181*H181,2)</f>
        <v>0</v>
      </c>
      <c r="K181" s="27"/>
      <c r="L181" s="142" t="s">
        <v>1</v>
      </c>
      <c r="M181" s="143" t="s">
        <v>34</v>
      </c>
      <c r="N181" s="144">
        <v>0</v>
      </c>
      <c r="O181" s="144">
        <f>N181*H181</f>
        <v>0</v>
      </c>
      <c r="P181" s="144">
        <v>0</v>
      </c>
      <c r="Q181" s="144">
        <f>P181*H181</f>
        <v>0</v>
      </c>
      <c r="R181" s="144">
        <v>0</v>
      </c>
      <c r="S181" s="145">
        <f>R181*H181</f>
        <v>0</v>
      </c>
      <c r="T181" s="26"/>
      <c r="U181" s="26"/>
      <c r="V181" s="26"/>
      <c r="W181" s="26"/>
      <c r="X181" s="26"/>
      <c r="Y181" s="26"/>
      <c r="Z181" s="26"/>
      <c r="AA181" s="26"/>
      <c r="AB181" s="26"/>
      <c r="AC181" s="26"/>
      <c r="AD181" s="26"/>
      <c r="AQ181" s="146" t="s">
        <v>117</v>
      </c>
      <c r="AS181" s="146" t="s">
        <v>113</v>
      </c>
      <c r="AT181" s="146" t="s">
        <v>77</v>
      </c>
      <c r="AX181" s="14" t="s">
        <v>111</v>
      </c>
      <c r="BD181" s="147">
        <f>IF(M181="základní",J181,0)</f>
        <v>0</v>
      </c>
      <c r="BE181" s="147">
        <f>IF(M181="snížená",J181,0)</f>
        <v>0</v>
      </c>
      <c r="BF181" s="147">
        <f>IF(M181="zákl. přenesená",J181,0)</f>
        <v>0</v>
      </c>
      <c r="BG181" s="147">
        <f>IF(M181="sníž. přenesená",J181,0)</f>
        <v>0</v>
      </c>
      <c r="BH181" s="147">
        <f>IF(M181="nulová",J181,0)</f>
        <v>0</v>
      </c>
      <c r="BI181" s="14" t="s">
        <v>75</v>
      </c>
      <c r="BJ181" s="147">
        <f>ROUND(I181*H181,2)</f>
        <v>0</v>
      </c>
      <c r="BK181" s="14" t="s">
        <v>117</v>
      </c>
      <c r="BL181" s="146" t="s">
        <v>206</v>
      </c>
    </row>
    <row r="182" spans="1:46" s="2" customFormat="1" ht="57.6">
      <c r="A182" s="26"/>
      <c r="B182" s="27"/>
      <c r="C182" s="26"/>
      <c r="D182" s="148" t="s">
        <v>118</v>
      </c>
      <c r="E182" s="26"/>
      <c r="F182" s="149" t="s">
        <v>363</v>
      </c>
      <c r="G182" s="26"/>
      <c r="H182" s="26"/>
      <c r="I182" s="26"/>
      <c r="J182" s="26"/>
      <c r="K182" s="27"/>
      <c r="L182" s="150"/>
      <c r="M182" s="151"/>
      <c r="N182" s="52"/>
      <c r="O182" s="52"/>
      <c r="P182" s="52"/>
      <c r="Q182" s="52"/>
      <c r="R182" s="52"/>
      <c r="S182" s="53"/>
      <c r="T182" s="26"/>
      <c r="U182" s="26"/>
      <c r="V182" s="26"/>
      <c r="W182" s="26"/>
      <c r="X182" s="26"/>
      <c r="Y182" s="26"/>
      <c r="Z182" s="26"/>
      <c r="AA182" s="26"/>
      <c r="AB182" s="26"/>
      <c r="AC182" s="26"/>
      <c r="AD182" s="26"/>
      <c r="AS182" s="14" t="s">
        <v>118</v>
      </c>
      <c r="AT182" s="14" t="s">
        <v>77</v>
      </c>
    </row>
    <row r="183" spans="1:46" s="2" customFormat="1" ht="144">
      <c r="A183" s="26"/>
      <c r="B183" s="27"/>
      <c r="C183" s="26"/>
      <c r="D183" s="148" t="s">
        <v>122</v>
      </c>
      <c r="E183" s="26"/>
      <c r="F183" s="154" t="s">
        <v>364</v>
      </c>
      <c r="G183" s="26"/>
      <c r="H183" s="26"/>
      <c r="I183" s="26"/>
      <c r="J183" s="26"/>
      <c r="K183" s="27"/>
      <c r="L183" s="150"/>
      <c r="M183" s="151"/>
      <c r="N183" s="52"/>
      <c r="O183" s="52"/>
      <c r="P183" s="52"/>
      <c r="Q183" s="52"/>
      <c r="R183" s="52"/>
      <c r="S183" s="53"/>
      <c r="T183" s="26"/>
      <c r="U183" s="26"/>
      <c r="V183" s="26"/>
      <c r="W183" s="26"/>
      <c r="X183" s="26"/>
      <c r="Y183" s="26"/>
      <c r="Z183" s="26"/>
      <c r="AA183" s="26"/>
      <c r="AB183" s="26"/>
      <c r="AC183" s="26"/>
      <c r="AD183" s="26"/>
      <c r="AS183" s="14" t="s">
        <v>122</v>
      </c>
      <c r="AT183" s="14" t="s">
        <v>77</v>
      </c>
    </row>
    <row r="184" spans="2:62" s="12" customFormat="1" ht="22.8" customHeight="1">
      <c r="B184" s="123"/>
      <c r="D184" s="124" t="s">
        <v>68</v>
      </c>
      <c r="E184" s="133" t="s">
        <v>117</v>
      </c>
      <c r="F184" s="133" t="s">
        <v>287</v>
      </c>
      <c r="J184" s="134">
        <f>BJ184</f>
        <v>0</v>
      </c>
      <c r="K184" s="123"/>
      <c r="L184" s="127"/>
      <c r="M184" s="128"/>
      <c r="N184" s="128"/>
      <c r="O184" s="129">
        <f>SUM(O185:O200)</f>
        <v>72.73148</v>
      </c>
      <c r="P184" s="128"/>
      <c r="Q184" s="129">
        <f>SUM(Q185:Q200)</f>
        <v>46.030322</v>
      </c>
      <c r="R184" s="128"/>
      <c r="S184" s="130">
        <f>SUM(S185:S200)</f>
        <v>0</v>
      </c>
      <c r="AQ184" s="124" t="s">
        <v>75</v>
      </c>
      <c r="AS184" s="131" t="s">
        <v>68</v>
      </c>
      <c r="AT184" s="131" t="s">
        <v>75</v>
      </c>
      <c r="AX184" s="124" t="s">
        <v>111</v>
      </c>
      <c r="BJ184" s="132">
        <f>SUM(BJ185:BJ200)</f>
        <v>0</v>
      </c>
    </row>
    <row r="185" spans="1:64" s="2" customFormat="1" ht="24.15" customHeight="1">
      <c r="A185" s="26"/>
      <c r="B185" s="135"/>
      <c r="C185" s="136" t="s">
        <v>165</v>
      </c>
      <c r="D185" s="136" t="s">
        <v>113</v>
      </c>
      <c r="E185" s="137" t="s">
        <v>365</v>
      </c>
      <c r="F185" s="138" t="s">
        <v>366</v>
      </c>
      <c r="G185" s="139" t="s">
        <v>116</v>
      </c>
      <c r="H185" s="140">
        <v>8.3</v>
      </c>
      <c r="I185" s="141">
        <v>0</v>
      </c>
      <c r="J185" s="141">
        <f>ROUND(I185*H185,2)</f>
        <v>0</v>
      </c>
      <c r="K185" s="27"/>
      <c r="L185" s="142" t="s">
        <v>1</v>
      </c>
      <c r="M185" s="143" t="s">
        <v>34</v>
      </c>
      <c r="N185" s="144">
        <v>0.166</v>
      </c>
      <c r="O185" s="144">
        <f>N185*H185</f>
        <v>1.3778000000000001</v>
      </c>
      <c r="P185" s="144">
        <v>0.22798</v>
      </c>
      <c r="Q185" s="144">
        <f>P185*H185</f>
        <v>1.892234</v>
      </c>
      <c r="R185" s="144">
        <v>0</v>
      </c>
      <c r="S185" s="145">
        <f>R185*H185</f>
        <v>0</v>
      </c>
      <c r="T185" s="26"/>
      <c r="U185" s="26"/>
      <c r="V185" s="26"/>
      <c r="W185" s="26"/>
      <c r="X185" s="26"/>
      <c r="Y185" s="26"/>
      <c r="Z185" s="26"/>
      <c r="AA185" s="26"/>
      <c r="AB185" s="26"/>
      <c r="AC185" s="26"/>
      <c r="AD185" s="26"/>
      <c r="AQ185" s="146" t="s">
        <v>117</v>
      </c>
      <c r="AS185" s="146" t="s">
        <v>113</v>
      </c>
      <c r="AT185" s="146" t="s">
        <v>77</v>
      </c>
      <c r="AX185" s="14" t="s">
        <v>111</v>
      </c>
      <c r="BD185" s="147">
        <f>IF(M185="základní",J185,0)</f>
        <v>0</v>
      </c>
      <c r="BE185" s="147">
        <f>IF(M185="snížená",J185,0)</f>
        <v>0</v>
      </c>
      <c r="BF185" s="147">
        <f>IF(M185="zákl. přenesená",J185,0)</f>
        <v>0</v>
      </c>
      <c r="BG185" s="147">
        <f>IF(M185="sníž. přenesená",J185,0)</f>
        <v>0</v>
      </c>
      <c r="BH185" s="147">
        <f>IF(M185="nulová",J185,0)</f>
        <v>0</v>
      </c>
      <c r="BI185" s="14" t="s">
        <v>75</v>
      </c>
      <c r="BJ185" s="147">
        <f>ROUND(I185*H185,2)</f>
        <v>0</v>
      </c>
      <c r="BK185" s="14" t="s">
        <v>117</v>
      </c>
      <c r="BL185" s="146" t="s">
        <v>214</v>
      </c>
    </row>
    <row r="186" spans="1:46" s="2" customFormat="1" ht="19.2">
      <c r="A186" s="26"/>
      <c r="B186" s="27"/>
      <c r="C186" s="26"/>
      <c r="D186" s="148" t="s">
        <v>118</v>
      </c>
      <c r="E186" s="26"/>
      <c r="F186" s="149" t="s">
        <v>367</v>
      </c>
      <c r="G186" s="26"/>
      <c r="H186" s="26"/>
      <c r="I186" s="26"/>
      <c r="J186" s="26"/>
      <c r="K186" s="27"/>
      <c r="L186" s="150"/>
      <c r="M186" s="151"/>
      <c r="N186" s="52"/>
      <c r="O186" s="52"/>
      <c r="P186" s="52"/>
      <c r="Q186" s="52"/>
      <c r="R186" s="52"/>
      <c r="S186" s="53"/>
      <c r="T186" s="26"/>
      <c r="U186" s="26"/>
      <c r="V186" s="26"/>
      <c r="W186" s="26"/>
      <c r="X186" s="26"/>
      <c r="Y186" s="26"/>
      <c r="Z186" s="26"/>
      <c r="AA186" s="26"/>
      <c r="AB186" s="26"/>
      <c r="AC186" s="26"/>
      <c r="AD186" s="26"/>
      <c r="AS186" s="14" t="s">
        <v>118</v>
      </c>
      <c r="AT186" s="14" t="s">
        <v>77</v>
      </c>
    </row>
    <row r="187" spans="1:46" s="2" customFormat="1" ht="12">
      <c r="A187" s="26"/>
      <c r="B187" s="27"/>
      <c r="C187" s="26"/>
      <c r="D187" s="152" t="s">
        <v>120</v>
      </c>
      <c r="E187" s="26"/>
      <c r="F187" s="153" t="s">
        <v>368</v>
      </c>
      <c r="G187" s="26"/>
      <c r="H187" s="26"/>
      <c r="I187" s="26"/>
      <c r="J187" s="26"/>
      <c r="K187" s="27"/>
      <c r="L187" s="150"/>
      <c r="M187" s="151"/>
      <c r="N187" s="52"/>
      <c r="O187" s="52"/>
      <c r="P187" s="52"/>
      <c r="Q187" s="52"/>
      <c r="R187" s="52"/>
      <c r="S187" s="53"/>
      <c r="T187" s="26"/>
      <c r="U187" s="26"/>
      <c r="V187" s="26"/>
      <c r="W187" s="26"/>
      <c r="X187" s="26"/>
      <c r="Y187" s="26"/>
      <c r="Z187" s="26"/>
      <c r="AA187" s="26"/>
      <c r="AB187" s="26"/>
      <c r="AC187" s="26"/>
      <c r="AD187" s="26"/>
      <c r="AS187" s="14" t="s">
        <v>120</v>
      </c>
      <c r="AT187" s="14" t="s">
        <v>77</v>
      </c>
    </row>
    <row r="188" spans="1:46" s="2" customFormat="1" ht="182.4">
      <c r="A188" s="26"/>
      <c r="B188" s="27"/>
      <c r="C188" s="26"/>
      <c r="D188" s="148" t="s">
        <v>122</v>
      </c>
      <c r="E188" s="26"/>
      <c r="F188" s="154" t="s">
        <v>369</v>
      </c>
      <c r="G188" s="26"/>
      <c r="H188" s="26"/>
      <c r="I188" s="26"/>
      <c r="J188" s="26"/>
      <c r="K188" s="27"/>
      <c r="L188" s="150"/>
      <c r="M188" s="151"/>
      <c r="N188" s="52"/>
      <c r="O188" s="52"/>
      <c r="P188" s="52"/>
      <c r="Q188" s="52"/>
      <c r="R188" s="52"/>
      <c r="S188" s="53"/>
      <c r="T188" s="26"/>
      <c r="U188" s="26"/>
      <c r="V188" s="26"/>
      <c r="W188" s="26"/>
      <c r="X188" s="26"/>
      <c r="Y188" s="26"/>
      <c r="Z188" s="26"/>
      <c r="AA188" s="26"/>
      <c r="AB188" s="26"/>
      <c r="AC188" s="26"/>
      <c r="AD188" s="26"/>
      <c r="AS188" s="14" t="s">
        <v>122</v>
      </c>
      <c r="AT188" s="14" t="s">
        <v>77</v>
      </c>
    </row>
    <row r="189" spans="1:64" s="2" customFormat="1" ht="24.15" customHeight="1">
      <c r="A189" s="26"/>
      <c r="B189" s="135"/>
      <c r="C189" s="136" t="s">
        <v>215</v>
      </c>
      <c r="D189" s="136" t="s">
        <v>113</v>
      </c>
      <c r="E189" s="137" t="s">
        <v>288</v>
      </c>
      <c r="F189" s="138" t="s">
        <v>289</v>
      </c>
      <c r="G189" s="139" t="s">
        <v>158</v>
      </c>
      <c r="H189" s="140">
        <v>2.032</v>
      </c>
      <c r="I189" s="141">
        <v>0</v>
      </c>
      <c r="J189" s="141">
        <f>ROUND(I189*H189,2)</f>
        <v>0</v>
      </c>
      <c r="K189" s="27"/>
      <c r="L189" s="142" t="s">
        <v>1</v>
      </c>
      <c r="M189" s="143" t="s">
        <v>34</v>
      </c>
      <c r="N189" s="144">
        <v>0.115</v>
      </c>
      <c r="O189" s="144">
        <f>N189*H189</f>
        <v>0.23368000000000003</v>
      </c>
      <c r="P189" s="144">
        <v>1.7535</v>
      </c>
      <c r="Q189" s="144">
        <f>P189*H189</f>
        <v>3.5631120000000003</v>
      </c>
      <c r="R189" s="144">
        <v>0</v>
      </c>
      <c r="S189" s="145">
        <f>R189*H189</f>
        <v>0</v>
      </c>
      <c r="T189" s="26"/>
      <c r="U189" s="26"/>
      <c r="V189" s="26"/>
      <c r="W189" s="26"/>
      <c r="X189" s="26"/>
      <c r="Y189" s="26"/>
      <c r="Z189" s="26"/>
      <c r="AA189" s="26"/>
      <c r="AB189" s="26"/>
      <c r="AC189" s="26"/>
      <c r="AD189" s="26"/>
      <c r="AQ189" s="146" t="s">
        <v>117</v>
      </c>
      <c r="AS189" s="146" t="s">
        <v>113</v>
      </c>
      <c r="AT189" s="146" t="s">
        <v>77</v>
      </c>
      <c r="AX189" s="14" t="s">
        <v>111</v>
      </c>
      <c r="BD189" s="147">
        <f>IF(M189="základní",J189,0)</f>
        <v>0</v>
      </c>
      <c r="BE189" s="147">
        <f>IF(M189="snížená",J189,0)</f>
        <v>0</v>
      </c>
      <c r="BF189" s="147">
        <f>IF(M189="zákl. přenesená",J189,0)</f>
        <v>0</v>
      </c>
      <c r="BG189" s="147">
        <f>IF(M189="sníž. přenesená",J189,0)</f>
        <v>0</v>
      </c>
      <c r="BH189" s="147">
        <f>IF(M189="nulová",J189,0)</f>
        <v>0</v>
      </c>
      <c r="BI189" s="14" t="s">
        <v>75</v>
      </c>
      <c r="BJ189" s="147">
        <f>ROUND(I189*H189,2)</f>
        <v>0</v>
      </c>
      <c r="BK189" s="14" t="s">
        <v>117</v>
      </c>
      <c r="BL189" s="146" t="s">
        <v>218</v>
      </c>
    </row>
    <row r="190" spans="1:46" s="2" customFormat="1" ht="19.2">
      <c r="A190" s="26"/>
      <c r="B190" s="27"/>
      <c r="C190" s="26"/>
      <c r="D190" s="148" t="s">
        <v>118</v>
      </c>
      <c r="E190" s="26"/>
      <c r="F190" s="149" t="s">
        <v>290</v>
      </c>
      <c r="G190" s="26"/>
      <c r="H190" s="26"/>
      <c r="I190" s="26"/>
      <c r="J190" s="26"/>
      <c r="K190" s="27"/>
      <c r="L190" s="150"/>
      <c r="M190" s="151"/>
      <c r="N190" s="52"/>
      <c r="O190" s="52"/>
      <c r="P190" s="52"/>
      <c r="Q190" s="52"/>
      <c r="R190" s="52"/>
      <c r="S190" s="53"/>
      <c r="T190" s="26"/>
      <c r="U190" s="26"/>
      <c r="V190" s="26"/>
      <c r="W190" s="26"/>
      <c r="X190" s="26"/>
      <c r="Y190" s="26"/>
      <c r="Z190" s="26"/>
      <c r="AA190" s="26"/>
      <c r="AB190" s="26"/>
      <c r="AC190" s="26"/>
      <c r="AD190" s="26"/>
      <c r="AS190" s="14" t="s">
        <v>118</v>
      </c>
      <c r="AT190" s="14" t="s">
        <v>77</v>
      </c>
    </row>
    <row r="191" spans="1:46" s="2" customFormat="1" ht="12">
      <c r="A191" s="26"/>
      <c r="B191" s="27"/>
      <c r="C191" s="26"/>
      <c r="D191" s="152" t="s">
        <v>120</v>
      </c>
      <c r="E191" s="26"/>
      <c r="F191" s="153" t="s">
        <v>291</v>
      </c>
      <c r="G191" s="26"/>
      <c r="H191" s="26"/>
      <c r="I191" s="26"/>
      <c r="J191" s="26"/>
      <c r="K191" s="27"/>
      <c r="L191" s="150"/>
      <c r="M191" s="151"/>
      <c r="N191" s="52"/>
      <c r="O191" s="52"/>
      <c r="P191" s="52"/>
      <c r="Q191" s="52"/>
      <c r="R191" s="52"/>
      <c r="S191" s="53"/>
      <c r="T191" s="26"/>
      <c r="U191" s="26"/>
      <c r="V191" s="26"/>
      <c r="W191" s="26"/>
      <c r="X191" s="26"/>
      <c r="Y191" s="26"/>
      <c r="Z191" s="26"/>
      <c r="AA191" s="26"/>
      <c r="AB191" s="26"/>
      <c r="AC191" s="26"/>
      <c r="AD191" s="26"/>
      <c r="AS191" s="14" t="s">
        <v>120</v>
      </c>
      <c r="AT191" s="14" t="s">
        <v>77</v>
      </c>
    </row>
    <row r="192" spans="1:46" s="2" customFormat="1" ht="105.6">
      <c r="A192" s="26"/>
      <c r="B192" s="27"/>
      <c r="C192" s="26"/>
      <c r="D192" s="148" t="s">
        <v>122</v>
      </c>
      <c r="E192" s="26"/>
      <c r="F192" s="154" t="s">
        <v>292</v>
      </c>
      <c r="G192" s="26"/>
      <c r="H192" s="26"/>
      <c r="I192" s="26"/>
      <c r="J192" s="26"/>
      <c r="K192" s="27"/>
      <c r="L192" s="150"/>
      <c r="M192" s="151"/>
      <c r="N192" s="52"/>
      <c r="O192" s="52"/>
      <c r="P192" s="52"/>
      <c r="Q192" s="52"/>
      <c r="R192" s="52"/>
      <c r="S192" s="53"/>
      <c r="T192" s="26"/>
      <c r="U192" s="26"/>
      <c r="V192" s="26"/>
      <c r="W192" s="26"/>
      <c r="X192" s="26"/>
      <c r="Y192" s="26"/>
      <c r="Z192" s="26"/>
      <c r="AA192" s="26"/>
      <c r="AB192" s="26"/>
      <c r="AC192" s="26"/>
      <c r="AD192" s="26"/>
      <c r="AS192" s="14" t="s">
        <v>122</v>
      </c>
      <c r="AT192" s="14" t="s">
        <v>77</v>
      </c>
    </row>
    <row r="193" spans="1:64" s="2" customFormat="1" ht="24.15" customHeight="1">
      <c r="A193" s="26"/>
      <c r="B193" s="135"/>
      <c r="C193" s="136" t="s">
        <v>172</v>
      </c>
      <c r="D193" s="136" t="s">
        <v>113</v>
      </c>
      <c r="E193" s="137" t="s">
        <v>370</v>
      </c>
      <c r="F193" s="138" t="s">
        <v>371</v>
      </c>
      <c r="G193" s="139" t="s">
        <v>158</v>
      </c>
      <c r="H193" s="140">
        <v>20.32</v>
      </c>
      <c r="I193" s="141">
        <v>0</v>
      </c>
      <c r="J193" s="141">
        <f>ROUND(I193*H193,2)</f>
        <v>0</v>
      </c>
      <c r="K193" s="27"/>
      <c r="L193" s="142" t="s">
        <v>1</v>
      </c>
      <c r="M193" s="143" t="s">
        <v>34</v>
      </c>
      <c r="N193" s="144">
        <v>2.35</v>
      </c>
      <c r="O193" s="144">
        <f>N193*H193</f>
        <v>47.752</v>
      </c>
      <c r="P193" s="144">
        <v>1.9968</v>
      </c>
      <c r="Q193" s="144">
        <f>P193*H193</f>
        <v>40.574976</v>
      </c>
      <c r="R193" s="144">
        <v>0</v>
      </c>
      <c r="S193" s="145">
        <f>R193*H193</f>
        <v>0</v>
      </c>
      <c r="T193" s="26"/>
      <c r="U193" s="26"/>
      <c r="V193" s="26"/>
      <c r="W193" s="26"/>
      <c r="X193" s="26"/>
      <c r="Y193" s="26"/>
      <c r="Z193" s="26"/>
      <c r="AA193" s="26"/>
      <c r="AB193" s="26"/>
      <c r="AC193" s="26"/>
      <c r="AD193" s="26"/>
      <c r="AQ193" s="146" t="s">
        <v>117</v>
      </c>
      <c r="AS193" s="146" t="s">
        <v>113</v>
      </c>
      <c r="AT193" s="146" t="s">
        <v>77</v>
      </c>
      <c r="AX193" s="14" t="s">
        <v>111</v>
      </c>
      <c r="BD193" s="147">
        <f>IF(M193="základní",J193,0)</f>
        <v>0</v>
      </c>
      <c r="BE193" s="147">
        <f>IF(M193="snížená",J193,0)</f>
        <v>0</v>
      </c>
      <c r="BF193" s="147">
        <f>IF(M193="zákl. přenesená",J193,0)</f>
        <v>0</v>
      </c>
      <c r="BG193" s="147">
        <f>IF(M193="sníž. přenesená",J193,0)</f>
        <v>0</v>
      </c>
      <c r="BH193" s="147">
        <f>IF(M193="nulová",J193,0)</f>
        <v>0</v>
      </c>
      <c r="BI193" s="14" t="s">
        <v>75</v>
      </c>
      <c r="BJ193" s="147">
        <f>ROUND(I193*H193,2)</f>
        <v>0</v>
      </c>
      <c r="BK193" s="14" t="s">
        <v>117</v>
      </c>
      <c r="BL193" s="146" t="s">
        <v>224</v>
      </c>
    </row>
    <row r="194" spans="1:46" s="2" customFormat="1" ht="28.8">
      <c r="A194" s="26"/>
      <c r="B194" s="27"/>
      <c r="C194" s="26"/>
      <c r="D194" s="148" t="s">
        <v>118</v>
      </c>
      <c r="E194" s="26"/>
      <c r="F194" s="149" t="s">
        <v>372</v>
      </c>
      <c r="G194" s="26"/>
      <c r="H194" s="26"/>
      <c r="I194" s="26"/>
      <c r="J194" s="26"/>
      <c r="K194" s="27"/>
      <c r="L194" s="150"/>
      <c r="M194" s="151"/>
      <c r="N194" s="52"/>
      <c r="O194" s="52"/>
      <c r="P194" s="52"/>
      <c r="Q194" s="52"/>
      <c r="R194" s="52"/>
      <c r="S194" s="53"/>
      <c r="T194" s="26"/>
      <c r="U194" s="26"/>
      <c r="V194" s="26"/>
      <c r="W194" s="26"/>
      <c r="X194" s="26"/>
      <c r="Y194" s="26"/>
      <c r="Z194" s="26"/>
      <c r="AA194" s="26"/>
      <c r="AB194" s="26"/>
      <c r="AC194" s="26"/>
      <c r="AD194" s="26"/>
      <c r="AS194" s="14" t="s">
        <v>118</v>
      </c>
      <c r="AT194" s="14" t="s">
        <v>77</v>
      </c>
    </row>
    <row r="195" spans="1:46" s="2" customFormat="1" ht="12">
      <c r="A195" s="26"/>
      <c r="B195" s="27"/>
      <c r="C195" s="26"/>
      <c r="D195" s="152" t="s">
        <v>120</v>
      </c>
      <c r="E195" s="26"/>
      <c r="F195" s="153" t="s">
        <v>373</v>
      </c>
      <c r="G195" s="26"/>
      <c r="H195" s="26"/>
      <c r="I195" s="26"/>
      <c r="J195" s="26"/>
      <c r="K195" s="27"/>
      <c r="L195" s="150"/>
      <c r="M195" s="151"/>
      <c r="N195" s="52"/>
      <c r="O195" s="52"/>
      <c r="P195" s="52"/>
      <c r="Q195" s="52"/>
      <c r="R195" s="52"/>
      <c r="S195" s="53"/>
      <c r="T195" s="26"/>
      <c r="U195" s="26"/>
      <c r="V195" s="26"/>
      <c r="W195" s="26"/>
      <c r="X195" s="26"/>
      <c r="Y195" s="26"/>
      <c r="Z195" s="26"/>
      <c r="AA195" s="26"/>
      <c r="AB195" s="26"/>
      <c r="AC195" s="26"/>
      <c r="AD195" s="26"/>
      <c r="AS195" s="14" t="s">
        <v>120</v>
      </c>
      <c r="AT195" s="14" t="s">
        <v>77</v>
      </c>
    </row>
    <row r="196" spans="1:46" s="2" customFormat="1" ht="134.4">
      <c r="A196" s="26"/>
      <c r="B196" s="27"/>
      <c r="C196" s="26"/>
      <c r="D196" s="148" t="s">
        <v>122</v>
      </c>
      <c r="E196" s="26"/>
      <c r="F196" s="154" t="s">
        <v>374</v>
      </c>
      <c r="G196" s="26"/>
      <c r="H196" s="26"/>
      <c r="I196" s="26"/>
      <c r="J196" s="26"/>
      <c r="K196" s="27"/>
      <c r="L196" s="150"/>
      <c r="M196" s="151"/>
      <c r="N196" s="52"/>
      <c r="O196" s="52"/>
      <c r="P196" s="52"/>
      <c r="Q196" s="52"/>
      <c r="R196" s="52"/>
      <c r="S196" s="53"/>
      <c r="T196" s="26"/>
      <c r="U196" s="26"/>
      <c r="V196" s="26"/>
      <c r="W196" s="26"/>
      <c r="X196" s="26"/>
      <c r="Y196" s="26"/>
      <c r="Z196" s="26"/>
      <c r="AA196" s="26"/>
      <c r="AB196" s="26"/>
      <c r="AC196" s="26"/>
      <c r="AD196" s="26"/>
      <c r="AS196" s="14" t="s">
        <v>122</v>
      </c>
      <c r="AT196" s="14" t="s">
        <v>77</v>
      </c>
    </row>
    <row r="197" spans="1:64" s="2" customFormat="1" ht="16.5" customHeight="1">
      <c r="A197" s="26"/>
      <c r="B197" s="135"/>
      <c r="C197" s="136" t="s">
        <v>228</v>
      </c>
      <c r="D197" s="136" t="s">
        <v>113</v>
      </c>
      <c r="E197" s="137" t="s">
        <v>375</v>
      </c>
      <c r="F197" s="138" t="s">
        <v>376</v>
      </c>
      <c r="G197" s="139" t="s">
        <v>116</v>
      </c>
      <c r="H197" s="140">
        <v>50.8</v>
      </c>
      <c r="I197" s="141">
        <v>0</v>
      </c>
      <c r="J197" s="141">
        <f>ROUND(I197*H197,2)</f>
        <v>0</v>
      </c>
      <c r="K197" s="27"/>
      <c r="L197" s="142" t="s">
        <v>1</v>
      </c>
      <c r="M197" s="143" t="s">
        <v>34</v>
      </c>
      <c r="N197" s="144">
        <v>0.46</v>
      </c>
      <c r="O197" s="144">
        <f>N197*H197</f>
        <v>23.368</v>
      </c>
      <c r="P197" s="144">
        <v>0</v>
      </c>
      <c r="Q197" s="144">
        <f>P197*H197</f>
        <v>0</v>
      </c>
      <c r="R197" s="144">
        <v>0</v>
      </c>
      <c r="S197" s="145">
        <f>R197*H197</f>
        <v>0</v>
      </c>
      <c r="T197" s="26"/>
      <c r="U197" s="26"/>
      <c r="V197" s="26"/>
      <c r="W197" s="26"/>
      <c r="X197" s="26"/>
      <c r="Y197" s="26"/>
      <c r="Z197" s="26"/>
      <c r="AA197" s="26"/>
      <c r="AB197" s="26"/>
      <c r="AC197" s="26"/>
      <c r="AD197" s="26"/>
      <c r="AQ197" s="146" t="s">
        <v>117</v>
      </c>
      <c r="AS197" s="146" t="s">
        <v>113</v>
      </c>
      <c r="AT197" s="146" t="s">
        <v>77</v>
      </c>
      <c r="AX197" s="14" t="s">
        <v>111</v>
      </c>
      <c r="BD197" s="147">
        <f>IF(M197="základní",J197,0)</f>
        <v>0</v>
      </c>
      <c r="BE197" s="147">
        <f>IF(M197="snížená",J197,0)</f>
        <v>0</v>
      </c>
      <c r="BF197" s="147">
        <f>IF(M197="zákl. přenesená",J197,0)</f>
        <v>0</v>
      </c>
      <c r="BG197" s="147">
        <f>IF(M197="sníž. přenesená",J197,0)</f>
        <v>0</v>
      </c>
      <c r="BH197" s="147">
        <f>IF(M197="nulová",J197,0)</f>
        <v>0</v>
      </c>
      <c r="BI197" s="14" t="s">
        <v>75</v>
      </c>
      <c r="BJ197" s="147">
        <f>ROUND(I197*H197,2)</f>
        <v>0</v>
      </c>
      <c r="BK197" s="14" t="s">
        <v>117</v>
      </c>
      <c r="BL197" s="146" t="s">
        <v>231</v>
      </c>
    </row>
    <row r="198" spans="1:46" s="2" customFormat="1" ht="19.2">
      <c r="A198" s="26"/>
      <c r="B198" s="27"/>
      <c r="C198" s="26"/>
      <c r="D198" s="148" t="s">
        <v>118</v>
      </c>
      <c r="E198" s="26"/>
      <c r="F198" s="149" t="s">
        <v>377</v>
      </c>
      <c r="G198" s="26"/>
      <c r="H198" s="26"/>
      <c r="I198" s="26"/>
      <c r="J198" s="26"/>
      <c r="K198" s="27"/>
      <c r="L198" s="150"/>
      <c r="M198" s="151"/>
      <c r="N198" s="52"/>
      <c r="O198" s="52"/>
      <c r="P198" s="52"/>
      <c r="Q198" s="52"/>
      <c r="R198" s="52"/>
      <c r="S198" s="53"/>
      <c r="T198" s="26"/>
      <c r="U198" s="26"/>
      <c r="V198" s="26"/>
      <c r="W198" s="26"/>
      <c r="X198" s="26"/>
      <c r="Y198" s="26"/>
      <c r="Z198" s="26"/>
      <c r="AA198" s="26"/>
      <c r="AB198" s="26"/>
      <c r="AC198" s="26"/>
      <c r="AD198" s="26"/>
      <c r="AS198" s="14" t="s">
        <v>118</v>
      </c>
      <c r="AT198" s="14" t="s">
        <v>77</v>
      </c>
    </row>
    <row r="199" spans="1:46" s="2" customFormat="1" ht="12">
      <c r="A199" s="26"/>
      <c r="B199" s="27"/>
      <c r="C199" s="26"/>
      <c r="D199" s="152" t="s">
        <v>120</v>
      </c>
      <c r="E199" s="26"/>
      <c r="F199" s="153" t="s">
        <v>378</v>
      </c>
      <c r="G199" s="26"/>
      <c r="H199" s="26"/>
      <c r="I199" s="26"/>
      <c r="J199" s="26"/>
      <c r="K199" s="27"/>
      <c r="L199" s="150"/>
      <c r="M199" s="151"/>
      <c r="N199" s="52"/>
      <c r="O199" s="52"/>
      <c r="P199" s="52"/>
      <c r="Q199" s="52"/>
      <c r="R199" s="52"/>
      <c r="S199" s="53"/>
      <c r="T199" s="26"/>
      <c r="U199" s="26"/>
      <c r="V199" s="26"/>
      <c r="W199" s="26"/>
      <c r="X199" s="26"/>
      <c r="Y199" s="26"/>
      <c r="Z199" s="26"/>
      <c r="AA199" s="26"/>
      <c r="AB199" s="26"/>
      <c r="AC199" s="26"/>
      <c r="AD199" s="26"/>
      <c r="AS199" s="14" t="s">
        <v>120</v>
      </c>
      <c r="AT199" s="14" t="s">
        <v>77</v>
      </c>
    </row>
    <row r="200" spans="1:46" s="2" customFormat="1" ht="134.4">
      <c r="A200" s="26"/>
      <c r="B200" s="27"/>
      <c r="C200" s="26"/>
      <c r="D200" s="148" t="s">
        <v>122</v>
      </c>
      <c r="E200" s="26"/>
      <c r="F200" s="154" t="s">
        <v>374</v>
      </c>
      <c r="G200" s="26"/>
      <c r="H200" s="26"/>
      <c r="I200" s="26"/>
      <c r="J200" s="26"/>
      <c r="K200" s="27"/>
      <c r="L200" s="150"/>
      <c r="M200" s="151"/>
      <c r="N200" s="52"/>
      <c r="O200" s="52"/>
      <c r="P200" s="52"/>
      <c r="Q200" s="52"/>
      <c r="R200" s="52"/>
      <c r="S200" s="53"/>
      <c r="T200" s="26"/>
      <c r="U200" s="26"/>
      <c r="V200" s="26"/>
      <c r="W200" s="26"/>
      <c r="X200" s="26"/>
      <c r="Y200" s="26"/>
      <c r="Z200" s="26"/>
      <c r="AA200" s="26"/>
      <c r="AB200" s="26"/>
      <c r="AC200" s="26"/>
      <c r="AD200" s="26"/>
      <c r="AS200" s="14" t="s">
        <v>122</v>
      </c>
      <c r="AT200" s="14" t="s">
        <v>77</v>
      </c>
    </row>
    <row r="201" spans="2:62" s="12" customFormat="1" ht="22.8" customHeight="1">
      <c r="B201" s="123"/>
      <c r="D201" s="124" t="s">
        <v>68</v>
      </c>
      <c r="E201" s="133" t="s">
        <v>131</v>
      </c>
      <c r="F201" s="133" t="s">
        <v>379</v>
      </c>
      <c r="J201" s="134">
        <f>BJ201</f>
        <v>0</v>
      </c>
      <c r="K201" s="123"/>
      <c r="L201" s="127"/>
      <c r="M201" s="128"/>
      <c r="N201" s="128"/>
      <c r="O201" s="129">
        <f>SUM(O202:O204)</f>
        <v>3.6328</v>
      </c>
      <c r="P201" s="128"/>
      <c r="Q201" s="129">
        <f>SUM(Q202:Q204)</f>
        <v>3.512344</v>
      </c>
      <c r="R201" s="128"/>
      <c r="S201" s="130">
        <f>SUM(S202:S204)</f>
        <v>0</v>
      </c>
      <c r="AQ201" s="124" t="s">
        <v>75</v>
      </c>
      <c r="AS201" s="131" t="s">
        <v>68</v>
      </c>
      <c r="AT201" s="131" t="s">
        <v>75</v>
      </c>
      <c r="AX201" s="124" t="s">
        <v>111</v>
      </c>
      <c r="BJ201" s="132">
        <f>SUM(BJ202:BJ204)</f>
        <v>0</v>
      </c>
    </row>
    <row r="202" spans="1:64" s="2" customFormat="1" ht="21.75" customHeight="1">
      <c r="A202" s="26"/>
      <c r="B202" s="135"/>
      <c r="C202" s="136" t="s">
        <v>177</v>
      </c>
      <c r="D202" s="136" t="s">
        <v>113</v>
      </c>
      <c r="E202" s="137" t="s">
        <v>380</v>
      </c>
      <c r="F202" s="138" t="s">
        <v>381</v>
      </c>
      <c r="G202" s="139" t="s">
        <v>116</v>
      </c>
      <c r="H202" s="140">
        <v>19.12</v>
      </c>
      <c r="I202" s="141">
        <v>0</v>
      </c>
      <c r="J202" s="141">
        <f>ROUND(I202*H202,2)</f>
        <v>0</v>
      </c>
      <c r="K202" s="27"/>
      <c r="L202" s="142" t="s">
        <v>1</v>
      </c>
      <c r="M202" s="143" t="s">
        <v>34</v>
      </c>
      <c r="N202" s="144">
        <v>0.19</v>
      </c>
      <c r="O202" s="144">
        <f>N202*H202</f>
        <v>3.6328</v>
      </c>
      <c r="P202" s="144">
        <v>0.1837</v>
      </c>
      <c r="Q202" s="144">
        <f>P202*H202</f>
        <v>3.512344</v>
      </c>
      <c r="R202" s="144">
        <v>0</v>
      </c>
      <c r="S202" s="145">
        <f>R202*H202</f>
        <v>0</v>
      </c>
      <c r="T202" s="26"/>
      <c r="U202" s="26"/>
      <c r="V202" s="26"/>
      <c r="W202" s="26"/>
      <c r="X202" s="26"/>
      <c r="Y202" s="26"/>
      <c r="Z202" s="26"/>
      <c r="AA202" s="26"/>
      <c r="AB202" s="26"/>
      <c r="AC202" s="26"/>
      <c r="AD202" s="26"/>
      <c r="AQ202" s="146" t="s">
        <v>117</v>
      </c>
      <c r="AS202" s="146" t="s">
        <v>113</v>
      </c>
      <c r="AT202" s="146" t="s">
        <v>77</v>
      </c>
      <c r="AX202" s="14" t="s">
        <v>111</v>
      </c>
      <c r="BD202" s="147">
        <f>IF(M202="základní",J202,0)</f>
        <v>0</v>
      </c>
      <c r="BE202" s="147">
        <f>IF(M202="snížená",J202,0)</f>
        <v>0</v>
      </c>
      <c r="BF202" s="147">
        <f>IF(M202="zákl. přenesená",J202,0)</f>
        <v>0</v>
      </c>
      <c r="BG202" s="147">
        <f>IF(M202="sníž. přenesená",J202,0)</f>
        <v>0</v>
      </c>
      <c r="BH202" s="147">
        <f>IF(M202="nulová",J202,0)</f>
        <v>0</v>
      </c>
      <c r="BI202" s="14" t="s">
        <v>75</v>
      </c>
      <c r="BJ202" s="147">
        <f>ROUND(I202*H202,2)</f>
        <v>0</v>
      </c>
      <c r="BK202" s="14" t="s">
        <v>117</v>
      </c>
      <c r="BL202" s="146" t="s">
        <v>240</v>
      </c>
    </row>
    <row r="203" spans="1:46" s="2" customFormat="1" ht="19.2">
      <c r="A203" s="26"/>
      <c r="B203" s="27"/>
      <c r="C203" s="26"/>
      <c r="D203" s="148" t="s">
        <v>118</v>
      </c>
      <c r="E203" s="26"/>
      <c r="F203" s="149" t="s">
        <v>382</v>
      </c>
      <c r="G203" s="26"/>
      <c r="H203" s="26"/>
      <c r="I203" s="26"/>
      <c r="J203" s="26"/>
      <c r="K203" s="27"/>
      <c r="L203" s="150"/>
      <c r="M203" s="151"/>
      <c r="N203" s="52"/>
      <c r="O203" s="52"/>
      <c r="P203" s="52"/>
      <c r="Q203" s="52"/>
      <c r="R203" s="52"/>
      <c r="S203" s="53"/>
      <c r="T203" s="26"/>
      <c r="U203" s="26"/>
      <c r="V203" s="26"/>
      <c r="W203" s="26"/>
      <c r="X203" s="26"/>
      <c r="Y203" s="26"/>
      <c r="Z203" s="26"/>
      <c r="AA203" s="26"/>
      <c r="AB203" s="26"/>
      <c r="AC203" s="26"/>
      <c r="AD203" s="26"/>
      <c r="AS203" s="14" t="s">
        <v>118</v>
      </c>
      <c r="AT203" s="14" t="s">
        <v>77</v>
      </c>
    </row>
    <row r="204" spans="1:46" s="2" customFormat="1" ht="12">
      <c r="A204" s="26"/>
      <c r="B204" s="27"/>
      <c r="C204" s="26"/>
      <c r="D204" s="152" t="s">
        <v>120</v>
      </c>
      <c r="E204" s="26"/>
      <c r="F204" s="153" t="s">
        <v>383</v>
      </c>
      <c r="G204" s="26"/>
      <c r="H204" s="26"/>
      <c r="I204" s="26"/>
      <c r="J204" s="26"/>
      <c r="K204" s="27"/>
      <c r="L204" s="150"/>
      <c r="M204" s="151"/>
      <c r="N204" s="52"/>
      <c r="O204" s="52"/>
      <c r="P204" s="52"/>
      <c r="Q204" s="52"/>
      <c r="R204" s="52"/>
      <c r="S204" s="53"/>
      <c r="T204" s="26"/>
      <c r="U204" s="26"/>
      <c r="V204" s="26"/>
      <c r="W204" s="26"/>
      <c r="X204" s="26"/>
      <c r="Y204" s="26"/>
      <c r="Z204" s="26"/>
      <c r="AA204" s="26"/>
      <c r="AB204" s="26"/>
      <c r="AC204" s="26"/>
      <c r="AD204" s="26"/>
      <c r="AS204" s="14" t="s">
        <v>120</v>
      </c>
      <c r="AT204" s="14" t="s">
        <v>77</v>
      </c>
    </row>
    <row r="205" spans="2:62" s="12" customFormat="1" ht="22.8" customHeight="1">
      <c r="B205" s="123"/>
      <c r="D205" s="124" t="s">
        <v>68</v>
      </c>
      <c r="E205" s="133" t="s">
        <v>138</v>
      </c>
      <c r="F205" s="133" t="s">
        <v>384</v>
      </c>
      <c r="J205" s="134">
        <f>BJ205</f>
        <v>0</v>
      </c>
      <c r="K205" s="123"/>
      <c r="L205" s="127"/>
      <c r="M205" s="128"/>
      <c r="N205" s="128"/>
      <c r="O205" s="129">
        <f>SUM(O206:O219)</f>
        <v>17.041356</v>
      </c>
      <c r="P205" s="128"/>
      <c r="Q205" s="129">
        <f>SUM(Q206:Q219)</f>
        <v>14.977755379999998</v>
      </c>
      <c r="R205" s="128"/>
      <c r="S205" s="130">
        <f>SUM(S206:S219)</f>
        <v>0</v>
      </c>
      <c r="AQ205" s="124" t="s">
        <v>75</v>
      </c>
      <c r="AS205" s="131" t="s">
        <v>68</v>
      </c>
      <c r="AT205" s="131" t="s">
        <v>75</v>
      </c>
      <c r="AX205" s="124" t="s">
        <v>111</v>
      </c>
      <c r="BJ205" s="132">
        <f>SUM(BJ206:BJ219)</f>
        <v>0</v>
      </c>
    </row>
    <row r="206" spans="1:64" s="2" customFormat="1" ht="21.75" customHeight="1">
      <c r="A206" s="26"/>
      <c r="B206" s="135"/>
      <c r="C206" s="155" t="s">
        <v>7</v>
      </c>
      <c r="D206" s="155" t="s">
        <v>210</v>
      </c>
      <c r="E206" s="156" t="s">
        <v>385</v>
      </c>
      <c r="F206" s="157" t="s">
        <v>386</v>
      </c>
      <c r="G206" s="158" t="s">
        <v>283</v>
      </c>
      <c r="H206" s="159">
        <v>21</v>
      </c>
      <c r="I206" s="160">
        <v>0</v>
      </c>
      <c r="J206" s="160">
        <f>ROUND(I206*H206,2)</f>
        <v>0</v>
      </c>
      <c r="K206" s="161"/>
      <c r="L206" s="162" t="s">
        <v>1</v>
      </c>
      <c r="M206" s="163" t="s">
        <v>34</v>
      </c>
      <c r="N206" s="144">
        <v>0</v>
      </c>
      <c r="O206" s="144">
        <f>N206*H206</f>
        <v>0</v>
      </c>
      <c r="P206" s="144">
        <v>0.0134</v>
      </c>
      <c r="Q206" s="144">
        <f>P206*H206</f>
        <v>0.2814</v>
      </c>
      <c r="R206" s="144">
        <v>0</v>
      </c>
      <c r="S206" s="145">
        <f>R206*H206</f>
        <v>0</v>
      </c>
      <c r="T206" s="26"/>
      <c r="U206" s="26"/>
      <c r="V206" s="26"/>
      <c r="W206" s="26"/>
      <c r="X206" s="26"/>
      <c r="Y206" s="26"/>
      <c r="Z206" s="26"/>
      <c r="AA206" s="26"/>
      <c r="AB206" s="26"/>
      <c r="AC206" s="26"/>
      <c r="AD206" s="26"/>
      <c r="AQ206" s="146" t="s">
        <v>138</v>
      </c>
      <c r="AS206" s="146" t="s">
        <v>210</v>
      </c>
      <c r="AT206" s="146" t="s">
        <v>77</v>
      </c>
      <c r="AX206" s="14" t="s">
        <v>111</v>
      </c>
      <c r="BD206" s="147">
        <f>IF(M206="základní",J206,0)</f>
        <v>0</v>
      </c>
      <c r="BE206" s="147">
        <f>IF(M206="snížená",J206,0)</f>
        <v>0</v>
      </c>
      <c r="BF206" s="147">
        <f>IF(M206="zákl. přenesená",J206,0)</f>
        <v>0</v>
      </c>
      <c r="BG206" s="147">
        <f>IF(M206="sníž. přenesená",J206,0)</f>
        <v>0</v>
      </c>
      <c r="BH206" s="147">
        <f>IF(M206="nulová",J206,0)</f>
        <v>0</v>
      </c>
      <c r="BI206" s="14" t="s">
        <v>75</v>
      </c>
      <c r="BJ206" s="147">
        <f>ROUND(I206*H206,2)</f>
        <v>0</v>
      </c>
      <c r="BK206" s="14" t="s">
        <v>117</v>
      </c>
      <c r="BL206" s="146" t="s">
        <v>302</v>
      </c>
    </row>
    <row r="207" spans="1:46" s="2" customFormat="1" ht="12">
      <c r="A207" s="26"/>
      <c r="B207" s="27"/>
      <c r="C207" s="26"/>
      <c r="D207" s="148" t="s">
        <v>118</v>
      </c>
      <c r="E207" s="26"/>
      <c r="F207" s="149" t="s">
        <v>386</v>
      </c>
      <c r="G207" s="26"/>
      <c r="H207" s="26"/>
      <c r="I207" s="26"/>
      <c r="J207" s="26"/>
      <c r="K207" s="27"/>
      <c r="L207" s="150"/>
      <c r="M207" s="151"/>
      <c r="N207" s="52"/>
      <c r="O207" s="52"/>
      <c r="P207" s="52"/>
      <c r="Q207" s="52"/>
      <c r="R207" s="52"/>
      <c r="S207" s="53"/>
      <c r="T207" s="26"/>
      <c r="U207" s="26"/>
      <c r="V207" s="26"/>
      <c r="W207" s="26"/>
      <c r="X207" s="26"/>
      <c r="Y207" s="26"/>
      <c r="Z207" s="26"/>
      <c r="AA207" s="26"/>
      <c r="AB207" s="26"/>
      <c r="AC207" s="26"/>
      <c r="AD207" s="26"/>
      <c r="AS207" s="14" t="s">
        <v>118</v>
      </c>
      <c r="AT207" s="14" t="s">
        <v>77</v>
      </c>
    </row>
    <row r="208" spans="1:64" s="2" customFormat="1" ht="24.15" customHeight="1">
      <c r="A208" s="26"/>
      <c r="B208" s="135"/>
      <c r="C208" s="136" t="s">
        <v>183</v>
      </c>
      <c r="D208" s="136" t="s">
        <v>113</v>
      </c>
      <c r="E208" s="137" t="s">
        <v>387</v>
      </c>
      <c r="F208" s="138" t="s">
        <v>388</v>
      </c>
      <c r="G208" s="139" t="s">
        <v>283</v>
      </c>
      <c r="H208" s="140">
        <v>18.55</v>
      </c>
      <c r="I208" s="141">
        <v>0</v>
      </c>
      <c r="J208" s="141">
        <f>ROUND(I208*H208,2)</f>
        <v>0</v>
      </c>
      <c r="K208" s="27"/>
      <c r="L208" s="142" t="s">
        <v>1</v>
      </c>
      <c r="M208" s="143" t="s">
        <v>34</v>
      </c>
      <c r="N208" s="144">
        <v>0.501</v>
      </c>
      <c r="O208" s="144">
        <f>N208*H208</f>
        <v>9.29355</v>
      </c>
      <c r="P208" s="144">
        <v>2E-05</v>
      </c>
      <c r="Q208" s="144">
        <f>P208*H208</f>
        <v>0.000371</v>
      </c>
      <c r="R208" s="144">
        <v>0</v>
      </c>
      <c r="S208" s="145">
        <f>R208*H208</f>
        <v>0</v>
      </c>
      <c r="T208" s="26"/>
      <c r="U208" s="26"/>
      <c r="V208" s="26"/>
      <c r="W208" s="26"/>
      <c r="X208" s="26"/>
      <c r="Y208" s="26"/>
      <c r="Z208" s="26"/>
      <c r="AA208" s="26"/>
      <c r="AB208" s="26"/>
      <c r="AC208" s="26"/>
      <c r="AD208" s="26"/>
      <c r="AQ208" s="146" t="s">
        <v>117</v>
      </c>
      <c r="AS208" s="146" t="s">
        <v>113</v>
      </c>
      <c r="AT208" s="146" t="s">
        <v>77</v>
      </c>
      <c r="AX208" s="14" t="s">
        <v>111</v>
      </c>
      <c r="BD208" s="147">
        <f>IF(M208="základní",J208,0)</f>
        <v>0</v>
      </c>
      <c r="BE208" s="147">
        <f>IF(M208="snížená",J208,0)</f>
        <v>0</v>
      </c>
      <c r="BF208" s="147">
        <f>IF(M208="zákl. přenesená",J208,0)</f>
        <v>0</v>
      </c>
      <c r="BG208" s="147">
        <f>IF(M208="sníž. přenesená",J208,0)</f>
        <v>0</v>
      </c>
      <c r="BH208" s="147">
        <f>IF(M208="nulová",J208,0)</f>
        <v>0</v>
      </c>
      <c r="BI208" s="14" t="s">
        <v>75</v>
      </c>
      <c r="BJ208" s="147">
        <f>ROUND(I208*H208,2)</f>
        <v>0</v>
      </c>
      <c r="BK208" s="14" t="s">
        <v>117</v>
      </c>
      <c r="BL208" s="146" t="s">
        <v>308</v>
      </c>
    </row>
    <row r="209" spans="1:46" s="2" customFormat="1" ht="19.2">
      <c r="A209" s="26"/>
      <c r="B209" s="27"/>
      <c r="C209" s="26"/>
      <c r="D209" s="148" t="s">
        <v>118</v>
      </c>
      <c r="E209" s="26"/>
      <c r="F209" s="149" t="s">
        <v>389</v>
      </c>
      <c r="G209" s="26"/>
      <c r="H209" s="26"/>
      <c r="I209" s="26"/>
      <c r="J209" s="26"/>
      <c r="K209" s="27"/>
      <c r="L209" s="150"/>
      <c r="M209" s="151"/>
      <c r="N209" s="52"/>
      <c r="O209" s="52"/>
      <c r="P209" s="52"/>
      <c r="Q209" s="52"/>
      <c r="R209" s="52"/>
      <c r="S209" s="53"/>
      <c r="T209" s="26"/>
      <c r="U209" s="26"/>
      <c r="V209" s="26"/>
      <c r="W209" s="26"/>
      <c r="X209" s="26"/>
      <c r="Y209" s="26"/>
      <c r="Z209" s="26"/>
      <c r="AA209" s="26"/>
      <c r="AB209" s="26"/>
      <c r="AC209" s="26"/>
      <c r="AD209" s="26"/>
      <c r="AS209" s="14" t="s">
        <v>118</v>
      </c>
      <c r="AT209" s="14" t="s">
        <v>77</v>
      </c>
    </row>
    <row r="210" spans="1:46" s="2" customFormat="1" ht="12">
      <c r="A210" s="26"/>
      <c r="B210" s="27"/>
      <c r="C210" s="26"/>
      <c r="D210" s="152" t="s">
        <v>120</v>
      </c>
      <c r="E210" s="26"/>
      <c r="F210" s="153" t="s">
        <v>390</v>
      </c>
      <c r="G210" s="26"/>
      <c r="H210" s="26"/>
      <c r="I210" s="26"/>
      <c r="J210" s="26"/>
      <c r="K210" s="27"/>
      <c r="L210" s="150"/>
      <c r="M210" s="151"/>
      <c r="N210" s="52"/>
      <c r="O210" s="52"/>
      <c r="P210" s="52"/>
      <c r="Q210" s="52"/>
      <c r="R210" s="52"/>
      <c r="S210" s="53"/>
      <c r="T210" s="26"/>
      <c r="U210" s="26"/>
      <c r="V210" s="26"/>
      <c r="W210" s="26"/>
      <c r="X210" s="26"/>
      <c r="Y210" s="26"/>
      <c r="Z210" s="26"/>
      <c r="AA210" s="26"/>
      <c r="AB210" s="26"/>
      <c r="AC210" s="26"/>
      <c r="AD210" s="26"/>
      <c r="AS210" s="14" t="s">
        <v>120</v>
      </c>
      <c r="AT210" s="14" t="s">
        <v>77</v>
      </c>
    </row>
    <row r="211" spans="1:46" s="2" customFormat="1" ht="124.8">
      <c r="A211" s="26"/>
      <c r="B211" s="27"/>
      <c r="C211" s="26"/>
      <c r="D211" s="148" t="s">
        <v>122</v>
      </c>
      <c r="E211" s="26"/>
      <c r="F211" s="154" t="s">
        <v>391</v>
      </c>
      <c r="G211" s="26"/>
      <c r="H211" s="26"/>
      <c r="I211" s="26"/>
      <c r="J211" s="26"/>
      <c r="K211" s="27"/>
      <c r="L211" s="150"/>
      <c r="M211" s="151"/>
      <c r="N211" s="52"/>
      <c r="O211" s="52"/>
      <c r="P211" s="52"/>
      <c r="Q211" s="52"/>
      <c r="R211" s="52"/>
      <c r="S211" s="53"/>
      <c r="T211" s="26"/>
      <c r="U211" s="26"/>
      <c r="V211" s="26"/>
      <c r="W211" s="26"/>
      <c r="X211" s="26"/>
      <c r="Y211" s="26"/>
      <c r="Z211" s="26"/>
      <c r="AA211" s="26"/>
      <c r="AB211" s="26"/>
      <c r="AC211" s="26"/>
      <c r="AD211" s="26"/>
      <c r="AS211" s="14" t="s">
        <v>122</v>
      </c>
      <c r="AT211" s="14" t="s">
        <v>77</v>
      </c>
    </row>
    <row r="212" spans="1:64" s="2" customFormat="1" ht="24.15" customHeight="1">
      <c r="A212" s="26"/>
      <c r="B212" s="135"/>
      <c r="C212" s="136" t="s">
        <v>312</v>
      </c>
      <c r="D212" s="136" t="s">
        <v>113</v>
      </c>
      <c r="E212" s="137" t="s">
        <v>392</v>
      </c>
      <c r="F212" s="138" t="s">
        <v>393</v>
      </c>
      <c r="G212" s="139" t="s">
        <v>158</v>
      </c>
      <c r="H212" s="140">
        <v>5.874</v>
      </c>
      <c r="I212" s="141">
        <v>0</v>
      </c>
      <c r="J212" s="141">
        <f>ROUND(I212*H212,2)</f>
        <v>0</v>
      </c>
      <c r="K212" s="27"/>
      <c r="L212" s="142" t="s">
        <v>1</v>
      </c>
      <c r="M212" s="143" t="s">
        <v>34</v>
      </c>
      <c r="N212" s="144">
        <v>1.319</v>
      </c>
      <c r="O212" s="144">
        <f>N212*H212</f>
        <v>7.747805999999999</v>
      </c>
      <c r="P212" s="144">
        <v>2.50187</v>
      </c>
      <c r="Q212" s="144">
        <f>P212*H212</f>
        <v>14.695984379999999</v>
      </c>
      <c r="R212" s="144">
        <v>0</v>
      </c>
      <c r="S212" s="145">
        <f>R212*H212</f>
        <v>0</v>
      </c>
      <c r="T212" s="26"/>
      <c r="U212" s="26"/>
      <c r="V212" s="26"/>
      <c r="W212" s="26"/>
      <c r="X212" s="26"/>
      <c r="Y212" s="26"/>
      <c r="Z212" s="26"/>
      <c r="AA212" s="26"/>
      <c r="AB212" s="26"/>
      <c r="AC212" s="26"/>
      <c r="AD212" s="26"/>
      <c r="AQ212" s="146" t="s">
        <v>117</v>
      </c>
      <c r="AS212" s="146" t="s">
        <v>113</v>
      </c>
      <c r="AT212" s="146" t="s">
        <v>77</v>
      </c>
      <c r="AX212" s="14" t="s">
        <v>111</v>
      </c>
      <c r="BD212" s="147">
        <f>IF(M212="základní",J212,0)</f>
        <v>0</v>
      </c>
      <c r="BE212" s="147">
        <f>IF(M212="snížená",J212,0)</f>
        <v>0</v>
      </c>
      <c r="BF212" s="147">
        <f>IF(M212="zákl. přenesená",J212,0)</f>
        <v>0</v>
      </c>
      <c r="BG212" s="147">
        <f>IF(M212="sníž. přenesená",J212,0)</f>
        <v>0</v>
      </c>
      <c r="BH212" s="147">
        <f>IF(M212="nulová",J212,0)</f>
        <v>0</v>
      </c>
      <c r="BI212" s="14" t="s">
        <v>75</v>
      </c>
      <c r="BJ212" s="147">
        <f>ROUND(I212*H212,2)</f>
        <v>0</v>
      </c>
      <c r="BK212" s="14" t="s">
        <v>117</v>
      </c>
      <c r="BL212" s="146" t="s">
        <v>313</v>
      </c>
    </row>
    <row r="213" spans="1:46" s="2" customFormat="1" ht="19.2">
      <c r="A213" s="26"/>
      <c r="B213" s="27"/>
      <c r="C213" s="26"/>
      <c r="D213" s="148" t="s">
        <v>118</v>
      </c>
      <c r="E213" s="26"/>
      <c r="F213" s="149" t="s">
        <v>394</v>
      </c>
      <c r="G213" s="26"/>
      <c r="H213" s="26"/>
      <c r="I213" s="26"/>
      <c r="J213" s="26"/>
      <c r="K213" s="27"/>
      <c r="L213" s="150"/>
      <c r="M213" s="151"/>
      <c r="N213" s="52"/>
      <c r="O213" s="52"/>
      <c r="P213" s="52"/>
      <c r="Q213" s="52"/>
      <c r="R213" s="52"/>
      <c r="S213" s="53"/>
      <c r="T213" s="26"/>
      <c r="U213" s="26"/>
      <c r="V213" s="26"/>
      <c r="W213" s="26"/>
      <c r="X213" s="26"/>
      <c r="Y213" s="26"/>
      <c r="Z213" s="26"/>
      <c r="AA213" s="26"/>
      <c r="AB213" s="26"/>
      <c r="AC213" s="26"/>
      <c r="AD213" s="26"/>
      <c r="AS213" s="14" t="s">
        <v>118</v>
      </c>
      <c r="AT213" s="14" t="s">
        <v>77</v>
      </c>
    </row>
    <row r="214" spans="1:46" s="2" customFormat="1" ht="12">
      <c r="A214" s="26"/>
      <c r="B214" s="27"/>
      <c r="C214" s="26"/>
      <c r="D214" s="152" t="s">
        <v>120</v>
      </c>
      <c r="E214" s="26"/>
      <c r="F214" s="153" t="s">
        <v>395</v>
      </c>
      <c r="G214" s="26"/>
      <c r="H214" s="26"/>
      <c r="I214" s="26"/>
      <c r="J214" s="26"/>
      <c r="K214" s="27"/>
      <c r="L214" s="150"/>
      <c r="M214" s="151"/>
      <c r="N214" s="52"/>
      <c r="O214" s="52"/>
      <c r="P214" s="52"/>
      <c r="Q214" s="52"/>
      <c r="R214" s="52"/>
      <c r="S214" s="53"/>
      <c r="T214" s="26"/>
      <c r="U214" s="26"/>
      <c r="V214" s="26"/>
      <c r="W214" s="26"/>
      <c r="X214" s="26"/>
      <c r="Y214" s="26"/>
      <c r="Z214" s="26"/>
      <c r="AA214" s="26"/>
      <c r="AB214" s="26"/>
      <c r="AC214" s="26"/>
      <c r="AD214" s="26"/>
      <c r="AS214" s="14" t="s">
        <v>120</v>
      </c>
      <c r="AT214" s="14" t="s">
        <v>77</v>
      </c>
    </row>
    <row r="215" spans="1:46" s="2" customFormat="1" ht="67.2">
      <c r="A215" s="26"/>
      <c r="B215" s="27"/>
      <c r="C215" s="26"/>
      <c r="D215" s="148" t="s">
        <v>122</v>
      </c>
      <c r="E215" s="26"/>
      <c r="F215" s="154" t="s">
        <v>396</v>
      </c>
      <c r="G215" s="26"/>
      <c r="H215" s="26"/>
      <c r="I215" s="26"/>
      <c r="J215" s="26"/>
      <c r="K215" s="27"/>
      <c r="L215" s="150"/>
      <c r="M215" s="151"/>
      <c r="N215" s="52"/>
      <c r="O215" s="52"/>
      <c r="P215" s="52"/>
      <c r="Q215" s="52"/>
      <c r="R215" s="52"/>
      <c r="S215" s="53"/>
      <c r="T215" s="26"/>
      <c r="U215" s="26"/>
      <c r="V215" s="26"/>
      <c r="W215" s="26"/>
      <c r="X215" s="26"/>
      <c r="Y215" s="26"/>
      <c r="Z215" s="26"/>
      <c r="AA215" s="26"/>
      <c r="AB215" s="26"/>
      <c r="AC215" s="26"/>
      <c r="AD215" s="26"/>
      <c r="AS215" s="14" t="s">
        <v>122</v>
      </c>
      <c r="AT215" s="14" t="s">
        <v>77</v>
      </c>
    </row>
    <row r="216" spans="1:64" s="2" customFormat="1" ht="24.15" customHeight="1">
      <c r="A216" s="26"/>
      <c r="B216" s="135"/>
      <c r="C216" s="136" t="s">
        <v>188</v>
      </c>
      <c r="D216" s="136" t="s">
        <v>113</v>
      </c>
      <c r="E216" s="137" t="s">
        <v>397</v>
      </c>
      <c r="F216" s="138" t="s">
        <v>398</v>
      </c>
      <c r="G216" s="139" t="s">
        <v>137</v>
      </c>
      <c r="H216" s="140">
        <v>1</v>
      </c>
      <c r="I216" s="141">
        <v>0</v>
      </c>
      <c r="J216" s="141">
        <f>ROUND(I216*H216,2)</f>
        <v>0</v>
      </c>
      <c r="K216" s="27"/>
      <c r="L216" s="142" t="s">
        <v>1</v>
      </c>
      <c r="M216" s="143" t="s">
        <v>34</v>
      </c>
      <c r="N216" s="144">
        <v>0</v>
      </c>
      <c r="O216" s="144">
        <f>N216*H216</f>
        <v>0</v>
      </c>
      <c r="P216" s="144">
        <v>0</v>
      </c>
      <c r="Q216" s="144">
        <f>P216*H216</f>
        <v>0</v>
      </c>
      <c r="R216" s="144">
        <v>0</v>
      </c>
      <c r="S216" s="145">
        <f>R216*H216</f>
        <v>0</v>
      </c>
      <c r="T216" s="26"/>
      <c r="U216" s="26"/>
      <c r="V216" s="26"/>
      <c r="W216" s="26"/>
      <c r="X216" s="26"/>
      <c r="Y216" s="26"/>
      <c r="Z216" s="26"/>
      <c r="AA216" s="26"/>
      <c r="AB216" s="26"/>
      <c r="AC216" s="26"/>
      <c r="AD216" s="26"/>
      <c r="AQ216" s="146" t="s">
        <v>117</v>
      </c>
      <c r="AS216" s="146" t="s">
        <v>113</v>
      </c>
      <c r="AT216" s="146" t="s">
        <v>77</v>
      </c>
      <c r="AX216" s="14" t="s">
        <v>111</v>
      </c>
      <c r="BD216" s="147">
        <f>IF(M216="základní",J216,0)</f>
        <v>0</v>
      </c>
      <c r="BE216" s="147">
        <f>IF(M216="snížená",J216,0)</f>
        <v>0</v>
      </c>
      <c r="BF216" s="147">
        <f>IF(M216="zákl. přenesená",J216,0)</f>
        <v>0</v>
      </c>
      <c r="BG216" s="147">
        <f>IF(M216="sníž. přenesená",J216,0)</f>
        <v>0</v>
      </c>
      <c r="BH216" s="147">
        <f>IF(M216="nulová",J216,0)</f>
        <v>0</v>
      </c>
      <c r="BI216" s="14" t="s">
        <v>75</v>
      </c>
      <c r="BJ216" s="147">
        <f>ROUND(I216*H216,2)</f>
        <v>0</v>
      </c>
      <c r="BK216" s="14" t="s">
        <v>117</v>
      </c>
      <c r="BL216" s="146" t="s">
        <v>399</v>
      </c>
    </row>
    <row r="217" spans="1:46" s="2" customFormat="1" ht="19.2">
      <c r="A217" s="26"/>
      <c r="B217" s="27"/>
      <c r="C217" s="26"/>
      <c r="D217" s="148" t="s">
        <v>118</v>
      </c>
      <c r="E217" s="26"/>
      <c r="F217" s="149" t="s">
        <v>398</v>
      </c>
      <c r="G217" s="26"/>
      <c r="H217" s="26"/>
      <c r="I217" s="26"/>
      <c r="J217" s="26"/>
      <c r="K217" s="27"/>
      <c r="L217" s="150"/>
      <c r="M217" s="151"/>
      <c r="N217" s="52"/>
      <c r="O217" s="52"/>
      <c r="P217" s="52"/>
      <c r="Q217" s="52"/>
      <c r="R217" s="52"/>
      <c r="S217" s="53"/>
      <c r="T217" s="26"/>
      <c r="U217" s="26"/>
      <c r="V217" s="26"/>
      <c r="W217" s="26"/>
      <c r="X217" s="26"/>
      <c r="Y217" s="26"/>
      <c r="Z217" s="26"/>
      <c r="AA217" s="26"/>
      <c r="AB217" s="26"/>
      <c r="AC217" s="26"/>
      <c r="AD217" s="26"/>
      <c r="AS217" s="14" t="s">
        <v>118</v>
      </c>
      <c r="AT217" s="14" t="s">
        <v>77</v>
      </c>
    </row>
    <row r="218" spans="1:64" s="2" customFormat="1" ht="44.25" customHeight="1">
      <c r="A218" s="26"/>
      <c r="B218" s="135"/>
      <c r="C218" s="136" t="s">
        <v>400</v>
      </c>
      <c r="D218" s="136" t="s">
        <v>113</v>
      </c>
      <c r="E218" s="137" t="s">
        <v>401</v>
      </c>
      <c r="F218" s="138" t="s">
        <v>402</v>
      </c>
      <c r="G218" s="139" t="s">
        <v>403</v>
      </c>
      <c r="H218" s="140">
        <v>1</v>
      </c>
      <c r="I218" s="141">
        <v>0</v>
      </c>
      <c r="J218" s="141">
        <f>ROUND(I218*H218,2)</f>
        <v>0</v>
      </c>
      <c r="K218" s="27"/>
      <c r="L218" s="142" t="s">
        <v>1</v>
      </c>
      <c r="M218" s="143" t="s">
        <v>34</v>
      </c>
      <c r="N218" s="144">
        <v>0</v>
      </c>
      <c r="O218" s="144">
        <f>N218*H218</f>
        <v>0</v>
      </c>
      <c r="P218" s="144">
        <v>0</v>
      </c>
      <c r="Q218" s="144">
        <f>P218*H218</f>
        <v>0</v>
      </c>
      <c r="R218" s="144">
        <v>0</v>
      </c>
      <c r="S218" s="145">
        <f>R218*H218</f>
        <v>0</v>
      </c>
      <c r="T218" s="26"/>
      <c r="U218" s="26"/>
      <c r="V218" s="26"/>
      <c r="W218" s="26"/>
      <c r="X218" s="26"/>
      <c r="Y218" s="26"/>
      <c r="Z218" s="26"/>
      <c r="AA218" s="26"/>
      <c r="AB218" s="26"/>
      <c r="AC218" s="26"/>
      <c r="AD218" s="26"/>
      <c r="AQ218" s="146" t="s">
        <v>117</v>
      </c>
      <c r="AS218" s="146" t="s">
        <v>113</v>
      </c>
      <c r="AT218" s="146" t="s">
        <v>77</v>
      </c>
      <c r="AX218" s="14" t="s">
        <v>111</v>
      </c>
      <c r="BD218" s="147">
        <f>IF(M218="základní",J218,0)</f>
        <v>0</v>
      </c>
      <c r="BE218" s="147">
        <f>IF(M218="snížená",J218,0)</f>
        <v>0</v>
      </c>
      <c r="BF218" s="147">
        <f>IF(M218="zákl. přenesená",J218,0)</f>
        <v>0</v>
      </c>
      <c r="BG218" s="147">
        <f>IF(M218="sníž. přenesená",J218,0)</f>
        <v>0</v>
      </c>
      <c r="BH218" s="147">
        <f>IF(M218="nulová",J218,0)</f>
        <v>0</v>
      </c>
      <c r="BI218" s="14" t="s">
        <v>75</v>
      </c>
      <c r="BJ218" s="147">
        <f>ROUND(I218*H218,2)</f>
        <v>0</v>
      </c>
      <c r="BK218" s="14" t="s">
        <v>117</v>
      </c>
      <c r="BL218" s="146" t="s">
        <v>404</v>
      </c>
    </row>
    <row r="219" spans="1:46" s="2" customFormat="1" ht="28.8">
      <c r="A219" s="26"/>
      <c r="B219" s="27"/>
      <c r="C219" s="26"/>
      <c r="D219" s="148" t="s">
        <v>118</v>
      </c>
      <c r="E219" s="26"/>
      <c r="F219" s="149" t="s">
        <v>402</v>
      </c>
      <c r="G219" s="26"/>
      <c r="H219" s="26"/>
      <c r="I219" s="26"/>
      <c r="J219" s="26"/>
      <c r="K219" s="27"/>
      <c r="L219" s="150"/>
      <c r="M219" s="151"/>
      <c r="N219" s="52"/>
      <c r="O219" s="52"/>
      <c r="P219" s="52"/>
      <c r="Q219" s="52"/>
      <c r="R219" s="52"/>
      <c r="S219" s="53"/>
      <c r="T219" s="26"/>
      <c r="U219" s="26"/>
      <c r="V219" s="26"/>
      <c r="W219" s="26"/>
      <c r="X219" s="26"/>
      <c r="Y219" s="26"/>
      <c r="Z219" s="26"/>
      <c r="AA219" s="26"/>
      <c r="AB219" s="26"/>
      <c r="AC219" s="26"/>
      <c r="AD219" s="26"/>
      <c r="AS219" s="14" t="s">
        <v>118</v>
      </c>
      <c r="AT219" s="14" t="s">
        <v>77</v>
      </c>
    </row>
    <row r="220" spans="2:62" s="12" customFormat="1" ht="22.8" customHeight="1">
      <c r="B220" s="123"/>
      <c r="D220" s="124" t="s">
        <v>68</v>
      </c>
      <c r="E220" s="133" t="s">
        <v>169</v>
      </c>
      <c r="F220" s="133" t="s">
        <v>405</v>
      </c>
      <c r="J220" s="134">
        <f>BJ220</f>
        <v>0</v>
      </c>
      <c r="K220" s="123"/>
      <c r="L220" s="127"/>
      <c r="M220" s="128"/>
      <c r="N220" s="128"/>
      <c r="O220" s="129">
        <f>SUM(O221:O228)</f>
        <v>11.363</v>
      </c>
      <c r="P220" s="128"/>
      <c r="Q220" s="129">
        <f>SUM(Q221:Q228)</f>
        <v>0.33256</v>
      </c>
      <c r="R220" s="128"/>
      <c r="S220" s="130">
        <f>SUM(S221:S228)</f>
        <v>0</v>
      </c>
      <c r="AQ220" s="124" t="s">
        <v>75</v>
      </c>
      <c r="AS220" s="131" t="s">
        <v>68</v>
      </c>
      <c r="AT220" s="131" t="s">
        <v>75</v>
      </c>
      <c r="AX220" s="124" t="s">
        <v>111</v>
      </c>
      <c r="BJ220" s="132">
        <f>SUM(BJ221:BJ228)</f>
        <v>0</v>
      </c>
    </row>
    <row r="221" spans="1:64" s="2" customFormat="1" ht="16.5" customHeight="1">
      <c r="A221" s="26"/>
      <c r="B221" s="135"/>
      <c r="C221" s="136" t="s">
        <v>195</v>
      </c>
      <c r="D221" s="136" t="s">
        <v>113</v>
      </c>
      <c r="E221" s="137" t="s">
        <v>406</v>
      </c>
      <c r="F221" s="138" t="s">
        <v>407</v>
      </c>
      <c r="G221" s="139" t="s">
        <v>116</v>
      </c>
      <c r="H221" s="140">
        <v>3</v>
      </c>
      <c r="I221" s="141">
        <v>0</v>
      </c>
      <c r="J221" s="141">
        <f>ROUND(I221*H221,2)</f>
        <v>0</v>
      </c>
      <c r="K221" s="27"/>
      <c r="L221" s="142" t="s">
        <v>1</v>
      </c>
      <c r="M221" s="143" t="s">
        <v>34</v>
      </c>
      <c r="N221" s="144">
        <v>2.719</v>
      </c>
      <c r="O221" s="144">
        <f>N221*H221</f>
        <v>8.157</v>
      </c>
      <c r="P221" s="144">
        <v>0.04622</v>
      </c>
      <c r="Q221" s="144">
        <f>P221*H221</f>
        <v>0.13866</v>
      </c>
      <c r="R221" s="144">
        <v>0</v>
      </c>
      <c r="S221" s="145">
        <f>R221*H221</f>
        <v>0</v>
      </c>
      <c r="T221" s="26"/>
      <c r="U221" s="26"/>
      <c r="V221" s="26"/>
      <c r="W221" s="26"/>
      <c r="X221" s="26"/>
      <c r="Y221" s="26"/>
      <c r="Z221" s="26"/>
      <c r="AA221" s="26"/>
      <c r="AB221" s="26"/>
      <c r="AC221" s="26"/>
      <c r="AD221" s="26"/>
      <c r="AQ221" s="146" t="s">
        <v>117</v>
      </c>
      <c r="AS221" s="146" t="s">
        <v>113</v>
      </c>
      <c r="AT221" s="146" t="s">
        <v>77</v>
      </c>
      <c r="AX221" s="14" t="s">
        <v>111</v>
      </c>
      <c r="BD221" s="147">
        <f>IF(M221="základní",J221,0)</f>
        <v>0</v>
      </c>
      <c r="BE221" s="147">
        <f>IF(M221="snížená",J221,0)</f>
        <v>0</v>
      </c>
      <c r="BF221" s="147">
        <f>IF(M221="zákl. přenesená",J221,0)</f>
        <v>0</v>
      </c>
      <c r="BG221" s="147">
        <f>IF(M221="sníž. přenesená",J221,0)</f>
        <v>0</v>
      </c>
      <c r="BH221" s="147">
        <f>IF(M221="nulová",J221,0)</f>
        <v>0</v>
      </c>
      <c r="BI221" s="14" t="s">
        <v>75</v>
      </c>
      <c r="BJ221" s="147">
        <f>ROUND(I221*H221,2)</f>
        <v>0</v>
      </c>
      <c r="BK221" s="14" t="s">
        <v>117</v>
      </c>
      <c r="BL221" s="146" t="s">
        <v>408</v>
      </c>
    </row>
    <row r="222" spans="1:46" s="2" customFormat="1" ht="28.8">
      <c r="A222" s="26"/>
      <c r="B222" s="27"/>
      <c r="C222" s="26"/>
      <c r="D222" s="148" t="s">
        <v>118</v>
      </c>
      <c r="E222" s="26"/>
      <c r="F222" s="149" t="s">
        <v>409</v>
      </c>
      <c r="G222" s="26"/>
      <c r="H222" s="26"/>
      <c r="I222" s="26"/>
      <c r="J222" s="26"/>
      <c r="K222" s="27"/>
      <c r="L222" s="150"/>
      <c r="M222" s="151"/>
      <c r="N222" s="52"/>
      <c r="O222" s="52"/>
      <c r="P222" s="52"/>
      <c r="Q222" s="52"/>
      <c r="R222" s="52"/>
      <c r="S222" s="53"/>
      <c r="T222" s="26"/>
      <c r="U222" s="26"/>
      <c r="V222" s="26"/>
      <c r="W222" s="26"/>
      <c r="X222" s="26"/>
      <c r="Y222" s="26"/>
      <c r="Z222" s="26"/>
      <c r="AA222" s="26"/>
      <c r="AB222" s="26"/>
      <c r="AC222" s="26"/>
      <c r="AD222" s="26"/>
      <c r="AS222" s="14" t="s">
        <v>118</v>
      </c>
      <c r="AT222" s="14" t="s">
        <v>77</v>
      </c>
    </row>
    <row r="223" spans="1:46" s="2" customFormat="1" ht="12">
      <c r="A223" s="26"/>
      <c r="B223" s="27"/>
      <c r="C223" s="26"/>
      <c r="D223" s="152" t="s">
        <v>120</v>
      </c>
      <c r="E223" s="26"/>
      <c r="F223" s="153" t="s">
        <v>410</v>
      </c>
      <c r="G223" s="26"/>
      <c r="H223" s="26"/>
      <c r="I223" s="26"/>
      <c r="J223" s="26"/>
      <c r="K223" s="27"/>
      <c r="L223" s="150"/>
      <c r="M223" s="151"/>
      <c r="N223" s="52"/>
      <c r="O223" s="52"/>
      <c r="P223" s="52"/>
      <c r="Q223" s="52"/>
      <c r="R223" s="52"/>
      <c r="S223" s="53"/>
      <c r="T223" s="26"/>
      <c r="U223" s="26"/>
      <c r="V223" s="26"/>
      <c r="W223" s="26"/>
      <c r="X223" s="26"/>
      <c r="Y223" s="26"/>
      <c r="Z223" s="26"/>
      <c r="AA223" s="26"/>
      <c r="AB223" s="26"/>
      <c r="AC223" s="26"/>
      <c r="AD223" s="26"/>
      <c r="AS223" s="14" t="s">
        <v>120</v>
      </c>
      <c r="AT223" s="14" t="s">
        <v>77</v>
      </c>
    </row>
    <row r="224" spans="1:46" s="2" customFormat="1" ht="105.6">
      <c r="A224" s="26"/>
      <c r="B224" s="27"/>
      <c r="C224" s="26"/>
      <c r="D224" s="148" t="s">
        <v>122</v>
      </c>
      <c r="E224" s="26"/>
      <c r="F224" s="154" t="s">
        <v>411</v>
      </c>
      <c r="G224" s="26"/>
      <c r="H224" s="26"/>
      <c r="I224" s="26"/>
      <c r="J224" s="26"/>
      <c r="K224" s="27"/>
      <c r="L224" s="150"/>
      <c r="M224" s="151"/>
      <c r="N224" s="52"/>
      <c r="O224" s="52"/>
      <c r="P224" s="52"/>
      <c r="Q224" s="52"/>
      <c r="R224" s="52"/>
      <c r="S224" s="53"/>
      <c r="T224" s="26"/>
      <c r="U224" s="26"/>
      <c r="V224" s="26"/>
      <c r="W224" s="26"/>
      <c r="X224" s="26"/>
      <c r="Y224" s="26"/>
      <c r="Z224" s="26"/>
      <c r="AA224" s="26"/>
      <c r="AB224" s="26"/>
      <c r="AC224" s="26"/>
      <c r="AD224" s="26"/>
      <c r="AS224" s="14" t="s">
        <v>122</v>
      </c>
      <c r="AT224" s="14" t="s">
        <v>77</v>
      </c>
    </row>
    <row r="225" spans="1:64" s="2" customFormat="1" ht="16.5" customHeight="1">
      <c r="A225" s="26"/>
      <c r="B225" s="135"/>
      <c r="C225" s="136" t="s">
        <v>412</v>
      </c>
      <c r="D225" s="136" t="s">
        <v>113</v>
      </c>
      <c r="E225" s="137" t="s">
        <v>413</v>
      </c>
      <c r="F225" s="138" t="s">
        <v>414</v>
      </c>
      <c r="G225" s="139" t="s">
        <v>283</v>
      </c>
      <c r="H225" s="140">
        <v>2.8</v>
      </c>
      <c r="I225" s="141">
        <v>0</v>
      </c>
      <c r="J225" s="141">
        <f>ROUND(I225*H225,2)</f>
        <v>0</v>
      </c>
      <c r="K225" s="27"/>
      <c r="L225" s="142" t="s">
        <v>1</v>
      </c>
      <c r="M225" s="143" t="s">
        <v>34</v>
      </c>
      <c r="N225" s="144">
        <v>1.145</v>
      </c>
      <c r="O225" s="144">
        <f>N225*H225</f>
        <v>3.206</v>
      </c>
      <c r="P225" s="144">
        <v>0.06925</v>
      </c>
      <c r="Q225" s="144">
        <f>P225*H225</f>
        <v>0.19390000000000002</v>
      </c>
      <c r="R225" s="144">
        <v>0</v>
      </c>
      <c r="S225" s="145">
        <f>R225*H225</f>
        <v>0</v>
      </c>
      <c r="T225" s="26"/>
      <c r="U225" s="26"/>
      <c r="V225" s="26"/>
      <c r="W225" s="26"/>
      <c r="X225" s="26"/>
      <c r="Y225" s="26"/>
      <c r="Z225" s="26"/>
      <c r="AA225" s="26"/>
      <c r="AB225" s="26"/>
      <c r="AC225" s="26"/>
      <c r="AD225" s="26"/>
      <c r="AQ225" s="146" t="s">
        <v>117</v>
      </c>
      <c r="AS225" s="146" t="s">
        <v>113</v>
      </c>
      <c r="AT225" s="146" t="s">
        <v>77</v>
      </c>
      <c r="AX225" s="14" t="s">
        <v>111</v>
      </c>
      <c r="BD225" s="147">
        <f>IF(M225="základní",J225,0)</f>
        <v>0</v>
      </c>
      <c r="BE225" s="147">
        <f>IF(M225="snížená",J225,0)</f>
        <v>0</v>
      </c>
      <c r="BF225" s="147">
        <f>IF(M225="zákl. přenesená",J225,0)</f>
        <v>0</v>
      </c>
      <c r="BG225" s="147">
        <f>IF(M225="sníž. přenesená",J225,0)</f>
        <v>0</v>
      </c>
      <c r="BH225" s="147">
        <f>IF(M225="nulová",J225,0)</f>
        <v>0</v>
      </c>
      <c r="BI225" s="14" t="s">
        <v>75</v>
      </c>
      <c r="BJ225" s="147">
        <f>ROUND(I225*H225,2)</f>
        <v>0</v>
      </c>
      <c r="BK225" s="14" t="s">
        <v>117</v>
      </c>
      <c r="BL225" s="146" t="s">
        <v>415</v>
      </c>
    </row>
    <row r="226" spans="1:46" s="2" customFormat="1" ht="12">
      <c r="A226" s="26"/>
      <c r="B226" s="27"/>
      <c r="C226" s="26"/>
      <c r="D226" s="148" t="s">
        <v>118</v>
      </c>
      <c r="E226" s="26"/>
      <c r="F226" s="149" t="s">
        <v>416</v>
      </c>
      <c r="G226" s="26"/>
      <c r="H226" s="26"/>
      <c r="I226" s="26"/>
      <c r="J226" s="26"/>
      <c r="K226" s="27"/>
      <c r="L226" s="150"/>
      <c r="M226" s="151"/>
      <c r="N226" s="52"/>
      <c r="O226" s="52"/>
      <c r="P226" s="52"/>
      <c r="Q226" s="52"/>
      <c r="R226" s="52"/>
      <c r="S226" s="53"/>
      <c r="T226" s="26"/>
      <c r="U226" s="26"/>
      <c r="V226" s="26"/>
      <c r="W226" s="26"/>
      <c r="X226" s="26"/>
      <c r="Y226" s="26"/>
      <c r="Z226" s="26"/>
      <c r="AA226" s="26"/>
      <c r="AB226" s="26"/>
      <c r="AC226" s="26"/>
      <c r="AD226" s="26"/>
      <c r="AS226" s="14" t="s">
        <v>118</v>
      </c>
      <c r="AT226" s="14" t="s">
        <v>77</v>
      </c>
    </row>
    <row r="227" spans="1:46" s="2" customFormat="1" ht="12">
      <c r="A227" s="26"/>
      <c r="B227" s="27"/>
      <c r="C227" s="26"/>
      <c r="D227" s="152" t="s">
        <v>120</v>
      </c>
      <c r="E227" s="26"/>
      <c r="F227" s="153" t="s">
        <v>417</v>
      </c>
      <c r="G227" s="26"/>
      <c r="H227" s="26"/>
      <c r="I227" s="26"/>
      <c r="J227" s="26"/>
      <c r="K227" s="27"/>
      <c r="L227" s="150"/>
      <c r="M227" s="151"/>
      <c r="N227" s="52"/>
      <c r="O227" s="52"/>
      <c r="P227" s="52"/>
      <c r="Q227" s="52"/>
      <c r="R227" s="52"/>
      <c r="S227" s="53"/>
      <c r="T227" s="26"/>
      <c r="U227" s="26"/>
      <c r="V227" s="26"/>
      <c r="W227" s="26"/>
      <c r="X227" s="26"/>
      <c r="Y227" s="26"/>
      <c r="Z227" s="26"/>
      <c r="AA227" s="26"/>
      <c r="AB227" s="26"/>
      <c r="AC227" s="26"/>
      <c r="AD227" s="26"/>
      <c r="AS227" s="14" t="s">
        <v>120</v>
      </c>
      <c r="AT227" s="14" t="s">
        <v>77</v>
      </c>
    </row>
    <row r="228" spans="1:46" s="2" customFormat="1" ht="67.2">
      <c r="A228" s="26"/>
      <c r="B228" s="27"/>
      <c r="C228" s="26"/>
      <c r="D228" s="148" t="s">
        <v>122</v>
      </c>
      <c r="E228" s="26"/>
      <c r="F228" s="154" t="s">
        <v>418</v>
      </c>
      <c r="G228" s="26"/>
      <c r="H228" s="26"/>
      <c r="I228" s="26"/>
      <c r="J228" s="26"/>
      <c r="K228" s="27"/>
      <c r="L228" s="150"/>
      <c r="M228" s="151"/>
      <c r="N228" s="52"/>
      <c r="O228" s="52"/>
      <c r="P228" s="52"/>
      <c r="Q228" s="52"/>
      <c r="R228" s="52"/>
      <c r="S228" s="53"/>
      <c r="T228" s="26"/>
      <c r="U228" s="26"/>
      <c r="V228" s="26"/>
      <c r="W228" s="26"/>
      <c r="X228" s="26"/>
      <c r="Y228" s="26"/>
      <c r="Z228" s="26"/>
      <c r="AA228" s="26"/>
      <c r="AB228" s="26"/>
      <c r="AC228" s="26"/>
      <c r="AD228" s="26"/>
      <c r="AS228" s="14" t="s">
        <v>122</v>
      </c>
      <c r="AT228" s="14" t="s">
        <v>77</v>
      </c>
    </row>
    <row r="229" spans="2:62" s="12" customFormat="1" ht="22.8" customHeight="1">
      <c r="B229" s="123"/>
      <c r="D229" s="124" t="s">
        <v>68</v>
      </c>
      <c r="E229" s="133" t="s">
        <v>235</v>
      </c>
      <c r="F229" s="133" t="s">
        <v>236</v>
      </c>
      <c r="J229" s="134">
        <f>BJ229</f>
        <v>0</v>
      </c>
      <c r="K229" s="123"/>
      <c r="L229" s="127"/>
      <c r="M229" s="128"/>
      <c r="N229" s="128"/>
      <c r="O229" s="129">
        <f>SUM(O230:O233)</f>
        <v>46.903076999999996</v>
      </c>
      <c r="P229" s="128"/>
      <c r="Q229" s="129">
        <f>SUM(Q230:Q233)</f>
        <v>0</v>
      </c>
      <c r="R229" s="128"/>
      <c r="S229" s="130">
        <f>SUM(S230:S233)</f>
        <v>0</v>
      </c>
      <c r="AQ229" s="124" t="s">
        <v>75</v>
      </c>
      <c r="AS229" s="131" t="s">
        <v>68</v>
      </c>
      <c r="AT229" s="131" t="s">
        <v>75</v>
      </c>
      <c r="AX229" s="124" t="s">
        <v>111</v>
      </c>
      <c r="BJ229" s="132">
        <f>SUM(BJ230:BJ233)</f>
        <v>0</v>
      </c>
    </row>
    <row r="230" spans="1:64" s="2" customFormat="1" ht="16.5" customHeight="1">
      <c r="A230" s="26"/>
      <c r="B230" s="135"/>
      <c r="C230" s="136" t="s">
        <v>200</v>
      </c>
      <c r="D230" s="136" t="s">
        <v>113</v>
      </c>
      <c r="E230" s="137" t="s">
        <v>237</v>
      </c>
      <c r="F230" s="138" t="s">
        <v>238</v>
      </c>
      <c r="G230" s="139" t="s">
        <v>239</v>
      </c>
      <c r="H230" s="140">
        <v>92.511</v>
      </c>
      <c r="I230" s="141">
        <v>0</v>
      </c>
      <c r="J230" s="141">
        <f>ROUND(I230*H230,2)</f>
        <v>0</v>
      </c>
      <c r="K230" s="27"/>
      <c r="L230" s="142" t="s">
        <v>1</v>
      </c>
      <c r="M230" s="143" t="s">
        <v>34</v>
      </c>
      <c r="N230" s="144">
        <v>0.507</v>
      </c>
      <c r="O230" s="144">
        <f>N230*H230</f>
        <v>46.903076999999996</v>
      </c>
      <c r="P230" s="144">
        <v>0</v>
      </c>
      <c r="Q230" s="144">
        <f>P230*H230</f>
        <v>0</v>
      </c>
      <c r="R230" s="144">
        <v>0</v>
      </c>
      <c r="S230" s="145">
        <f>R230*H230</f>
        <v>0</v>
      </c>
      <c r="T230" s="26"/>
      <c r="U230" s="26"/>
      <c r="V230" s="26"/>
      <c r="W230" s="26"/>
      <c r="X230" s="26"/>
      <c r="Y230" s="26"/>
      <c r="Z230" s="26"/>
      <c r="AA230" s="26"/>
      <c r="AB230" s="26"/>
      <c r="AC230" s="26"/>
      <c r="AD230" s="26"/>
      <c r="AQ230" s="146" t="s">
        <v>117</v>
      </c>
      <c r="AS230" s="146" t="s">
        <v>113</v>
      </c>
      <c r="AT230" s="146" t="s">
        <v>77</v>
      </c>
      <c r="AX230" s="14" t="s">
        <v>111</v>
      </c>
      <c r="BD230" s="147">
        <f>IF(M230="základní",J230,0)</f>
        <v>0</v>
      </c>
      <c r="BE230" s="147">
        <f>IF(M230="snížená",J230,0)</f>
        <v>0</v>
      </c>
      <c r="BF230" s="147">
        <f>IF(M230="zákl. přenesená",J230,0)</f>
        <v>0</v>
      </c>
      <c r="BG230" s="147">
        <f>IF(M230="sníž. přenesená",J230,0)</f>
        <v>0</v>
      </c>
      <c r="BH230" s="147">
        <f>IF(M230="nulová",J230,0)</f>
        <v>0</v>
      </c>
      <c r="BI230" s="14" t="s">
        <v>75</v>
      </c>
      <c r="BJ230" s="147">
        <f>ROUND(I230*H230,2)</f>
        <v>0</v>
      </c>
      <c r="BK230" s="14" t="s">
        <v>117</v>
      </c>
      <c r="BL230" s="146" t="s">
        <v>419</v>
      </c>
    </row>
    <row r="231" spans="1:46" s="2" customFormat="1" ht="12">
      <c r="A231" s="26"/>
      <c r="B231" s="27"/>
      <c r="C231" s="26"/>
      <c r="D231" s="148" t="s">
        <v>118</v>
      </c>
      <c r="E231" s="26"/>
      <c r="F231" s="149" t="s">
        <v>241</v>
      </c>
      <c r="G231" s="26"/>
      <c r="H231" s="26"/>
      <c r="I231" s="26"/>
      <c r="J231" s="26"/>
      <c r="K231" s="27"/>
      <c r="L231" s="150"/>
      <c r="M231" s="151"/>
      <c r="N231" s="52"/>
      <c r="O231" s="52"/>
      <c r="P231" s="52"/>
      <c r="Q231" s="52"/>
      <c r="R231" s="52"/>
      <c r="S231" s="53"/>
      <c r="T231" s="26"/>
      <c r="U231" s="26"/>
      <c r="V231" s="26"/>
      <c r="W231" s="26"/>
      <c r="X231" s="26"/>
      <c r="Y231" s="26"/>
      <c r="Z231" s="26"/>
      <c r="AA231" s="26"/>
      <c r="AB231" s="26"/>
      <c r="AC231" s="26"/>
      <c r="AD231" s="26"/>
      <c r="AS231" s="14" t="s">
        <v>118</v>
      </c>
      <c r="AT231" s="14" t="s">
        <v>77</v>
      </c>
    </row>
    <row r="232" spans="1:46" s="2" customFormat="1" ht="12">
      <c r="A232" s="26"/>
      <c r="B232" s="27"/>
      <c r="C232" s="26"/>
      <c r="D232" s="152" t="s">
        <v>120</v>
      </c>
      <c r="E232" s="26"/>
      <c r="F232" s="153" t="s">
        <v>242</v>
      </c>
      <c r="G232" s="26"/>
      <c r="H232" s="26"/>
      <c r="I232" s="26"/>
      <c r="J232" s="26"/>
      <c r="K232" s="27"/>
      <c r="L232" s="150"/>
      <c r="M232" s="151"/>
      <c r="N232" s="52"/>
      <c r="O232" s="52"/>
      <c r="P232" s="52"/>
      <c r="Q232" s="52"/>
      <c r="R232" s="52"/>
      <c r="S232" s="53"/>
      <c r="T232" s="26"/>
      <c r="U232" s="26"/>
      <c r="V232" s="26"/>
      <c r="W232" s="26"/>
      <c r="X232" s="26"/>
      <c r="Y232" s="26"/>
      <c r="Z232" s="26"/>
      <c r="AA232" s="26"/>
      <c r="AB232" s="26"/>
      <c r="AC232" s="26"/>
      <c r="AD232" s="26"/>
      <c r="AS232" s="14" t="s">
        <v>120</v>
      </c>
      <c r="AT232" s="14" t="s">
        <v>77</v>
      </c>
    </row>
    <row r="233" spans="1:46" s="2" customFormat="1" ht="57.6">
      <c r="A233" s="26"/>
      <c r="B233" s="27"/>
      <c r="C233" s="26"/>
      <c r="D233" s="148" t="s">
        <v>122</v>
      </c>
      <c r="E233" s="26"/>
      <c r="F233" s="154" t="s">
        <v>243</v>
      </c>
      <c r="G233" s="26"/>
      <c r="H233" s="26"/>
      <c r="I233" s="26"/>
      <c r="J233" s="26"/>
      <c r="K233" s="27"/>
      <c r="L233" s="150"/>
      <c r="M233" s="151"/>
      <c r="N233" s="52"/>
      <c r="O233" s="52"/>
      <c r="P233" s="52"/>
      <c r="Q233" s="52"/>
      <c r="R233" s="52"/>
      <c r="S233" s="53"/>
      <c r="T233" s="26"/>
      <c r="U233" s="26"/>
      <c r="V233" s="26"/>
      <c r="W233" s="26"/>
      <c r="X233" s="26"/>
      <c r="Y233" s="26"/>
      <c r="Z233" s="26"/>
      <c r="AA233" s="26"/>
      <c r="AB233" s="26"/>
      <c r="AC233" s="26"/>
      <c r="AD233" s="26"/>
      <c r="AS233" s="14" t="s">
        <v>122</v>
      </c>
      <c r="AT233" s="14" t="s">
        <v>77</v>
      </c>
    </row>
    <row r="234" spans="2:62" s="12" customFormat="1" ht="25.95" customHeight="1">
      <c r="B234" s="123"/>
      <c r="D234" s="124" t="s">
        <v>68</v>
      </c>
      <c r="E234" s="125" t="s">
        <v>420</v>
      </c>
      <c r="F234" s="125" t="s">
        <v>421</v>
      </c>
      <c r="J234" s="126">
        <f>BJ234</f>
        <v>0</v>
      </c>
      <c r="K234" s="123"/>
      <c r="L234" s="127"/>
      <c r="M234" s="128"/>
      <c r="N234" s="128"/>
      <c r="O234" s="129">
        <f>O235</f>
        <v>1.92966</v>
      </c>
      <c r="P234" s="128"/>
      <c r="Q234" s="129">
        <f>Q235</f>
        <v>0</v>
      </c>
      <c r="R234" s="128"/>
      <c r="S234" s="130">
        <f>S235</f>
        <v>0</v>
      </c>
      <c r="AQ234" s="124" t="s">
        <v>77</v>
      </c>
      <c r="AS234" s="131" t="s">
        <v>68</v>
      </c>
      <c r="AT234" s="131" t="s">
        <v>69</v>
      </c>
      <c r="AX234" s="124" t="s">
        <v>111</v>
      </c>
      <c r="BJ234" s="132">
        <f>BJ235</f>
        <v>0</v>
      </c>
    </row>
    <row r="235" spans="2:62" s="12" customFormat="1" ht="22.8" customHeight="1">
      <c r="B235" s="123"/>
      <c r="D235" s="124" t="s">
        <v>68</v>
      </c>
      <c r="E235" s="133" t="s">
        <v>422</v>
      </c>
      <c r="F235" s="133" t="s">
        <v>423</v>
      </c>
      <c r="J235" s="134">
        <f>BJ235</f>
        <v>0</v>
      </c>
      <c r="K235" s="123"/>
      <c r="L235" s="127"/>
      <c r="M235" s="128"/>
      <c r="N235" s="128"/>
      <c r="O235" s="129">
        <f>SUM(O236:O241)</f>
        <v>1.92966</v>
      </c>
      <c r="P235" s="128"/>
      <c r="Q235" s="129">
        <f>SUM(Q236:Q241)</f>
        <v>0</v>
      </c>
      <c r="R235" s="128"/>
      <c r="S235" s="130">
        <f>SUM(S236:S241)</f>
        <v>0</v>
      </c>
      <c r="AQ235" s="124" t="s">
        <v>77</v>
      </c>
      <c r="AS235" s="131" t="s">
        <v>68</v>
      </c>
      <c r="AT235" s="131" t="s">
        <v>75</v>
      </c>
      <c r="AX235" s="124" t="s">
        <v>111</v>
      </c>
      <c r="BJ235" s="132">
        <f>SUM(BJ236:BJ241)</f>
        <v>0</v>
      </c>
    </row>
    <row r="236" spans="1:64" s="2" customFormat="1" ht="33" customHeight="1">
      <c r="A236" s="26"/>
      <c r="B236" s="135"/>
      <c r="C236" s="136" t="s">
        <v>424</v>
      </c>
      <c r="D236" s="136" t="s">
        <v>113</v>
      </c>
      <c r="E236" s="137" t="s">
        <v>425</v>
      </c>
      <c r="F236" s="138" t="s">
        <v>426</v>
      </c>
      <c r="G236" s="139" t="s">
        <v>137</v>
      </c>
      <c r="H236" s="140">
        <v>1</v>
      </c>
      <c r="I236" s="141">
        <v>0</v>
      </c>
      <c r="J236" s="141">
        <f>ROUND(I236*H236,2)</f>
        <v>0</v>
      </c>
      <c r="K236" s="27"/>
      <c r="L236" s="142" t="s">
        <v>1</v>
      </c>
      <c r="M236" s="143" t="s">
        <v>34</v>
      </c>
      <c r="N236" s="144">
        <v>0</v>
      </c>
      <c r="O236" s="144">
        <f>N236*H236</f>
        <v>0</v>
      </c>
      <c r="P236" s="144">
        <v>0</v>
      </c>
      <c r="Q236" s="144">
        <f>P236*H236</f>
        <v>0</v>
      </c>
      <c r="R236" s="144">
        <v>0</v>
      </c>
      <c r="S236" s="145">
        <f>R236*H236</f>
        <v>0</v>
      </c>
      <c r="T236" s="26"/>
      <c r="U236" s="26"/>
      <c r="V236" s="26"/>
      <c r="W236" s="26"/>
      <c r="X236" s="26"/>
      <c r="Y236" s="26"/>
      <c r="Z236" s="26"/>
      <c r="AA236" s="26"/>
      <c r="AB236" s="26"/>
      <c r="AC236" s="26"/>
      <c r="AD236" s="26"/>
      <c r="AQ236" s="146" t="s">
        <v>165</v>
      </c>
      <c r="AS236" s="146" t="s">
        <v>113</v>
      </c>
      <c r="AT236" s="146" t="s">
        <v>77</v>
      </c>
      <c r="AX236" s="14" t="s">
        <v>111</v>
      </c>
      <c r="BD236" s="147">
        <f>IF(M236="základní",J236,0)</f>
        <v>0</v>
      </c>
      <c r="BE236" s="147">
        <f>IF(M236="snížená",J236,0)</f>
        <v>0</v>
      </c>
      <c r="BF236" s="147">
        <f>IF(M236="zákl. přenesená",J236,0)</f>
        <v>0</v>
      </c>
      <c r="BG236" s="147">
        <f>IF(M236="sníž. přenesená",J236,0)</f>
        <v>0</v>
      </c>
      <c r="BH236" s="147">
        <f>IF(M236="nulová",J236,0)</f>
        <v>0</v>
      </c>
      <c r="BI236" s="14" t="s">
        <v>75</v>
      </c>
      <c r="BJ236" s="147">
        <f>ROUND(I236*H236,2)</f>
        <v>0</v>
      </c>
      <c r="BK236" s="14" t="s">
        <v>165</v>
      </c>
      <c r="BL236" s="146" t="s">
        <v>427</v>
      </c>
    </row>
    <row r="237" spans="1:46" s="2" customFormat="1" ht="19.2">
      <c r="A237" s="26"/>
      <c r="B237" s="27"/>
      <c r="C237" s="26"/>
      <c r="D237" s="148" t="s">
        <v>118</v>
      </c>
      <c r="E237" s="26"/>
      <c r="F237" s="149" t="s">
        <v>426</v>
      </c>
      <c r="G237" s="26"/>
      <c r="H237" s="26"/>
      <c r="I237" s="26"/>
      <c r="J237" s="26"/>
      <c r="K237" s="27"/>
      <c r="L237" s="150"/>
      <c r="M237" s="151"/>
      <c r="N237" s="52"/>
      <c r="O237" s="52"/>
      <c r="P237" s="52"/>
      <c r="Q237" s="52"/>
      <c r="R237" s="52"/>
      <c r="S237" s="53"/>
      <c r="T237" s="26"/>
      <c r="U237" s="26"/>
      <c r="V237" s="26"/>
      <c r="W237" s="26"/>
      <c r="X237" s="26"/>
      <c r="Y237" s="26"/>
      <c r="Z237" s="26"/>
      <c r="AA237" s="26"/>
      <c r="AB237" s="26"/>
      <c r="AC237" s="26"/>
      <c r="AD237" s="26"/>
      <c r="AS237" s="14" t="s">
        <v>118</v>
      </c>
      <c r="AT237" s="14" t="s">
        <v>77</v>
      </c>
    </row>
    <row r="238" spans="1:64" s="2" customFormat="1" ht="24.15" customHeight="1">
      <c r="A238" s="26"/>
      <c r="B238" s="135"/>
      <c r="C238" s="136" t="s">
        <v>206</v>
      </c>
      <c r="D238" s="136" t="s">
        <v>113</v>
      </c>
      <c r="E238" s="137" t="s">
        <v>428</v>
      </c>
      <c r="F238" s="138" t="s">
        <v>429</v>
      </c>
      <c r="G238" s="139" t="s">
        <v>239</v>
      </c>
      <c r="H238" s="140">
        <v>0.58</v>
      </c>
      <c r="I238" s="141">
        <v>0</v>
      </c>
      <c r="J238" s="141">
        <f>ROUND(I238*H238,2)</f>
        <v>0</v>
      </c>
      <c r="K238" s="27"/>
      <c r="L238" s="142" t="s">
        <v>1</v>
      </c>
      <c r="M238" s="143" t="s">
        <v>34</v>
      </c>
      <c r="N238" s="144">
        <v>3.327</v>
      </c>
      <c r="O238" s="144">
        <f>N238*H238</f>
        <v>1.92966</v>
      </c>
      <c r="P238" s="144">
        <v>0</v>
      </c>
      <c r="Q238" s="144">
        <f>P238*H238</f>
        <v>0</v>
      </c>
      <c r="R238" s="144">
        <v>0</v>
      </c>
      <c r="S238" s="145">
        <f>R238*H238</f>
        <v>0</v>
      </c>
      <c r="T238" s="26"/>
      <c r="U238" s="26"/>
      <c r="V238" s="26"/>
      <c r="W238" s="26"/>
      <c r="X238" s="26"/>
      <c r="Y238" s="26"/>
      <c r="Z238" s="26"/>
      <c r="AA238" s="26"/>
      <c r="AB238" s="26"/>
      <c r="AC238" s="26"/>
      <c r="AD238" s="26"/>
      <c r="AQ238" s="146" t="s">
        <v>165</v>
      </c>
      <c r="AS238" s="146" t="s">
        <v>113</v>
      </c>
      <c r="AT238" s="146" t="s">
        <v>77</v>
      </c>
      <c r="AX238" s="14" t="s">
        <v>111</v>
      </c>
      <c r="BD238" s="147">
        <f>IF(M238="základní",J238,0)</f>
        <v>0</v>
      </c>
      <c r="BE238" s="147">
        <f>IF(M238="snížená",J238,0)</f>
        <v>0</v>
      </c>
      <c r="BF238" s="147">
        <f>IF(M238="zákl. přenesená",J238,0)</f>
        <v>0</v>
      </c>
      <c r="BG238" s="147">
        <f>IF(M238="sníž. přenesená",J238,0)</f>
        <v>0</v>
      </c>
      <c r="BH238" s="147">
        <f>IF(M238="nulová",J238,0)</f>
        <v>0</v>
      </c>
      <c r="BI238" s="14" t="s">
        <v>75</v>
      </c>
      <c r="BJ238" s="147">
        <f>ROUND(I238*H238,2)</f>
        <v>0</v>
      </c>
      <c r="BK238" s="14" t="s">
        <v>165</v>
      </c>
      <c r="BL238" s="146" t="s">
        <v>430</v>
      </c>
    </row>
    <row r="239" spans="1:46" s="2" customFormat="1" ht="28.8">
      <c r="A239" s="26"/>
      <c r="B239" s="27"/>
      <c r="C239" s="26"/>
      <c r="D239" s="148" t="s">
        <v>118</v>
      </c>
      <c r="E239" s="26"/>
      <c r="F239" s="149" t="s">
        <v>431</v>
      </c>
      <c r="G239" s="26"/>
      <c r="H239" s="26"/>
      <c r="I239" s="26"/>
      <c r="J239" s="26"/>
      <c r="K239" s="27"/>
      <c r="L239" s="150"/>
      <c r="M239" s="151"/>
      <c r="N239" s="52"/>
      <c r="O239" s="52"/>
      <c r="P239" s="52"/>
      <c r="Q239" s="52"/>
      <c r="R239" s="52"/>
      <c r="S239" s="53"/>
      <c r="T239" s="26"/>
      <c r="U239" s="26"/>
      <c r="V239" s="26"/>
      <c r="W239" s="26"/>
      <c r="X239" s="26"/>
      <c r="Y239" s="26"/>
      <c r="Z239" s="26"/>
      <c r="AA239" s="26"/>
      <c r="AB239" s="26"/>
      <c r="AC239" s="26"/>
      <c r="AD239" s="26"/>
      <c r="AS239" s="14" t="s">
        <v>118</v>
      </c>
      <c r="AT239" s="14" t="s">
        <v>77</v>
      </c>
    </row>
    <row r="240" spans="1:46" s="2" customFormat="1" ht="12">
      <c r="A240" s="26"/>
      <c r="B240" s="27"/>
      <c r="C240" s="26"/>
      <c r="D240" s="152" t="s">
        <v>120</v>
      </c>
      <c r="E240" s="26"/>
      <c r="F240" s="153" t="s">
        <v>432</v>
      </c>
      <c r="G240" s="26"/>
      <c r="H240" s="26"/>
      <c r="I240" s="26"/>
      <c r="J240" s="26"/>
      <c r="K240" s="27"/>
      <c r="L240" s="150"/>
      <c r="M240" s="151"/>
      <c r="N240" s="52"/>
      <c r="O240" s="52"/>
      <c r="P240" s="52"/>
      <c r="Q240" s="52"/>
      <c r="R240" s="52"/>
      <c r="S240" s="53"/>
      <c r="T240" s="26"/>
      <c r="U240" s="26"/>
      <c r="V240" s="26"/>
      <c r="W240" s="26"/>
      <c r="X240" s="26"/>
      <c r="Y240" s="26"/>
      <c r="Z240" s="26"/>
      <c r="AA240" s="26"/>
      <c r="AB240" s="26"/>
      <c r="AC240" s="26"/>
      <c r="AD240" s="26"/>
      <c r="AS240" s="14" t="s">
        <v>120</v>
      </c>
      <c r="AT240" s="14" t="s">
        <v>77</v>
      </c>
    </row>
    <row r="241" spans="1:46" s="2" customFormat="1" ht="153.6">
      <c r="A241" s="26"/>
      <c r="B241" s="27"/>
      <c r="C241" s="26"/>
      <c r="D241" s="148" t="s">
        <v>122</v>
      </c>
      <c r="E241" s="26"/>
      <c r="F241" s="154" t="s">
        <v>433</v>
      </c>
      <c r="G241" s="26"/>
      <c r="H241" s="26"/>
      <c r="I241" s="26"/>
      <c r="J241" s="26"/>
      <c r="K241" s="27"/>
      <c r="L241" s="164"/>
      <c r="M241" s="165"/>
      <c r="N241" s="166"/>
      <c r="O241" s="166"/>
      <c r="P241" s="166"/>
      <c r="Q241" s="166"/>
      <c r="R241" s="166"/>
      <c r="S241" s="167"/>
      <c r="T241" s="26"/>
      <c r="U241" s="26"/>
      <c r="V241" s="26"/>
      <c r="W241" s="26"/>
      <c r="X241" s="26"/>
      <c r="Y241" s="26"/>
      <c r="Z241" s="26"/>
      <c r="AA241" s="26"/>
      <c r="AB241" s="26"/>
      <c r="AC241" s="26"/>
      <c r="AD241" s="26"/>
      <c r="AS241" s="14" t="s">
        <v>122</v>
      </c>
      <c r="AT241" s="14" t="s">
        <v>77</v>
      </c>
    </row>
    <row r="242" spans="1:30" s="2" customFormat="1" ht="6.9" customHeight="1">
      <c r="A242" s="26"/>
      <c r="B242" s="41"/>
      <c r="C242" s="42"/>
      <c r="D242" s="42"/>
      <c r="E242" s="42"/>
      <c r="F242" s="42"/>
      <c r="G242" s="42"/>
      <c r="H242" s="42"/>
      <c r="I242" s="42"/>
      <c r="J242" s="42"/>
      <c r="K242" s="27"/>
      <c r="L242" s="26"/>
      <c r="N242" s="26"/>
      <c r="O242" s="26"/>
      <c r="P242" s="26"/>
      <c r="Q242" s="26"/>
      <c r="R242" s="26"/>
      <c r="S242" s="26"/>
      <c r="T242" s="26"/>
      <c r="U242" s="26"/>
      <c r="V242" s="26"/>
      <c r="W242" s="26"/>
      <c r="X242" s="26"/>
      <c r="Y242" s="26"/>
      <c r="Z242" s="26"/>
      <c r="AA242" s="26"/>
      <c r="AB242" s="26"/>
      <c r="AC242" s="26"/>
      <c r="AD242" s="26"/>
    </row>
  </sheetData>
  <autoFilter ref="C126:J241"/>
  <mergeCells count="9">
    <mergeCell ref="E87:H87"/>
    <mergeCell ref="E117:H117"/>
    <mergeCell ref="E119:H119"/>
    <mergeCell ref="K2:U2"/>
    <mergeCell ref="E7:H7"/>
    <mergeCell ref="E9:H9"/>
    <mergeCell ref="E18:H18"/>
    <mergeCell ref="E27:H27"/>
    <mergeCell ref="E85:H85"/>
  </mergeCells>
  <hyperlinks>
    <hyperlink ref="F132" r:id="rId1" display="https://podminky.urs.cz/item/CS_URS_2022_01/124253100"/>
    <hyperlink ref="F136" r:id="rId2" display="https://podminky.urs.cz/item/CS_URS_2022_01/162651112"/>
    <hyperlink ref="F140" r:id="rId3" display="https://podminky.urs.cz/item/CS_URS_2022_01/171251101"/>
    <hyperlink ref="F144" r:id="rId4" display="https://podminky.urs.cz/item/CS_URS_2022_01/174104111"/>
    <hyperlink ref="F147" r:id="rId5" display="https://podminky.urs.cz/item/CS_URS_2022_01/181351003"/>
    <hyperlink ref="F151" r:id="rId6" display="https://podminky.urs.cz/item/CS_URS_2022_01/181411121"/>
    <hyperlink ref="F157" r:id="rId7" display="https://podminky.urs.cz/item/CS_URS_2022_01/182151111"/>
    <hyperlink ref="F162" r:id="rId8" display="https://podminky.urs.cz/item/CS_URS_2022_01/232321111"/>
    <hyperlink ref="F171" r:id="rId9" display="https://podminky.urs.cz/item/CS_URS_2022_01/321321115"/>
    <hyperlink ref="F175" r:id="rId10" display="https://podminky.urs.cz/item/CS_URS_2022_01/321351010"/>
    <hyperlink ref="F179" r:id="rId11" display="https://podminky.urs.cz/item/CS_URS_2022_01/321352010"/>
    <hyperlink ref="F187" r:id="rId12" display="https://podminky.urs.cz/item/CS_URS_2022_01/451315114"/>
    <hyperlink ref="F191" r:id="rId13" display="https://podminky.urs.cz/item/CS_URS_2022_01/457571111"/>
    <hyperlink ref="F195" r:id="rId14" display="https://podminky.urs.cz/item/CS_URS_2022_01/463212111"/>
    <hyperlink ref="F199" r:id="rId15" display="https://podminky.urs.cz/item/CS_URS_2022_01/463212191"/>
    <hyperlink ref="F204" r:id="rId16" display="https://podminky.urs.cz/item/CS_URS_2022_01/637111111"/>
    <hyperlink ref="F210" r:id="rId17" display="https://podminky.urs.cz/item/CS_URS_2022_01/871370430"/>
    <hyperlink ref="F214" r:id="rId18" display="https://podminky.urs.cz/item/CS_URS_2022_01/899623171"/>
    <hyperlink ref="F223" r:id="rId19" display="https://podminky.urs.cz/item/CS_URS_2022_01/934956124"/>
    <hyperlink ref="F227" r:id="rId20" display="https://podminky.urs.cz/item/CS_URS_2022_01/936501111"/>
    <hyperlink ref="F232" r:id="rId21" display="https://podminky.urs.cz/item/CS_URS_2022_01/998331011"/>
    <hyperlink ref="F240" r:id="rId22" display="https://podminky.urs.cz/item/CS_URS_2022_01/998767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L223"/>
  <sheetViews>
    <sheetView showGridLines="0" workbookViewId="0" topLeftCell="A65">
      <selection activeCell="I5" sqref="I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9.28125" style="1" customWidth="1"/>
    <col min="12" max="12" width="10.8515625" style="1" hidden="1" customWidth="1"/>
    <col min="13" max="13" width="9.28125" style="1" hidden="1" customWidth="1"/>
    <col min="14" max="19" width="14.140625" style="1" hidden="1" customWidth="1"/>
    <col min="20" max="20" width="16.28125" style="1" hidden="1" customWidth="1"/>
    <col min="21" max="21" width="12.28125" style="1" customWidth="1"/>
    <col min="22" max="22" width="16.28125" style="1" customWidth="1"/>
    <col min="23" max="23" width="12.28125" style="1" customWidth="1"/>
    <col min="24" max="24" width="15.00390625" style="1" customWidth="1"/>
    <col min="25" max="25" width="11.00390625" style="1" customWidth="1"/>
    <col min="26" max="26" width="15.00390625" style="1" customWidth="1"/>
    <col min="27" max="27" width="16.28125" style="1" customWidth="1"/>
    <col min="28" max="28" width="11.00390625" style="1" customWidth="1"/>
    <col min="29" max="29" width="15.00390625" style="1" customWidth="1"/>
    <col min="30" max="30" width="16.28125" style="1" customWidth="1"/>
    <col min="43" max="64" width="9.28125" style="1" hidden="1" customWidth="1"/>
  </cols>
  <sheetData>
    <row r="1" ht="12">
      <c r="A1" s="87"/>
    </row>
    <row r="2" spans="11:45" s="1" customFormat="1" ht="36.9" customHeight="1">
      <c r="K2" s="171" t="s">
        <v>5</v>
      </c>
      <c r="L2" s="172"/>
      <c r="M2" s="172"/>
      <c r="N2" s="172"/>
      <c r="O2" s="172"/>
      <c r="P2" s="172"/>
      <c r="Q2" s="172"/>
      <c r="R2" s="172"/>
      <c r="S2" s="172"/>
      <c r="T2" s="172"/>
      <c r="U2" s="172"/>
      <c r="AS2" s="14" t="s">
        <v>83</v>
      </c>
    </row>
    <row r="3" spans="2:45" s="1" customFormat="1" ht="6.9" customHeight="1">
      <c r="B3" s="15"/>
      <c r="C3" s="16"/>
      <c r="D3" s="16"/>
      <c r="E3" s="16"/>
      <c r="F3" s="16"/>
      <c r="G3" s="16"/>
      <c r="H3" s="16"/>
      <c r="I3" s="16"/>
      <c r="J3" s="16"/>
      <c r="K3" s="17"/>
      <c r="AS3" s="14" t="s">
        <v>77</v>
      </c>
    </row>
    <row r="4" spans="2:45" s="1" customFormat="1" ht="24.9" customHeight="1">
      <c r="B4" s="17"/>
      <c r="D4" s="18" t="s">
        <v>87</v>
      </c>
      <c r="K4" s="17"/>
      <c r="L4" s="88" t="s">
        <v>10</v>
      </c>
      <c r="AS4" s="14" t="s">
        <v>3</v>
      </c>
    </row>
    <row r="5" spans="2:11" s="1" customFormat="1" ht="6.9" customHeight="1">
      <c r="B5" s="17"/>
      <c r="K5" s="17"/>
    </row>
    <row r="6" spans="2:11" s="1" customFormat="1" ht="12" customHeight="1">
      <c r="B6" s="17"/>
      <c r="D6" s="23" t="s">
        <v>14</v>
      </c>
      <c r="K6" s="17"/>
    </row>
    <row r="7" spans="2:11" s="1" customFormat="1" ht="16.5" customHeight="1">
      <c r="B7" s="17"/>
      <c r="E7" s="206" t="str">
        <f>'Rekapitulace stavby'!K6</f>
        <v>Vodní nádrž VNn1 v k.ú. Malovice u Netolic</v>
      </c>
      <c r="F7" s="207"/>
      <c r="G7" s="207"/>
      <c r="H7" s="207"/>
      <c r="K7" s="17"/>
    </row>
    <row r="8" spans="1:30" s="2" customFormat="1" ht="12" customHeight="1">
      <c r="A8" s="26"/>
      <c r="B8" s="27"/>
      <c r="C8" s="26"/>
      <c r="D8" s="23" t="s">
        <v>88</v>
      </c>
      <c r="E8" s="26"/>
      <c r="F8" s="26"/>
      <c r="G8" s="26"/>
      <c r="H8" s="26"/>
      <c r="I8" s="26"/>
      <c r="J8" s="26"/>
      <c r="K8" s="36"/>
      <c r="R8" s="26"/>
      <c r="S8" s="26"/>
      <c r="T8" s="26"/>
      <c r="U8" s="26"/>
      <c r="V8" s="26"/>
      <c r="W8" s="26"/>
      <c r="X8" s="26"/>
      <c r="Y8" s="26"/>
      <c r="Z8" s="26"/>
      <c r="AA8" s="26"/>
      <c r="AB8" s="26"/>
      <c r="AC8" s="26"/>
      <c r="AD8" s="26"/>
    </row>
    <row r="9" spans="1:30" s="2" customFormat="1" ht="16.5" customHeight="1">
      <c r="A9" s="26"/>
      <c r="B9" s="27"/>
      <c r="C9" s="26"/>
      <c r="D9" s="26"/>
      <c r="E9" s="196" t="s">
        <v>549</v>
      </c>
      <c r="F9" s="205"/>
      <c r="G9" s="205"/>
      <c r="H9" s="205"/>
      <c r="I9" s="26"/>
      <c r="J9" s="26"/>
      <c r="K9" s="36"/>
      <c r="R9" s="26"/>
      <c r="S9" s="26"/>
      <c r="T9" s="26"/>
      <c r="U9" s="26"/>
      <c r="V9" s="26"/>
      <c r="W9" s="26"/>
      <c r="X9" s="26"/>
      <c r="Y9" s="26"/>
      <c r="Z9" s="26"/>
      <c r="AA9" s="26"/>
      <c r="AB9" s="26"/>
      <c r="AC9" s="26"/>
      <c r="AD9" s="26"/>
    </row>
    <row r="10" spans="1:30" s="2" customFormat="1" ht="12">
      <c r="A10" s="26"/>
      <c r="B10" s="27"/>
      <c r="C10" s="26"/>
      <c r="D10" s="26"/>
      <c r="E10" s="26"/>
      <c r="F10" s="26"/>
      <c r="G10" s="26"/>
      <c r="H10" s="26"/>
      <c r="I10" s="26"/>
      <c r="J10" s="26"/>
      <c r="K10" s="36"/>
      <c r="R10" s="26"/>
      <c r="S10" s="26"/>
      <c r="T10" s="26"/>
      <c r="U10" s="26"/>
      <c r="V10" s="26"/>
      <c r="W10" s="26"/>
      <c r="X10" s="26"/>
      <c r="Y10" s="26"/>
      <c r="Z10" s="26"/>
      <c r="AA10" s="26"/>
      <c r="AB10" s="26"/>
      <c r="AC10" s="26"/>
      <c r="AD10" s="26"/>
    </row>
    <row r="11" spans="1:30" s="2" customFormat="1" ht="12" customHeight="1">
      <c r="A11" s="26"/>
      <c r="B11" s="27"/>
      <c r="C11" s="26"/>
      <c r="D11" s="23" t="s">
        <v>15</v>
      </c>
      <c r="E11" s="26"/>
      <c r="F11" s="21" t="s">
        <v>1</v>
      </c>
      <c r="G11" s="26"/>
      <c r="H11" s="26"/>
      <c r="I11" s="23" t="s">
        <v>16</v>
      </c>
      <c r="J11" s="21" t="s">
        <v>1</v>
      </c>
      <c r="K11" s="36"/>
      <c r="R11" s="26"/>
      <c r="S11" s="26"/>
      <c r="T11" s="26"/>
      <c r="U11" s="26"/>
      <c r="V11" s="26"/>
      <c r="W11" s="26"/>
      <c r="X11" s="26"/>
      <c r="Y11" s="26"/>
      <c r="Z11" s="26"/>
      <c r="AA11" s="26"/>
      <c r="AB11" s="26"/>
      <c r="AC11" s="26"/>
      <c r="AD11" s="26"/>
    </row>
    <row r="12" spans="1:30" s="2" customFormat="1" ht="12" customHeight="1">
      <c r="A12" s="26"/>
      <c r="B12" s="27"/>
      <c r="C12" s="26"/>
      <c r="D12" s="23" t="s">
        <v>17</v>
      </c>
      <c r="E12" s="26"/>
      <c r="F12" s="21" t="s">
        <v>18</v>
      </c>
      <c r="G12" s="26"/>
      <c r="H12" s="26"/>
      <c r="I12" s="23" t="s">
        <v>19</v>
      </c>
      <c r="J12" s="49" t="str">
        <f>'Rekapitulace stavby'!AN8</f>
        <v>17. 6. 2022</v>
      </c>
      <c r="K12" s="36"/>
      <c r="R12" s="26"/>
      <c r="S12" s="26"/>
      <c r="T12" s="26"/>
      <c r="U12" s="26"/>
      <c r="V12" s="26"/>
      <c r="W12" s="26"/>
      <c r="X12" s="26"/>
      <c r="Y12" s="26"/>
      <c r="Z12" s="26"/>
      <c r="AA12" s="26"/>
      <c r="AB12" s="26"/>
      <c r="AC12" s="26"/>
      <c r="AD12" s="26"/>
    </row>
    <row r="13" spans="1:30" s="2" customFormat="1" ht="10.8" customHeight="1">
      <c r="A13" s="26"/>
      <c r="B13" s="27"/>
      <c r="C13" s="26"/>
      <c r="D13" s="26"/>
      <c r="E13" s="26"/>
      <c r="F13" s="26"/>
      <c r="G13" s="26"/>
      <c r="H13" s="26"/>
      <c r="I13" s="26"/>
      <c r="J13" s="26"/>
      <c r="K13" s="36"/>
      <c r="R13" s="26"/>
      <c r="S13" s="26"/>
      <c r="T13" s="26"/>
      <c r="U13" s="26"/>
      <c r="V13" s="26"/>
      <c r="W13" s="26"/>
      <c r="X13" s="26"/>
      <c r="Y13" s="26"/>
      <c r="Z13" s="26"/>
      <c r="AA13" s="26"/>
      <c r="AB13" s="26"/>
      <c r="AC13" s="26"/>
      <c r="AD13" s="26"/>
    </row>
    <row r="14" spans="1:30" s="2" customFormat="1" ht="12" customHeight="1">
      <c r="A14" s="26"/>
      <c r="B14" s="27"/>
      <c r="C14" s="26"/>
      <c r="D14" s="23" t="s">
        <v>21</v>
      </c>
      <c r="E14" s="26"/>
      <c r="F14" s="26"/>
      <c r="G14" s="26"/>
      <c r="H14" s="26"/>
      <c r="I14" s="23" t="s">
        <v>22</v>
      </c>
      <c r="J14" s="21" t="str">
        <f>IF('Rekapitulace stavby'!AN10="","",'Rekapitulace stavby'!AN10)</f>
        <v>01312774</v>
      </c>
      <c r="K14" s="36"/>
      <c r="R14" s="26"/>
      <c r="S14" s="26"/>
      <c r="T14" s="26"/>
      <c r="U14" s="26"/>
      <c r="V14" s="26"/>
      <c r="W14" s="26"/>
      <c r="X14" s="26"/>
      <c r="Y14" s="26"/>
      <c r="Z14" s="26"/>
      <c r="AA14" s="26"/>
      <c r="AB14" s="26"/>
      <c r="AC14" s="26"/>
      <c r="AD14" s="26"/>
    </row>
    <row r="15" spans="1:30" s="2" customFormat="1" ht="18" customHeight="1">
      <c r="A15" s="26"/>
      <c r="B15" s="27"/>
      <c r="C15" s="26"/>
      <c r="D15" s="26"/>
      <c r="E15" s="21" t="str">
        <f>IF('Rekapitulace stavby'!E11="","",'Rekapitulace stavby'!E11)</f>
        <v>Státní pozemkový úřad, Krajský pozemkový úřad pro Jihočeský kraj</v>
      </c>
      <c r="F15" s="26"/>
      <c r="G15" s="26"/>
      <c r="H15" s="26"/>
      <c r="I15" s="23" t="s">
        <v>23</v>
      </c>
      <c r="J15" s="21" t="str">
        <f>IF('Rekapitulace stavby'!AN11="","",'Rekapitulace stavby'!AN11)</f>
        <v/>
      </c>
      <c r="K15" s="36"/>
      <c r="R15" s="26"/>
      <c r="S15" s="26"/>
      <c r="T15" s="26"/>
      <c r="U15" s="26"/>
      <c r="V15" s="26"/>
      <c r="W15" s="26"/>
      <c r="X15" s="26"/>
      <c r="Y15" s="26"/>
      <c r="Z15" s="26"/>
      <c r="AA15" s="26"/>
      <c r="AB15" s="26"/>
      <c r="AC15" s="26"/>
      <c r="AD15" s="26"/>
    </row>
    <row r="16" spans="1:30" s="2" customFormat="1" ht="6.9" customHeight="1">
      <c r="A16" s="26"/>
      <c r="B16" s="27"/>
      <c r="C16" s="26"/>
      <c r="D16" s="26"/>
      <c r="E16" s="26"/>
      <c r="F16" s="26"/>
      <c r="G16" s="26"/>
      <c r="H16" s="26"/>
      <c r="I16" s="26"/>
      <c r="J16" s="26"/>
      <c r="K16" s="36"/>
      <c r="R16" s="26"/>
      <c r="S16" s="26"/>
      <c r="T16" s="26"/>
      <c r="U16" s="26"/>
      <c r="V16" s="26"/>
      <c r="W16" s="26"/>
      <c r="X16" s="26"/>
      <c r="Y16" s="26"/>
      <c r="Z16" s="26"/>
      <c r="AA16" s="26"/>
      <c r="AB16" s="26"/>
      <c r="AC16" s="26"/>
      <c r="AD16" s="26"/>
    </row>
    <row r="17" spans="1:30" s="2" customFormat="1" ht="12" customHeight="1">
      <c r="A17" s="26"/>
      <c r="B17" s="27"/>
      <c r="C17" s="26"/>
      <c r="D17" s="23" t="s">
        <v>24</v>
      </c>
      <c r="E17" s="26"/>
      <c r="F17" s="26"/>
      <c r="G17" s="26"/>
      <c r="H17" s="26"/>
      <c r="I17" s="23" t="s">
        <v>22</v>
      </c>
      <c r="J17" s="21" t="str">
        <f>'Rekapitulace stavby'!AN13</f>
        <v/>
      </c>
      <c r="K17" s="36"/>
      <c r="R17" s="26"/>
      <c r="S17" s="26"/>
      <c r="T17" s="26"/>
      <c r="U17" s="26"/>
      <c r="V17" s="26"/>
      <c r="W17" s="26"/>
      <c r="X17" s="26"/>
      <c r="Y17" s="26"/>
      <c r="Z17" s="26"/>
      <c r="AA17" s="26"/>
      <c r="AB17" s="26"/>
      <c r="AC17" s="26"/>
      <c r="AD17" s="26"/>
    </row>
    <row r="18" spans="1:30" s="2" customFormat="1" ht="18" customHeight="1">
      <c r="A18" s="26"/>
      <c r="B18" s="27"/>
      <c r="C18" s="26"/>
      <c r="D18" s="26"/>
      <c r="E18" s="180" t="str">
        <f>'Rekapitulace stavby'!E14</f>
        <v xml:space="preserve"> </v>
      </c>
      <c r="F18" s="180"/>
      <c r="G18" s="180"/>
      <c r="H18" s="180"/>
      <c r="I18" s="23" t="s">
        <v>23</v>
      </c>
      <c r="J18" s="21" t="str">
        <f>'Rekapitulace stavby'!AN14</f>
        <v/>
      </c>
      <c r="K18" s="36"/>
      <c r="R18" s="26"/>
      <c r="S18" s="26"/>
      <c r="T18" s="26"/>
      <c r="U18" s="26"/>
      <c r="V18" s="26"/>
      <c r="W18" s="26"/>
      <c r="X18" s="26"/>
      <c r="Y18" s="26"/>
      <c r="Z18" s="26"/>
      <c r="AA18" s="26"/>
      <c r="AB18" s="26"/>
      <c r="AC18" s="26"/>
      <c r="AD18" s="26"/>
    </row>
    <row r="19" spans="1:30" s="2" customFormat="1" ht="6.9" customHeight="1">
      <c r="A19" s="26"/>
      <c r="B19" s="27"/>
      <c r="C19" s="26"/>
      <c r="D19" s="26"/>
      <c r="E19" s="26"/>
      <c r="F19" s="26"/>
      <c r="G19" s="26"/>
      <c r="H19" s="26"/>
      <c r="I19" s="26"/>
      <c r="J19" s="26"/>
      <c r="K19" s="36"/>
      <c r="R19" s="26"/>
      <c r="S19" s="26"/>
      <c r="T19" s="26"/>
      <c r="U19" s="26"/>
      <c r="V19" s="26"/>
      <c r="W19" s="26"/>
      <c r="X19" s="26"/>
      <c r="Y19" s="26"/>
      <c r="Z19" s="26"/>
      <c r="AA19" s="26"/>
      <c r="AB19" s="26"/>
      <c r="AC19" s="26"/>
      <c r="AD19" s="26"/>
    </row>
    <row r="20" spans="1:30" s="2" customFormat="1" ht="12" customHeight="1">
      <c r="A20" s="26"/>
      <c r="B20" s="27"/>
      <c r="C20" s="26"/>
      <c r="D20" s="23" t="s">
        <v>25</v>
      </c>
      <c r="E20" s="26"/>
      <c r="F20" s="26"/>
      <c r="G20" s="26"/>
      <c r="H20" s="26"/>
      <c r="I20" s="23" t="s">
        <v>22</v>
      </c>
      <c r="J20" s="21" t="str">
        <f>IF('Rekapitulace stavby'!AN16="","",'Rekapitulace stavby'!AN16)</f>
        <v>26475081</v>
      </c>
      <c r="K20" s="36"/>
      <c r="R20" s="26"/>
      <c r="S20" s="26"/>
      <c r="T20" s="26"/>
      <c r="U20" s="26"/>
      <c r="V20" s="26"/>
      <c r="W20" s="26"/>
      <c r="X20" s="26"/>
      <c r="Y20" s="26"/>
      <c r="Z20" s="26"/>
      <c r="AA20" s="26"/>
      <c r="AB20" s="26"/>
      <c r="AC20" s="26"/>
      <c r="AD20" s="26"/>
    </row>
    <row r="21" spans="1:30" s="2" customFormat="1" ht="18" customHeight="1">
      <c r="A21" s="26"/>
      <c r="B21" s="27"/>
      <c r="C21" s="26"/>
      <c r="D21" s="26"/>
      <c r="E21" s="21" t="str">
        <f>IF('Rekapitulace stavby'!E17="","",'Rekapitulace stavby'!E17)</f>
        <v>Sweco Hydroprojekt, a.s.</v>
      </c>
      <c r="F21" s="26"/>
      <c r="G21" s="26"/>
      <c r="H21" s="26"/>
      <c r="I21" s="23" t="s">
        <v>23</v>
      </c>
      <c r="J21" s="21" t="str">
        <f>IF('Rekapitulace stavby'!AN17="","",'Rekapitulace stavby'!AN17)</f>
        <v/>
      </c>
      <c r="K21" s="36"/>
      <c r="R21" s="26"/>
      <c r="S21" s="26"/>
      <c r="T21" s="26"/>
      <c r="U21" s="26"/>
      <c r="V21" s="26"/>
      <c r="W21" s="26"/>
      <c r="X21" s="26"/>
      <c r="Y21" s="26"/>
      <c r="Z21" s="26"/>
      <c r="AA21" s="26"/>
      <c r="AB21" s="26"/>
      <c r="AC21" s="26"/>
      <c r="AD21" s="26"/>
    </row>
    <row r="22" spans="1:30" s="2" customFormat="1" ht="6.9" customHeight="1">
      <c r="A22" s="26"/>
      <c r="B22" s="27"/>
      <c r="C22" s="26"/>
      <c r="D22" s="26"/>
      <c r="E22" s="26"/>
      <c r="F22" s="26"/>
      <c r="G22" s="26"/>
      <c r="H22" s="26"/>
      <c r="I22" s="26"/>
      <c r="J22" s="26"/>
      <c r="K22" s="36"/>
      <c r="R22" s="26"/>
      <c r="S22" s="26"/>
      <c r="T22" s="26"/>
      <c r="U22" s="26"/>
      <c r="V22" s="26"/>
      <c r="W22" s="26"/>
      <c r="X22" s="26"/>
      <c r="Y22" s="26"/>
      <c r="Z22" s="26"/>
      <c r="AA22" s="26"/>
      <c r="AB22" s="26"/>
      <c r="AC22" s="26"/>
      <c r="AD22" s="26"/>
    </row>
    <row r="23" spans="1:30" s="2" customFormat="1" ht="12" customHeight="1">
      <c r="A23" s="26"/>
      <c r="B23" s="27"/>
      <c r="C23" s="26"/>
      <c r="D23" s="23" t="s">
        <v>26</v>
      </c>
      <c r="E23" s="26"/>
      <c r="F23" s="26"/>
      <c r="G23" s="26"/>
      <c r="H23" s="26"/>
      <c r="I23" s="23" t="s">
        <v>22</v>
      </c>
      <c r="J23" s="21" t="str">
        <f>IF('Rekapitulace stavby'!AN19="","",'Rekapitulace stavby'!AN19)</f>
        <v>26475081</v>
      </c>
      <c r="K23" s="36"/>
      <c r="R23" s="26"/>
      <c r="S23" s="26"/>
      <c r="T23" s="26"/>
      <c r="U23" s="26"/>
      <c r="V23" s="26"/>
      <c r="W23" s="26"/>
      <c r="X23" s="26"/>
      <c r="Y23" s="26"/>
      <c r="Z23" s="26"/>
      <c r="AA23" s="26"/>
      <c r="AB23" s="26"/>
      <c r="AC23" s="26"/>
      <c r="AD23" s="26"/>
    </row>
    <row r="24" spans="1:30" s="2" customFormat="1" ht="18" customHeight="1">
      <c r="A24" s="26"/>
      <c r="B24" s="27"/>
      <c r="C24" s="26"/>
      <c r="D24" s="26"/>
      <c r="E24" s="21" t="str">
        <f>IF('Rekapitulace stavby'!E20="","",'Rekapitulace stavby'!E20)</f>
        <v>Sweco Hydroprojekt, a.s.</v>
      </c>
      <c r="F24" s="26"/>
      <c r="G24" s="26"/>
      <c r="H24" s="26"/>
      <c r="I24" s="23" t="s">
        <v>23</v>
      </c>
      <c r="J24" s="21" t="str">
        <f>IF('Rekapitulace stavby'!AN20="","",'Rekapitulace stavby'!AN20)</f>
        <v/>
      </c>
      <c r="K24" s="36"/>
      <c r="R24" s="26"/>
      <c r="S24" s="26"/>
      <c r="T24" s="26"/>
      <c r="U24" s="26"/>
      <c r="V24" s="26"/>
      <c r="W24" s="26"/>
      <c r="X24" s="26"/>
      <c r="Y24" s="26"/>
      <c r="Z24" s="26"/>
      <c r="AA24" s="26"/>
      <c r="AB24" s="26"/>
      <c r="AC24" s="26"/>
      <c r="AD24" s="26"/>
    </row>
    <row r="25" spans="1:30" s="2" customFormat="1" ht="6.9" customHeight="1">
      <c r="A25" s="26"/>
      <c r="B25" s="27"/>
      <c r="C25" s="26"/>
      <c r="D25" s="26"/>
      <c r="E25" s="26"/>
      <c r="F25" s="26"/>
      <c r="G25" s="26"/>
      <c r="H25" s="26"/>
      <c r="I25" s="26"/>
      <c r="J25" s="26"/>
      <c r="K25" s="36"/>
      <c r="R25" s="26"/>
      <c r="S25" s="26"/>
      <c r="T25" s="26"/>
      <c r="U25" s="26"/>
      <c r="V25" s="26"/>
      <c r="W25" s="26"/>
      <c r="X25" s="26"/>
      <c r="Y25" s="26"/>
      <c r="Z25" s="26"/>
      <c r="AA25" s="26"/>
      <c r="AB25" s="26"/>
      <c r="AC25" s="26"/>
      <c r="AD25" s="26"/>
    </row>
    <row r="26" spans="1:30" s="2" customFormat="1" ht="12" customHeight="1">
      <c r="A26" s="26"/>
      <c r="B26" s="27"/>
      <c r="C26" s="26"/>
      <c r="D26" s="23" t="s">
        <v>28</v>
      </c>
      <c r="E26" s="26"/>
      <c r="F26" s="26"/>
      <c r="G26" s="26"/>
      <c r="H26" s="26"/>
      <c r="I26" s="26"/>
      <c r="J26" s="26"/>
      <c r="K26" s="36"/>
      <c r="R26" s="26"/>
      <c r="S26" s="26"/>
      <c r="T26" s="26"/>
      <c r="U26" s="26"/>
      <c r="V26" s="26"/>
      <c r="W26" s="26"/>
      <c r="X26" s="26"/>
      <c r="Y26" s="26"/>
      <c r="Z26" s="26"/>
      <c r="AA26" s="26"/>
      <c r="AB26" s="26"/>
      <c r="AC26" s="26"/>
      <c r="AD26" s="26"/>
    </row>
    <row r="27" spans="1:30" s="8" customFormat="1" ht="16.5" customHeight="1">
      <c r="A27" s="89"/>
      <c r="B27" s="90"/>
      <c r="C27" s="89"/>
      <c r="D27" s="89"/>
      <c r="E27" s="182" t="s">
        <v>1</v>
      </c>
      <c r="F27" s="182"/>
      <c r="G27" s="182"/>
      <c r="H27" s="182"/>
      <c r="I27" s="89"/>
      <c r="J27" s="89"/>
      <c r="K27" s="91"/>
      <c r="R27" s="89"/>
      <c r="S27" s="89"/>
      <c r="T27" s="89"/>
      <c r="U27" s="89"/>
      <c r="V27" s="89"/>
      <c r="W27" s="89"/>
      <c r="X27" s="89"/>
      <c r="Y27" s="89"/>
      <c r="Z27" s="89"/>
      <c r="AA27" s="89"/>
      <c r="AB27" s="89"/>
      <c r="AC27" s="89"/>
      <c r="AD27" s="89"/>
    </row>
    <row r="28" spans="1:30" s="2" customFormat="1" ht="6.9" customHeight="1">
      <c r="A28" s="26"/>
      <c r="B28" s="27"/>
      <c r="C28" s="26"/>
      <c r="D28" s="26"/>
      <c r="E28" s="26"/>
      <c r="F28" s="26"/>
      <c r="G28" s="26"/>
      <c r="H28" s="26"/>
      <c r="I28" s="26"/>
      <c r="J28" s="26"/>
      <c r="K28" s="36"/>
      <c r="R28" s="26"/>
      <c r="S28" s="26"/>
      <c r="T28" s="26"/>
      <c r="U28" s="26"/>
      <c r="V28" s="26"/>
      <c r="W28" s="26"/>
      <c r="X28" s="26"/>
      <c r="Y28" s="26"/>
      <c r="Z28" s="26"/>
      <c r="AA28" s="26"/>
      <c r="AB28" s="26"/>
      <c r="AC28" s="26"/>
      <c r="AD28" s="26"/>
    </row>
    <row r="29" spans="1:30" s="2" customFormat="1" ht="6.9" customHeight="1">
      <c r="A29" s="26"/>
      <c r="B29" s="27"/>
      <c r="C29" s="26"/>
      <c r="D29" s="60"/>
      <c r="E29" s="60"/>
      <c r="F29" s="60"/>
      <c r="G29" s="60"/>
      <c r="H29" s="60"/>
      <c r="I29" s="60"/>
      <c r="J29" s="60"/>
      <c r="K29" s="36"/>
      <c r="R29" s="26"/>
      <c r="S29" s="26"/>
      <c r="T29" s="26"/>
      <c r="U29" s="26"/>
      <c r="V29" s="26"/>
      <c r="W29" s="26"/>
      <c r="X29" s="26"/>
      <c r="Y29" s="26"/>
      <c r="Z29" s="26"/>
      <c r="AA29" s="26"/>
      <c r="AB29" s="26"/>
      <c r="AC29" s="26"/>
      <c r="AD29" s="26"/>
    </row>
    <row r="30" spans="1:30" s="2" customFormat="1" ht="25.35" customHeight="1">
      <c r="A30" s="26"/>
      <c r="B30" s="27"/>
      <c r="C30" s="26"/>
      <c r="D30" s="92" t="s">
        <v>29</v>
      </c>
      <c r="E30" s="26"/>
      <c r="F30" s="26"/>
      <c r="G30" s="26"/>
      <c r="H30" s="26"/>
      <c r="I30" s="26"/>
      <c r="J30" s="65">
        <f>ROUND(J121,2)</f>
        <v>0</v>
      </c>
      <c r="K30" s="36"/>
      <c r="R30" s="26"/>
      <c r="S30" s="26"/>
      <c r="T30" s="26"/>
      <c r="U30" s="26"/>
      <c r="V30" s="26"/>
      <c r="W30" s="26"/>
      <c r="X30" s="26"/>
      <c r="Y30" s="26"/>
      <c r="Z30" s="26"/>
      <c r="AA30" s="26"/>
      <c r="AB30" s="26"/>
      <c r="AC30" s="26"/>
      <c r="AD30" s="26"/>
    </row>
    <row r="31" spans="1:30" s="2" customFormat="1" ht="6.9" customHeight="1">
      <c r="A31" s="26"/>
      <c r="B31" s="27"/>
      <c r="C31" s="26"/>
      <c r="D31" s="60"/>
      <c r="E31" s="60"/>
      <c r="F31" s="60"/>
      <c r="G31" s="60"/>
      <c r="H31" s="60"/>
      <c r="I31" s="60"/>
      <c r="J31" s="60"/>
      <c r="K31" s="36"/>
      <c r="R31" s="26"/>
      <c r="S31" s="26"/>
      <c r="T31" s="26"/>
      <c r="U31" s="26"/>
      <c r="V31" s="26"/>
      <c r="W31" s="26"/>
      <c r="X31" s="26"/>
      <c r="Y31" s="26"/>
      <c r="Z31" s="26"/>
      <c r="AA31" s="26"/>
      <c r="AB31" s="26"/>
      <c r="AC31" s="26"/>
      <c r="AD31" s="26"/>
    </row>
    <row r="32" spans="1:30" s="2" customFormat="1" ht="14.4" customHeight="1">
      <c r="A32" s="26"/>
      <c r="B32" s="27"/>
      <c r="C32" s="26"/>
      <c r="D32" s="26"/>
      <c r="E32" s="26"/>
      <c r="F32" s="30" t="s">
        <v>31</v>
      </c>
      <c r="G32" s="26"/>
      <c r="H32" s="26"/>
      <c r="I32" s="30" t="s">
        <v>30</v>
      </c>
      <c r="J32" s="30" t="s">
        <v>32</v>
      </c>
      <c r="K32" s="36"/>
      <c r="R32" s="26"/>
      <c r="S32" s="26"/>
      <c r="T32" s="26"/>
      <c r="U32" s="26"/>
      <c r="V32" s="26"/>
      <c r="W32" s="26"/>
      <c r="X32" s="26"/>
      <c r="Y32" s="26"/>
      <c r="Z32" s="26"/>
      <c r="AA32" s="26"/>
      <c r="AB32" s="26"/>
      <c r="AC32" s="26"/>
      <c r="AD32" s="26"/>
    </row>
    <row r="33" spans="1:30" s="2" customFormat="1" ht="14.4" customHeight="1">
      <c r="A33" s="26"/>
      <c r="B33" s="27"/>
      <c r="C33" s="26"/>
      <c r="D33" s="93" t="s">
        <v>33</v>
      </c>
      <c r="E33" s="23" t="s">
        <v>34</v>
      </c>
      <c r="F33" s="94">
        <f>ROUND((SUM(BD121:BD222)),2)</f>
        <v>0</v>
      </c>
      <c r="G33" s="26"/>
      <c r="H33" s="26"/>
      <c r="I33" s="95">
        <v>0.21</v>
      </c>
      <c r="J33" s="94">
        <f>ROUND(((SUM(BD121:BD222))*I33),2)</f>
        <v>0</v>
      </c>
      <c r="K33" s="36"/>
      <c r="R33" s="26"/>
      <c r="S33" s="26"/>
      <c r="T33" s="26"/>
      <c r="U33" s="26"/>
      <c r="V33" s="26"/>
      <c r="W33" s="26"/>
      <c r="X33" s="26"/>
      <c r="Y33" s="26"/>
      <c r="Z33" s="26"/>
      <c r="AA33" s="26"/>
      <c r="AB33" s="26"/>
      <c r="AC33" s="26"/>
      <c r="AD33" s="26"/>
    </row>
    <row r="34" spans="1:30" s="2" customFormat="1" ht="14.4" customHeight="1">
      <c r="A34" s="26"/>
      <c r="B34" s="27"/>
      <c r="C34" s="26"/>
      <c r="D34" s="26"/>
      <c r="E34" s="23" t="s">
        <v>35</v>
      </c>
      <c r="F34" s="94">
        <f>ROUND((SUM(BE121:BE222)),2)</f>
        <v>0</v>
      </c>
      <c r="G34" s="26"/>
      <c r="H34" s="26"/>
      <c r="I34" s="95">
        <v>0.15</v>
      </c>
      <c r="J34" s="94">
        <f>ROUND(((SUM(BE121:BE222))*I34),2)</f>
        <v>0</v>
      </c>
      <c r="K34" s="36"/>
      <c r="R34" s="26"/>
      <c r="S34" s="26"/>
      <c r="T34" s="26"/>
      <c r="U34" s="26"/>
      <c r="V34" s="26"/>
      <c r="W34" s="26"/>
      <c r="X34" s="26"/>
      <c r="Y34" s="26"/>
      <c r="Z34" s="26"/>
      <c r="AA34" s="26"/>
      <c r="AB34" s="26"/>
      <c r="AC34" s="26"/>
      <c r="AD34" s="26"/>
    </row>
    <row r="35" spans="1:30" s="2" customFormat="1" ht="14.4" customHeight="1" hidden="1">
      <c r="A35" s="26"/>
      <c r="B35" s="27"/>
      <c r="C35" s="26"/>
      <c r="D35" s="26"/>
      <c r="E35" s="23" t="s">
        <v>36</v>
      </c>
      <c r="F35" s="94">
        <f>ROUND((SUM(BF121:BF222)),2)</f>
        <v>0</v>
      </c>
      <c r="G35" s="26"/>
      <c r="H35" s="26"/>
      <c r="I35" s="95">
        <v>0.21</v>
      </c>
      <c r="J35" s="94">
        <f>0</f>
        <v>0</v>
      </c>
      <c r="K35" s="36"/>
      <c r="R35" s="26"/>
      <c r="S35" s="26"/>
      <c r="T35" s="26"/>
      <c r="U35" s="26"/>
      <c r="V35" s="26"/>
      <c r="W35" s="26"/>
      <c r="X35" s="26"/>
      <c r="Y35" s="26"/>
      <c r="Z35" s="26"/>
      <c r="AA35" s="26"/>
      <c r="AB35" s="26"/>
      <c r="AC35" s="26"/>
      <c r="AD35" s="26"/>
    </row>
    <row r="36" spans="1:30" s="2" customFormat="1" ht="14.4" customHeight="1" hidden="1">
      <c r="A36" s="26"/>
      <c r="B36" s="27"/>
      <c r="C36" s="26"/>
      <c r="D36" s="26"/>
      <c r="E36" s="23" t="s">
        <v>37</v>
      </c>
      <c r="F36" s="94">
        <f>ROUND((SUM(BG121:BG222)),2)</f>
        <v>0</v>
      </c>
      <c r="G36" s="26"/>
      <c r="H36" s="26"/>
      <c r="I36" s="95">
        <v>0.15</v>
      </c>
      <c r="J36" s="94">
        <f>0</f>
        <v>0</v>
      </c>
      <c r="K36" s="36"/>
      <c r="R36" s="26"/>
      <c r="S36" s="26"/>
      <c r="T36" s="26"/>
      <c r="U36" s="26"/>
      <c r="V36" s="26"/>
      <c r="W36" s="26"/>
      <c r="X36" s="26"/>
      <c r="Y36" s="26"/>
      <c r="Z36" s="26"/>
      <c r="AA36" s="26"/>
      <c r="AB36" s="26"/>
      <c r="AC36" s="26"/>
      <c r="AD36" s="26"/>
    </row>
    <row r="37" spans="1:30" s="2" customFormat="1" ht="14.4" customHeight="1" hidden="1">
      <c r="A37" s="26"/>
      <c r="B37" s="27"/>
      <c r="C37" s="26"/>
      <c r="D37" s="26"/>
      <c r="E37" s="23" t="s">
        <v>38</v>
      </c>
      <c r="F37" s="94">
        <f>ROUND((SUM(BH121:BH222)),2)</f>
        <v>0</v>
      </c>
      <c r="G37" s="26"/>
      <c r="H37" s="26"/>
      <c r="I37" s="95">
        <v>0</v>
      </c>
      <c r="J37" s="94">
        <f>0</f>
        <v>0</v>
      </c>
      <c r="K37" s="36"/>
      <c r="R37" s="26"/>
      <c r="S37" s="26"/>
      <c r="T37" s="26"/>
      <c r="U37" s="26"/>
      <c r="V37" s="26"/>
      <c r="W37" s="26"/>
      <c r="X37" s="26"/>
      <c r="Y37" s="26"/>
      <c r="Z37" s="26"/>
      <c r="AA37" s="26"/>
      <c r="AB37" s="26"/>
      <c r="AC37" s="26"/>
      <c r="AD37" s="26"/>
    </row>
    <row r="38" spans="1:30" s="2" customFormat="1" ht="6.9" customHeight="1">
      <c r="A38" s="26"/>
      <c r="B38" s="27"/>
      <c r="C38" s="26"/>
      <c r="D38" s="26"/>
      <c r="E38" s="26"/>
      <c r="F38" s="26"/>
      <c r="G38" s="26"/>
      <c r="H38" s="26"/>
      <c r="I38" s="26"/>
      <c r="J38" s="26"/>
      <c r="K38" s="36"/>
      <c r="R38" s="26"/>
      <c r="S38" s="26"/>
      <c r="T38" s="26"/>
      <c r="U38" s="26"/>
      <c r="V38" s="26"/>
      <c r="W38" s="26"/>
      <c r="X38" s="26"/>
      <c r="Y38" s="26"/>
      <c r="Z38" s="26"/>
      <c r="AA38" s="26"/>
      <c r="AB38" s="26"/>
      <c r="AC38" s="26"/>
      <c r="AD38" s="26"/>
    </row>
    <row r="39" spans="1:30" s="2" customFormat="1" ht="25.35" customHeight="1">
      <c r="A39" s="26"/>
      <c r="B39" s="27"/>
      <c r="C39" s="96"/>
      <c r="D39" s="97" t="s">
        <v>39</v>
      </c>
      <c r="E39" s="54"/>
      <c r="F39" s="54"/>
      <c r="G39" s="98" t="s">
        <v>40</v>
      </c>
      <c r="H39" s="99" t="s">
        <v>41</v>
      </c>
      <c r="I39" s="54"/>
      <c r="J39" s="100">
        <f>SUM(J30:J37)</f>
        <v>0</v>
      </c>
      <c r="K39" s="36"/>
      <c r="R39" s="26"/>
      <c r="S39" s="26"/>
      <c r="T39" s="26"/>
      <c r="U39" s="26"/>
      <c r="V39" s="26"/>
      <c r="W39" s="26"/>
      <c r="X39" s="26"/>
      <c r="Y39" s="26"/>
      <c r="Z39" s="26"/>
      <c r="AA39" s="26"/>
      <c r="AB39" s="26"/>
      <c r="AC39" s="26"/>
      <c r="AD39" s="26"/>
    </row>
    <row r="40" spans="1:30" s="2" customFormat="1" ht="14.4" customHeight="1">
      <c r="A40" s="26"/>
      <c r="B40" s="27"/>
      <c r="C40" s="26"/>
      <c r="D40" s="26"/>
      <c r="E40" s="26"/>
      <c r="F40" s="26"/>
      <c r="G40" s="26"/>
      <c r="H40" s="26"/>
      <c r="I40" s="26"/>
      <c r="J40" s="26"/>
      <c r="K40" s="36"/>
      <c r="R40" s="26"/>
      <c r="S40" s="26"/>
      <c r="T40" s="26"/>
      <c r="U40" s="26"/>
      <c r="V40" s="26"/>
      <c r="W40" s="26"/>
      <c r="X40" s="26"/>
      <c r="Y40" s="26"/>
      <c r="Z40" s="26"/>
      <c r="AA40" s="26"/>
      <c r="AB40" s="26"/>
      <c r="AC40" s="26"/>
      <c r="AD40" s="26"/>
    </row>
    <row r="41" spans="2:11" s="1" customFormat="1" ht="14.4" customHeight="1">
      <c r="B41" s="17"/>
      <c r="K41" s="17"/>
    </row>
    <row r="42" spans="2:11" s="1" customFormat="1" ht="14.4" customHeight="1">
      <c r="B42" s="17"/>
      <c r="K42" s="17"/>
    </row>
    <row r="43" spans="2:11" s="1" customFormat="1" ht="14.4" customHeight="1">
      <c r="B43" s="17"/>
      <c r="K43" s="17"/>
    </row>
    <row r="44" spans="2:11" s="1" customFormat="1" ht="14.4" customHeight="1">
      <c r="B44" s="17"/>
      <c r="K44" s="17"/>
    </row>
    <row r="45" spans="2:11" s="1" customFormat="1" ht="14.4" customHeight="1">
      <c r="B45" s="17"/>
      <c r="K45" s="17"/>
    </row>
    <row r="46" spans="2:11" s="1" customFormat="1" ht="14.4" customHeight="1">
      <c r="B46" s="17"/>
      <c r="K46" s="17"/>
    </row>
    <row r="47" spans="2:11" s="1" customFormat="1" ht="14.4" customHeight="1">
      <c r="B47" s="17"/>
      <c r="K47" s="17"/>
    </row>
    <row r="48" spans="2:11" s="1" customFormat="1" ht="14.4" customHeight="1">
      <c r="B48" s="17"/>
      <c r="K48" s="17"/>
    </row>
    <row r="49" spans="2:11" s="1" customFormat="1" ht="14.4" customHeight="1">
      <c r="B49" s="17"/>
      <c r="K49" s="17"/>
    </row>
    <row r="50" spans="2:11" s="2" customFormat="1" ht="14.4" customHeight="1">
      <c r="B50" s="36"/>
      <c r="D50" s="37" t="s">
        <v>42</v>
      </c>
      <c r="E50" s="38"/>
      <c r="F50" s="38"/>
      <c r="G50" s="37" t="s">
        <v>43</v>
      </c>
      <c r="H50" s="38"/>
      <c r="I50" s="38"/>
      <c r="J50" s="38"/>
      <c r="K50" s="36"/>
    </row>
    <row r="51" spans="2:11" ht="12">
      <c r="B51" s="17"/>
      <c r="K51" s="17"/>
    </row>
    <row r="52" spans="2:11" ht="12">
      <c r="B52" s="17"/>
      <c r="K52" s="17"/>
    </row>
    <row r="53" spans="2:11" ht="12">
      <c r="B53" s="17"/>
      <c r="K53" s="17"/>
    </row>
    <row r="54" spans="2:11" ht="12">
      <c r="B54" s="17"/>
      <c r="K54" s="17"/>
    </row>
    <row r="55" spans="2:11" ht="12">
      <c r="B55" s="17"/>
      <c r="K55" s="17"/>
    </row>
    <row r="56" spans="2:11" ht="12">
      <c r="B56" s="17"/>
      <c r="K56" s="17"/>
    </row>
    <row r="57" spans="2:11" ht="12">
      <c r="B57" s="17"/>
      <c r="K57" s="17"/>
    </row>
    <row r="58" spans="2:11" ht="12">
      <c r="B58" s="17"/>
      <c r="K58" s="17"/>
    </row>
    <row r="59" spans="2:11" ht="12">
      <c r="B59" s="17"/>
      <c r="K59" s="17"/>
    </row>
    <row r="60" spans="2:11" ht="12">
      <c r="B60" s="17"/>
      <c r="K60" s="17"/>
    </row>
    <row r="61" spans="1:30" s="2" customFormat="1" ht="13.2">
      <c r="A61" s="26"/>
      <c r="B61" s="27"/>
      <c r="C61" s="26"/>
      <c r="D61" s="39" t="s">
        <v>44</v>
      </c>
      <c r="E61" s="29"/>
      <c r="F61" s="101" t="s">
        <v>45</v>
      </c>
      <c r="G61" s="39" t="s">
        <v>44</v>
      </c>
      <c r="H61" s="29"/>
      <c r="I61" s="29"/>
      <c r="J61" s="102" t="s">
        <v>45</v>
      </c>
      <c r="K61" s="36"/>
      <c r="R61" s="26"/>
      <c r="S61" s="26"/>
      <c r="T61" s="26"/>
      <c r="U61" s="26"/>
      <c r="V61" s="26"/>
      <c r="W61" s="26"/>
      <c r="X61" s="26"/>
      <c r="Y61" s="26"/>
      <c r="Z61" s="26"/>
      <c r="AA61" s="26"/>
      <c r="AB61" s="26"/>
      <c r="AC61" s="26"/>
      <c r="AD61" s="26"/>
    </row>
    <row r="62" spans="2:11" ht="12">
      <c r="B62" s="17"/>
      <c r="K62" s="17"/>
    </row>
    <row r="63" spans="2:11" ht="12">
      <c r="B63" s="17"/>
      <c r="K63" s="17"/>
    </row>
    <row r="64" spans="2:11" ht="12">
      <c r="B64" s="17"/>
      <c r="K64" s="17"/>
    </row>
    <row r="65" spans="1:30" s="2" customFormat="1" ht="13.2">
      <c r="A65" s="26"/>
      <c r="B65" s="27"/>
      <c r="C65" s="26"/>
      <c r="D65" s="37" t="s">
        <v>46</v>
      </c>
      <c r="E65" s="40"/>
      <c r="F65" s="40"/>
      <c r="G65" s="37" t="s">
        <v>47</v>
      </c>
      <c r="H65" s="40"/>
      <c r="I65" s="40"/>
      <c r="J65" s="40"/>
      <c r="K65" s="36"/>
      <c r="R65" s="26"/>
      <c r="S65" s="26"/>
      <c r="T65" s="26"/>
      <c r="U65" s="26"/>
      <c r="V65" s="26"/>
      <c r="W65" s="26"/>
      <c r="X65" s="26"/>
      <c r="Y65" s="26"/>
      <c r="Z65" s="26"/>
      <c r="AA65" s="26"/>
      <c r="AB65" s="26"/>
      <c r="AC65" s="26"/>
      <c r="AD65" s="26"/>
    </row>
    <row r="66" spans="2:11" ht="12">
      <c r="B66" s="17"/>
      <c r="K66" s="17"/>
    </row>
    <row r="67" spans="2:11" ht="12">
      <c r="B67" s="17"/>
      <c r="K67" s="17"/>
    </row>
    <row r="68" spans="2:11" ht="12">
      <c r="B68" s="17"/>
      <c r="K68" s="17"/>
    </row>
    <row r="69" spans="2:11" ht="12">
      <c r="B69" s="17"/>
      <c r="K69" s="17"/>
    </row>
    <row r="70" spans="2:11" ht="12">
      <c r="B70" s="17"/>
      <c r="K70" s="17"/>
    </row>
    <row r="71" spans="2:11" ht="12">
      <c r="B71" s="17"/>
      <c r="K71" s="17"/>
    </row>
    <row r="72" spans="2:11" ht="12">
      <c r="B72" s="17"/>
      <c r="K72" s="17"/>
    </row>
    <row r="73" spans="2:11" ht="12">
      <c r="B73" s="17"/>
      <c r="K73" s="17"/>
    </row>
    <row r="74" spans="2:11" ht="12">
      <c r="B74" s="17"/>
      <c r="K74" s="17"/>
    </row>
    <row r="75" spans="2:11" ht="12">
      <c r="B75" s="17"/>
      <c r="K75" s="17"/>
    </row>
    <row r="76" spans="1:30" s="2" customFormat="1" ht="13.2">
      <c r="A76" s="26"/>
      <c r="B76" s="27"/>
      <c r="C76" s="26"/>
      <c r="D76" s="39" t="s">
        <v>44</v>
      </c>
      <c r="E76" s="29"/>
      <c r="F76" s="101" t="s">
        <v>45</v>
      </c>
      <c r="G76" s="39" t="s">
        <v>44</v>
      </c>
      <c r="H76" s="29"/>
      <c r="I76" s="29"/>
      <c r="J76" s="102" t="s">
        <v>45</v>
      </c>
      <c r="K76" s="36"/>
      <c r="R76" s="26"/>
      <c r="S76" s="26"/>
      <c r="T76" s="26"/>
      <c r="U76" s="26"/>
      <c r="V76" s="26"/>
      <c r="W76" s="26"/>
      <c r="X76" s="26"/>
      <c r="Y76" s="26"/>
      <c r="Z76" s="26"/>
      <c r="AA76" s="26"/>
      <c r="AB76" s="26"/>
      <c r="AC76" s="26"/>
      <c r="AD76" s="26"/>
    </row>
    <row r="77" spans="1:30" s="2" customFormat="1" ht="14.4" customHeight="1">
      <c r="A77" s="26"/>
      <c r="B77" s="41"/>
      <c r="C77" s="42"/>
      <c r="D77" s="42"/>
      <c r="E77" s="42"/>
      <c r="F77" s="42"/>
      <c r="G77" s="42"/>
      <c r="H77" s="42"/>
      <c r="I77" s="42"/>
      <c r="J77" s="42"/>
      <c r="K77" s="36"/>
      <c r="R77" s="26"/>
      <c r="S77" s="26"/>
      <c r="T77" s="26"/>
      <c r="U77" s="26"/>
      <c r="V77" s="26"/>
      <c r="W77" s="26"/>
      <c r="X77" s="26"/>
      <c r="Y77" s="26"/>
      <c r="Z77" s="26"/>
      <c r="AA77" s="26"/>
      <c r="AB77" s="26"/>
      <c r="AC77" s="26"/>
      <c r="AD77" s="26"/>
    </row>
    <row r="81" spans="1:30" s="2" customFormat="1" ht="6.9" customHeight="1">
      <c r="A81" s="26"/>
      <c r="B81" s="43"/>
      <c r="C81" s="44"/>
      <c r="D81" s="44"/>
      <c r="E81" s="44"/>
      <c r="F81" s="44"/>
      <c r="G81" s="44"/>
      <c r="H81" s="44"/>
      <c r="I81" s="44"/>
      <c r="J81" s="44"/>
      <c r="K81" s="36"/>
      <c r="R81" s="26"/>
      <c r="S81" s="26"/>
      <c r="T81" s="26"/>
      <c r="U81" s="26"/>
      <c r="V81" s="26"/>
      <c r="W81" s="26"/>
      <c r="X81" s="26"/>
      <c r="Y81" s="26"/>
      <c r="Z81" s="26"/>
      <c r="AA81" s="26"/>
      <c r="AB81" s="26"/>
      <c r="AC81" s="26"/>
      <c r="AD81" s="26"/>
    </row>
    <row r="82" spans="1:30" s="2" customFormat="1" ht="24.9" customHeight="1">
      <c r="A82" s="26"/>
      <c r="B82" s="27"/>
      <c r="C82" s="18" t="s">
        <v>89</v>
      </c>
      <c r="D82" s="26"/>
      <c r="E82" s="26"/>
      <c r="F82" s="26"/>
      <c r="G82" s="26"/>
      <c r="H82" s="26"/>
      <c r="I82" s="26"/>
      <c r="J82" s="26"/>
      <c r="K82" s="36"/>
      <c r="R82" s="26"/>
      <c r="S82" s="26"/>
      <c r="T82" s="26"/>
      <c r="U82" s="26"/>
      <c r="V82" s="26"/>
      <c r="W82" s="26"/>
      <c r="X82" s="26"/>
      <c r="Y82" s="26"/>
      <c r="Z82" s="26"/>
      <c r="AA82" s="26"/>
      <c r="AB82" s="26"/>
      <c r="AC82" s="26"/>
      <c r="AD82" s="26"/>
    </row>
    <row r="83" spans="1:30" s="2" customFormat="1" ht="6.9" customHeight="1">
      <c r="A83" s="26"/>
      <c r="B83" s="27"/>
      <c r="C83" s="26"/>
      <c r="D83" s="26"/>
      <c r="E83" s="26"/>
      <c r="F83" s="26"/>
      <c r="G83" s="26"/>
      <c r="H83" s="26"/>
      <c r="I83" s="26"/>
      <c r="J83" s="26"/>
      <c r="K83" s="36"/>
      <c r="R83" s="26"/>
      <c r="S83" s="26"/>
      <c r="T83" s="26"/>
      <c r="U83" s="26"/>
      <c r="V83" s="26"/>
      <c r="W83" s="26"/>
      <c r="X83" s="26"/>
      <c r="Y83" s="26"/>
      <c r="Z83" s="26"/>
      <c r="AA83" s="26"/>
      <c r="AB83" s="26"/>
      <c r="AC83" s="26"/>
      <c r="AD83" s="26"/>
    </row>
    <row r="84" spans="1:30" s="2" customFormat="1" ht="12" customHeight="1">
      <c r="A84" s="26"/>
      <c r="B84" s="27"/>
      <c r="C84" s="23" t="s">
        <v>14</v>
      </c>
      <c r="D84" s="26"/>
      <c r="E84" s="26"/>
      <c r="F84" s="26"/>
      <c r="G84" s="26"/>
      <c r="H84" s="26"/>
      <c r="I84" s="26"/>
      <c r="J84" s="26"/>
      <c r="K84" s="36"/>
      <c r="R84" s="26"/>
      <c r="S84" s="26"/>
      <c r="T84" s="26"/>
      <c r="U84" s="26"/>
      <c r="V84" s="26"/>
      <c r="W84" s="26"/>
      <c r="X84" s="26"/>
      <c r="Y84" s="26"/>
      <c r="Z84" s="26"/>
      <c r="AA84" s="26"/>
      <c r="AB84" s="26"/>
      <c r="AC84" s="26"/>
      <c r="AD84" s="26"/>
    </row>
    <row r="85" spans="1:30" s="2" customFormat="1" ht="16.5" customHeight="1">
      <c r="A85" s="26"/>
      <c r="B85" s="27"/>
      <c r="C85" s="26"/>
      <c r="D85" s="26"/>
      <c r="E85" s="206" t="str">
        <f>E7</f>
        <v>Vodní nádrž VNn1 v k.ú. Malovice u Netolic</v>
      </c>
      <c r="F85" s="207"/>
      <c r="G85" s="207"/>
      <c r="H85" s="207"/>
      <c r="I85" s="26"/>
      <c r="J85" s="26"/>
      <c r="K85" s="36"/>
      <c r="R85" s="26"/>
      <c r="S85" s="26"/>
      <c r="T85" s="26"/>
      <c r="U85" s="26"/>
      <c r="V85" s="26"/>
      <c r="W85" s="26"/>
      <c r="X85" s="26"/>
      <c r="Y85" s="26"/>
      <c r="Z85" s="26"/>
      <c r="AA85" s="26"/>
      <c r="AB85" s="26"/>
      <c r="AC85" s="26"/>
      <c r="AD85" s="26"/>
    </row>
    <row r="86" spans="1:30" s="2" customFormat="1" ht="12" customHeight="1">
      <c r="A86" s="26"/>
      <c r="B86" s="27"/>
      <c r="C86" s="23" t="s">
        <v>88</v>
      </c>
      <c r="D86" s="26"/>
      <c r="E86" s="26"/>
      <c r="F86" s="26"/>
      <c r="G86" s="26"/>
      <c r="H86" s="26"/>
      <c r="I86" s="26"/>
      <c r="J86" s="26"/>
      <c r="K86" s="36"/>
      <c r="R86" s="26"/>
      <c r="S86" s="26"/>
      <c r="T86" s="26"/>
      <c r="U86" s="26"/>
      <c r="V86" s="26"/>
      <c r="W86" s="26"/>
      <c r="X86" s="26"/>
      <c r="Y86" s="26"/>
      <c r="Z86" s="26"/>
      <c r="AA86" s="26"/>
      <c r="AB86" s="26"/>
      <c r="AC86" s="26"/>
      <c r="AD86" s="26"/>
    </row>
    <row r="87" spans="1:30" s="2" customFormat="1" ht="16.5" customHeight="1">
      <c r="A87" s="26"/>
      <c r="B87" s="27"/>
      <c r="C87" s="26"/>
      <c r="D87" s="26"/>
      <c r="E87" s="196" t="str">
        <f>E9</f>
        <v>SO101.4-Vodní nádrž VNn1-bezpečnostní přeliv</v>
      </c>
      <c r="F87" s="205"/>
      <c r="G87" s="205"/>
      <c r="H87" s="205"/>
      <c r="I87" s="26"/>
      <c r="J87" s="26"/>
      <c r="K87" s="36"/>
      <c r="R87" s="26"/>
      <c r="S87" s="26"/>
      <c r="T87" s="26"/>
      <c r="U87" s="26"/>
      <c r="V87" s="26"/>
      <c r="W87" s="26"/>
      <c r="X87" s="26"/>
      <c r="Y87" s="26"/>
      <c r="Z87" s="26"/>
      <c r="AA87" s="26"/>
      <c r="AB87" s="26"/>
      <c r="AC87" s="26"/>
      <c r="AD87" s="26"/>
    </row>
    <row r="88" spans="1:30" s="2" customFormat="1" ht="6.9" customHeight="1">
      <c r="A88" s="26"/>
      <c r="B88" s="27"/>
      <c r="C88" s="26"/>
      <c r="D88" s="26"/>
      <c r="E88" s="26"/>
      <c r="F88" s="26"/>
      <c r="G88" s="26"/>
      <c r="H88" s="26"/>
      <c r="I88" s="26"/>
      <c r="J88" s="26"/>
      <c r="K88" s="36"/>
      <c r="R88" s="26"/>
      <c r="S88" s="26"/>
      <c r="T88" s="26"/>
      <c r="U88" s="26"/>
      <c r="V88" s="26"/>
      <c r="W88" s="26"/>
      <c r="X88" s="26"/>
      <c r="Y88" s="26"/>
      <c r="Z88" s="26"/>
      <c r="AA88" s="26"/>
      <c r="AB88" s="26"/>
      <c r="AC88" s="26"/>
      <c r="AD88" s="26"/>
    </row>
    <row r="89" spans="1:30" s="2" customFormat="1" ht="12" customHeight="1">
      <c r="A89" s="26"/>
      <c r="B89" s="27"/>
      <c r="C89" s="23" t="s">
        <v>17</v>
      </c>
      <c r="D89" s="26"/>
      <c r="E89" s="26"/>
      <c r="F89" s="21" t="str">
        <f>F12</f>
        <v xml:space="preserve"> </v>
      </c>
      <c r="G89" s="26"/>
      <c r="H89" s="26"/>
      <c r="I89" s="23" t="s">
        <v>19</v>
      </c>
      <c r="J89" s="49" t="str">
        <f>IF(J12="","",J12)</f>
        <v>17. 6. 2022</v>
      </c>
      <c r="K89" s="36"/>
      <c r="R89" s="26"/>
      <c r="S89" s="26"/>
      <c r="T89" s="26"/>
      <c r="U89" s="26"/>
      <c r="V89" s="26"/>
      <c r="W89" s="26"/>
      <c r="X89" s="26"/>
      <c r="Y89" s="26"/>
      <c r="Z89" s="26"/>
      <c r="AA89" s="26"/>
      <c r="AB89" s="26"/>
      <c r="AC89" s="26"/>
      <c r="AD89" s="26"/>
    </row>
    <row r="90" spans="1:30" s="2" customFormat="1" ht="12">
      <c r="A90" s="26"/>
      <c r="B90" s="27"/>
      <c r="C90" s="26"/>
      <c r="D90" s="26"/>
      <c r="E90" s="26"/>
      <c r="F90" s="26"/>
      <c r="G90" s="26"/>
      <c r="H90" s="26"/>
      <c r="I90" s="26"/>
      <c r="J90" s="26"/>
      <c r="K90" s="36"/>
      <c r="R90" s="26"/>
      <c r="S90" s="26"/>
      <c r="T90" s="26"/>
      <c r="U90" s="26"/>
      <c r="V90" s="26"/>
      <c r="W90" s="26"/>
      <c r="X90" s="26"/>
      <c r="Y90" s="26"/>
      <c r="Z90" s="26"/>
      <c r="AA90" s="26"/>
      <c r="AB90" s="26"/>
      <c r="AC90" s="26"/>
      <c r="AD90" s="26"/>
    </row>
    <row r="91" spans="1:30" s="2" customFormat="1" ht="26.4">
      <c r="A91" s="26"/>
      <c r="B91" s="27"/>
      <c r="C91" s="23" t="s">
        <v>21</v>
      </c>
      <c r="D91" s="26"/>
      <c r="E91" s="26"/>
      <c r="F91" s="21" t="str">
        <f>E15</f>
        <v>Státní pozemkový úřad, Krajský pozemkový úřad pro Jihočeský kraj</v>
      </c>
      <c r="G91" s="26"/>
      <c r="H91" s="26"/>
      <c r="I91" s="23" t="s">
        <v>25</v>
      </c>
      <c r="J91" s="24" t="str">
        <f>E21</f>
        <v>Sweco Hydroprojekt, a.s.</v>
      </c>
      <c r="K91" s="36"/>
      <c r="R91" s="26"/>
      <c r="S91" s="26"/>
      <c r="T91" s="26"/>
      <c r="U91" s="26"/>
      <c r="V91" s="26"/>
      <c r="W91" s="26"/>
      <c r="X91" s="26"/>
      <c r="Y91" s="26"/>
      <c r="Z91" s="26"/>
      <c r="AA91" s="26"/>
      <c r="AB91" s="26"/>
      <c r="AC91" s="26"/>
      <c r="AD91" s="26"/>
    </row>
    <row r="92" spans="1:30" s="2" customFormat="1" ht="26.4">
      <c r="A92" s="26"/>
      <c r="B92" s="27"/>
      <c r="C92" s="23" t="s">
        <v>24</v>
      </c>
      <c r="D92" s="26"/>
      <c r="E92" s="26"/>
      <c r="F92" s="21" t="str">
        <f>IF(E18="","",E18)</f>
        <v xml:space="preserve"> </v>
      </c>
      <c r="G92" s="26"/>
      <c r="H92" s="26"/>
      <c r="I92" s="23" t="s">
        <v>26</v>
      </c>
      <c r="J92" s="24" t="str">
        <f>E24</f>
        <v>Sweco Hydroprojekt, a.s.</v>
      </c>
      <c r="K92" s="36"/>
      <c r="R92" s="26"/>
      <c r="S92" s="26"/>
      <c r="T92" s="26"/>
      <c r="U92" s="26"/>
      <c r="V92" s="26"/>
      <c r="W92" s="26"/>
      <c r="X92" s="26"/>
      <c r="Y92" s="26"/>
      <c r="Z92" s="26"/>
      <c r="AA92" s="26"/>
      <c r="AB92" s="26"/>
      <c r="AC92" s="26"/>
      <c r="AD92" s="26"/>
    </row>
    <row r="93" spans="1:30" s="2" customFormat="1" ht="10.35" customHeight="1">
      <c r="A93" s="26"/>
      <c r="B93" s="27"/>
      <c r="C93" s="26"/>
      <c r="D93" s="26"/>
      <c r="E93" s="26"/>
      <c r="F93" s="26"/>
      <c r="G93" s="26"/>
      <c r="H93" s="26"/>
      <c r="I93" s="26"/>
      <c r="J93" s="26"/>
      <c r="K93" s="36"/>
      <c r="R93" s="26"/>
      <c r="S93" s="26"/>
      <c r="T93" s="26"/>
      <c r="U93" s="26"/>
      <c r="V93" s="26"/>
      <c r="W93" s="26"/>
      <c r="X93" s="26"/>
      <c r="Y93" s="26"/>
      <c r="Z93" s="26"/>
      <c r="AA93" s="26"/>
      <c r="AB93" s="26"/>
      <c r="AC93" s="26"/>
      <c r="AD93" s="26"/>
    </row>
    <row r="94" spans="1:30" s="2" customFormat="1" ht="29.25" customHeight="1">
      <c r="A94" s="26"/>
      <c r="B94" s="27"/>
      <c r="C94" s="103" t="s">
        <v>90</v>
      </c>
      <c r="D94" s="96"/>
      <c r="E94" s="96"/>
      <c r="F94" s="96"/>
      <c r="G94" s="96"/>
      <c r="H94" s="96"/>
      <c r="I94" s="96"/>
      <c r="J94" s="104" t="s">
        <v>91</v>
      </c>
      <c r="K94" s="36"/>
      <c r="R94" s="26"/>
      <c r="S94" s="26"/>
      <c r="T94" s="26"/>
      <c r="U94" s="26"/>
      <c r="V94" s="26"/>
      <c r="W94" s="26"/>
      <c r="X94" s="26"/>
      <c r="Y94" s="26"/>
      <c r="Z94" s="26"/>
      <c r="AA94" s="26"/>
      <c r="AB94" s="26"/>
      <c r="AC94" s="26"/>
      <c r="AD94" s="26"/>
    </row>
    <row r="95" spans="1:30" s="2" customFormat="1" ht="10.35" customHeight="1">
      <c r="A95" s="26"/>
      <c r="B95" s="27"/>
      <c r="C95" s="26"/>
      <c r="D95" s="26"/>
      <c r="E95" s="26"/>
      <c r="F95" s="26"/>
      <c r="G95" s="26"/>
      <c r="H95" s="26"/>
      <c r="I95" s="26"/>
      <c r="J95" s="26"/>
      <c r="K95" s="36"/>
      <c r="R95" s="26"/>
      <c r="S95" s="26"/>
      <c r="T95" s="26"/>
      <c r="U95" s="26"/>
      <c r="V95" s="26"/>
      <c r="W95" s="26"/>
      <c r="X95" s="26"/>
      <c r="Y95" s="26"/>
      <c r="Z95" s="26"/>
      <c r="AA95" s="26"/>
      <c r="AB95" s="26"/>
      <c r="AC95" s="26"/>
      <c r="AD95" s="26"/>
    </row>
    <row r="96" spans="1:46" s="2" customFormat="1" ht="22.8" customHeight="1">
      <c r="A96" s="26"/>
      <c r="B96" s="27"/>
      <c r="C96" s="105" t="s">
        <v>92</v>
      </c>
      <c r="D96" s="26"/>
      <c r="E96" s="26"/>
      <c r="F96" s="26"/>
      <c r="G96" s="26"/>
      <c r="H96" s="26"/>
      <c r="I96" s="26"/>
      <c r="J96" s="65">
        <f>J121</f>
        <v>0</v>
      </c>
      <c r="K96" s="36"/>
      <c r="R96" s="26"/>
      <c r="S96" s="26"/>
      <c r="T96" s="26"/>
      <c r="U96" s="26"/>
      <c r="V96" s="26"/>
      <c r="W96" s="26"/>
      <c r="X96" s="26"/>
      <c r="Y96" s="26"/>
      <c r="Z96" s="26"/>
      <c r="AA96" s="26"/>
      <c r="AB96" s="26"/>
      <c r="AC96" s="26"/>
      <c r="AD96" s="26"/>
      <c r="AT96" s="14" t="s">
        <v>93</v>
      </c>
    </row>
    <row r="97" spans="2:11" s="9" customFormat="1" ht="24.9" customHeight="1">
      <c r="B97" s="106"/>
      <c r="D97" s="107" t="s">
        <v>94</v>
      </c>
      <c r="E97" s="108"/>
      <c r="F97" s="108"/>
      <c r="G97" s="108"/>
      <c r="H97" s="108"/>
      <c r="I97" s="108"/>
      <c r="J97" s="109">
        <f>J122</f>
        <v>0</v>
      </c>
      <c r="K97" s="106"/>
    </row>
    <row r="98" spans="2:11" s="10" customFormat="1" ht="19.95" customHeight="1">
      <c r="B98" s="110"/>
      <c r="D98" s="111" t="s">
        <v>95</v>
      </c>
      <c r="E98" s="112"/>
      <c r="F98" s="112"/>
      <c r="G98" s="112"/>
      <c r="H98" s="112"/>
      <c r="I98" s="112"/>
      <c r="J98" s="113">
        <f>J123</f>
        <v>0</v>
      </c>
      <c r="K98" s="110"/>
    </row>
    <row r="99" spans="2:11" s="10" customFormat="1" ht="19.95" customHeight="1">
      <c r="B99" s="110"/>
      <c r="D99" s="111" t="s">
        <v>314</v>
      </c>
      <c r="E99" s="112"/>
      <c r="F99" s="112"/>
      <c r="G99" s="112"/>
      <c r="H99" s="112"/>
      <c r="I99" s="112"/>
      <c r="J99" s="113">
        <f>J165</f>
        <v>0</v>
      </c>
      <c r="K99" s="110"/>
    </row>
    <row r="100" spans="2:11" s="10" customFormat="1" ht="19.95" customHeight="1">
      <c r="B100" s="110"/>
      <c r="D100" s="111" t="s">
        <v>245</v>
      </c>
      <c r="E100" s="112"/>
      <c r="F100" s="112"/>
      <c r="G100" s="112"/>
      <c r="H100" s="112"/>
      <c r="I100" s="112"/>
      <c r="J100" s="113">
        <f>J181</f>
        <v>0</v>
      </c>
      <c r="K100" s="110"/>
    </row>
    <row r="101" spans="2:11" s="10" customFormat="1" ht="19.95" customHeight="1">
      <c r="B101" s="110"/>
      <c r="D101" s="111" t="s">
        <v>96</v>
      </c>
      <c r="E101" s="112"/>
      <c r="F101" s="112"/>
      <c r="G101" s="112"/>
      <c r="H101" s="112"/>
      <c r="I101" s="112"/>
      <c r="J101" s="113">
        <f>J218</f>
        <v>0</v>
      </c>
      <c r="K101" s="110"/>
    </row>
    <row r="102" spans="1:30" s="2" customFormat="1" ht="21.75" customHeight="1">
      <c r="A102" s="26"/>
      <c r="B102" s="27"/>
      <c r="C102" s="26"/>
      <c r="D102" s="26"/>
      <c r="E102" s="26"/>
      <c r="F102" s="26"/>
      <c r="G102" s="26"/>
      <c r="H102" s="26"/>
      <c r="I102" s="26"/>
      <c r="J102" s="26"/>
      <c r="K102" s="36"/>
      <c r="R102" s="26"/>
      <c r="S102" s="26"/>
      <c r="T102" s="26"/>
      <c r="U102" s="26"/>
      <c r="V102" s="26"/>
      <c r="W102" s="26"/>
      <c r="X102" s="26"/>
      <c r="Y102" s="26"/>
      <c r="Z102" s="26"/>
      <c r="AA102" s="26"/>
      <c r="AB102" s="26"/>
      <c r="AC102" s="26"/>
      <c r="AD102" s="26"/>
    </row>
    <row r="103" spans="1:30" s="2" customFormat="1" ht="6.9" customHeight="1">
      <c r="A103" s="26"/>
      <c r="B103" s="41"/>
      <c r="C103" s="42"/>
      <c r="D103" s="42"/>
      <c r="E103" s="42"/>
      <c r="F103" s="42"/>
      <c r="G103" s="42"/>
      <c r="H103" s="42"/>
      <c r="I103" s="42"/>
      <c r="J103" s="42"/>
      <c r="K103" s="36"/>
      <c r="R103" s="26"/>
      <c r="S103" s="26"/>
      <c r="T103" s="26"/>
      <c r="U103" s="26"/>
      <c r="V103" s="26"/>
      <c r="W103" s="26"/>
      <c r="X103" s="26"/>
      <c r="Y103" s="26"/>
      <c r="Z103" s="26"/>
      <c r="AA103" s="26"/>
      <c r="AB103" s="26"/>
      <c r="AC103" s="26"/>
      <c r="AD103" s="26"/>
    </row>
    <row r="107" spans="1:30" s="2" customFormat="1" ht="6.9" customHeight="1">
      <c r="A107" s="26"/>
      <c r="B107" s="43"/>
      <c r="C107" s="44"/>
      <c r="D107" s="44"/>
      <c r="E107" s="44"/>
      <c r="F107" s="44"/>
      <c r="G107" s="44"/>
      <c r="H107" s="44"/>
      <c r="I107" s="44"/>
      <c r="J107" s="44"/>
      <c r="K107" s="36"/>
      <c r="R107" s="26"/>
      <c r="S107" s="26"/>
      <c r="T107" s="26"/>
      <c r="U107" s="26"/>
      <c r="V107" s="26"/>
      <c r="W107" s="26"/>
      <c r="X107" s="26"/>
      <c r="Y107" s="26"/>
      <c r="Z107" s="26"/>
      <c r="AA107" s="26"/>
      <c r="AB107" s="26"/>
      <c r="AC107" s="26"/>
      <c r="AD107" s="26"/>
    </row>
    <row r="108" spans="1:30" s="2" customFormat="1" ht="24.9" customHeight="1">
      <c r="A108" s="26"/>
      <c r="B108" s="27"/>
      <c r="C108" s="18" t="s">
        <v>97</v>
      </c>
      <c r="D108" s="26"/>
      <c r="E108" s="26"/>
      <c r="F108" s="26"/>
      <c r="G108" s="26"/>
      <c r="H108" s="26"/>
      <c r="I108" s="26"/>
      <c r="J108" s="26"/>
      <c r="K108" s="36"/>
      <c r="R108" s="26"/>
      <c r="S108" s="26"/>
      <c r="T108" s="26"/>
      <c r="U108" s="26"/>
      <c r="V108" s="26"/>
      <c r="W108" s="26"/>
      <c r="X108" s="26"/>
      <c r="Y108" s="26"/>
      <c r="Z108" s="26"/>
      <c r="AA108" s="26"/>
      <c r="AB108" s="26"/>
      <c r="AC108" s="26"/>
      <c r="AD108" s="26"/>
    </row>
    <row r="109" spans="1:30" s="2" customFormat="1" ht="6.9" customHeight="1">
      <c r="A109" s="26"/>
      <c r="B109" s="27"/>
      <c r="C109" s="26"/>
      <c r="D109" s="26"/>
      <c r="E109" s="26"/>
      <c r="F109" s="26"/>
      <c r="G109" s="26"/>
      <c r="H109" s="26"/>
      <c r="I109" s="26"/>
      <c r="J109" s="26"/>
      <c r="K109" s="36"/>
      <c r="R109" s="26"/>
      <c r="S109" s="26"/>
      <c r="T109" s="26"/>
      <c r="U109" s="26"/>
      <c r="V109" s="26"/>
      <c r="W109" s="26"/>
      <c r="X109" s="26"/>
      <c r="Y109" s="26"/>
      <c r="Z109" s="26"/>
      <c r="AA109" s="26"/>
      <c r="AB109" s="26"/>
      <c r="AC109" s="26"/>
      <c r="AD109" s="26"/>
    </row>
    <row r="110" spans="1:30" s="2" customFormat="1" ht="12" customHeight="1">
      <c r="A110" s="26"/>
      <c r="B110" s="27"/>
      <c r="C110" s="23" t="s">
        <v>14</v>
      </c>
      <c r="D110" s="26"/>
      <c r="E110" s="26"/>
      <c r="F110" s="26"/>
      <c r="G110" s="26"/>
      <c r="H110" s="26"/>
      <c r="I110" s="26"/>
      <c r="J110" s="26"/>
      <c r="K110" s="36"/>
      <c r="R110" s="26"/>
      <c r="S110" s="26"/>
      <c r="T110" s="26"/>
      <c r="U110" s="26"/>
      <c r="V110" s="26"/>
      <c r="W110" s="26"/>
      <c r="X110" s="26"/>
      <c r="Y110" s="26"/>
      <c r="Z110" s="26"/>
      <c r="AA110" s="26"/>
      <c r="AB110" s="26"/>
      <c r="AC110" s="26"/>
      <c r="AD110" s="26"/>
    </row>
    <row r="111" spans="1:30" s="2" customFormat="1" ht="16.5" customHeight="1">
      <c r="A111" s="26"/>
      <c r="B111" s="27"/>
      <c r="C111" s="26"/>
      <c r="D111" s="26"/>
      <c r="E111" s="206" t="str">
        <f>E7</f>
        <v>Vodní nádrž VNn1 v k.ú. Malovice u Netolic</v>
      </c>
      <c r="F111" s="207"/>
      <c r="G111" s="207"/>
      <c r="H111" s="207"/>
      <c r="I111" s="26"/>
      <c r="J111" s="26"/>
      <c r="K111" s="36"/>
      <c r="R111" s="26"/>
      <c r="S111" s="26"/>
      <c r="T111" s="26"/>
      <c r="U111" s="26"/>
      <c r="V111" s="26"/>
      <c r="W111" s="26"/>
      <c r="X111" s="26"/>
      <c r="Y111" s="26"/>
      <c r="Z111" s="26"/>
      <c r="AA111" s="26"/>
      <c r="AB111" s="26"/>
      <c r="AC111" s="26"/>
      <c r="AD111" s="26"/>
    </row>
    <row r="112" spans="1:30" s="2" customFormat="1" ht="12" customHeight="1">
      <c r="A112" s="26"/>
      <c r="B112" s="27"/>
      <c r="C112" s="23" t="s">
        <v>88</v>
      </c>
      <c r="D112" s="26"/>
      <c r="E112" s="26"/>
      <c r="F112" s="26"/>
      <c r="G112" s="26"/>
      <c r="H112" s="26"/>
      <c r="I112" s="26"/>
      <c r="J112" s="26"/>
      <c r="K112" s="36"/>
      <c r="R112" s="26"/>
      <c r="S112" s="26"/>
      <c r="T112" s="26"/>
      <c r="U112" s="26"/>
      <c r="V112" s="26"/>
      <c r="W112" s="26"/>
      <c r="X112" s="26"/>
      <c r="Y112" s="26"/>
      <c r="Z112" s="26"/>
      <c r="AA112" s="26"/>
      <c r="AB112" s="26"/>
      <c r="AC112" s="26"/>
      <c r="AD112" s="26"/>
    </row>
    <row r="113" spans="1:30" s="2" customFormat="1" ht="16.5" customHeight="1">
      <c r="A113" s="26"/>
      <c r="B113" s="27"/>
      <c r="C113" s="26"/>
      <c r="D113" s="26"/>
      <c r="E113" s="196" t="str">
        <f>E9</f>
        <v>SO101.4-Vodní nádrž VNn1-bezpečnostní přeliv</v>
      </c>
      <c r="F113" s="205"/>
      <c r="G113" s="205"/>
      <c r="H113" s="205"/>
      <c r="I113" s="26"/>
      <c r="J113" s="26"/>
      <c r="K113" s="36"/>
      <c r="R113" s="26"/>
      <c r="S113" s="26"/>
      <c r="T113" s="26"/>
      <c r="U113" s="26"/>
      <c r="V113" s="26"/>
      <c r="W113" s="26"/>
      <c r="X113" s="26"/>
      <c r="Y113" s="26"/>
      <c r="Z113" s="26"/>
      <c r="AA113" s="26"/>
      <c r="AB113" s="26"/>
      <c r="AC113" s="26"/>
      <c r="AD113" s="26"/>
    </row>
    <row r="114" spans="1:30" s="2" customFormat="1" ht="6.9" customHeight="1">
      <c r="A114" s="26"/>
      <c r="B114" s="27"/>
      <c r="C114" s="26"/>
      <c r="D114" s="26"/>
      <c r="E114" s="26"/>
      <c r="F114" s="26"/>
      <c r="G114" s="26"/>
      <c r="H114" s="26"/>
      <c r="I114" s="26"/>
      <c r="J114" s="26"/>
      <c r="K114" s="36"/>
      <c r="R114" s="26"/>
      <c r="S114" s="26"/>
      <c r="T114" s="26"/>
      <c r="U114" s="26"/>
      <c r="V114" s="26"/>
      <c r="W114" s="26"/>
      <c r="X114" s="26"/>
      <c r="Y114" s="26"/>
      <c r="Z114" s="26"/>
      <c r="AA114" s="26"/>
      <c r="AB114" s="26"/>
      <c r="AC114" s="26"/>
      <c r="AD114" s="26"/>
    </row>
    <row r="115" spans="1:30" s="2" customFormat="1" ht="12" customHeight="1">
      <c r="A115" s="26"/>
      <c r="B115" s="27"/>
      <c r="C115" s="23" t="s">
        <v>17</v>
      </c>
      <c r="D115" s="26"/>
      <c r="E115" s="26"/>
      <c r="F115" s="21" t="str">
        <f>F12</f>
        <v xml:space="preserve"> </v>
      </c>
      <c r="G115" s="26"/>
      <c r="H115" s="26"/>
      <c r="I115" s="23" t="s">
        <v>19</v>
      </c>
      <c r="J115" s="49" t="str">
        <f>IF(J12="","",J12)</f>
        <v>17. 6. 2022</v>
      </c>
      <c r="K115" s="36"/>
      <c r="R115" s="26"/>
      <c r="S115" s="26"/>
      <c r="T115" s="26"/>
      <c r="U115" s="26"/>
      <c r="V115" s="26"/>
      <c r="W115" s="26"/>
      <c r="X115" s="26"/>
      <c r="Y115" s="26"/>
      <c r="Z115" s="26"/>
      <c r="AA115" s="26"/>
      <c r="AB115" s="26"/>
      <c r="AC115" s="26"/>
      <c r="AD115" s="26"/>
    </row>
    <row r="116" spans="1:30" s="2" customFormat="1" ht="6.9" customHeight="1">
      <c r="A116" s="26"/>
      <c r="B116" s="27"/>
      <c r="C116" s="26"/>
      <c r="D116" s="26"/>
      <c r="E116" s="26"/>
      <c r="F116" s="26"/>
      <c r="G116" s="26"/>
      <c r="H116" s="26"/>
      <c r="I116" s="26"/>
      <c r="J116" s="26"/>
      <c r="K116" s="36"/>
      <c r="R116" s="26"/>
      <c r="S116" s="26"/>
      <c r="T116" s="26"/>
      <c r="U116" s="26"/>
      <c r="V116" s="26"/>
      <c r="W116" s="26"/>
      <c r="X116" s="26"/>
      <c r="Y116" s="26"/>
      <c r="Z116" s="26"/>
      <c r="AA116" s="26"/>
      <c r="AB116" s="26"/>
      <c r="AC116" s="26"/>
      <c r="AD116" s="26"/>
    </row>
    <row r="117" spans="1:30" s="2" customFormat="1" ht="26.4">
      <c r="A117" s="26"/>
      <c r="B117" s="27"/>
      <c r="C117" s="23" t="s">
        <v>21</v>
      </c>
      <c r="D117" s="26"/>
      <c r="E117" s="26"/>
      <c r="F117" s="21" t="str">
        <f>E15</f>
        <v>Státní pozemkový úřad, Krajský pozemkový úřad pro Jihočeský kraj</v>
      </c>
      <c r="G117" s="26"/>
      <c r="H117" s="26"/>
      <c r="I117" s="23" t="s">
        <v>25</v>
      </c>
      <c r="J117" s="24" t="str">
        <f>E21</f>
        <v>Sweco Hydroprojekt, a.s.</v>
      </c>
      <c r="K117" s="36"/>
      <c r="R117" s="26"/>
      <c r="S117" s="26"/>
      <c r="T117" s="26"/>
      <c r="U117" s="26"/>
      <c r="V117" s="26"/>
      <c r="W117" s="26"/>
      <c r="X117" s="26"/>
      <c r="Y117" s="26"/>
      <c r="Z117" s="26"/>
      <c r="AA117" s="26"/>
      <c r="AB117" s="26"/>
      <c r="AC117" s="26"/>
      <c r="AD117" s="26"/>
    </row>
    <row r="118" spans="1:30" s="2" customFormat="1" ht="26.4">
      <c r="A118" s="26"/>
      <c r="B118" s="27"/>
      <c r="C118" s="23" t="s">
        <v>24</v>
      </c>
      <c r="D118" s="26"/>
      <c r="E118" s="26"/>
      <c r="F118" s="21" t="str">
        <f>IF(E18="","",E18)</f>
        <v xml:space="preserve"> </v>
      </c>
      <c r="G118" s="26"/>
      <c r="H118" s="26"/>
      <c r="I118" s="23" t="s">
        <v>26</v>
      </c>
      <c r="J118" s="24" t="str">
        <f>E24</f>
        <v>Sweco Hydroprojekt, a.s.</v>
      </c>
      <c r="K118" s="36"/>
      <c r="R118" s="26"/>
      <c r="S118" s="26"/>
      <c r="T118" s="26"/>
      <c r="U118" s="26"/>
      <c r="V118" s="26"/>
      <c r="W118" s="26"/>
      <c r="X118" s="26"/>
      <c r="Y118" s="26"/>
      <c r="Z118" s="26"/>
      <c r="AA118" s="26"/>
      <c r="AB118" s="26"/>
      <c r="AC118" s="26"/>
      <c r="AD118" s="26"/>
    </row>
    <row r="119" spans="1:30" s="2" customFormat="1" ht="10.35" customHeight="1">
      <c r="A119" s="26"/>
      <c r="B119" s="27"/>
      <c r="C119" s="26"/>
      <c r="D119" s="26"/>
      <c r="E119" s="26"/>
      <c r="F119" s="26"/>
      <c r="G119" s="26"/>
      <c r="H119" s="26"/>
      <c r="I119" s="26"/>
      <c r="J119" s="26"/>
      <c r="K119" s="36"/>
      <c r="R119" s="26"/>
      <c r="S119" s="26"/>
      <c r="T119" s="26"/>
      <c r="U119" s="26"/>
      <c r="V119" s="26"/>
      <c r="W119" s="26"/>
      <c r="X119" s="26"/>
      <c r="Y119" s="26"/>
      <c r="Z119" s="26"/>
      <c r="AA119" s="26"/>
      <c r="AB119" s="26"/>
      <c r="AC119" s="26"/>
      <c r="AD119" s="26"/>
    </row>
    <row r="120" spans="1:30" s="11" customFormat="1" ht="29.25" customHeight="1">
      <c r="A120" s="114"/>
      <c r="B120" s="115"/>
      <c r="C120" s="116" t="s">
        <v>98</v>
      </c>
      <c r="D120" s="117" t="s">
        <v>54</v>
      </c>
      <c r="E120" s="117" t="s">
        <v>50</v>
      </c>
      <c r="F120" s="117" t="s">
        <v>51</v>
      </c>
      <c r="G120" s="117" t="s">
        <v>99</v>
      </c>
      <c r="H120" s="117" t="s">
        <v>100</v>
      </c>
      <c r="I120" s="117" t="s">
        <v>101</v>
      </c>
      <c r="J120" s="117" t="s">
        <v>91</v>
      </c>
      <c r="K120" s="118"/>
      <c r="L120" s="56" t="s">
        <v>1</v>
      </c>
      <c r="M120" s="57" t="s">
        <v>33</v>
      </c>
      <c r="N120" s="57" t="s">
        <v>102</v>
      </c>
      <c r="O120" s="57" t="s">
        <v>103</v>
      </c>
      <c r="P120" s="57" t="s">
        <v>104</v>
      </c>
      <c r="Q120" s="57" t="s">
        <v>105</v>
      </c>
      <c r="R120" s="57" t="s">
        <v>106</v>
      </c>
      <c r="S120" s="58" t="s">
        <v>107</v>
      </c>
      <c r="T120" s="114"/>
      <c r="U120" s="114"/>
      <c r="V120" s="114"/>
      <c r="W120" s="114"/>
      <c r="X120" s="114"/>
      <c r="Y120" s="114"/>
      <c r="Z120" s="114"/>
      <c r="AA120" s="114"/>
      <c r="AB120" s="114"/>
      <c r="AC120" s="114"/>
      <c r="AD120" s="114"/>
    </row>
    <row r="121" spans="1:62" s="2" customFormat="1" ht="22.8" customHeight="1">
      <c r="A121" s="26"/>
      <c r="B121" s="27"/>
      <c r="C121" s="63" t="s">
        <v>108</v>
      </c>
      <c r="D121" s="26"/>
      <c r="E121" s="26"/>
      <c r="F121" s="26"/>
      <c r="G121" s="26"/>
      <c r="H121" s="26"/>
      <c r="I121" s="26"/>
      <c r="J121" s="119">
        <f>BJ121</f>
        <v>0</v>
      </c>
      <c r="K121" s="27"/>
      <c r="L121" s="59"/>
      <c r="M121" s="50"/>
      <c r="N121" s="60"/>
      <c r="O121" s="120">
        <f>O122</f>
        <v>1282.2228240000002</v>
      </c>
      <c r="P121" s="60"/>
      <c r="Q121" s="120">
        <f>Q122</f>
        <v>447.2430657</v>
      </c>
      <c r="R121" s="60"/>
      <c r="S121" s="121">
        <f>S122</f>
        <v>0</v>
      </c>
      <c r="T121" s="26"/>
      <c r="U121" s="26"/>
      <c r="V121" s="26"/>
      <c r="W121" s="26"/>
      <c r="X121" s="26"/>
      <c r="Y121" s="26"/>
      <c r="Z121" s="26"/>
      <c r="AA121" s="26"/>
      <c r="AB121" s="26"/>
      <c r="AC121" s="26"/>
      <c r="AD121" s="26"/>
      <c r="AS121" s="14" t="s">
        <v>68</v>
      </c>
      <c r="AT121" s="14" t="s">
        <v>93</v>
      </c>
      <c r="BJ121" s="122">
        <f>BJ122</f>
        <v>0</v>
      </c>
    </row>
    <row r="122" spans="2:62" s="12" customFormat="1" ht="25.95" customHeight="1">
      <c r="B122" s="123"/>
      <c r="D122" s="124" t="s">
        <v>68</v>
      </c>
      <c r="E122" s="125" t="s">
        <v>109</v>
      </c>
      <c r="F122" s="125" t="s">
        <v>110</v>
      </c>
      <c r="J122" s="126">
        <f>BJ122</f>
        <v>0</v>
      </c>
      <c r="K122" s="123"/>
      <c r="L122" s="127"/>
      <c r="M122" s="128"/>
      <c r="N122" s="128"/>
      <c r="O122" s="129">
        <f>O123+O165+O181+O218</f>
        <v>1282.2228240000002</v>
      </c>
      <c r="P122" s="128"/>
      <c r="Q122" s="129">
        <f>Q123+Q165+Q181+Q218</f>
        <v>447.2430657</v>
      </c>
      <c r="R122" s="128"/>
      <c r="S122" s="130">
        <f>S123+S165+S181+S218</f>
        <v>0</v>
      </c>
      <c r="AQ122" s="124" t="s">
        <v>75</v>
      </c>
      <c r="AS122" s="131" t="s">
        <v>68</v>
      </c>
      <c r="AT122" s="131" t="s">
        <v>69</v>
      </c>
      <c r="AX122" s="124" t="s">
        <v>111</v>
      </c>
      <c r="BJ122" s="132">
        <f>BJ123+BJ165+BJ181+BJ218</f>
        <v>0</v>
      </c>
    </row>
    <row r="123" spans="2:62" s="12" customFormat="1" ht="22.8" customHeight="1">
      <c r="B123" s="123"/>
      <c r="D123" s="124" t="s">
        <v>68</v>
      </c>
      <c r="E123" s="133" t="s">
        <v>75</v>
      </c>
      <c r="F123" s="133" t="s">
        <v>112</v>
      </c>
      <c r="J123" s="134">
        <f>BJ123</f>
        <v>0</v>
      </c>
      <c r="K123" s="123"/>
      <c r="L123" s="127"/>
      <c r="M123" s="128"/>
      <c r="N123" s="128"/>
      <c r="O123" s="129">
        <f>SUM(O124:O164)</f>
        <v>167.36645000000001</v>
      </c>
      <c r="P123" s="128"/>
      <c r="Q123" s="129">
        <f>SUM(Q124:Q164)</f>
        <v>0.0010500000000000002</v>
      </c>
      <c r="R123" s="128"/>
      <c r="S123" s="130">
        <f>SUM(S124:S164)</f>
        <v>0</v>
      </c>
      <c r="AQ123" s="124" t="s">
        <v>75</v>
      </c>
      <c r="AS123" s="131" t="s">
        <v>68</v>
      </c>
      <c r="AT123" s="131" t="s">
        <v>75</v>
      </c>
      <c r="AX123" s="124" t="s">
        <v>111</v>
      </c>
      <c r="BJ123" s="132">
        <f>SUM(BJ124:BJ164)</f>
        <v>0</v>
      </c>
    </row>
    <row r="124" spans="1:64" s="2" customFormat="1" ht="33" customHeight="1">
      <c r="A124" s="26"/>
      <c r="B124" s="135"/>
      <c r="C124" s="136" t="s">
        <v>75</v>
      </c>
      <c r="D124" s="136" t="s">
        <v>113</v>
      </c>
      <c r="E124" s="137" t="s">
        <v>114</v>
      </c>
      <c r="F124" s="138" t="s">
        <v>115</v>
      </c>
      <c r="G124" s="139" t="s">
        <v>116</v>
      </c>
      <c r="H124" s="140">
        <v>276</v>
      </c>
      <c r="I124" s="141">
        <v>0</v>
      </c>
      <c r="J124" s="141">
        <f>ROUND(I124*H124,2)</f>
        <v>0</v>
      </c>
      <c r="K124" s="27"/>
      <c r="L124" s="142" t="s">
        <v>1</v>
      </c>
      <c r="M124" s="143" t="s">
        <v>34</v>
      </c>
      <c r="N124" s="144">
        <v>0.007</v>
      </c>
      <c r="O124" s="144">
        <f>N124*H124</f>
        <v>1.932</v>
      </c>
      <c r="P124" s="144">
        <v>0</v>
      </c>
      <c r="Q124" s="144">
        <f>P124*H124</f>
        <v>0</v>
      </c>
      <c r="R124" s="144">
        <v>0</v>
      </c>
      <c r="S124" s="145">
        <f>R124*H124</f>
        <v>0</v>
      </c>
      <c r="T124" s="26"/>
      <c r="U124" s="26"/>
      <c r="V124" s="26"/>
      <c r="W124" s="26"/>
      <c r="X124" s="26"/>
      <c r="Y124" s="26"/>
      <c r="Z124" s="26"/>
      <c r="AA124" s="26"/>
      <c r="AB124" s="26"/>
      <c r="AC124" s="26"/>
      <c r="AD124" s="26"/>
      <c r="AQ124" s="146" t="s">
        <v>117</v>
      </c>
      <c r="AS124" s="146" t="s">
        <v>113</v>
      </c>
      <c r="AT124" s="146" t="s">
        <v>77</v>
      </c>
      <c r="AX124" s="14" t="s">
        <v>111</v>
      </c>
      <c r="BD124" s="147">
        <f>IF(M124="základní",J124,0)</f>
        <v>0</v>
      </c>
      <c r="BE124" s="147">
        <f>IF(M124="snížená",J124,0)</f>
        <v>0</v>
      </c>
      <c r="BF124" s="147">
        <f>IF(M124="zákl. přenesená",J124,0)</f>
        <v>0</v>
      </c>
      <c r="BG124" s="147">
        <f>IF(M124="sníž. přenesená",J124,0)</f>
        <v>0</v>
      </c>
      <c r="BH124" s="147">
        <f>IF(M124="nulová",J124,0)</f>
        <v>0</v>
      </c>
      <c r="BI124" s="14" t="s">
        <v>75</v>
      </c>
      <c r="BJ124" s="147">
        <f>ROUND(I124*H124,2)</f>
        <v>0</v>
      </c>
      <c r="BK124" s="14" t="s">
        <v>117</v>
      </c>
      <c r="BL124" s="146" t="s">
        <v>77</v>
      </c>
    </row>
    <row r="125" spans="1:46" s="2" customFormat="1" ht="19.2">
      <c r="A125" s="26"/>
      <c r="B125" s="27"/>
      <c r="C125" s="26"/>
      <c r="D125" s="148" t="s">
        <v>118</v>
      </c>
      <c r="E125" s="26"/>
      <c r="F125" s="149" t="s">
        <v>119</v>
      </c>
      <c r="G125" s="26"/>
      <c r="H125" s="26"/>
      <c r="I125" s="26"/>
      <c r="J125" s="26"/>
      <c r="K125" s="27"/>
      <c r="L125" s="150"/>
      <c r="M125" s="151"/>
      <c r="N125" s="52"/>
      <c r="O125" s="52"/>
      <c r="P125" s="52"/>
      <c r="Q125" s="52"/>
      <c r="R125" s="52"/>
      <c r="S125" s="53"/>
      <c r="T125" s="26"/>
      <c r="U125" s="26"/>
      <c r="V125" s="26"/>
      <c r="W125" s="26"/>
      <c r="X125" s="26"/>
      <c r="Y125" s="26"/>
      <c r="Z125" s="26"/>
      <c r="AA125" s="26"/>
      <c r="AB125" s="26"/>
      <c r="AC125" s="26"/>
      <c r="AD125" s="26"/>
      <c r="AS125" s="14" t="s">
        <v>118</v>
      </c>
      <c r="AT125" s="14" t="s">
        <v>77</v>
      </c>
    </row>
    <row r="126" spans="1:46" s="2" customFormat="1" ht="12">
      <c r="A126" s="26"/>
      <c r="B126" s="27"/>
      <c r="C126" s="26"/>
      <c r="D126" s="152" t="s">
        <v>120</v>
      </c>
      <c r="E126" s="26"/>
      <c r="F126" s="153" t="s">
        <v>121</v>
      </c>
      <c r="G126" s="26"/>
      <c r="H126" s="26"/>
      <c r="I126" s="26"/>
      <c r="J126" s="26"/>
      <c r="K126" s="27"/>
      <c r="L126" s="150"/>
      <c r="M126" s="151"/>
      <c r="N126" s="52"/>
      <c r="O126" s="52"/>
      <c r="P126" s="52"/>
      <c r="Q126" s="52"/>
      <c r="R126" s="52"/>
      <c r="S126" s="53"/>
      <c r="T126" s="26"/>
      <c r="U126" s="26"/>
      <c r="V126" s="26"/>
      <c r="W126" s="26"/>
      <c r="X126" s="26"/>
      <c r="Y126" s="26"/>
      <c r="Z126" s="26"/>
      <c r="AA126" s="26"/>
      <c r="AB126" s="26"/>
      <c r="AC126" s="26"/>
      <c r="AD126" s="26"/>
      <c r="AS126" s="14" t="s">
        <v>120</v>
      </c>
      <c r="AT126" s="14" t="s">
        <v>77</v>
      </c>
    </row>
    <row r="127" spans="1:46" s="2" customFormat="1" ht="172.8">
      <c r="A127" s="26"/>
      <c r="B127" s="27"/>
      <c r="C127" s="26"/>
      <c r="D127" s="148" t="s">
        <v>122</v>
      </c>
      <c r="E127" s="26"/>
      <c r="F127" s="154" t="s">
        <v>123</v>
      </c>
      <c r="G127" s="26"/>
      <c r="H127" s="26"/>
      <c r="I127" s="26"/>
      <c r="J127" s="26"/>
      <c r="K127" s="27"/>
      <c r="L127" s="150"/>
      <c r="M127" s="151"/>
      <c r="N127" s="52"/>
      <c r="O127" s="52"/>
      <c r="P127" s="52"/>
      <c r="Q127" s="52"/>
      <c r="R127" s="52"/>
      <c r="S127" s="53"/>
      <c r="T127" s="26"/>
      <c r="U127" s="26"/>
      <c r="V127" s="26"/>
      <c r="W127" s="26"/>
      <c r="X127" s="26"/>
      <c r="Y127" s="26"/>
      <c r="Z127" s="26"/>
      <c r="AA127" s="26"/>
      <c r="AB127" s="26"/>
      <c r="AC127" s="26"/>
      <c r="AD127" s="26"/>
      <c r="AS127" s="14" t="s">
        <v>122</v>
      </c>
      <c r="AT127" s="14" t="s">
        <v>77</v>
      </c>
    </row>
    <row r="128" spans="1:64" s="2" customFormat="1" ht="24.15" customHeight="1">
      <c r="A128" s="26"/>
      <c r="B128" s="135"/>
      <c r="C128" s="136" t="s">
        <v>77</v>
      </c>
      <c r="D128" s="136" t="s">
        <v>113</v>
      </c>
      <c r="E128" s="137" t="s">
        <v>434</v>
      </c>
      <c r="F128" s="138" t="s">
        <v>435</v>
      </c>
      <c r="G128" s="139" t="s">
        <v>116</v>
      </c>
      <c r="H128" s="140">
        <v>276</v>
      </c>
      <c r="I128" s="141">
        <v>0</v>
      </c>
      <c r="J128" s="141">
        <f>ROUND(I128*H128,2)</f>
        <v>0</v>
      </c>
      <c r="K128" s="27"/>
      <c r="L128" s="142" t="s">
        <v>1</v>
      </c>
      <c r="M128" s="143" t="s">
        <v>34</v>
      </c>
      <c r="N128" s="144">
        <v>0.026</v>
      </c>
      <c r="O128" s="144">
        <f>N128*H128</f>
        <v>7.175999999999999</v>
      </c>
      <c r="P128" s="144">
        <v>0</v>
      </c>
      <c r="Q128" s="144">
        <f>P128*H128</f>
        <v>0</v>
      </c>
      <c r="R128" s="144">
        <v>0</v>
      </c>
      <c r="S128" s="145">
        <f>R128*H128</f>
        <v>0</v>
      </c>
      <c r="T128" s="26"/>
      <c r="U128" s="26"/>
      <c r="V128" s="26"/>
      <c r="W128" s="26"/>
      <c r="X128" s="26"/>
      <c r="Y128" s="26"/>
      <c r="Z128" s="26"/>
      <c r="AA128" s="26"/>
      <c r="AB128" s="26"/>
      <c r="AC128" s="26"/>
      <c r="AD128" s="26"/>
      <c r="AQ128" s="146" t="s">
        <v>117</v>
      </c>
      <c r="AS128" s="146" t="s">
        <v>113</v>
      </c>
      <c r="AT128" s="146" t="s">
        <v>77</v>
      </c>
      <c r="AX128" s="14" t="s">
        <v>111</v>
      </c>
      <c r="BD128" s="147">
        <f>IF(M128="základní",J128,0)</f>
        <v>0</v>
      </c>
      <c r="BE128" s="147">
        <f>IF(M128="snížená",J128,0)</f>
        <v>0</v>
      </c>
      <c r="BF128" s="147">
        <f>IF(M128="zákl. přenesená",J128,0)</f>
        <v>0</v>
      </c>
      <c r="BG128" s="147">
        <f>IF(M128="sníž. přenesená",J128,0)</f>
        <v>0</v>
      </c>
      <c r="BH128" s="147">
        <f>IF(M128="nulová",J128,0)</f>
        <v>0</v>
      </c>
      <c r="BI128" s="14" t="s">
        <v>75</v>
      </c>
      <c r="BJ128" s="147">
        <f>ROUND(I128*H128,2)</f>
        <v>0</v>
      </c>
      <c r="BK128" s="14" t="s">
        <v>117</v>
      </c>
      <c r="BL128" s="146" t="s">
        <v>117</v>
      </c>
    </row>
    <row r="129" spans="1:46" s="2" customFormat="1" ht="19.2">
      <c r="A129" s="26"/>
      <c r="B129" s="27"/>
      <c r="C129" s="26"/>
      <c r="D129" s="148" t="s">
        <v>118</v>
      </c>
      <c r="E129" s="26"/>
      <c r="F129" s="149" t="s">
        <v>436</v>
      </c>
      <c r="G129" s="26"/>
      <c r="H129" s="26"/>
      <c r="I129" s="26"/>
      <c r="J129" s="26"/>
      <c r="K129" s="27"/>
      <c r="L129" s="150"/>
      <c r="M129" s="151"/>
      <c r="N129" s="52"/>
      <c r="O129" s="52"/>
      <c r="P129" s="52"/>
      <c r="Q129" s="52"/>
      <c r="R129" s="52"/>
      <c r="S129" s="53"/>
      <c r="T129" s="26"/>
      <c r="U129" s="26"/>
      <c r="V129" s="26"/>
      <c r="W129" s="26"/>
      <c r="X129" s="26"/>
      <c r="Y129" s="26"/>
      <c r="Z129" s="26"/>
      <c r="AA129" s="26"/>
      <c r="AB129" s="26"/>
      <c r="AC129" s="26"/>
      <c r="AD129" s="26"/>
      <c r="AS129" s="14" t="s">
        <v>118</v>
      </c>
      <c r="AT129" s="14" t="s">
        <v>77</v>
      </c>
    </row>
    <row r="130" spans="1:46" s="2" customFormat="1" ht="12">
      <c r="A130" s="26"/>
      <c r="B130" s="27"/>
      <c r="C130" s="26"/>
      <c r="D130" s="152" t="s">
        <v>120</v>
      </c>
      <c r="E130" s="26"/>
      <c r="F130" s="153" t="s">
        <v>437</v>
      </c>
      <c r="G130" s="26"/>
      <c r="H130" s="26"/>
      <c r="I130" s="26"/>
      <c r="J130" s="26"/>
      <c r="K130" s="27"/>
      <c r="L130" s="150"/>
      <c r="M130" s="151"/>
      <c r="N130" s="52"/>
      <c r="O130" s="52"/>
      <c r="P130" s="52"/>
      <c r="Q130" s="52"/>
      <c r="R130" s="52"/>
      <c r="S130" s="53"/>
      <c r="T130" s="26"/>
      <c r="U130" s="26"/>
      <c r="V130" s="26"/>
      <c r="W130" s="26"/>
      <c r="X130" s="26"/>
      <c r="Y130" s="26"/>
      <c r="Z130" s="26"/>
      <c r="AA130" s="26"/>
      <c r="AB130" s="26"/>
      <c r="AC130" s="26"/>
      <c r="AD130" s="26"/>
      <c r="AS130" s="14" t="s">
        <v>120</v>
      </c>
      <c r="AT130" s="14" t="s">
        <v>77</v>
      </c>
    </row>
    <row r="131" spans="1:46" s="2" customFormat="1" ht="105.6">
      <c r="A131" s="26"/>
      <c r="B131" s="27"/>
      <c r="C131" s="26"/>
      <c r="D131" s="148" t="s">
        <v>122</v>
      </c>
      <c r="E131" s="26"/>
      <c r="F131" s="154" t="s">
        <v>154</v>
      </c>
      <c r="G131" s="26"/>
      <c r="H131" s="26"/>
      <c r="I131" s="26"/>
      <c r="J131" s="26"/>
      <c r="K131" s="27"/>
      <c r="L131" s="150"/>
      <c r="M131" s="151"/>
      <c r="N131" s="52"/>
      <c r="O131" s="52"/>
      <c r="P131" s="52"/>
      <c r="Q131" s="52"/>
      <c r="R131" s="52"/>
      <c r="S131" s="53"/>
      <c r="T131" s="26"/>
      <c r="U131" s="26"/>
      <c r="V131" s="26"/>
      <c r="W131" s="26"/>
      <c r="X131" s="26"/>
      <c r="Y131" s="26"/>
      <c r="Z131" s="26"/>
      <c r="AA131" s="26"/>
      <c r="AB131" s="26"/>
      <c r="AC131" s="26"/>
      <c r="AD131" s="26"/>
      <c r="AS131" s="14" t="s">
        <v>122</v>
      </c>
      <c r="AT131" s="14" t="s">
        <v>77</v>
      </c>
    </row>
    <row r="132" spans="1:64" s="2" customFormat="1" ht="33" customHeight="1">
      <c r="A132" s="26"/>
      <c r="B132" s="135"/>
      <c r="C132" s="136" t="s">
        <v>128</v>
      </c>
      <c r="D132" s="136" t="s">
        <v>113</v>
      </c>
      <c r="E132" s="137" t="s">
        <v>438</v>
      </c>
      <c r="F132" s="138" t="s">
        <v>439</v>
      </c>
      <c r="G132" s="139" t="s">
        <v>158</v>
      </c>
      <c r="H132" s="140">
        <v>146.8</v>
      </c>
      <c r="I132" s="141">
        <v>0</v>
      </c>
      <c r="J132" s="141">
        <f>ROUND(I132*H132,2)</f>
        <v>0</v>
      </c>
      <c r="K132" s="27"/>
      <c r="L132" s="142" t="s">
        <v>1</v>
      </c>
      <c r="M132" s="143" t="s">
        <v>34</v>
      </c>
      <c r="N132" s="144">
        <v>0.193</v>
      </c>
      <c r="O132" s="144">
        <f>N132*H132</f>
        <v>28.332400000000003</v>
      </c>
      <c r="P132" s="144">
        <v>0</v>
      </c>
      <c r="Q132" s="144">
        <f>P132*H132</f>
        <v>0</v>
      </c>
      <c r="R132" s="144">
        <v>0</v>
      </c>
      <c r="S132" s="145">
        <f>R132*H132</f>
        <v>0</v>
      </c>
      <c r="T132" s="26"/>
      <c r="U132" s="26"/>
      <c r="V132" s="26"/>
      <c r="W132" s="26"/>
      <c r="X132" s="26"/>
      <c r="Y132" s="26"/>
      <c r="Z132" s="26"/>
      <c r="AA132" s="26"/>
      <c r="AB132" s="26"/>
      <c r="AC132" s="26"/>
      <c r="AD132" s="26"/>
      <c r="AQ132" s="146" t="s">
        <v>117</v>
      </c>
      <c r="AS132" s="146" t="s">
        <v>113</v>
      </c>
      <c r="AT132" s="146" t="s">
        <v>77</v>
      </c>
      <c r="AX132" s="14" t="s">
        <v>111</v>
      </c>
      <c r="BD132" s="147">
        <f>IF(M132="základní",J132,0)</f>
        <v>0</v>
      </c>
      <c r="BE132" s="147">
        <f>IF(M132="snížená",J132,0)</f>
        <v>0</v>
      </c>
      <c r="BF132" s="147">
        <f>IF(M132="zákl. přenesená",J132,0)</f>
        <v>0</v>
      </c>
      <c r="BG132" s="147">
        <f>IF(M132="sníž. přenesená",J132,0)</f>
        <v>0</v>
      </c>
      <c r="BH132" s="147">
        <f>IF(M132="nulová",J132,0)</f>
        <v>0</v>
      </c>
      <c r="BI132" s="14" t="s">
        <v>75</v>
      </c>
      <c r="BJ132" s="147">
        <f>ROUND(I132*H132,2)</f>
        <v>0</v>
      </c>
      <c r="BK132" s="14" t="s">
        <v>117</v>
      </c>
      <c r="BL132" s="146" t="s">
        <v>131</v>
      </c>
    </row>
    <row r="133" spans="1:46" s="2" customFormat="1" ht="19.2">
      <c r="A133" s="26"/>
      <c r="B133" s="27"/>
      <c r="C133" s="26"/>
      <c r="D133" s="148" t="s">
        <v>118</v>
      </c>
      <c r="E133" s="26"/>
      <c r="F133" s="149" t="s">
        <v>440</v>
      </c>
      <c r="G133" s="26"/>
      <c r="H133" s="26"/>
      <c r="I133" s="26"/>
      <c r="J133" s="26"/>
      <c r="K133" s="27"/>
      <c r="L133" s="150"/>
      <c r="M133" s="151"/>
      <c r="N133" s="52"/>
      <c r="O133" s="52"/>
      <c r="P133" s="52"/>
      <c r="Q133" s="52"/>
      <c r="R133" s="52"/>
      <c r="S133" s="53"/>
      <c r="T133" s="26"/>
      <c r="U133" s="26"/>
      <c r="V133" s="26"/>
      <c r="W133" s="26"/>
      <c r="X133" s="26"/>
      <c r="Y133" s="26"/>
      <c r="Z133" s="26"/>
      <c r="AA133" s="26"/>
      <c r="AB133" s="26"/>
      <c r="AC133" s="26"/>
      <c r="AD133" s="26"/>
      <c r="AS133" s="14" t="s">
        <v>118</v>
      </c>
      <c r="AT133" s="14" t="s">
        <v>77</v>
      </c>
    </row>
    <row r="134" spans="1:46" s="2" customFormat="1" ht="12">
      <c r="A134" s="26"/>
      <c r="B134" s="27"/>
      <c r="C134" s="26"/>
      <c r="D134" s="152" t="s">
        <v>120</v>
      </c>
      <c r="E134" s="26"/>
      <c r="F134" s="153" t="s">
        <v>441</v>
      </c>
      <c r="G134" s="26"/>
      <c r="H134" s="26"/>
      <c r="I134" s="26"/>
      <c r="J134" s="26"/>
      <c r="K134" s="27"/>
      <c r="L134" s="150"/>
      <c r="M134" s="151"/>
      <c r="N134" s="52"/>
      <c r="O134" s="52"/>
      <c r="P134" s="52"/>
      <c r="Q134" s="52"/>
      <c r="R134" s="52"/>
      <c r="S134" s="53"/>
      <c r="T134" s="26"/>
      <c r="U134" s="26"/>
      <c r="V134" s="26"/>
      <c r="W134" s="26"/>
      <c r="X134" s="26"/>
      <c r="Y134" s="26"/>
      <c r="Z134" s="26"/>
      <c r="AA134" s="26"/>
      <c r="AB134" s="26"/>
      <c r="AC134" s="26"/>
      <c r="AD134" s="26"/>
      <c r="AS134" s="14" t="s">
        <v>120</v>
      </c>
      <c r="AT134" s="14" t="s">
        <v>77</v>
      </c>
    </row>
    <row r="135" spans="1:46" s="2" customFormat="1" ht="288">
      <c r="A135" s="26"/>
      <c r="B135" s="27"/>
      <c r="C135" s="26"/>
      <c r="D135" s="148" t="s">
        <v>122</v>
      </c>
      <c r="E135" s="26"/>
      <c r="F135" s="154" t="s">
        <v>324</v>
      </c>
      <c r="G135" s="26"/>
      <c r="H135" s="26"/>
      <c r="I135" s="26"/>
      <c r="J135" s="26"/>
      <c r="K135" s="27"/>
      <c r="L135" s="150"/>
      <c r="M135" s="151"/>
      <c r="N135" s="52"/>
      <c r="O135" s="52"/>
      <c r="P135" s="52"/>
      <c r="Q135" s="52"/>
      <c r="R135" s="52"/>
      <c r="S135" s="53"/>
      <c r="T135" s="26"/>
      <c r="U135" s="26"/>
      <c r="V135" s="26"/>
      <c r="W135" s="26"/>
      <c r="X135" s="26"/>
      <c r="Y135" s="26"/>
      <c r="Z135" s="26"/>
      <c r="AA135" s="26"/>
      <c r="AB135" s="26"/>
      <c r="AC135" s="26"/>
      <c r="AD135" s="26"/>
      <c r="AS135" s="14" t="s">
        <v>122</v>
      </c>
      <c r="AT135" s="14" t="s">
        <v>77</v>
      </c>
    </row>
    <row r="136" spans="1:64" s="2" customFormat="1" ht="33" customHeight="1">
      <c r="A136" s="26"/>
      <c r="B136" s="135"/>
      <c r="C136" s="136" t="s">
        <v>117</v>
      </c>
      <c r="D136" s="136" t="s">
        <v>113</v>
      </c>
      <c r="E136" s="137" t="s">
        <v>442</v>
      </c>
      <c r="F136" s="138" t="s">
        <v>443</v>
      </c>
      <c r="G136" s="139" t="s">
        <v>158</v>
      </c>
      <c r="H136" s="140">
        <v>62.5</v>
      </c>
      <c r="I136" s="141">
        <v>0</v>
      </c>
      <c r="J136" s="141">
        <f>ROUND(I136*H136,2)</f>
        <v>0</v>
      </c>
      <c r="K136" s="27"/>
      <c r="L136" s="142" t="s">
        <v>1</v>
      </c>
      <c r="M136" s="143" t="s">
        <v>34</v>
      </c>
      <c r="N136" s="144">
        <v>0.728</v>
      </c>
      <c r="O136" s="144">
        <f>N136*H136</f>
        <v>45.5</v>
      </c>
      <c r="P136" s="144">
        <v>0</v>
      </c>
      <c r="Q136" s="144">
        <f>P136*H136</f>
        <v>0</v>
      </c>
      <c r="R136" s="144">
        <v>0</v>
      </c>
      <c r="S136" s="145">
        <f>R136*H136</f>
        <v>0</v>
      </c>
      <c r="T136" s="26"/>
      <c r="U136" s="26"/>
      <c r="V136" s="26"/>
      <c r="W136" s="26"/>
      <c r="X136" s="26"/>
      <c r="Y136" s="26"/>
      <c r="Z136" s="26"/>
      <c r="AA136" s="26"/>
      <c r="AB136" s="26"/>
      <c r="AC136" s="26"/>
      <c r="AD136" s="26"/>
      <c r="AQ136" s="146" t="s">
        <v>117</v>
      </c>
      <c r="AS136" s="146" t="s">
        <v>113</v>
      </c>
      <c r="AT136" s="146" t="s">
        <v>77</v>
      </c>
      <c r="AX136" s="14" t="s">
        <v>111</v>
      </c>
      <c r="BD136" s="147">
        <f>IF(M136="základní",J136,0)</f>
        <v>0</v>
      </c>
      <c r="BE136" s="147">
        <f>IF(M136="snížená",J136,0)</f>
        <v>0</v>
      </c>
      <c r="BF136" s="147">
        <f>IF(M136="zákl. přenesená",J136,0)</f>
        <v>0</v>
      </c>
      <c r="BG136" s="147">
        <f>IF(M136="sníž. přenesená",J136,0)</f>
        <v>0</v>
      </c>
      <c r="BH136" s="147">
        <f>IF(M136="nulová",J136,0)</f>
        <v>0</v>
      </c>
      <c r="BI136" s="14" t="s">
        <v>75</v>
      </c>
      <c r="BJ136" s="147">
        <f>ROUND(I136*H136,2)</f>
        <v>0</v>
      </c>
      <c r="BK136" s="14" t="s">
        <v>117</v>
      </c>
      <c r="BL136" s="146" t="s">
        <v>138</v>
      </c>
    </row>
    <row r="137" spans="1:46" s="2" customFormat="1" ht="38.4">
      <c r="A137" s="26"/>
      <c r="B137" s="27"/>
      <c r="C137" s="26"/>
      <c r="D137" s="148" t="s">
        <v>118</v>
      </c>
      <c r="E137" s="26"/>
      <c r="F137" s="149" t="s">
        <v>444</v>
      </c>
      <c r="G137" s="26"/>
      <c r="H137" s="26"/>
      <c r="I137" s="26"/>
      <c r="J137" s="26"/>
      <c r="K137" s="27"/>
      <c r="L137" s="150"/>
      <c r="M137" s="151"/>
      <c r="N137" s="52"/>
      <c r="O137" s="52"/>
      <c r="P137" s="52"/>
      <c r="Q137" s="52"/>
      <c r="R137" s="52"/>
      <c r="S137" s="53"/>
      <c r="T137" s="26"/>
      <c r="U137" s="26"/>
      <c r="V137" s="26"/>
      <c r="W137" s="26"/>
      <c r="X137" s="26"/>
      <c r="Y137" s="26"/>
      <c r="Z137" s="26"/>
      <c r="AA137" s="26"/>
      <c r="AB137" s="26"/>
      <c r="AC137" s="26"/>
      <c r="AD137" s="26"/>
      <c r="AS137" s="14" t="s">
        <v>118</v>
      </c>
      <c r="AT137" s="14" t="s">
        <v>77</v>
      </c>
    </row>
    <row r="138" spans="1:46" s="2" customFormat="1" ht="12">
      <c r="A138" s="26"/>
      <c r="B138" s="27"/>
      <c r="C138" s="26"/>
      <c r="D138" s="152" t="s">
        <v>120</v>
      </c>
      <c r="E138" s="26"/>
      <c r="F138" s="153" t="s">
        <v>445</v>
      </c>
      <c r="G138" s="26"/>
      <c r="H138" s="26"/>
      <c r="I138" s="26"/>
      <c r="J138" s="26"/>
      <c r="K138" s="27"/>
      <c r="L138" s="150"/>
      <c r="M138" s="151"/>
      <c r="N138" s="52"/>
      <c r="O138" s="52"/>
      <c r="P138" s="52"/>
      <c r="Q138" s="52"/>
      <c r="R138" s="52"/>
      <c r="S138" s="53"/>
      <c r="T138" s="26"/>
      <c r="U138" s="26"/>
      <c r="V138" s="26"/>
      <c r="W138" s="26"/>
      <c r="X138" s="26"/>
      <c r="Y138" s="26"/>
      <c r="Z138" s="26"/>
      <c r="AA138" s="26"/>
      <c r="AB138" s="26"/>
      <c r="AC138" s="26"/>
      <c r="AD138" s="26"/>
      <c r="AS138" s="14" t="s">
        <v>120</v>
      </c>
      <c r="AT138" s="14" t="s">
        <v>77</v>
      </c>
    </row>
    <row r="139" spans="1:46" s="2" customFormat="1" ht="76.8">
      <c r="A139" s="26"/>
      <c r="B139" s="27"/>
      <c r="C139" s="26"/>
      <c r="D139" s="148" t="s">
        <v>122</v>
      </c>
      <c r="E139" s="26"/>
      <c r="F139" s="154" t="s">
        <v>446</v>
      </c>
      <c r="G139" s="26"/>
      <c r="H139" s="26"/>
      <c r="I139" s="26"/>
      <c r="J139" s="26"/>
      <c r="K139" s="27"/>
      <c r="L139" s="150"/>
      <c r="M139" s="151"/>
      <c r="N139" s="52"/>
      <c r="O139" s="52"/>
      <c r="P139" s="52"/>
      <c r="Q139" s="52"/>
      <c r="R139" s="52"/>
      <c r="S139" s="53"/>
      <c r="T139" s="26"/>
      <c r="U139" s="26"/>
      <c r="V139" s="26"/>
      <c r="W139" s="26"/>
      <c r="X139" s="26"/>
      <c r="Y139" s="26"/>
      <c r="Z139" s="26"/>
      <c r="AA139" s="26"/>
      <c r="AB139" s="26"/>
      <c r="AC139" s="26"/>
      <c r="AD139" s="26"/>
      <c r="AS139" s="14" t="s">
        <v>122</v>
      </c>
      <c r="AT139" s="14" t="s">
        <v>77</v>
      </c>
    </row>
    <row r="140" spans="1:64" s="2" customFormat="1" ht="37.8" customHeight="1">
      <c r="A140" s="26"/>
      <c r="B140" s="135"/>
      <c r="C140" s="136" t="s">
        <v>142</v>
      </c>
      <c r="D140" s="136" t="s">
        <v>113</v>
      </c>
      <c r="E140" s="137" t="s">
        <v>186</v>
      </c>
      <c r="F140" s="138" t="s">
        <v>187</v>
      </c>
      <c r="G140" s="139" t="s">
        <v>158</v>
      </c>
      <c r="H140" s="140">
        <v>55.2</v>
      </c>
      <c r="I140" s="141">
        <v>0</v>
      </c>
      <c r="J140" s="141">
        <f>ROUND(I140*H140,2)</f>
        <v>0</v>
      </c>
      <c r="K140" s="27"/>
      <c r="L140" s="142" t="s">
        <v>1</v>
      </c>
      <c r="M140" s="143" t="s">
        <v>34</v>
      </c>
      <c r="N140" s="144">
        <v>0.044</v>
      </c>
      <c r="O140" s="144">
        <f>N140*H140</f>
        <v>2.4288</v>
      </c>
      <c r="P140" s="144">
        <v>0</v>
      </c>
      <c r="Q140" s="144">
        <f>P140*H140</f>
        <v>0</v>
      </c>
      <c r="R140" s="144">
        <v>0</v>
      </c>
      <c r="S140" s="145">
        <f>R140*H140</f>
        <v>0</v>
      </c>
      <c r="T140" s="26"/>
      <c r="U140" s="26"/>
      <c r="V140" s="26"/>
      <c r="W140" s="26"/>
      <c r="X140" s="26"/>
      <c r="Y140" s="26"/>
      <c r="Z140" s="26"/>
      <c r="AA140" s="26"/>
      <c r="AB140" s="26"/>
      <c r="AC140" s="26"/>
      <c r="AD140" s="26"/>
      <c r="AQ140" s="146" t="s">
        <v>117</v>
      </c>
      <c r="AS140" s="146" t="s">
        <v>113</v>
      </c>
      <c r="AT140" s="146" t="s">
        <v>77</v>
      </c>
      <c r="AX140" s="14" t="s">
        <v>111</v>
      </c>
      <c r="BD140" s="147">
        <f>IF(M140="základní",J140,0)</f>
        <v>0</v>
      </c>
      <c r="BE140" s="147">
        <f>IF(M140="snížená",J140,0)</f>
        <v>0</v>
      </c>
      <c r="BF140" s="147">
        <f>IF(M140="zákl. přenesená",J140,0)</f>
        <v>0</v>
      </c>
      <c r="BG140" s="147">
        <f>IF(M140="sníž. přenesená",J140,0)</f>
        <v>0</v>
      </c>
      <c r="BH140" s="147">
        <f>IF(M140="nulová",J140,0)</f>
        <v>0</v>
      </c>
      <c r="BI140" s="14" t="s">
        <v>75</v>
      </c>
      <c r="BJ140" s="147">
        <f>ROUND(I140*H140,2)</f>
        <v>0</v>
      </c>
      <c r="BK140" s="14" t="s">
        <v>117</v>
      </c>
      <c r="BL140" s="146" t="s">
        <v>145</v>
      </c>
    </row>
    <row r="141" spans="1:46" s="2" customFormat="1" ht="38.4">
      <c r="A141" s="26"/>
      <c r="B141" s="27"/>
      <c r="C141" s="26"/>
      <c r="D141" s="148" t="s">
        <v>118</v>
      </c>
      <c r="E141" s="26"/>
      <c r="F141" s="149" t="s">
        <v>189</v>
      </c>
      <c r="G141" s="26"/>
      <c r="H141" s="26"/>
      <c r="I141" s="26"/>
      <c r="J141" s="26"/>
      <c r="K141" s="27"/>
      <c r="L141" s="150"/>
      <c r="M141" s="151"/>
      <c r="N141" s="52"/>
      <c r="O141" s="52"/>
      <c r="P141" s="52"/>
      <c r="Q141" s="52"/>
      <c r="R141" s="52"/>
      <c r="S141" s="53"/>
      <c r="T141" s="26"/>
      <c r="U141" s="26"/>
      <c r="V141" s="26"/>
      <c r="W141" s="26"/>
      <c r="X141" s="26"/>
      <c r="Y141" s="26"/>
      <c r="Z141" s="26"/>
      <c r="AA141" s="26"/>
      <c r="AB141" s="26"/>
      <c r="AC141" s="26"/>
      <c r="AD141" s="26"/>
      <c r="AS141" s="14" t="s">
        <v>118</v>
      </c>
      <c r="AT141" s="14" t="s">
        <v>77</v>
      </c>
    </row>
    <row r="142" spans="1:46" s="2" customFormat="1" ht="12">
      <c r="A142" s="26"/>
      <c r="B142" s="27"/>
      <c r="C142" s="26"/>
      <c r="D142" s="152" t="s">
        <v>120</v>
      </c>
      <c r="E142" s="26"/>
      <c r="F142" s="153" t="s">
        <v>190</v>
      </c>
      <c r="G142" s="26"/>
      <c r="H142" s="26"/>
      <c r="I142" s="26"/>
      <c r="J142" s="26"/>
      <c r="K142" s="27"/>
      <c r="L142" s="150"/>
      <c r="M142" s="151"/>
      <c r="N142" s="52"/>
      <c r="O142" s="52"/>
      <c r="P142" s="52"/>
      <c r="Q142" s="52"/>
      <c r="R142" s="52"/>
      <c r="S142" s="53"/>
      <c r="T142" s="26"/>
      <c r="U142" s="26"/>
      <c r="V142" s="26"/>
      <c r="W142" s="26"/>
      <c r="X142" s="26"/>
      <c r="Y142" s="26"/>
      <c r="Z142" s="26"/>
      <c r="AA142" s="26"/>
      <c r="AB142" s="26"/>
      <c r="AC142" s="26"/>
      <c r="AD142" s="26"/>
      <c r="AS142" s="14" t="s">
        <v>120</v>
      </c>
      <c r="AT142" s="14" t="s">
        <v>77</v>
      </c>
    </row>
    <row r="143" spans="1:46" s="2" customFormat="1" ht="96">
      <c r="A143" s="26"/>
      <c r="B143" s="27"/>
      <c r="C143" s="26"/>
      <c r="D143" s="148" t="s">
        <v>122</v>
      </c>
      <c r="E143" s="26"/>
      <c r="F143" s="154" t="s">
        <v>191</v>
      </c>
      <c r="G143" s="26"/>
      <c r="H143" s="26"/>
      <c r="I143" s="26"/>
      <c r="J143" s="26"/>
      <c r="K143" s="27"/>
      <c r="L143" s="150"/>
      <c r="M143" s="151"/>
      <c r="N143" s="52"/>
      <c r="O143" s="52"/>
      <c r="P143" s="52"/>
      <c r="Q143" s="52"/>
      <c r="R143" s="52"/>
      <c r="S143" s="53"/>
      <c r="T143" s="26"/>
      <c r="U143" s="26"/>
      <c r="V143" s="26"/>
      <c r="W143" s="26"/>
      <c r="X143" s="26"/>
      <c r="Y143" s="26"/>
      <c r="Z143" s="26"/>
      <c r="AA143" s="26"/>
      <c r="AB143" s="26"/>
      <c r="AC143" s="26"/>
      <c r="AD143" s="26"/>
      <c r="AS143" s="14" t="s">
        <v>122</v>
      </c>
      <c r="AT143" s="14" t="s">
        <v>77</v>
      </c>
    </row>
    <row r="144" spans="1:64" s="2" customFormat="1" ht="37.8" customHeight="1">
      <c r="A144" s="26"/>
      <c r="B144" s="135"/>
      <c r="C144" s="136" t="s">
        <v>131</v>
      </c>
      <c r="D144" s="136" t="s">
        <v>113</v>
      </c>
      <c r="E144" s="137" t="s">
        <v>193</v>
      </c>
      <c r="F144" s="138" t="s">
        <v>194</v>
      </c>
      <c r="G144" s="139" t="s">
        <v>158</v>
      </c>
      <c r="H144" s="140">
        <v>219.25</v>
      </c>
      <c r="I144" s="141">
        <v>0</v>
      </c>
      <c r="J144" s="141">
        <f>ROUND(I144*H144,2)</f>
        <v>0</v>
      </c>
      <c r="K144" s="27"/>
      <c r="L144" s="142" t="s">
        <v>1</v>
      </c>
      <c r="M144" s="143" t="s">
        <v>34</v>
      </c>
      <c r="N144" s="144">
        <v>0.063</v>
      </c>
      <c r="O144" s="144">
        <f>N144*H144</f>
        <v>13.81275</v>
      </c>
      <c r="P144" s="144">
        <v>0</v>
      </c>
      <c r="Q144" s="144">
        <f>P144*H144</f>
        <v>0</v>
      </c>
      <c r="R144" s="144">
        <v>0</v>
      </c>
      <c r="S144" s="145">
        <f>R144*H144</f>
        <v>0</v>
      </c>
      <c r="T144" s="26"/>
      <c r="U144" s="26"/>
      <c r="V144" s="26"/>
      <c r="W144" s="26"/>
      <c r="X144" s="26"/>
      <c r="Y144" s="26"/>
      <c r="Z144" s="26"/>
      <c r="AA144" s="26"/>
      <c r="AB144" s="26"/>
      <c r="AC144" s="26"/>
      <c r="AD144" s="26"/>
      <c r="AQ144" s="146" t="s">
        <v>117</v>
      </c>
      <c r="AS144" s="146" t="s">
        <v>113</v>
      </c>
      <c r="AT144" s="146" t="s">
        <v>77</v>
      </c>
      <c r="AX144" s="14" t="s">
        <v>111</v>
      </c>
      <c r="BD144" s="147">
        <f>IF(M144="základní",J144,0)</f>
        <v>0</v>
      </c>
      <c r="BE144" s="147">
        <f>IF(M144="snížená",J144,0)</f>
        <v>0</v>
      </c>
      <c r="BF144" s="147">
        <f>IF(M144="zákl. přenesená",J144,0)</f>
        <v>0</v>
      </c>
      <c r="BG144" s="147">
        <f>IF(M144="sníž. přenesená",J144,0)</f>
        <v>0</v>
      </c>
      <c r="BH144" s="147">
        <f>IF(M144="nulová",J144,0)</f>
        <v>0</v>
      </c>
      <c r="BI144" s="14" t="s">
        <v>75</v>
      </c>
      <c r="BJ144" s="147">
        <f>ROUND(I144*H144,2)</f>
        <v>0</v>
      </c>
      <c r="BK144" s="14" t="s">
        <v>117</v>
      </c>
      <c r="BL144" s="146" t="s">
        <v>151</v>
      </c>
    </row>
    <row r="145" spans="1:46" s="2" customFormat="1" ht="38.4">
      <c r="A145" s="26"/>
      <c r="B145" s="27"/>
      <c r="C145" s="26"/>
      <c r="D145" s="148" t="s">
        <v>118</v>
      </c>
      <c r="E145" s="26"/>
      <c r="F145" s="149" t="s">
        <v>196</v>
      </c>
      <c r="G145" s="26"/>
      <c r="H145" s="26"/>
      <c r="I145" s="26"/>
      <c r="J145" s="26"/>
      <c r="K145" s="27"/>
      <c r="L145" s="150"/>
      <c r="M145" s="151"/>
      <c r="N145" s="52"/>
      <c r="O145" s="52"/>
      <c r="P145" s="52"/>
      <c r="Q145" s="52"/>
      <c r="R145" s="52"/>
      <c r="S145" s="53"/>
      <c r="T145" s="26"/>
      <c r="U145" s="26"/>
      <c r="V145" s="26"/>
      <c r="W145" s="26"/>
      <c r="X145" s="26"/>
      <c r="Y145" s="26"/>
      <c r="Z145" s="26"/>
      <c r="AA145" s="26"/>
      <c r="AB145" s="26"/>
      <c r="AC145" s="26"/>
      <c r="AD145" s="26"/>
      <c r="AS145" s="14" t="s">
        <v>118</v>
      </c>
      <c r="AT145" s="14" t="s">
        <v>77</v>
      </c>
    </row>
    <row r="146" spans="1:46" s="2" customFormat="1" ht="12">
      <c r="A146" s="26"/>
      <c r="B146" s="27"/>
      <c r="C146" s="26"/>
      <c r="D146" s="152" t="s">
        <v>120</v>
      </c>
      <c r="E146" s="26"/>
      <c r="F146" s="153" t="s">
        <v>197</v>
      </c>
      <c r="G146" s="26"/>
      <c r="H146" s="26"/>
      <c r="I146" s="26"/>
      <c r="J146" s="26"/>
      <c r="K146" s="27"/>
      <c r="L146" s="150"/>
      <c r="M146" s="151"/>
      <c r="N146" s="52"/>
      <c r="O146" s="52"/>
      <c r="P146" s="52"/>
      <c r="Q146" s="52"/>
      <c r="R146" s="52"/>
      <c r="S146" s="53"/>
      <c r="T146" s="26"/>
      <c r="U146" s="26"/>
      <c r="V146" s="26"/>
      <c r="W146" s="26"/>
      <c r="X146" s="26"/>
      <c r="Y146" s="26"/>
      <c r="Z146" s="26"/>
      <c r="AA146" s="26"/>
      <c r="AB146" s="26"/>
      <c r="AC146" s="26"/>
      <c r="AD146" s="26"/>
      <c r="AS146" s="14" t="s">
        <v>120</v>
      </c>
      <c r="AT146" s="14" t="s">
        <v>77</v>
      </c>
    </row>
    <row r="147" spans="1:46" s="2" customFormat="1" ht="96">
      <c r="A147" s="26"/>
      <c r="B147" s="27"/>
      <c r="C147" s="26"/>
      <c r="D147" s="148" t="s">
        <v>122</v>
      </c>
      <c r="E147" s="26"/>
      <c r="F147" s="154" t="s">
        <v>191</v>
      </c>
      <c r="G147" s="26"/>
      <c r="H147" s="26"/>
      <c r="I147" s="26"/>
      <c r="J147" s="26"/>
      <c r="K147" s="27"/>
      <c r="L147" s="150"/>
      <c r="M147" s="151"/>
      <c r="N147" s="52"/>
      <c r="O147" s="52"/>
      <c r="P147" s="52"/>
      <c r="Q147" s="52"/>
      <c r="R147" s="52"/>
      <c r="S147" s="53"/>
      <c r="T147" s="26"/>
      <c r="U147" s="26"/>
      <c r="V147" s="26"/>
      <c r="W147" s="26"/>
      <c r="X147" s="26"/>
      <c r="Y147" s="26"/>
      <c r="Z147" s="26"/>
      <c r="AA147" s="26"/>
      <c r="AB147" s="26"/>
      <c r="AC147" s="26"/>
      <c r="AD147" s="26"/>
      <c r="AS147" s="14" t="s">
        <v>122</v>
      </c>
      <c r="AT147" s="14" t="s">
        <v>77</v>
      </c>
    </row>
    <row r="148" spans="1:64" s="2" customFormat="1" ht="16.5" customHeight="1">
      <c r="A148" s="26"/>
      <c r="B148" s="135"/>
      <c r="C148" s="136" t="s">
        <v>155</v>
      </c>
      <c r="D148" s="136" t="s">
        <v>113</v>
      </c>
      <c r="E148" s="137" t="s">
        <v>198</v>
      </c>
      <c r="F148" s="138" t="s">
        <v>199</v>
      </c>
      <c r="G148" s="139" t="s">
        <v>158</v>
      </c>
      <c r="H148" s="140">
        <v>219.25</v>
      </c>
      <c r="I148" s="141">
        <v>0</v>
      </c>
      <c r="J148" s="141">
        <f>ROUND(I148*H148,2)</f>
        <v>0</v>
      </c>
      <c r="K148" s="27"/>
      <c r="L148" s="142" t="s">
        <v>1</v>
      </c>
      <c r="M148" s="143" t="s">
        <v>34</v>
      </c>
      <c r="N148" s="144">
        <v>0.054</v>
      </c>
      <c r="O148" s="144">
        <f>N148*H148</f>
        <v>11.8395</v>
      </c>
      <c r="P148" s="144">
        <v>0</v>
      </c>
      <c r="Q148" s="144">
        <f>P148*H148</f>
        <v>0</v>
      </c>
      <c r="R148" s="144">
        <v>0</v>
      </c>
      <c r="S148" s="145">
        <f>R148*H148</f>
        <v>0</v>
      </c>
      <c r="T148" s="26"/>
      <c r="U148" s="26"/>
      <c r="V148" s="26"/>
      <c r="W148" s="26"/>
      <c r="X148" s="26"/>
      <c r="Y148" s="26"/>
      <c r="Z148" s="26"/>
      <c r="AA148" s="26"/>
      <c r="AB148" s="26"/>
      <c r="AC148" s="26"/>
      <c r="AD148" s="26"/>
      <c r="AQ148" s="146" t="s">
        <v>117</v>
      </c>
      <c r="AS148" s="146" t="s">
        <v>113</v>
      </c>
      <c r="AT148" s="146" t="s">
        <v>77</v>
      </c>
      <c r="AX148" s="14" t="s">
        <v>111</v>
      </c>
      <c r="BD148" s="147">
        <f>IF(M148="základní",J148,0)</f>
        <v>0</v>
      </c>
      <c r="BE148" s="147">
        <f>IF(M148="snížená",J148,0)</f>
        <v>0</v>
      </c>
      <c r="BF148" s="147">
        <f>IF(M148="zákl. přenesená",J148,0)</f>
        <v>0</v>
      </c>
      <c r="BG148" s="147">
        <f>IF(M148="sníž. přenesená",J148,0)</f>
        <v>0</v>
      </c>
      <c r="BH148" s="147">
        <f>IF(M148="nulová",J148,0)</f>
        <v>0</v>
      </c>
      <c r="BI148" s="14" t="s">
        <v>75</v>
      </c>
      <c r="BJ148" s="147">
        <f>ROUND(I148*H148,2)</f>
        <v>0</v>
      </c>
      <c r="BK148" s="14" t="s">
        <v>117</v>
      </c>
      <c r="BL148" s="146" t="s">
        <v>159</v>
      </c>
    </row>
    <row r="149" spans="1:46" s="2" customFormat="1" ht="28.8">
      <c r="A149" s="26"/>
      <c r="B149" s="27"/>
      <c r="C149" s="26"/>
      <c r="D149" s="148" t="s">
        <v>118</v>
      </c>
      <c r="E149" s="26"/>
      <c r="F149" s="149" t="s">
        <v>201</v>
      </c>
      <c r="G149" s="26"/>
      <c r="H149" s="26"/>
      <c r="I149" s="26"/>
      <c r="J149" s="26"/>
      <c r="K149" s="27"/>
      <c r="L149" s="150"/>
      <c r="M149" s="151"/>
      <c r="N149" s="52"/>
      <c r="O149" s="52"/>
      <c r="P149" s="52"/>
      <c r="Q149" s="52"/>
      <c r="R149" s="52"/>
      <c r="S149" s="53"/>
      <c r="T149" s="26"/>
      <c r="U149" s="26"/>
      <c r="V149" s="26"/>
      <c r="W149" s="26"/>
      <c r="X149" s="26"/>
      <c r="Y149" s="26"/>
      <c r="Z149" s="26"/>
      <c r="AA149" s="26"/>
      <c r="AB149" s="26"/>
      <c r="AC149" s="26"/>
      <c r="AD149" s="26"/>
      <c r="AS149" s="14" t="s">
        <v>118</v>
      </c>
      <c r="AT149" s="14" t="s">
        <v>77</v>
      </c>
    </row>
    <row r="150" spans="1:46" s="2" customFormat="1" ht="12">
      <c r="A150" s="26"/>
      <c r="B150" s="27"/>
      <c r="C150" s="26"/>
      <c r="D150" s="152" t="s">
        <v>120</v>
      </c>
      <c r="E150" s="26"/>
      <c r="F150" s="153" t="s">
        <v>202</v>
      </c>
      <c r="G150" s="26"/>
      <c r="H150" s="26"/>
      <c r="I150" s="26"/>
      <c r="J150" s="26"/>
      <c r="K150" s="27"/>
      <c r="L150" s="150"/>
      <c r="M150" s="151"/>
      <c r="N150" s="52"/>
      <c r="O150" s="52"/>
      <c r="P150" s="52"/>
      <c r="Q150" s="52"/>
      <c r="R150" s="52"/>
      <c r="S150" s="53"/>
      <c r="T150" s="26"/>
      <c r="U150" s="26"/>
      <c r="V150" s="26"/>
      <c r="W150" s="26"/>
      <c r="X150" s="26"/>
      <c r="Y150" s="26"/>
      <c r="Z150" s="26"/>
      <c r="AA150" s="26"/>
      <c r="AB150" s="26"/>
      <c r="AC150" s="26"/>
      <c r="AD150" s="26"/>
      <c r="AS150" s="14" t="s">
        <v>120</v>
      </c>
      <c r="AT150" s="14" t="s">
        <v>77</v>
      </c>
    </row>
    <row r="151" spans="1:46" s="2" customFormat="1" ht="163.2">
      <c r="A151" s="26"/>
      <c r="B151" s="27"/>
      <c r="C151" s="26"/>
      <c r="D151" s="148" t="s">
        <v>122</v>
      </c>
      <c r="E151" s="26"/>
      <c r="F151" s="154" t="s">
        <v>203</v>
      </c>
      <c r="G151" s="26"/>
      <c r="H151" s="26"/>
      <c r="I151" s="26"/>
      <c r="J151" s="26"/>
      <c r="K151" s="27"/>
      <c r="L151" s="150"/>
      <c r="M151" s="151"/>
      <c r="N151" s="52"/>
      <c r="O151" s="52"/>
      <c r="P151" s="52"/>
      <c r="Q151" s="52"/>
      <c r="R151" s="52"/>
      <c r="S151" s="53"/>
      <c r="T151" s="26"/>
      <c r="U151" s="26"/>
      <c r="V151" s="26"/>
      <c r="W151" s="26"/>
      <c r="X151" s="26"/>
      <c r="Y151" s="26"/>
      <c r="Z151" s="26"/>
      <c r="AA151" s="26"/>
      <c r="AB151" s="26"/>
      <c r="AC151" s="26"/>
      <c r="AD151" s="26"/>
      <c r="AS151" s="14" t="s">
        <v>122</v>
      </c>
      <c r="AT151" s="14" t="s">
        <v>77</v>
      </c>
    </row>
    <row r="152" spans="1:64" s="2" customFormat="1" ht="16.5" customHeight="1">
      <c r="A152" s="26"/>
      <c r="B152" s="135"/>
      <c r="C152" s="136" t="s">
        <v>138</v>
      </c>
      <c r="D152" s="136" t="s">
        <v>113</v>
      </c>
      <c r="E152" s="137" t="s">
        <v>325</v>
      </c>
      <c r="F152" s="138" t="s">
        <v>326</v>
      </c>
      <c r="G152" s="139" t="s">
        <v>158</v>
      </c>
      <c r="H152" s="140">
        <v>31.25</v>
      </c>
      <c r="I152" s="141">
        <v>0</v>
      </c>
      <c r="J152" s="141">
        <f>ROUND(I152*H152,2)</f>
        <v>0</v>
      </c>
      <c r="K152" s="27"/>
      <c r="L152" s="142" t="s">
        <v>1</v>
      </c>
      <c r="M152" s="143" t="s">
        <v>34</v>
      </c>
      <c r="N152" s="144">
        <v>1.532</v>
      </c>
      <c r="O152" s="144">
        <f>N152*H152</f>
        <v>47.875</v>
      </c>
      <c r="P152" s="144">
        <v>0</v>
      </c>
      <c r="Q152" s="144">
        <f>P152*H152</f>
        <v>0</v>
      </c>
      <c r="R152" s="144">
        <v>0</v>
      </c>
      <c r="S152" s="145">
        <f>R152*H152</f>
        <v>0</v>
      </c>
      <c r="T152" s="26"/>
      <c r="U152" s="26"/>
      <c r="V152" s="26"/>
      <c r="W152" s="26"/>
      <c r="X152" s="26"/>
      <c r="Y152" s="26"/>
      <c r="Z152" s="26"/>
      <c r="AA152" s="26"/>
      <c r="AB152" s="26"/>
      <c r="AC152" s="26"/>
      <c r="AD152" s="26"/>
      <c r="AQ152" s="146" t="s">
        <v>117</v>
      </c>
      <c r="AS152" s="146" t="s">
        <v>113</v>
      </c>
      <c r="AT152" s="146" t="s">
        <v>77</v>
      </c>
      <c r="AX152" s="14" t="s">
        <v>111</v>
      </c>
      <c r="BD152" s="147">
        <f>IF(M152="základní",J152,0)</f>
        <v>0</v>
      </c>
      <c r="BE152" s="147">
        <f>IF(M152="snížená",J152,0)</f>
        <v>0</v>
      </c>
      <c r="BF152" s="147">
        <f>IF(M152="zákl. přenesená",J152,0)</f>
        <v>0</v>
      </c>
      <c r="BG152" s="147">
        <f>IF(M152="sníž. přenesená",J152,0)</f>
        <v>0</v>
      </c>
      <c r="BH152" s="147">
        <f>IF(M152="nulová",J152,0)</f>
        <v>0</v>
      </c>
      <c r="BI152" s="14" t="s">
        <v>75</v>
      </c>
      <c r="BJ152" s="147">
        <f>ROUND(I152*H152,2)</f>
        <v>0</v>
      </c>
      <c r="BK152" s="14" t="s">
        <v>117</v>
      </c>
      <c r="BL152" s="146" t="s">
        <v>165</v>
      </c>
    </row>
    <row r="153" spans="1:46" s="2" customFormat="1" ht="19.2">
      <c r="A153" s="26"/>
      <c r="B153" s="27"/>
      <c r="C153" s="26"/>
      <c r="D153" s="148" t="s">
        <v>118</v>
      </c>
      <c r="E153" s="26"/>
      <c r="F153" s="149" t="s">
        <v>327</v>
      </c>
      <c r="G153" s="26"/>
      <c r="H153" s="26"/>
      <c r="I153" s="26"/>
      <c r="J153" s="26"/>
      <c r="K153" s="27"/>
      <c r="L153" s="150"/>
      <c r="M153" s="151"/>
      <c r="N153" s="52"/>
      <c r="O153" s="52"/>
      <c r="P153" s="52"/>
      <c r="Q153" s="52"/>
      <c r="R153" s="52"/>
      <c r="S153" s="53"/>
      <c r="T153" s="26"/>
      <c r="U153" s="26"/>
      <c r="V153" s="26"/>
      <c r="W153" s="26"/>
      <c r="X153" s="26"/>
      <c r="Y153" s="26"/>
      <c r="Z153" s="26"/>
      <c r="AA153" s="26"/>
      <c r="AB153" s="26"/>
      <c r="AC153" s="26"/>
      <c r="AD153" s="26"/>
      <c r="AS153" s="14" t="s">
        <v>118</v>
      </c>
      <c r="AT153" s="14" t="s">
        <v>77</v>
      </c>
    </row>
    <row r="154" spans="1:46" s="2" customFormat="1" ht="12">
      <c r="A154" s="26"/>
      <c r="B154" s="27"/>
      <c r="C154" s="26"/>
      <c r="D154" s="152" t="s">
        <v>120</v>
      </c>
      <c r="E154" s="26"/>
      <c r="F154" s="153" t="s">
        <v>328</v>
      </c>
      <c r="G154" s="26"/>
      <c r="H154" s="26"/>
      <c r="I154" s="26"/>
      <c r="J154" s="26"/>
      <c r="K154" s="27"/>
      <c r="L154" s="150"/>
      <c r="M154" s="151"/>
      <c r="N154" s="52"/>
      <c r="O154" s="52"/>
      <c r="P154" s="52"/>
      <c r="Q154" s="52"/>
      <c r="R154" s="52"/>
      <c r="S154" s="53"/>
      <c r="T154" s="26"/>
      <c r="U154" s="26"/>
      <c r="V154" s="26"/>
      <c r="W154" s="26"/>
      <c r="X154" s="26"/>
      <c r="Y154" s="26"/>
      <c r="Z154" s="26"/>
      <c r="AA154" s="26"/>
      <c r="AB154" s="26"/>
      <c r="AC154" s="26"/>
      <c r="AD154" s="26"/>
      <c r="AS154" s="14" t="s">
        <v>120</v>
      </c>
      <c r="AT154" s="14" t="s">
        <v>77</v>
      </c>
    </row>
    <row r="155" spans="1:64" s="2" customFormat="1" ht="24.15" customHeight="1">
      <c r="A155" s="26"/>
      <c r="B155" s="135"/>
      <c r="C155" s="136" t="s">
        <v>169</v>
      </c>
      <c r="D155" s="136" t="s">
        <v>113</v>
      </c>
      <c r="E155" s="137" t="s">
        <v>329</v>
      </c>
      <c r="F155" s="138" t="s">
        <v>330</v>
      </c>
      <c r="G155" s="139" t="s">
        <v>116</v>
      </c>
      <c r="H155" s="140">
        <v>70</v>
      </c>
      <c r="I155" s="141">
        <v>0</v>
      </c>
      <c r="J155" s="141">
        <f>ROUND(I155*H155,2)</f>
        <v>0</v>
      </c>
      <c r="K155" s="27"/>
      <c r="L155" s="142" t="s">
        <v>1</v>
      </c>
      <c r="M155" s="143" t="s">
        <v>34</v>
      </c>
      <c r="N155" s="144">
        <v>0.114</v>
      </c>
      <c r="O155" s="144">
        <f>N155*H155</f>
        <v>7.98</v>
      </c>
      <c r="P155" s="144">
        <v>0</v>
      </c>
      <c r="Q155" s="144">
        <f>P155*H155</f>
        <v>0</v>
      </c>
      <c r="R155" s="144">
        <v>0</v>
      </c>
      <c r="S155" s="145">
        <f>R155*H155</f>
        <v>0</v>
      </c>
      <c r="T155" s="26"/>
      <c r="U155" s="26"/>
      <c r="V155" s="26"/>
      <c r="W155" s="26"/>
      <c r="X155" s="26"/>
      <c r="Y155" s="26"/>
      <c r="Z155" s="26"/>
      <c r="AA155" s="26"/>
      <c r="AB155" s="26"/>
      <c r="AC155" s="26"/>
      <c r="AD155" s="26"/>
      <c r="AQ155" s="146" t="s">
        <v>117</v>
      </c>
      <c r="AS155" s="146" t="s">
        <v>113</v>
      </c>
      <c r="AT155" s="146" t="s">
        <v>77</v>
      </c>
      <c r="AX155" s="14" t="s">
        <v>111</v>
      </c>
      <c r="BD155" s="147">
        <f>IF(M155="základní",J155,0)</f>
        <v>0</v>
      </c>
      <c r="BE155" s="147">
        <f>IF(M155="snížená",J155,0)</f>
        <v>0</v>
      </c>
      <c r="BF155" s="147">
        <f>IF(M155="zákl. přenesená",J155,0)</f>
        <v>0</v>
      </c>
      <c r="BG155" s="147">
        <f>IF(M155="sníž. přenesená",J155,0)</f>
        <v>0</v>
      </c>
      <c r="BH155" s="147">
        <f>IF(M155="nulová",J155,0)</f>
        <v>0</v>
      </c>
      <c r="BI155" s="14" t="s">
        <v>75</v>
      </c>
      <c r="BJ155" s="147">
        <f>ROUND(I155*H155,2)</f>
        <v>0</v>
      </c>
      <c r="BK155" s="14" t="s">
        <v>117</v>
      </c>
      <c r="BL155" s="146" t="s">
        <v>172</v>
      </c>
    </row>
    <row r="156" spans="1:46" s="2" customFormat="1" ht="28.8">
      <c r="A156" s="26"/>
      <c r="B156" s="27"/>
      <c r="C156" s="26"/>
      <c r="D156" s="148" t="s">
        <v>118</v>
      </c>
      <c r="E156" s="26"/>
      <c r="F156" s="149" t="s">
        <v>331</v>
      </c>
      <c r="G156" s="26"/>
      <c r="H156" s="26"/>
      <c r="I156" s="26"/>
      <c r="J156" s="26"/>
      <c r="K156" s="27"/>
      <c r="L156" s="150"/>
      <c r="M156" s="151"/>
      <c r="N156" s="52"/>
      <c r="O156" s="52"/>
      <c r="P156" s="52"/>
      <c r="Q156" s="52"/>
      <c r="R156" s="52"/>
      <c r="S156" s="53"/>
      <c r="T156" s="26"/>
      <c r="U156" s="26"/>
      <c r="V156" s="26"/>
      <c r="W156" s="26"/>
      <c r="X156" s="26"/>
      <c r="Y156" s="26"/>
      <c r="Z156" s="26"/>
      <c r="AA156" s="26"/>
      <c r="AB156" s="26"/>
      <c r="AC156" s="26"/>
      <c r="AD156" s="26"/>
      <c r="AS156" s="14" t="s">
        <v>118</v>
      </c>
      <c r="AT156" s="14" t="s">
        <v>77</v>
      </c>
    </row>
    <row r="157" spans="1:46" s="2" customFormat="1" ht="12">
      <c r="A157" s="26"/>
      <c r="B157" s="27"/>
      <c r="C157" s="26"/>
      <c r="D157" s="152" t="s">
        <v>120</v>
      </c>
      <c r="E157" s="26"/>
      <c r="F157" s="153" t="s">
        <v>332</v>
      </c>
      <c r="G157" s="26"/>
      <c r="H157" s="26"/>
      <c r="I157" s="26"/>
      <c r="J157" s="26"/>
      <c r="K157" s="27"/>
      <c r="L157" s="150"/>
      <c r="M157" s="151"/>
      <c r="N157" s="52"/>
      <c r="O157" s="52"/>
      <c r="P157" s="52"/>
      <c r="Q157" s="52"/>
      <c r="R157" s="52"/>
      <c r="S157" s="53"/>
      <c r="T157" s="26"/>
      <c r="U157" s="26"/>
      <c r="V157" s="26"/>
      <c r="W157" s="26"/>
      <c r="X157" s="26"/>
      <c r="Y157" s="26"/>
      <c r="Z157" s="26"/>
      <c r="AA157" s="26"/>
      <c r="AB157" s="26"/>
      <c r="AC157" s="26"/>
      <c r="AD157" s="26"/>
      <c r="AS157" s="14" t="s">
        <v>120</v>
      </c>
      <c r="AT157" s="14" t="s">
        <v>77</v>
      </c>
    </row>
    <row r="158" spans="1:46" s="2" customFormat="1" ht="86.4">
      <c r="A158" s="26"/>
      <c r="B158" s="27"/>
      <c r="C158" s="26"/>
      <c r="D158" s="148" t="s">
        <v>122</v>
      </c>
      <c r="E158" s="26"/>
      <c r="F158" s="154" t="s">
        <v>234</v>
      </c>
      <c r="G158" s="26"/>
      <c r="H158" s="26"/>
      <c r="I158" s="26"/>
      <c r="J158" s="26"/>
      <c r="K158" s="27"/>
      <c r="L158" s="150"/>
      <c r="M158" s="151"/>
      <c r="N158" s="52"/>
      <c r="O158" s="52"/>
      <c r="P158" s="52"/>
      <c r="Q158" s="52"/>
      <c r="R158" s="52"/>
      <c r="S158" s="53"/>
      <c r="T158" s="26"/>
      <c r="U158" s="26"/>
      <c r="V158" s="26"/>
      <c r="W158" s="26"/>
      <c r="X158" s="26"/>
      <c r="Y158" s="26"/>
      <c r="Z158" s="26"/>
      <c r="AA158" s="26"/>
      <c r="AB158" s="26"/>
      <c r="AC158" s="26"/>
      <c r="AD158" s="26"/>
      <c r="AS158" s="14" t="s">
        <v>122</v>
      </c>
      <c r="AT158" s="14" t="s">
        <v>77</v>
      </c>
    </row>
    <row r="159" spans="1:64" s="2" customFormat="1" ht="24.15" customHeight="1">
      <c r="A159" s="26"/>
      <c r="B159" s="135"/>
      <c r="C159" s="136" t="s">
        <v>145</v>
      </c>
      <c r="D159" s="136" t="s">
        <v>113</v>
      </c>
      <c r="E159" s="137" t="s">
        <v>333</v>
      </c>
      <c r="F159" s="138" t="s">
        <v>334</v>
      </c>
      <c r="G159" s="139" t="s">
        <v>116</v>
      </c>
      <c r="H159" s="140">
        <v>70</v>
      </c>
      <c r="I159" s="141">
        <v>0</v>
      </c>
      <c r="J159" s="141">
        <f>ROUND(I159*H159,2)</f>
        <v>0</v>
      </c>
      <c r="K159" s="27"/>
      <c r="L159" s="142" t="s">
        <v>1</v>
      </c>
      <c r="M159" s="143" t="s">
        <v>34</v>
      </c>
      <c r="N159" s="144">
        <v>0.007</v>
      </c>
      <c r="O159" s="144">
        <f>N159*H159</f>
        <v>0.49</v>
      </c>
      <c r="P159" s="144">
        <v>0</v>
      </c>
      <c r="Q159" s="144">
        <f>P159*H159</f>
        <v>0</v>
      </c>
      <c r="R159" s="144">
        <v>0</v>
      </c>
      <c r="S159" s="145">
        <f>R159*H159</f>
        <v>0</v>
      </c>
      <c r="T159" s="26"/>
      <c r="U159" s="26"/>
      <c r="V159" s="26"/>
      <c r="W159" s="26"/>
      <c r="X159" s="26"/>
      <c r="Y159" s="26"/>
      <c r="Z159" s="26"/>
      <c r="AA159" s="26"/>
      <c r="AB159" s="26"/>
      <c r="AC159" s="26"/>
      <c r="AD159" s="26"/>
      <c r="AQ159" s="146" t="s">
        <v>117</v>
      </c>
      <c r="AS159" s="146" t="s">
        <v>113</v>
      </c>
      <c r="AT159" s="146" t="s">
        <v>77</v>
      </c>
      <c r="AX159" s="14" t="s">
        <v>111</v>
      </c>
      <c r="BD159" s="147">
        <f>IF(M159="základní",J159,0)</f>
        <v>0</v>
      </c>
      <c r="BE159" s="147">
        <f>IF(M159="snížená",J159,0)</f>
        <v>0</v>
      </c>
      <c r="BF159" s="147">
        <f>IF(M159="zákl. přenesená",J159,0)</f>
        <v>0</v>
      </c>
      <c r="BG159" s="147">
        <f>IF(M159="sníž. přenesená",J159,0)</f>
        <v>0</v>
      </c>
      <c r="BH159" s="147">
        <f>IF(M159="nulová",J159,0)</f>
        <v>0</v>
      </c>
      <c r="BI159" s="14" t="s">
        <v>75</v>
      </c>
      <c r="BJ159" s="147">
        <f>ROUND(I159*H159,2)</f>
        <v>0</v>
      </c>
      <c r="BK159" s="14" t="s">
        <v>117</v>
      </c>
      <c r="BL159" s="146" t="s">
        <v>177</v>
      </c>
    </row>
    <row r="160" spans="1:46" s="2" customFormat="1" ht="28.8">
      <c r="A160" s="26"/>
      <c r="B160" s="27"/>
      <c r="C160" s="26"/>
      <c r="D160" s="148" t="s">
        <v>118</v>
      </c>
      <c r="E160" s="26"/>
      <c r="F160" s="149" t="s">
        <v>335</v>
      </c>
      <c r="G160" s="26"/>
      <c r="H160" s="26"/>
      <c r="I160" s="26"/>
      <c r="J160" s="26"/>
      <c r="K160" s="27"/>
      <c r="L160" s="150"/>
      <c r="M160" s="151"/>
      <c r="N160" s="52"/>
      <c r="O160" s="52"/>
      <c r="P160" s="52"/>
      <c r="Q160" s="52"/>
      <c r="R160" s="52"/>
      <c r="S160" s="53"/>
      <c r="T160" s="26"/>
      <c r="U160" s="26"/>
      <c r="V160" s="26"/>
      <c r="W160" s="26"/>
      <c r="X160" s="26"/>
      <c r="Y160" s="26"/>
      <c r="Z160" s="26"/>
      <c r="AA160" s="26"/>
      <c r="AB160" s="26"/>
      <c r="AC160" s="26"/>
      <c r="AD160" s="26"/>
      <c r="AS160" s="14" t="s">
        <v>118</v>
      </c>
      <c r="AT160" s="14" t="s">
        <v>77</v>
      </c>
    </row>
    <row r="161" spans="1:46" s="2" customFormat="1" ht="12">
      <c r="A161" s="26"/>
      <c r="B161" s="27"/>
      <c r="C161" s="26"/>
      <c r="D161" s="152" t="s">
        <v>120</v>
      </c>
      <c r="E161" s="26"/>
      <c r="F161" s="153" t="s">
        <v>336</v>
      </c>
      <c r="G161" s="26"/>
      <c r="H161" s="26"/>
      <c r="I161" s="26"/>
      <c r="J161" s="26"/>
      <c r="K161" s="27"/>
      <c r="L161" s="150"/>
      <c r="M161" s="151"/>
      <c r="N161" s="52"/>
      <c r="O161" s="52"/>
      <c r="P161" s="52"/>
      <c r="Q161" s="52"/>
      <c r="R161" s="52"/>
      <c r="S161" s="53"/>
      <c r="T161" s="26"/>
      <c r="U161" s="26"/>
      <c r="V161" s="26"/>
      <c r="W161" s="26"/>
      <c r="X161" s="26"/>
      <c r="Y161" s="26"/>
      <c r="Z161" s="26"/>
      <c r="AA161" s="26"/>
      <c r="AB161" s="26"/>
      <c r="AC161" s="26"/>
      <c r="AD161" s="26"/>
      <c r="AS161" s="14" t="s">
        <v>120</v>
      </c>
      <c r="AT161" s="14" t="s">
        <v>77</v>
      </c>
    </row>
    <row r="162" spans="1:46" s="2" customFormat="1" ht="153.6">
      <c r="A162" s="26"/>
      <c r="B162" s="27"/>
      <c r="C162" s="26"/>
      <c r="D162" s="148" t="s">
        <v>122</v>
      </c>
      <c r="E162" s="26"/>
      <c r="F162" s="154" t="s">
        <v>209</v>
      </c>
      <c r="G162" s="26"/>
      <c r="H162" s="26"/>
      <c r="I162" s="26"/>
      <c r="J162" s="26"/>
      <c r="K162" s="27"/>
      <c r="L162" s="150"/>
      <c r="M162" s="151"/>
      <c r="N162" s="52"/>
      <c r="O162" s="52"/>
      <c r="P162" s="52"/>
      <c r="Q162" s="52"/>
      <c r="R162" s="52"/>
      <c r="S162" s="53"/>
      <c r="T162" s="26"/>
      <c r="U162" s="26"/>
      <c r="V162" s="26"/>
      <c r="W162" s="26"/>
      <c r="X162" s="26"/>
      <c r="Y162" s="26"/>
      <c r="Z162" s="26"/>
      <c r="AA162" s="26"/>
      <c r="AB162" s="26"/>
      <c r="AC162" s="26"/>
      <c r="AD162" s="26"/>
      <c r="AS162" s="14" t="s">
        <v>122</v>
      </c>
      <c r="AT162" s="14" t="s">
        <v>77</v>
      </c>
    </row>
    <row r="163" spans="1:64" s="2" customFormat="1" ht="16.5" customHeight="1">
      <c r="A163" s="26"/>
      <c r="B163" s="135"/>
      <c r="C163" s="155" t="s">
        <v>180</v>
      </c>
      <c r="D163" s="155" t="s">
        <v>210</v>
      </c>
      <c r="E163" s="156" t="s">
        <v>211</v>
      </c>
      <c r="F163" s="157" t="s">
        <v>212</v>
      </c>
      <c r="G163" s="158" t="s">
        <v>213</v>
      </c>
      <c r="H163" s="159">
        <v>1.05</v>
      </c>
      <c r="I163" s="160">
        <v>0</v>
      </c>
      <c r="J163" s="160">
        <f>ROUND(I163*H163,2)</f>
        <v>0</v>
      </c>
      <c r="K163" s="161"/>
      <c r="L163" s="162" t="s">
        <v>1</v>
      </c>
      <c r="M163" s="163" t="s">
        <v>34</v>
      </c>
      <c r="N163" s="144">
        <v>0</v>
      </c>
      <c r="O163" s="144">
        <f>N163*H163</f>
        <v>0</v>
      </c>
      <c r="P163" s="144">
        <v>0.001</v>
      </c>
      <c r="Q163" s="144">
        <f>P163*H163</f>
        <v>0.0010500000000000002</v>
      </c>
      <c r="R163" s="144">
        <v>0</v>
      </c>
      <c r="S163" s="145">
        <f>R163*H163</f>
        <v>0</v>
      </c>
      <c r="T163" s="26"/>
      <c r="U163" s="26"/>
      <c r="V163" s="26"/>
      <c r="W163" s="26"/>
      <c r="X163" s="26"/>
      <c r="Y163" s="26"/>
      <c r="Z163" s="26"/>
      <c r="AA163" s="26"/>
      <c r="AB163" s="26"/>
      <c r="AC163" s="26"/>
      <c r="AD163" s="26"/>
      <c r="AQ163" s="146" t="s">
        <v>138</v>
      </c>
      <c r="AS163" s="146" t="s">
        <v>210</v>
      </c>
      <c r="AT163" s="146" t="s">
        <v>77</v>
      </c>
      <c r="AX163" s="14" t="s">
        <v>111</v>
      </c>
      <c r="BD163" s="147">
        <f>IF(M163="základní",J163,0)</f>
        <v>0</v>
      </c>
      <c r="BE163" s="147">
        <f>IF(M163="snížená",J163,0)</f>
        <v>0</v>
      </c>
      <c r="BF163" s="147">
        <f>IF(M163="zákl. přenesená",J163,0)</f>
        <v>0</v>
      </c>
      <c r="BG163" s="147">
        <f>IF(M163="sníž. přenesená",J163,0)</f>
        <v>0</v>
      </c>
      <c r="BH163" s="147">
        <f>IF(M163="nulová",J163,0)</f>
        <v>0</v>
      </c>
      <c r="BI163" s="14" t="s">
        <v>75</v>
      </c>
      <c r="BJ163" s="147">
        <f>ROUND(I163*H163,2)</f>
        <v>0</v>
      </c>
      <c r="BK163" s="14" t="s">
        <v>117</v>
      </c>
      <c r="BL163" s="146" t="s">
        <v>183</v>
      </c>
    </row>
    <row r="164" spans="1:46" s="2" customFormat="1" ht="12">
      <c r="A164" s="26"/>
      <c r="B164" s="27"/>
      <c r="C164" s="26"/>
      <c r="D164" s="148" t="s">
        <v>118</v>
      </c>
      <c r="E164" s="26"/>
      <c r="F164" s="149" t="s">
        <v>212</v>
      </c>
      <c r="G164" s="26"/>
      <c r="H164" s="26"/>
      <c r="I164" s="26"/>
      <c r="J164" s="26"/>
      <c r="K164" s="27"/>
      <c r="L164" s="150"/>
      <c r="M164" s="151"/>
      <c r="N164" s="52"/>
      <c r="O164" s="52"/>
      <c r="P164" s="52"/>
      <c r="Q164" s="52"/>
      <c r="R164" s="52"/>
      <c r="S164" s="53"/>
      <c r="T164" s="26"/>
      <c r="U164" s="26"/>
      <c r="V164" s="26"/>
      <c r="W164" s="26"/>
      <c r="X164" s="26"/>
      <c r="Y164" s="26"/>
      <c r="Z164" s="26"/>
      <c r="AA164" s="26"/>
      <c r="AB164" s="26"/>
      <c r="AC164" s="26"/>
      <c r="AD164" s="26"/>
      <c r="AS164" s="14" t="s">
        <v>118</v>
      </c>
      <c r="AT164" s="14" t="s">
        <v>77</v>
      </c>
    </row>
    <row r="165" spans="2:62" s="12" customFormat="1" ht="22.8" customHeight="1">
      <c r="B165" s="123"/>
      <c r="D165" s="124" t="s">
        <v>68</v>
      </c>
      <c r="E165" s="133" t="s">
        <v>128</v>
      </c>
      <c r="F165" s="133" t="s">
        <v>346</v>
      </c>
      <c r="J165" s="134">
        <f>BJ165</f>
        <v>0</v>
      </c>
      <c r="K165" s="123"/>
      <c r="L165" s="127"/>
      <c r="M165" s="128"/>
      <c r="N165" s="128"/>
      <c r="O165" s="129">
        <f>SUM(O166:O180)</f>
        <v>473.98175000000003</v>
      </c>
      <c r="P165" s="128"/>
      <c r="Q165" s="129">
        <f>SUM(Q166:Q180)</f>
        <v>89.6021575</v>
      </c>
      <c r="R165" s="128"/>
      <c r="S165" s="130">
        <f>SUM(S166:S180)</f>
        <v>0</v>
      </c>
      <c r="AQ165" s="124" t="s">
        <v>75</v>
      </c>
      <c r="AS165" s="131" t="s">
        <v>68</v>
      </c>
      <c r="AT165" s="131" t="s">
        <v>75</v>
      </c>
      <c r="AX165" s="124" t="s">
        <v>111</v>
      </c>
      <c r="BJ165" s="132">
        <f>SUM(BJ166:BJ180)</f>
        <v>0</v>
      </c>
    </row>
    <row r="166" spans="1:64" s="2" customFormat="1" ht="24.15" customHeight="1">
      <c r="A166" s="26"/>
      <c r="B166" s="135"/>
      <c r="C166" s="136" t="s">
        <v>151</v>
      </c>
      <c r="D166" s="136" t="s">
        <v>113</v>
      </c>
      <c r="E166" s="137" t="s">
        <v>347</v>
      </c>
      <c r="F166" s="138" t="s">
        <v>348</v>
      </c>
      <c r="G166" s="139" t="s">
        <v>158</v>
      </c>
      <c r="H166" s="140">
        <v>31.25</v>
      </c>
      <c r="I166" s="141">
        <v>0</v>
      </c>
      <c r="J166" s="141">
        <f>ROUND(I166*H166,2)</f>
        <v>0</v>
      </c>
      <c r="K166" s="27"/>
      <c r="L166" s="142" t="s">
        <v>1</v>
      </c>
      <c r="M166" s="143" t="s">
        <v>34</v>
      </c>
      <c r="N166" s="144">
        <v>4.591</v>
      </c>
      <c r="O166" s="144">
        <f>N166*H166</f>
        <v>143.46875</v>
      </c>
      <c r="P166" s="144">
        <v>2.83323</v>
      </c>
      <c r="Q166" s="144">
        <f>P166*H166</f>
        <v>88.5384375</v>
      </c>
      <c r="R166" s="144">
        <v>0</v>
      </c>
      <c r="S166" s="145">
        <f>R166*H166</f>
        <v>0</v>
      </c>
      <c r="T166" s="26"/>
      <c r="U166" s="26"/>
      <c r="V166" s="26"/>
      <c r="W166" s="26"/>
      <c r="X166" s="26"/>
      <c r="Y166" s="26"/>
      <c r="Z166" s="26"/>
      <c r="AA166" s="26"/>
      <c r="AB166" s="26"/>
      <c r="AC166" s="26"/>
      <c r="AD166" s="26"/>
      <c r="AQ166" s="146" t="s">
        <v>117</v>
      </c>
      <c r="AS166" s="146" t="s">
        <v>113</v>
      </c>
      <c r="AT166" s="146" t="s">
        <v>77</v>
      </c>
      <c r="AX166" s="14" t="s">
        <v>111</v>
      </c>
      <c r="BD166" s="147">
        <f>IF(M166="základní",J166,0)</f>
        <v>0</v>
      </c>
      <c r="BE166" s="147">
        <f>IF(M166="snížená",J166,0)</f>
        <v>0</v>
      </c>
      <c r="BF166" s="147">
        <f>IF(M166="zákl. přenesená",J166,0)</f>
        <v>0</v>
      </c>
      <c r="BG166" s="147">
        <f>IF(M166="sníž. přenesená",J166,0)</f>
        <v>0</v>
      </c>
      <c r="BH166" s="147">
        <f>IF(M166="nulová",J166,0)</f>
        <v>0</v>
      </c>
      <c r="BI166" s="14" t="s">
        <v>75</v>
      </c>
      <c r="BJ166" s="147">
        <f>ROUND(I166*H166,2)</f>
        <v>0</v>
      </c>
      <c r="BK166" s="14" t="s">
        <v>117</v>
      </c>
      <c r="BL166" s="146" t="s">
        <v>188</v>
      </c>
    </row>
    <row r="167" spans="1:46" s="2" customFormat="1" ht="48">
      <c r="A167" s="26"/>
      <c r="B167" s="27"/>
      <c r="C167" s="26"/>
      <c r="D167" s="148" t="s">
        <v>118</v>
      </c>
      <c r="E167" s="26"/>
      <c r="F167" s="149" t="s">
        <v>349</v>
      </c>
      <c r="G167" s="26"/>
      <c r="H167" s="26"/>
      <c r="I167" s="26"/>
      <c r="J167" s="26"/>
      <c r="K167" s="27"/>
      <c r="L167" s="150"/>
      <c r="M167" s="151"/>
      <c r="N167" s="52"/>
      <c r="O167" s="52"/>
      <c r="P167" s="52"/>
      <c r="Q167" s="52"/>
      <c r="R167" s="52"/>
      <c r="S167" s="53"/>
      <c r="T167" s="26"/>
      <c r="U167" s="26"/>
      <c r="V167" s="26"/>
      <c r="W167" s="26"/>
      <c r="X167" s="26"/>
      <c r="Y167" s="26"/>
      <c r="Z167" s="26"/>
      <c r="AA167" s="26"/>
      <c r="AB167" s="26"/>
      <c r="AC167" s="26"/>
      <c r="AD167" s="26"/>
      <c r="AS167" s="14" t="s">
        <v>118</v>
      </c>
      <c r="AT167" s="14" t="s">
        <v>77</v>
      </c>
    </row>
    <row r="168" spans="1:46" s="2" customFormat="1" ht="12">
      <c r="A168" s="26"/>
      <c r="B168" s="27"/>
      <c r="C168" s="26"/>
      <c r="D168" s="152" t="s">
        <v>120</v>
      </c>
      <c r="E168" s="26"/>
      <c r="F168" s="153" t="s">
        <v>350</v>
      </c>
      <c r="G168" s="26"/>
      <c r="H168" s="26"/>
      <c r="I168" s="26"/>
      <c r="J168" s="26"/>
      <c r="K168" s="27"/>
      <c r="L168" s="150"/>
      <c r="M168" s="151"/>
      <c r="N168" s="52"/>
      <c r="O168" s="52"/>
      <c r="P168" s="52"/>
      <c r="Q168" s="52"/>
      <c r="R168" s="52"/>
      <c r="S168" s="53"/>
      <c r="T168" s="26"/>
      <c r="U168" s="26"/>
      <c r="V168" s="26"/>
      <c r="W168" s="26"/>
      <c r="X168" s="26"/>
      <c r="Y168" s="26"/>
      <c r="Z168" s="26"/>
      <c r="AA168" s="26"/>
      <c r="AB168" s="26"/>
      <c r="AC168" s="26"/>
      <c r="AD168" s="26"/>
      <c r="AS168" s="14" t="s">
        <v>120</v>
      </c>
      <c r="AT168" s="14" t="s">
        <v>77</v>
      </c>
    </row>
    <row r="169" spans="1:46" s="2" customFormat="1" ht="336">
      <c r="A169" s="26"/>
      <c r="B169" s="27"/>
      <c r="C169" s="26"/>
      <c r="D169" s="148" t="s">
        <v>122</v>
      </c>
      <c r="E169" s="26"/>
      <c r="F169" s="154" t="s">
        <v>351</v>
      </c>
      <c r="G169" s="26"/>
      <c r="H169" s="26"/>
      <c r="I169" s="26"/>
      <c r="J169" s="26"/>
      <c r="K169" s="27"/>
      <c r="L169" s="150"/>
      <c r="M169" s="151"/>
      <c r="N169" s="52"/>
      <c r="O169" s="52"/>
      <c r="P169" s="52"/>
      <c r="Q169" s="52"/>
      <c r="R169" s="52"/>
      <c r="S169" s="53"/>
      <c r="T169" s="26"/>
      <c r="U169" s="26"/>
      <c r="V169" s="26"/>
      <c r="W169" s="26"/>
      <c r="X169" s="26"/>
      <c r="Y169" s="26"/>
      <c r="Z169" s="26"/>
      <c r="AA169" s="26"/>
      <c r="AB169" s="26"/>
      <c r="AC169" s="26"/>
      <c r="AD169" s="26"/>
      <c r="AS169" s="14" t="s">
        <v>122</v>
      </c>
      <c r="AT169" s="14" t="s">
        <v>77</v>
      </c>
    </row>
    <row r="170" spans="1:64" s="2" customFormat="1" ht="21.75" customHeight="1">
      <c r="A170" s="26"/>
      <c r="B170" s="135"/>
      <c r="C170" s="136" t="s">
        <v>192</v>
      </c>
      <c r="D170" s="136" t="s">
        <v>113</v>
      </c>
      <c r="E170" s="137" t="s">
        <v>352</v>
      </c>
      <c r="F170" s="138" t="s">
        <v>353</v>
      </c>
      <c r="G170" s="139" t="s">
        <v>116</v>
      </c>
      <c r="H170" s="140">
        <v>131</v>
      </c>
      <c r="I170" s="141">
        <v>0</v>
      </c>
      <c r="J170" s="141">
        <f>ROUND(I170*H170,2)</f>
        <v>0</v>
      </c>
      <c r="K170" s="27"/>
      <c r="L170" s="142" t="s">
        <v>1</v>
      </c>
      <c r="M170" s="143" t="s">
        <v>34</v>
      </c>
      <c r="N170" s="144">
        <v>1.895</v>
      </c>
      <c r="O170" s="144">
        <f>N170*H170</f>
        <v>248.245</v>
      </c>
      <c r="P170" s="144">
        <v>0.00726</v>
      </c>
      <c r="Q170" s="144">
        <f>P170*H170</f>
        <v>0.95106</v>
      </c>
      <c r="R170" s="144">
        <v>0</v>
      </c>
      <c r="S170" s="145">
        <f>R170*H170</f>
        <v>0</v>
      </c>
      <c r="T170" s="26"/>
      <c r="U170" s="26"/>
      <c r="V170" s="26"/>
      <c r="W170" s="26"/>
      <c r="X170" s="26"/>
      <c r="Y170" s="26"/>
      <c r="Z170" s="26"/>
      <c r="AA170" s="26"/>
      <c r="AB170" s="26"/>
      <c r="AC170" s="26"/>
      <c r="AD170" s="26"/>
      <c r="AQ170" s="146" t="s">
        <v>117</v>
      </c>
      <c r="AS170" s="146" t="s">
        <v>113</v>
      </c>
      <c r="AT170" s="146" t="s">
        <v>77</v>
      </c>
      <c r="AX170" s="14" t="s">
        <v>111</v>
      </c>
      <c r="BD170" s="147">
        <f>IF(M170="základní",J170,0)</f>
        <v>0</v>
      </c>
      <c r="BE170" s="147">
        <f>IF(M170="snížená",J170,0)</f>
        <v>0</v>
      </c>
      <c r="BF170" s="147">
        <f>IF(M170="zákl. přenesená",J170,0)</f>
        <v>0</v>
      </c>
      <c r="BG170" s="147">
        <f>IF(M170="sníž. přenesená",J170,0)</f>
        <v>0</v>
      </c>
      <c r="BH170" s="147">
        <f>IF(M170="nulová",J170,0)</f>
        <v>0</v>
      </c>
      <c r="BI170" s="14" t="s">
        <v>75</v>
      </c>
      <c r="BJ170" s="147">
        <f>ROUND(I170*H170,2)</f>
        <v>0</v>
      </c>
      <c r="BK170" s="14" t="s">
        <v>117</v>
      </c>
      <c r="BL170" s="146" t="s">
        <v>195</v>
      </c>
    </row>
    <row r="171" spans="1:46" s="2" customFormat="1" ht="48">
      <c r="A171" s="26"/>
      <c r="B171" s="27"/>
      <c r="C171" s="26"/>
      <c r="D171" s="148" t="s">
        <v>118</v>
      </c>
      <c r="E171" s="26"/>
      <c r="F171" s="149" t="s">
        <v>354</v>
      </c>
      <c r="G171" s="26"/>
      <c r="H171" s="26"/>
      <c r="I171" s="26"/>
      <c r="J171" s="26"/>
      <c r="K171" s="27"/>
      <c r="L171" s="150"/>
      <c r="M171" s="151"/>
      <c r="N171" s="52"/>
      <c r="O171" s="52"/>
      <c r="P171" s="52"/>
      <c r="Q171" s="52"/>
      <c r="R171" s="52"/>
      <c r="S171" s="53"/>
      <c r="T171" s="26"/>
      <c r="U171" s="26"/>
      <c r="V171" s="26"/>
      <c r="W171" s="26"/>
      <c r="X171" s="26"/>
      <c r="Y171" s="26"/>
      <c r="Z171" s="26"/>
      <c r="AA171" s="26"/>
      <c r="AB171" s="26"/>
      <c r="AC171" s="26"/>
      <c r="AD171" s="26"/>
      <c r="AS171" s="14" t="s">
        <v>118</v>
      </c>
      <c r="AT171" s="14" t="s">
        <v>77</v>
      </c>
    </row>
    <row r="172" spans="1:46" s="2" customFormat="1" ht="12">
      <c r="A172" s="26"/>
      <c r="B172" s="27"/>
      <c r="C172" s="26"/>
      <c r="D172" s="152" t="s">
        <v>120</v>
      </c>
      <c r="E172" s="26"/>
      <c r="F172" s="153" t="s">
        <v>355</v>
      </c>
      <c r="G172" s="26"/>
      <c r="H172" s="26"/>
      <c r="I172" s="26"/>
      <c r="J172" s="26"/>
      <c r="K172" s="27"/>
      <c r="L172" s="150"/>
      <c r="M172" s="151"/>
      <c r="N172" s="52"/>
      <c r="O172" s="52"/>
      <c r="P172" s="52"/>
      <c r="Q172" s="52"/>
      <c r="R172" s="52"/>
      <c r="S172" s="53"/>
      <c r="T172" s="26"/>
      <c r="U172" s="26"/>
      <c r="V172" s="26"/>
      <c r="W172" s="26"/>
      <c r="X172" s="26"/>
      <c r="Y172" s="26"/>
      <c r="Z172" s="26"/>
      <c r="AA172" s="26"/>
      <c r="AB172" s="26"/>
      <c r="AC172" s="26"/>
      <c r="AD172" s="26"/>
      <c r="AS172" s="14" t="s">
        <v>120</v>
      </c>
      <c r="AT172" s="14" t="s">
        <v>77</v>
      </c>
    </row>
    <row r="173" spans="1:46" s="2" customFormat="1" ht="249.6">
      <c r="A173" s="26"/>
      <c r="B173" s="27"/>
      <c r="C173" s="26"/>
      <c r="D173" s="148" t="s">
        <v>122</v>
      </c>
      <c r="E173" s="26"/>
      <c r="F173" s="154" t="s">
        <v>356</v>
      </c>
      <c r="G173" s="26"/>
      <c r="H173" s="26"/>
      <c r="I173" s="26"/>
      <c r="J173" s="26"/>
      <c r="K173" s="27"/>
      <c r="L173" s="150"/>
      <c r="M173" s="151"/>
      <c r="N173" s="52"/>
      <c r="O173" s="52"/>
      <c r="P173" s="52"/>
      <c r="Q173" s="52"/>
      <c r="R173" s="52"/>
      <c r="S173" s="53"/>
      <c r="T173" s="26"/>
      <c r="U173" s="26"/>
      <c r="V173" s="26"/>
      <c r="W173" s="26"/>
      <c r="X173" s="26"/>
      <c r="Y173" s="26"/>
      <c r="Z173" s="26"/>
      <c r="AA173" s="26"/>
      <c r="AB173" s="26"/>
      <c r="AC173" s="26"/>
      <c r="AD173" s="26"/>
      <c r="AS173" s="14" t="s">
        <v>122</v>
      </c>
      <c r="AT173" s="14" t="s">
        <v>77</v>
      </c>
    </row>
    <row r="174" spans="1:64" s="2" customFormat="1" ht="21.75" customHeight="1">
      <c r="A174" s="26"/>
      <c r="B174" s="135"/>
      <c r="C174" s="136" t="s">
        <v>159</v>
      </c>
      <c r="D174" s="136" t="s">
        <v>113</v>
      </c>
      <c r="E174" s="137" t="s">
        <v>357</v>
      </c>
      <c r="F174" s="138" t="s">
        <v>358</v>
      </c>
      <c r="G174" s="139" t="s">
        <v>116</v>
      </c>
      <c r="H174" s="140">
        <v>131</v>
      </c>
      <c r="I174" s="141">
        <v>0</v>
      </c>
      <c r="J174" s="141">
        <f>ROUND(I174*H174,2)</f>
        <v>0</v>
      </c>
      <c r="K174" s="27"/>
      <c r="L174" s="142" t="s">
        <v>1</v>
      </c>
      <c r="M174" s="143" t="s">
        <v>34</v>
      </c>
      <c r="N174" s="144">
        <v>0.628</v>
      </c>
      <c r="O174" s="144">
        <f>N174*H174</f>
        <v>82.268</v>
      </c>
      <c r="P174" s="144">
        <v>0.00086</v>
      </c>
      <c r="Q174" s="144">
        <f>P174*H174</f>
        <v>0.11266</v>
      </c>
      <c r="R174" s="144">
        <v>0</v>
      </c>
      <c r="S174" s="145">
        <f>R174*H174</f>
        <v>0</v>
      </c>
      <c r="T174" s="26"/>
      <c r="U174" s="26"/>
      <c r="V174" s="26"/>
      <c r="W174" s="26"/>
      <c r="X174" s="26"/>
      <c r="Y174" s="26"/>
      <c r="Z174" s="26"/>
      <c r="AA174" s="26"/>
      <c r="AB174" s="26"/>
      <c r="AC174" s="26"/>
      <c r="AD174" s="26"/>
      <c r="AQ174" s="146" t="s">
        <v>117</v>
      </c>
      <c r="AS174" s="146" t="s">
        <v>113</v>
      </c>
      <c r="AT174" s="146" t="s">
        <v>77</v>
      </c>
      <c r="AX174" s="14" t="s">
        <v>111</v>
      </c>
      <c r="BD174" s="147">
        <f>IF(M174="základní",J174,0)</f>
        <v>0</v>
      </c>
      <c r="BE174" s="147">
        <f>IF(M174="snížená",J174,0)</f>
        <v>0</v>
      </c>
      <c r="BF174" s="147">
        <f>IF(M174="zákl. přenesená",J174,0)</f>
        <v>0</v>
      </c>
      <c r="BG174" s="147">
        <f>IF(M174="sníž. přenesená",J174,0)</f>
        <v>0</v>
      </c>
      <c r="BH174" s="147">
        <f>IF(M174="nulová",J174,0)</f>
        <v>0</v>
      </c>
      <c r="BI174" s="14" t="s">
        <v>75</v>
      </c>
      <c r="BJ174" s="147">
        <f>ROUND(I174*H174,2)</f>
        <v>0</v>
      </c>
      <c r="BK174" s="14" t="s">
        <v>117</v>
      </c>
      <c r="BL174" s="146" t="s">
        <v>200</v>
      </c>
    </row>
    <row r="175" spans="1:46" s="2" customFormat="1" ht="48">
      <c r="A175" s="26"/>
      <c r="B175" s="27"/>
      <c r="C175" s="26"/>
      <c r="D175" s="148" t="s">
        <v>118</v>
      </c>
      <c r="E175" s="26"/>
      <c r="F175" s="149" t="s">
        <v>359</v>
      </c>
      <c r="G175" s="26"/>
      <c r="H175" s="26"/>
      <c r="I175" s="26"/>
      <c r="J175" s="26"/>
      <c r="K175" s="27"/>
      <c r="L175" s="150"/>
      <c r="M175" s="151"/>
      <c r="N175" s="52"/>
      <c r="O175" s="52"/>
      <c r="P175" s="52"/>
      <c r="Q175" s="52"/>
      <c r="R175" s="52"/>
      <c r="S175" s="53"/>
      <c r="T175" s="26"/>
      <c r="U175" s="26"/>
      <c r="V175" s="26"/>
      <c r="W175" s="26"/>
      <c r="X175" s="26"/>
      <c r="Y175" s="26"/>
      <c r="Z175" s="26"/>
      <c r="AA175" s="26"/>
      <c r="AB175" s="26"/>
      <c r="AC175" s="26"/>
      <c r="AD175" s="26"/>
      <c r="AS175" s="14" t="s">
        <v>118</v>
      </c>
      <c r="AT175" s="14" t="s">
        <v>77</v>
      </c>
    </row>
    <row r="176" spans="1:46" s="2" customFormat="1" ht="12">
      <c r="A176" s="26"/>
      <c r="B176" s="27"/>
      <c r="C176" s="26"/>
      <c r="D176" s="152" t="s">
        <v>120</v>
      </c>
      <c r="E176" s="26"/>
      <c r="F176" s="153" t="s">
        <v>360</v>
      </c>
      <c r="G176" s="26"/>
      <c r="H176" s="26"/>
      <c r="I176" s="26"/>
      <c r="J176" s="26"/>
      <c r="K176" s="27"/>
      <c r="L176" s="150"/>
      <c r="M176" s="151"/>
      <c r="N176" s="52"/>
      <c r="O176" s="52"/>
      <c r="P176" s="52"/>
      <c r="Q176" s="52"/>
      <c r="R176" s="52"/>
      <c r="S176" s="53"/>
      <c r="T176" s="26"/>
      <c r="U176" s="26"/>
      <c r="V176" s="26"/>
      <c r="W176" s="26"/>
      <c r="X176" s="26"/>
      <c r="Y176" s="26"/>
      <c r="Z176" s="26"/>
      <c r="AA176" s="26"/>
      <c r="AB176" s="26"/>
      <c r="AC176" s="26"/>
      <c r="AD176" s="26"/>
      <c r="AS176" s="14" t="s">
        <v>120</v>
      </c>
      <c r="AT176" s="14" t="s">
        <v>77</v>
      </c>
    </row>
    <row r="177" spans="1:46" s="2" customFormat="1" ht="249.6">
      <c r="A177" s="26"/>
      <c r="B177" s="27"/>
      <c r="C177" s="26"/>
      <c r="D177" s="148" t="s">
        <v>122</v>
      </c>
      <c r="E177" s="26"/>
      <c r="F177" s="154" t="s">
        <v>356</v>
      </c>
      <c r="G177" s="26"/>
      <c r="H177" s="26"/>
      <c r="I177" s="26"/>
      <c r="J177" s="26"/>
      <c r="K177" s="27"/>
      <c r="L177" s="150"/>
      <c r="M177" s="151"/>
      <c r="N177" s="52"/>
      <c r="O177" s="52"/>
      <c r="P177" s="52"/>
      <c r="Q177" s="52"/>
      <c r="R177" s="52"/>
      <c r="S177" s="53"/>
      <c r="T177" s="26"/>
      <c r="U177" s="26"/>
      <c r="V177" s="26"/>
      <c r="W177" s="26"/>
      <c r="X177" s="26"/>
      <c r="Y177" s="26"/>
      <c r="Z177" s="26"/>
      <c r="AA177" s="26"/>
      <c r="AB177" s="26"/>
      <c r="AC177" s="26"/>
      <c r="AD177" s="26"/>
      <c r="AS177" s="14" t="s">
        <v>122</v>
      </c>
      <c r="AT177" s="14" t="s">
        <v>77</v>
      </c>
    </row>
    <row r="178" spans="1:64" s="2" customFormat="1" ht="33" customHeight="1">
      <c r="A178" s="26"/>
      <c r="B178" s="135"/>
      <c r="C178" s="136" t="s">
        <v>8</v>
      </c>
      <c r="D178" s="136" t="s">
        <v>113</v>
      </c>
      <c r="E178" s="137" t="s">
        <v>361</v>
      </c>
      <c r="F178" s="138" t="s">
        <v>362</v>
      </c>
      <c r="G178" s="139" t="s">
        <v>239</v>
      </c>
      <c r="H178" s="140">
        <v>2.188</v>
      </c>
      <c r="I178" s="141">
        <v>0</v>
      </c>
      <c r="J178" s="141">
        <f>ROUND(I178*H178,2)</f>
        <v>0</v>
      </c>
      <c r="K178" s="27"/>
      <c r="L178" s="142" t="s">
        <v>1</v>
      </c>
      <c r="M178" s="143" t="s">
        <v>34</v>
      </c>
      <c r="N178" s="144">
        <v>0</v>
      </c>
      <c r="O178" s="144">
        <f>N178*H178</f>
        <v>0</v>
      </c>
      <c r="P178" s="144">
        <v>0</v>
      </c>
      <c r="Q178" s="144">
        <f>P178*H178</f>
        <v>0</v>
      </c>
      <c r="R178" s="144">
        <v>0</v>
      </c>
      <c r="S178" s="145">
        <f>R178*H178</f>
        <v>0</v>
      </c>
      <c r="T178" s="26"/>
      <c r="U178" s="26"/>
      <c r="V178" s="26"/>
      <c r="W178" s="26"/>
      <c r="X178" s="26"/>
      <c r="Y178" s="26"/>
      <c r="Z178" s="26"/>
      <c r="AA178" s="26"/>
      <c r="AB178" s="26"/>
      <c r="AC178" s="26"/>
      <c r="AD178" s="26"/>
      <c r="AQ178" s="146" t="s">
        <v>117</v>
      </c>
      <c r="AS178" s="146" t="s">
        <v>113</v>
      </c>
      <c r="AT178" s="146" t="s">
        <v>77</v>
      </c>
      <c r="AX178" s="14" t="s">
        <v>111</v>
      </c>
      <c r="BD178" s="147">
        <f>IF(M178="základní",J178,0)</f>
        <v>0</v>
      </c>
      <c r="BE178" s="147">
        <f>IF(M178="snížená",J178,0)</f>
        <v>0</v>
      </c>
      <c r="BF178" s="147">
        <f>IF(M178="zákl. přenesená",J178,0)</f>
        <v>0</v>
      </c>
      <c r="BG178" s="147">
        <f>IF(M178="sníž. přenesená",J178,0)</f>
        <v>0</v>
      </c>
      <c r="BH178" s="147">
        <f>IF(M178="nulová",J178,0)</f>
        <v>0</v>
      </c>
      <c r="BI178" s="14" t="s">
        <v>75</v>
      </c>
      <c r="BJ178" s="147">
        <f>ROUND(I178*H178,2)</f>
        <v>0</v>
      </c>
      <c r="BK178" s="14" t="s">
        <v>117</v>
      </c>
      <c r="BL178" s="146" t="s">
        <v>206</v>
      </c>
    </row>
    <row r="179" spans="1:46" s="2" customFormat="1" ht="57.6">
      <c r="A179" s="26"/>
      <c r="B179" s="27"/>
      <c r="C179" s="26"/>
      <c r="D179" s="148" t="s">
        <v>118</v>
      </c>
      <c r="E179" s="26"/>
      <c r="F179" s="149" t="s">
        <v>363</v>
      </c>
      <c r="G179" s="26"/>
      <c r="H179" s="26"/>
      <c r="I179" s="26"/>
      <c r="J179" s="26"/>
      <c r="K179" s="27"/>
      <c r="L179" s="150"/>
      <c r="M179" s="151"/>
      <c r="N179" s="52"/>
      <c r="O179" s="52"/>
      <c r="P179" s="52"/>
      <c r="Q179" s="52"/>
      <c r="R179" s="52"/>
      <c r="S179" s="53"/>
      <c r="T179" s="26"/>
      <c r="U179" s="26"/>
      <c r="V179" s="26"/>
      <c r="W179" s="26"/>
      <c r="X179" s="26"/>
      <c r="Y179" s="26"/>
      <c r="Z179" s="26"/>
      <c r="AA179" s="26"/>
      <c r="AB179" s="26"/>
      <c r="AC179" s="26"/>
      <c r="AD179" s="26"/>
      <c r="AS179" s="14" t="s">
        <v>118</v>
      </c>
      <c r="AT179" s="14" t="s">
        <v>77</v>
      </c>
    </row>
    <row r="180" spans="1:46" s="2" customFormat="1" ht="144">
      <c r="A180" s="26"/>
      <c r="B180" s="27"/>
      <c r="C180" s="26"/>
      <c r="D180" s="148" t="s">
        <v>122</v>
      </c>
      <c r="E180" s="26"/>
      <c r="F180" s="154" t="s">
        <v>364</v>
      </c>
      <c r="G180" s="26"/>
      <c r="H180" s="26"/>
      <c r="I180" s="26"/>
      <c r="J180" s="26"/>
      <c r="K180" s="27"/>
      <c r="L180" s="150"/>
      <c r="M180" s="151"/>
      <c r="N180" s="52"/>
      <c r="O180" s="52"/>
      <c r="P180" s="52"/>
      <c r="Q180" s="52"/>
      <c r="R180" s="52"/>
      <c r="S180" s="53"/>
      <c r="T180" s="26"/>
      <c r="U180" s="26"/>
      <c r="V180" s="26"/>
      <c r="W180" s="26"/>
      <c r="X180" s="26"/>
      <c r="Y180" s="26"/>
      <c r="Z180" s="26"/>
      <c r="AA180" s="26"/>
      <c r="AB180" s="26"/>
      <c r="AC180" s="26"/>
      <c r="AD180" s="26"/>
      <c r="AS180" s="14" t="s">
        <v>122</v>
      </c>
      <c r="AT180" s="14" t="s">
        <v>77</v>
      </c>
    </row>
    <row r="181" spans="2:62" s="12" customFormat="1" ht="22.8" customHeight="1">
      <c r="B181" s="123"/>
      <c r="D181" s="124" t="s">
        <v>68</v>
      </c>
      <c r="E181" s="133" t="s">
        <v>117</v>
      </c>
      <c r="F181" s="133" t="s">
        <v>287</v>
      </c>
      <c r="J181" s="134">
        <f>BJ181</f>
        <v>0</v>
      </c>
      <c r="K181" s="123"/>
      <c r="L181" s="127"/>
      <c r="M181" s="128"/>
      <c r="N181" s="128"/>
      <c r="O181" s="129">
        <f>SUM(O182:O217)</f>
        <v>413.29145</v>
      </c>
      <c r="P181" s="128"/>
      <c r="Q181" s="129">
        <f>SUM(Q182:Q217)</f>
        <v>357.6398582</v>
      </c>
      <c r="R181" s="128"/>
      <c r="S181" s="130">
        <f>SUM(S182:S217)</f>
        <v>0</v>
      </c>
      <c r="AQ181" s="124" t="s">
        <v>75</v>
      </c>
      <c r="AS181" s="131" t="s">
        <v>68</v>
      </c>
      <c r="AT181" s="131" t="s">
        <v>75</v>
      </c>
      <c r="AX181" s="124" t="s">
        <v>111</v>
      </c>
      <c r="BJ181" s="132">
        <f>SUM(BJ182:BJ217)</f>
        <v>0</v>
      </c>
    </row>
    <row r="182" spans="1:64" s="2" customFormat="1" ht="24.15" customHeight="1">
      <c r="A182" s="26"/>
      <c r="B182" s="135"/>
      <c r="C182" s="136" t="s">
        <v>165</v>
      </c>
      <c r="D182" s="136" t="s">
        <v>113</v>
      </c>
      <c r="E182" s="137" t="s">
        <v>365</v>
      </c>
      <c r="F182" s="138" t="s">
        <v>366</v>
      </c>
      <c r="G182" s="139" t="s">
        <v>116</v>
      </c>
      <c r="H182" s="140">
        <v>31.25</v>
      </c>
      <c r="I182" s="141">
        <v>0</v>
      </c>
      <c r="J182" s="141">
        <f>ROUND(I182*H182,2)</f>
        <v>0</v>
      </c>
      <c r="K182" s="27"/>
      <c r="L182" s="142" t="s">
        <v>1</v>
      </c>
      <c r="M182" s="143" t="s">
        <v>34</v>
      </c>
      <c r="N182" s="144">
        <v>0.166</v>
      </c>
      <c r="O182" s="144">
        <f>N182*H182</f>
        <v>5.1875</v>
      </c>
      <c r="P182" s="144">
        <v>0.22798</v>
      </c>
      <c r="Q182" s="144">
        <f>P182*H182</f>
        <v>7.124375</v>
      </c>
      <c r="R182" s="144">
        <v>0</v>
      </c>
      <c r="S182" s="145">
        <f>R182*H182</f>
        <v>0</v>
      </c>
      <c r="T182" s="26"/>
      <c r="U182" s="26"/>
      <c r="V182" s="26"/>
      <c r="W182" s="26"/>
      <c r="X182" s="26"/>
      <c r="Y182" s="26"/>
      <c r="Z182" s="26"/>
      <c r="AA182" s="26"/>
      <c r="AB182" s="26"/>
      <c r="AC182" s="26"/>
      <c r="AD182" s="26"/>
      <c r="AQ182" s="146" t="s">
        <v>117</v>
      </c>
      <c r="AS182" s="146" t="s">
        <v>113</v>
      </c>
      <c r="AT182" s="146" t="s">
        <v>77</v>
      </c>
      <c r="AX182" s="14" t="s">
        <v>111</v>
      </c>
      <c r="BD182" s="147">
        <f>IF(M182="základní",J182,0)</f>
        <v>0</v>
      </c>
      <c r="BE182" s="147">
        <f>IF(M182="snížená",J182,0)</f>
        <v>0</v>
      </c>
      <c r="BF182" s="147">
        <f>IF(M182="zákl. přenesená",J182,0)</f>
        <v>0</v>
      </c>
      <c r="BG182" s="147">
        <f>IF(M182="sníž. přenesená",J182,0)</f>
        <v>0</v>
      </c>
      <c r="BH182" s="147">
        <f>IF(M182="nulová",J182,0)</f>
        <v>0</v>
      </c>
      <c r="BI182" s="14" t="s">
        <v>75</v>
      </c>
      <c r="BJ182" s="147">
        <f>ROUND(I182*H182,2)</f>
        <v>0</v>
      </c>
      <c r="BK182" s="14" t="s">
        <v>117</v>
      </c>
      <c r="BL182" s="146" t="s">
        <v>214</v>
      </c>
    </row>
    <row r="183" spans="1:46" s="2" customFormat="1" ht="19.2">
      <c r="A183" s="26"/>
      <c r="B183" s="27"/>
      <c r="C183" s="26"/>
      <c r="D183" s="148" t="s">
        <v>118</v>
      </c>
      <c r="E183" s="26"/>
      <c r="F183" s="149" t="s">
        <v>367</v>
      </c>
      <c r="G183" s="26"/>
      <c r="H183" s="26"/>
      <c r="I183" s="26"/>
      <c r="J183" s="26"/>
      <c r="K183" s="27"/>
      <c r="L183" s="150"/>
      <c r="M183" s="151"/>
      <c r="N183" s="52"/>
      <c r="O183" s="52"/>
      <c r="P183" s="52"/>
      <c r="Q183" s="52"/>
      <c r="R183" s="52"/>
      <c r="S183" s="53"/>
      <c r="T183" s="26"/>
      <c r="U183" s="26"/>
      <c r="V183" s="26"/>
      <c r="W183" s="26"/>
      <c r="X183" s="26"/>
      <c r="Y183" s="26"/>
      <c r="Z183" s="26"/>
      <c r="AA183" s="26"/>
      <c r="AB183" s="26"/>
      <c r="AC183" s="26"/>
      <c r="AD183" s="26"/>
      <c r="AS183" s="14" t="s">
        <v>118</v>
      </c>
      <c r="AT183" s="14" t="s">
        <v>77</v>
      </c>
    </row>
    <row r="184" spans="1:46" s="2" customFormat="1" ht="12">
      <c r="A184" s="26"/>
      <c r="B184" s="27"/>
      <c r="C184" s="26"/>
      <c r="D184" s="152" t="s">
        <v>120</v>
      </c>
      <c r="E184" s="26"/>
      <c r="F184" s="153" t="s">
        <v>368</v>
      </c>
      <c r="G184" s="26"/>
      <c r="H184" s="26"/>
      <c r="I184" s="26"/>
      <c r="J184" s="26"/>
      <c r="K184" s="27"/>
      <c r="L184" s="150"/>
      <c r="M184" s="151"/>
      <c r="N184" s="52"/>
      <c r="O184" s="52"/>
      <c r="P184" s="52"/>
      <c r="Q184" s="52"/>
      <c r="R184" s="52"/>
      <c r="S184" s="53"/>
      <c r="T184" s="26"/>
      <c r="U184" s="26"/>
      <c r="V184" s="26"/>
      <c r="W184" s="26"/>
      <c r="X184" s="26"/>
      <c r="Y184" s="26"/>
      <c r="Z184" s="26"/>
      <c r="AA184" s="26"/>
      <c r="AB184" s="26"/>
      <c r="AC184" s="26"/>
      <c r="AD184" s="26"/>
      <c r="AS184" s="14" t="s">
        <v>120</v>
      </c>
      <c r="AT184" s="14" t="s">
        <v>77</v>
      </c>
    </row>
    <row r="185" spans="1:46" s="2" customFormat="1" ht="182.4">
      <c r="A185" s="26"/>
      <c r="B185" s="27"/>
      <c r="C185" s="26"/>
      <c r="D185" s="148" t="s">
        <v>122</v>
      </c>
      <c r="E185" s="26"/>
      <c r="F185" s="154" t="s">
        <v>369</v>
      </c>
      <c r="G185" s="26"/>
      <c r="H185" s="26"/>
      <c r="I185" s="26"/>
      <c r="J185" s="26"/>
      <c r="K185" s="27"/>
      <c r="L185" s="150"/>
      <c r="M185" s="151"/>
      <c r="N185" s="52"/>
      <c r="O185" s="52"/>
      <c r="P185" s="52"/>
      <c r="Q185" s="52"/>
      <c r="R185" s="52"/>
      <c r="S185" s="53"/>
      <c r="T185" s="26"/>
      <c r="U185" s="26"/>
      <c r="V185" s="26"/>
      <c r="W185" s="26"/>
      <c r="X185" s="26"/>
      <c r="Y185" s="26"/>
      <c r="Z185" s="26"/>
      <c r="AA185" s="26"/>
      <c r="AB185" s="26"/>
      <c r="AC185" s="26"/>
      <c r="AD185" s="26"/>
      <c r="AS185" s="14" t="s">
        <v>122</v>
      </c>
      <c r="AT185" s="14" t="s">
        <v>77</v>
      </c>
    </row>
    <row r="186" spans="1:64" s="2" customFormat="1" ht="24.15" customHeight="1">
      <c r="A186" s="26"/>
      <c r="B186" s="135"/>
      <c r="C186" s="136" t="s">
        <v>215</v>
      </c>
      <c r="D186" s="136" t="s">
        <v>113</v>
      </c>
      <c r="E186" s="137" t="s">
        <v>447</v>
      </c>
      <c r="F186" s="138" t="s">
        <v>448</v>
      </c>
      <c r="G186" s="139" t="s">
        <v>116</v>
      </c>
      <c r="H186" s="140">
        <v>57.02</v>
      </c>
      <c r="I186" s="141">
        <v>0</v>
      </c>
      <c r="J186" s="141">
        <f>ROUND(I186*H186,2)</f>
        <v>0</v>
      </c>
      <c r="K186" s="27"/>
      <c r="L186" s="142" t="s">
        <v>1</v>
      </c>
      <c r="M186" s="143" t="s">
        <v>34</v>
      </c>
      <c r="N186" s="144">
        <v>0.248</v>
      </c>
      <c r="O186" s="144">
        <f>N186*H186</f>
        <v>14.140960000000002</v>
      </c>
      <c r="P186" s="144">
        <v>0.49562</v>
      </c>
      <c r="Q186" s="144">
        <f>P186*H186</f>
        <v>28.260252400000002</v>
      </c>
      <c r="R186" s="144">
        <v>0</v>
      </c>
      <c r="S186" s="145">
        <f>R186*H186</f>
        <v>0</v>
      </c>
      <c r="T186" s="26"/>
      <c r="U186" s="26"/>
      <c r="V186" s="26"/>
      <c r="W186" s="26"/>
      <c r="X186" s="26"/>
      <c r="Y186" s="26"/>
      <c r="Z186" s="26"/>
      <c r="AA186" s="26"/>
      <c r="AB186" s="26"/>
      <c r="AC186" s="26"/>
      <c r="AD186" s="26"/>
      <c r="AQ186" s="146" t="s">
        <v>117</v>
      </c>
      <c r="AS186" s="146" t="s">
        <v>113</v>
      </c>
      <c r="AT186" s="146" t="s">
        <v>77</v>
      </c>
      <c r="AX186" s="14" t="s">
        <v>111</v>
      </c>
      <c r="BD186" s="147">
        <f>IF(M186="základní",J186,0)</f>
        <v>0</v>
      </c>
      <c r="BE186" s="147">
        <f>IF(M186="snížená",J186,0)</f>
        <v>0</v>
      </c>
      <c r="BF186" s="147">
        <f>IF(M186="zákl. přenesená",J186,0)</f>
        <v>0</v>
      </c>
      <c r="BG186" s="147">
        <f>IF(M186="sníž. přenesená",J186,0)</f>
        <v>0</v>
      </c>
      <c r="BH186" s="147">
        <f>IF(M186="nulová",J186,0)</f>
        <v>0</v>
      </c>
      <c r="BI186" s="14" t="s">
        <v>75</v>
      </c>
      <c r="BJ186" s="147">
        <f>ROUND(I186*H186,2)</f>
        <v>0</v>
      </c>
      <c r="BK186" s="14" t="s">
        <v>117</v>
      </c>
      <c r="BL186" s="146" t="s">
        <v>218</v>
      </c>
    </row>
    <row r="187" spans="1:46" s="2" customFormat="1" ht="19.2">
      <c r="A187" s="26"/>
      <c r="B187" s="27"/>
      <c r="C187" s="26"/>
      <c r="D187" s="148" t="s">
        <v>118</v>
      </c>
      <c r="E187" s="26"/>
      <c r="F187" s="149" t="s">
        <v>449</v>
      </c>
      <c r="G187" s="26"/>
      <c r="H187" s="26"/>
      <c r="I187" s="26"/>
      <c r="J187" s="26"/>
      <c r="K187" s="27"/>
      <c r="L187" s="150"/>
      <c r="M187" s="151"/>
      <c r="N187" s="52"/>
      <c r="O187" s="52"/>
      <c r="P187" s="52"/>
      <c r="Q187" s="52"/>
      <c r="R187" s="52"/>
      <c r="S187" s="53"/>
      <c r="T187" s="26"/>
      <c r="U187" s="26"/>
      <c r="V187" s="26"/>
      <c r="W187" s="26"/>
      <c r="X187" s="26"/>
      <c r="Y187" s="26"/>
      <c r="Z187" s="26"/>
      <c r="AA187" s="26"/>
      <c r="AB187" s="26"/>
      <c r="AC187" s="26"/>
      <c r="AD187" s="26"/>
      <c r="AS187" s="14" t="s">
        <v>118</v>
      </c>
      <c r="AT187" s="14" t="s">
        <v>77</v>
      </c>
    </row>
    <row r="188" spans="1:46" s="2" customFormat="1" ht="12">
      <c r="A188" s="26"/>
      <c r="B188" s="27"/>
      <c r="C188" s="26"/>
      <c r="D188" s="152" t="s">
        <v>120</v>
      </c>
      <c r="E188" s="26"/>
      <c r="F188" s="153" t="s">
        <v>450</v>
      </c>
      <c r="G188" s="26"/>
      <c r="H188" s="26"/>
      <c r="I188" s="26"/>
      <c r="J188" s="26"/>
      <c r="K188" s="27"/>
      <c r="L188" s="150"/>
      <c r="M188" s="151"/>
      <c r="N188" s="52"/>
      <c r="O188" s="52"/>
      <c r="P188" s="52"/>
      <c r="Q188" s="52"/>
      <c r="R188" s="52"/>
      <c r="S188" s="53"/>
      <c r="T188" s="26"/>
      <c r="U188" s="26"/>
      <c r="V188" s="26"/>
      <c r="W188" s="26"/>
      <c r="X188" s="26"/>
      <c r="Y188" s="26"/>
      <c r="Z188" s="26"/>
      <c r="AA188" s="26"/>
      <c r="AB188" s="26"/>
      <c r="AC188" s="26"/>
      <c r="AD188" s="26"/>
      <c r="AS188" s="14" t="s">
        <v>120</v>
      </c>
      <c r="AT188" s="14" t="s">
        <v>77</v>
      </c>
    </row>
    <row r="189" spans="1:46" s="2" customFormat="1" ht="182.4">
      <c r="A189" s="26"/>
      <c r="B189" s="27"/>
      <c r="C189" s="26"/>
      <c r="D189" s="148" t="s">
        <v>122</v>
      </c>
      <c r="E189" s="26"/>
      <c r="F189" s="154" t="s">
        <v>369</v>
      </c>
      <c r="G189" s="26"/>
      <c r="H189" s="26"/>
      <c r="I189" s="26"/>
      <c r="J189" s="26"/>
      <c r="K189" s="27"/>
      <c r="L189" s="150"/>
      <c r="M189" s="151"/>
      <c r="N189" s="52"/>
      <c r="O189" s="52"/>
      <c r="P189" s="52"/>
      <c r="Q189" s="52"/>
      <c r="R189" s="52"/>
      <c r="S189" s="53"/>
      <c r="T189" s="26"/>
      <c r="U189" s="26"/>
      <c r="V189" s="26"/>
      <c r="W189" s="26"/>
      <c r="X189" s="26"/>
      <c r="Y189" s="26"/>
      <c r="Z189" s="26"/>
      <c r="AA189" s="26"/>
      <c r="AB189" s="26"/>
      <c r="AC189" s="26"/>
      <c r="AD189" s="26"/>
      <c r="AS189" s="14" t="s">
        <v>122</v>
      </c>
      <c r="AT189" s="14" t="s">
        <v>77</v>
      </c>
    </row>
    <row r="190" spans="1:64" s="2" customFormat="1" ht="33" customHeight="1">
      <c r="A190" s="26"/>
      <c r="B190" s="135"/>
      <c r="C190" s="136" t="s">
        <v>172</v>
      </c>
      <c r="D190" s="136" t="s">
        <v>113</v>
      </c>
      <c r="E190" s="137" t="s">
        <v>451</v>
      </c>
      <c r="F190" s="138" t="s">
        <v>452</v>
      </c>
      <c r="G190" s="139" t="s">
        <v>116</v>
      </c>
      <c r="H190" s="140">
        <v>67.3</v>
      </c>
      <c r="I190" s="141">
        <v>0</v>
      </c>
      <c r="J190" s="141">
        <f>ROUND(I190*H190,2)</f>
        <v>0</v>
      </c>
      <c r="K190" s="27"/>
      <c r="L190" s="142" t="s">
        <v>1</v>
      </c>
      <c r="M190" s="143" t="s">
        <v>34</v>
      </c>
      <c r="N190" s="144">
        <v>0.201</v>
      </c>
      <c r="O190" s="144">
        <f>N190*H190</f>
        <v>13.5273</v>
      </c>
      <c r="P190" s="144">
        <v>0.36435</v>
      </c>
      <c r="Q190" s="144">
        <f>P190*H190</f>
        <v>24.520755</v>
      </c>
      <c r="R190" s="144">
        <v>0</v>
      </c>
      <c r="S190" s="145">
        <f>R190*H190</f>
        <v>0</v>
      </c>
      <c r="T190" s="26"/>
      <c r="U190" s="26"/>
      <c r="V190" s="26"/>
      <c r="W190" s="26"/>
      <c r="X190" s="26"/>
      <c r="Y190" s="26"/>
      <c r="Z190" s="26"/>
      <c r="AA190" s="26"/>
      <c r="AB190" s="26"/>
      <c r="AC190" s="26"/>
      <c r="AD190" s="26"/>
      <c r="AQ190" s="146" t="s">
        <v>117</v>
      </c>
      <c r="AS190" s="146" t="s">
        <v>113</v>
      </c>
      <c r="AT190" s="146" t="s">
        <v>77</v>
      </c>
      <c r="AX190" s="14" t="s">
        <v>111</v>
      </c>
      <c r="BD190" s="147">
        <f>IF(M190="základní",J190,0)</f>
        <v>0</v>
      </c>
      <c r="BE190" s="147">
        <f>IF(M190="snížená",J190,0)</f>
        <v>0</v>
      </c>
      <c r="BF190" s="147">
        <f>IF(M190="zákl. přenesená",J190,0)</f>
        <v>0</v>
      </c>
      <c r="BG190" s="147">
        <f>IF(M190="sníž. přenesená",J190,0)</f>
        <v>0</v>
      </c>
      <c r="BH190" s="147">
        <f>IF(M190="nulová",J190,0)</f>
        <v>0</v>
      </c>
      <c r="BI190" s="14" t="s">
        <v>75</v>
      </c>
      <c r="BJ190" s="147">
        <f>ROUND(I190*H190,2)</f>
        <v>0</v>
      </c>
      <c r="BK190" s="14" t="s">
        <v>117</v>
      </c>
      <c r="BL190" s="146" t="s">
        <v>224</v>
      </c>
    </row>
    <row r="191" spans="1:46" s="2" customFormat="1" ht="19.2">
      <c r="A191" s="26"/>
      <c r="B191" s="27"/>
      <c r="C191" s="26"/>
      <c r="D191" s="148" t="s">
        <v>118</v>
      </c>
      <c r="E191" s="26"/>
      <c r="F191" s="149" t="s">
        <v>453</v>
      </c>
      <c r="G191" s="26"/>
      <c r="H191" s="26"/>
      <c r="I191" s="26"/>
      <c r="J191" s="26"/>
      <c r="K191" s="27"/>
      <c r="L191" s="150"/>
      <c r="M191" s="151"/>
      <c r="N191" s="52"/>
      <c r="O191" s="52"/>
      <c r="P191" s="52"/>
      <c r="Q191" s="52"/>
      <c r="R191" s="52"/>
      <c r="S191" s="53"/>
      <c r="T191" s="26"/>
      <c r="U191" s="26"/>
      <c r="V191" s="26"/>
      <c r="W191" s="26"/>
      <c r="X191" s="26"/>
      <c r="Y191" s="26"/>
      <c r="Z191" s="26"/>
      <c r="AA191" s="26"/>
      <c r="AB191" s="26"/>
      <c r="AC191" s="26"/>
      <c r="AD191" s="26"/>
      <c r="AS191" s="14" t="s">
        <v>118</v>
      </c>
      <c r="AT191" s="14" t="s">
        <v>77</v>
      </c>
    </row>
    <row r="192" spans="1:46" s="2" customFormat="1" ht="12">
      <c r="A192" s="26"/>
      <c r="B192" s="27"/>
      <c r="C192" s="26"/>
      <c r="D192" s="152" t="s">
        <v>120</v>
      </c>
      <c r="E192" s="26"/>
      <c r="F192" s="153" t="s">
        <v>454</v>
      </c>
      <c r="G192" s="26"/>
      <c r="H192" s="26"/>
      <c r="I192" s="26"/>
      <c r="J192" s="26"/>
      <c r="K192" s="27"/>
      <c r="L192" s="150"/>
      <c r="M192" s="151"/>
      <c r="N192" s="52"/>
      <c r="O192" s="52"/>
      <c r="P192" s="52"/>
      <c r="Q192" s="52"/>
      <c r="R192" s="52"/>
      <c r="S192" s="53"/>
      <c r="T192" s="26"/>
      <c r="U192" s="26"/>
      <c r="V192" s="26"/>
      <c r="W192" s="26"/>
      <c r="X192" s="26"/>
      <c r="Y192" s="26"/>
      <c r="Z192" s="26"/>
      <c r="AA192" s="26"/>
      <c r="AB192" s="26"/>
      <c r="AC192" s="26"/>
      <c r="AD192" s="26"/>
      <c r="AS192" s="14" t="s">
        <v>120</v>
      </c>
      <c r="AT192" s="14" t="s">
        <v>77</v>
      </c>
    </row>
    <row r="193" spans="1:46" s="2" customFormat="1" ht="86.4">
      <c r="A193" s="26"/>
      <c r="B193" s="27"/>
      <c r="C193" s="26"/>
      <c r="D193" s="148" t="s">
        <v>122</v>
      </c>
      <c r="E193" s="26"/>
      <c r="F193" s="154" t="s">
        <v>455</v>
      </c>
      <c r="G193" s="26"/>
      <c r="H193" s="26"/>
      <c r="I193" s="26"/>
      <c r="J193" s="26"/>
      <c r="K193" s="27"/>
      <c r="L193" s="150"/>
      <c r="M193" s="151"/>
      <c r="N193" s="52"/>
      <c r="O193" s="52"/>
      <c r="P193" s="52"/>
      <c r="Q193" s="52"/>
      <c r="R193" s="52"/>
      <c r="S193" s="53"/>
      <c r="T193" s="26"/>
      <c r="U193" s="26"/>
      <c r="V193" s="26"/>
      <c r="W193" s="26"/>
      <c r="X193" s="26"/>
      <c r="Y193" s="26"/>
      <c r="Z193" s="26"/>
      <c r="AA193" s="26"/>
      <c r="AB193" s="26"/>
      <c r="AC193" s="26"/>
      <c r="AD193" s="26"/>
      <c r="AS193" s="14" t="s">
        <v>122</v>
      </c>
      <c r="AT193" s="14" t="s">
        <v>77</v>
      </c>
    </row>
    <row r="194" spans="1:64" s="2" customFormat="1" ht="33" customHeight="1">
      <c r="A194" s="26"/>
      <c r="B194" s="135"/>
      <c r="C194" s="136" t="s">
        <v>228</v>
      </c>
      <c r="D194" s="136" t="s">
        <v>113</v>
      </c>
      <c r="E194" s="137" t="s">
        <v>456</v>
      </c>
      <c r="F194" s="138" t="s">
        <v>457</v>
      </c>
      <c r="G194" s="139" t="s">
        <v>158</v>
      </c>
      <c r="H194" s="140">
        <v>16.73</v>
      </c>
      <c r="I194" s="141">
        <v>0</v>
      </c>
      <c r="J194" s="141">
        <f>ROUND(I194*H194,2)</f>
        <v>0</v>
      </c>
      <c r="K194" s="27"/>
      <c r="L194" s="142" t="s">
        <v>1</v>
      </c>
      <c r="M194" s="143" t="s">
        <v>34</v>
      </c>
      <c r="N194" s="144">
        <v>0.115</v>
      </c>
      <c r="O194" s="144">
        <f>N194*H194</f>
        <v>1.92395</v>
      </c>
      <c r="P194" s="144">
        <v>1.89</v>
      </c>
      <c r="Q194" s="144">
        <f>P194*H194</f>
        <v>31.619699999999998</v>
      </c>
      <c r="R194" s="144">
        <v>0</v>
      </c>
      <c r="S194" s="145">
        <f>R194*H194</f>
        <v>0</v>
      </c>
      <c r="T194" s="26"/>
      <c r="U194" s="26"/>
      <c r="V194" s="26"/>
      <c r="W194" s="26"/>
      <c r="X194" s="26"/>
      <c r="Y194" s="26"/>
      <c r="Z194" s="26"/>
      <c r="AA194" s="26"/>
      <c r="AB194" s="26"/>
      <c r="AC194" s="26"/>
      <c r="AD194" s="26"/>
      <c r="AQ194" s="146" t="s">
        <v>117</v>
      </c>
      <c r="AS194" s="146" t="s">
        <v>113</v>
      </c>
      <c r="AT194" s="146" t="s">
        <v>77</v>
      </c>
      <c r="AX194" s="14" t="s">
        <v>111</v>
      </c>
      <c r="BD194" s="147">
        <f>IF(M194="základní",J194,0)</f>
        <v>0</v>
      </c>
      <c r="BE194" s="147">
        <f>IF(M194="snížená",J194,0)</f>
        <v>0</v>
      </c>
      <c r="BF194" s="147">
        <f>IF(M194="zákl. přenesená",J194,0)</f>
        <v>0</v>
      </c>
      <c r="BG194" s="147">
        <f>IF(M194="sníž. přenesená",J194,0)</f>
        <v>0</v>
      </c>
      <c r="BH194" s="147">
        <f>IF(M194="nulová",J194,0)</f>
        <v>0</v>
      </c>
      <c r="BI194" s="14" t="s">
        <v>75</v>
      </c>
      <c r="BJ194" s="147">
        <f>ROUND(I194*H194,2)</f>
        <v>0</v>
      </c>
      <c r="BK194" s="14" t="s">
        <v>117</v>
      </c>
      <c r="BL194" s="146" t="s">
        <v>231</v>
      </c>
    </row>
    <row r="195" spans="1:46" s="2" customFormat="1" ht="19.2">
      <c r="A195" s="26"/>
      <c r="B195" s="27"/>
      <c r="C195" s="26"/>
      <c r="D195" s="148" t="s">
        <v>118</v>
      </c>
      <c r="E195" s="26"/>
      <c r="F195" s="149" t="s">
        <v>458</v>
      </c>
      <c r="G195" s="26"/>
      <c r="H195" s="26"/>
      <c r="I195" s="26"/>
      <c r="J195" s="26"/>
      <c r="K195" s="27"/>
      <c r="L195" s="150"/>
      <c r="M195" s="151"/>
      <c r="N195" s="52"/>
      <c r="O195" s="52"/>
      <c r="P195" s="52"/>
      <c r="Q195" s="52"/>
      <c r="R195" s="52"/>
      <c r="S195" s="53"/>
      <c r="T195" s="26"/>
      <c r="U195" s="26"/>
      <c r="V195" s="26"/>
      <c r="W195" s="26"/>
      <c r="X195" s="26"/>
      <c r="Y195" s="26"/>
      <c r="Z195" s="26"/>
      <c r="AA195" s="26"/>
      <c r="AB195" s="26"/>
      <c r="AC195" s="26"/>
      <c r="AD195" s="26"/>
      <c r="AS195" s="14" t="s">
        <v>118</v>
      </c>
      <c r="AT195" s="14" t="s">
        <v>77</v>
      </c>
    </row>
    <row r="196" spans="1:46" s="2" customFormat="1" ht="12">
      <c r="A196" s="26"/>
      <c r="B196" s="27"/>
      <c r="C196" s="26"/>
      <c r="D196" s="152" t="s">
        <v>120</v>
      </c>
      <c r="E196" s="26"/>
      <c r="F196" s="153" t="s">
        <v>459</v>
      </c>
      <c r="G196" s="26"/>
      <c r="H196" s="26"/>
      <c r="I196" s="26"/>
      <c r="J196" s="26"/>
      <c r="K196" s="27"/>
      <c r="L196" s="150"/>
      <c r="M196" s="151"/>
      <c r="N196" s="52"/>
      <c r="O196" s="52"/>
      <c r="P196" s="52"/>
      <c r="Q196" s="52"/>
      <c r="R196" s="52"/>
      <c r="S196" s="53"/>
      <c r="T196" s="26"/>
      <c r="U196" s="26"/>
      <c r="V196" s="26"/>
      <c r="W196" s="26"/>
      <c r="X196" s="26"/>
      <c r="Y196" s="26"/>
      <c r="Z196" s="26"/>
      <c r="AA196" s="26"/>
      <c r="AB196" s="26"/>
      <c r="AC196" s="26"/>
      <c r="AD196" s="26"/>
      <c r="AS196" s="14" t="s">
        <v>120</v>
      </c>
      <c r="AT196" s="14" t="s">
        <v>77</v>
      </c>
    </row>
    <row r="197" spans="1:46" s="2" customFormat="1" ht="105.6">
      <c r="A197" s="26"/>
      <c r="B197" s="27"/>
      <c r="C197" s="26"/>
      <c r="D197" s="148" t="s">
        <v>122</v>
      </c>
      <c r="E197" s="26"/>
      <c r="F197" s="154" t="s">
        <v>292</v>
      </c>
      <c r="G197" s="26"/>
      <c r="H197" s="26"/>
      <c r="I197" s="26"/>
      <c r="J197" s="26"/>
      <c r="K197" s="27"/>
      <c r="L197" s="150"/>
      <c r="M197" s="151"/>
      <c r="N197" s="52"/>
      <c r="O197" s="52"/>
      <c r="P197" s="52"/>
      <c r="Q197" s="52"/>
      <c r="R197" s="52"/>
      <c r="S197" s="53"/>
      <c r="T197" s="26"/>
      <c r="U197" s="26"/>
      <c r="V197" s="26"/>
      <c r="W197" s="26"/>
      <c r="X197" s="26"/>
      <c r="Y197" s="26"/>
      <c r="Z197" s="26"/>
      <c r="AA197" s="26"/>
      <c r="AB197" s="26"/>
      <c r="AC197" s="26"/>
      <c r="AD197" s="26"/>
      <c r="AS197" s="14" t="s">
        <v>122</v>
      </c>
      <c r="AT197" s="14" t="s">
        <v>77</v>
      </c>
    </row>
    <row r="198" spans="1:64" s="2" customFormat="1" ht="24.15" customHeight="1">
      <c r="A198" s="26"/>
      <c r="B198" s="135"/>
      <c r="C198" s="136" t="s">
        <v>177</v>
      </c>
      <c r="D198" s="136" t="s">
        <v>113</v>
      </c>
      <c r="E198" s="137" t="s">
        <v>460</v>
      </c>
      <c r="F198" s="138" t="s">
        <v>461</v>
      </c>
      <c r="G198" s="139" t="s">
        <v>158</v>
      </c>
      <c r="H198" s="140">
        <v>28.51</v>
      </c>
      <c r="I198" s="141">
        <v>0</v>
      </c>
      <c r="J198" s="141">
        <f>ROUND(I198*H198,2)</f>
        <v>0</v>
      </c>
      <c r="K198" s="27"/>
      <c r="L198" s="142" t="s">
        <v>1</v>
      </c>
      <c r="M198" s="143" t="s">
        <v>34</v>
      </c>
      <c r="N198" s="144">
        <v>0.674</v>
      </c>
      <c r="O198" s="144">
        <f>N198*H198</f>
        <v>19.215740000000004</v>
      </c>
      <c r="P198" s="144">
        <v>2.43408</v>
      </c>
      <c r="Q198" s="144">
        <f>P198*H198</f>
        <v>69.3956208</v>
      </c>
      <c r="R198" s="144">
        <v>0</v>
      </c>
      <c r="S198" s="145">
        <f>R198*H198</f>
        <v>0</v>
      </c>
      <c r="T198" s="26"/>
      <c r="U198" s="26"/>
      <c r="V198" s="26"/>
      <c r="W198" s="26"/>
      <c r="X198" s="26"/>
      <c r="Y198" s="26"/>
      <c r="Z198" s="26"/>
      <c r="AA198" s="26"/>
      <c r="AB198" s="26"/>
      <c r="AC198" s="26"/>
      <c r="AD198" s="26"/>
      <c r="AQ198" s="146" t="s">
        <v>117</v>
      </c>
      <c r="AS198" s="146" t="s">
        <v>113</v>
      </c>
      <c r="AT198" s="146" t="s">
        <v>77</v>
      </c>
      <c r="AX198" s="14" t="s">
        <v>111</v>
      </c>
      <c r="BD198" s="147">
        <f>IF(M198="základní",J198,0)</f>
        <v>0</v>
      </c>
      <c r="BE198" s="147">
        <f>IF(M198="snížená",J198,0)</f>
        <v>0</v>
      </c>
      <c r="BF198" s="147">
        <f>IF(M198="zákl. přenesená",J198,0)</f>
        <v>0</v>
      </c>
      <c r="BG198" s="147">
        <f>IF(M198="sníž. přenesená",J198,0)</f>
        <v>0</v>
      </c>
      <c r="BH198" s="147">
        <f>IF(M198="nulová",J198,0)</f>
        <v>0</v>
      </c>
      <c r="BI198" s="14" t="s">
        <v>75</v>
      </c>
      <c r="BJ198" s="147">
        <f>ROUND(I198*H198,2)</f>
        <v>0</v>
      </c>
      <c r="BK198" s="14" t="s">
        <v>117</v>
      </c>
      <c r="BL198" s="146" t="s">
        <v>240</v>
      </c>
    </row>
    <row r="199" spans="1:46" s="2" customFormat="1" ht="28.8">
      <c r="A199" s="26"/>
      <c r="B199" s="27"/>
      <c r="C199" s="26"/>
      <c r="D199" s="148" t="s">
        <v>118</v>
      </c>
      <c r="E199" s="26"/>
      <c r="F199" s="149" t="s">
        <v>462</v>
      </c>
      <c r="G199" s="26"/>
      <c r="H199" s="26"/>
      <c r="I199" s="26"/>
      <c r="J199" s="26"/>
      <c r="K199" s="27"/>
      <c r="L199" s="150"/>
      <c r="M199" s="151"/>
      <c r="N199" s="52"/>
      <c r="O199" s="52"/>
      <c r="P199" s="52"/>
      <c r="Q199" s="52"/>
      <c r="R199" s="52"/>
      <c r="S199" s="53"/>
      <c r="T199" s="26"/>
      <c r="U199" s="26"/>
      <c r="V199" s="26"/>
      <c r="W199" s="26"/>
      <c r="X199" s="26"/>
      <c r="Y199" s="26"/>
      <c r="Z199" s="26"/>
      <c r="AA199" s="26"/>
      <c r="AB199" s="26"/>
      <c r="AC199" s="26"/>
      <c r="AD199" s="26"/>
      <c r="AS199" s="14" t="s">
        <v>118</v>
      </c>
      <c r="AT199" s="14" t="s">
        <v>77</v>
      </c>
    </row>
    <row r="200" spans="1:46" s="2" customFormat="1" ht="12">
      <c r="A200" s="26"/>
      <c r="B200" s="27"/>
      <c r="C200" s="26"/>
      <c r="D200" s="152" t="s">
        <v>120</v>
      </c>
      <c r="E200" s="26"/>
      <c r="F200" s="153" t="s">
        <v>463</v>
      </c>
      <c r="G200" s="26"/>
      <c r="H200" s="26"/>
      <c r="I200" s="26"/>
      <c r="J200" s="26"/>
      <c r="K200" s="27"/>
      <c r="L200" s="150"/>
      <c r="M200" s="151"/>
      <c r="N200" s="52"/>
      <c r="O200" s="52"/>
      <c r="P200" s="52"/>
      <c r="Q200" s="52"/>
      <c r="R200" s="52"/>
      <c r="S200" s="53"/>
      <c r="T200" s="26"/>
      <c r="U200" s="26"/>
      <c r="V200" s="26"/>
      <c r="W200" s="26"/>
      <c r="X200" s="26"/>
      <c r="Y200" s="26"/>
      <c r="Z200" s="26"/>
      <c r="AA200" s="26"/>
      <c r="AB200" s="26"/>
      <c r="AC200" s="26"/>
      <c r="AD200" s="26"/>
      <c r="AS200" s="14" t="s">
        <v>120</v>
      </c>
      <c r="AT200" s="14" t="s">
        <v>77</v>
      </c>
    </row>
    <row r="201" spans="1:46" s="2" customFormat="1" ht="124.8">
      <c r="A201" s="26"/>
      <c r="B201" s="27"/>
      <c r="C201" s="26"/>
      <c r="D201" s="148" t="s">
        <v>122</v>
      </c>
      <c r="E201" s="26"/>
      <c r="F201" s="154" t="s">
        <v>464</v>
      </c>
      <c r="G201" s="26"/>
      <c r="H201" s="26"/>
      <c r="I201" s="26"/>
      <c r="J201" s="26"/>
      <c r="K201" s="27"/>
      <c r="L201" s="150"/>
      <c r="M201" s="151"/>
      <c r="N201" s="52"/>
      <c r="O201" s="52"/>
      <c r="P201" s="52"/>
      <c r="Q201" s="52"/>
      <c r="R201" s="52"/>
      <c r="S201" s="53"/>
      <c r="T201" s="26"/>
      <c r="U201" s="26"/>
      <c r="V201" s="26"/>
      <c r="W201" s="26"/>
      <c r="X201" s="26"/>
      <c r="Y201" s="26"/>
      <c r="Z201" s="26"/>
      <c r="AA201" s="26"/>
      <c r="AB201" s="26"/>
      <c r="AC201" s="26"/>
      <c r="AD201" s="26"/>
      <c r="AS201" s="14" t="s">
        <v>122</v>
      </c>
      <c r="AT201" s="14" t="s">
        <v>77</v>
      </c>
    </row>
    <row r="202" spans="1:64" s="2" customFormat="1" ht="24.15" customHeight="1">
      <c r="A202" s="26"/>
      <c r="B202" s="135"/>
      <c r="C202" s="136" t="s">
        <v>7</v>
      </c>
      <c r="D202" s="136" t="s">
        <v>113</v>
      </c>
      <c r="E202" s="137" t="s">
        <v>465</v>
      </c>
      <c r="F202" s="138" t="s">
        <v>466</v>
      </c>
      <c r="G202" s="139" t="s">
        <v>116</v>
      </c>
      <c r="H202" s="140">
        <v>57.02</v>
      </c>
      <c r="I202" s="141">
        <v>0</v>
      </c>
      <c r="J202" s="141">
        <f>ROUND(I202*H202,2)</f>
        <v>0</v>
      </c>
      <c r="K202" s="27"/>
      <c r="L202" s="142" t="s">
        <v>1</v>
      </c>
      <c r="M202" s="143" t="s">
        <v>34</v>
      </c>
      <c r="N202" s="144">
        <v>0.635</v>
      </c>
      <c r="O202" s="144">
        <f>N202*H202</f>
        <v>36.2077</v>
      </c>
      <c r="P202" s="144">
        <v>0</v>
      </c>
      <c r="Q202" s="144">
        <f>P202*H202</f>
        <v>0</v>
      </c>
      <c r="R202" s="144">
        <v>0</v>
      </c>
      <c r="S202" s="145">
        <f>R202*H202</f>
        <v>0</v>
      </c>
      <c r="T202" s="26"/>
      <c r="U202" s="26"/>
      <c r="V202" s="26"/>
      <c r="W202" s="26"/>
      <c r="X202" s="26"/>
      <c r="Y202" s="26"/>
      <c r="Z202" s="26"/>
      <c r="AA202" s="26"/>
      <c r="AB202" s="26"/>
      <c r="AC202" s="26"/>
      <c r="AD202" s="26"/>
      <c r="AQ202" s="146" t="s">
        <v>117</v>
      </c>
      <c r="AS202" s="146" t="s">
        <v>113</v>
      </c>
      <c r="AT202" s="146" t="s">
        <v>77</v>
      </c>
      <c r="AX202" s="14" t="s">
        <v>111</v>
      </c>
      <c r="BD202" s="147">
        <f>IF(M202="základní",J202,0)</f>
        <v>0</v>
      </c>
      <c r="BE202" s="147">
        <f>IF(M202="snížená",J202,0)</f>
        <v>0</v>
      </c>
      <c r="BF202" s="147">
        <f>IF(M202="zákl. přenesená",J202,0)</f>
        <v>0</v>
      </c>
      <c r="BG202" s="147">
        <f>IF(M202="sníž. přenesená",J202,0)</f>
        <v>0</v>
      </c>
      <c r="BH202" s="147">
        <f>IF(M202="nulová",J202,0)</f>
        <v>0</v>
      </c>
      <c r="BI202" s="14" t="s">
        <v>75</v>
      </c>
      <c r="BJ202" s="147">
        <f>ROUND(I202*H202,2)</f>
        <v>0</v>
      </c>
      <c r="BK202" s="14" t="s">
        <v>117</v>
      </c>
      <c r="BL202" s="146" t="s">
        <v>302</v>
      </c>
    </row>
    <row r="203" spans="1:46" s="2" customFormat="1" ht="28.8">
      <c r="A203" s="26"/>
      <c r="B203" s="27"/>
      <c r="C203" s="26"/>
      <c r="D203" s="148" t="s">
        <v>118</v>
      </c>
      <c r="E203" s="26"/>
      <c r="F203" s="149" t="s">
        <v>467</v>
      </c>
      <c r="G203" s="26"/>
      <c r="H203" s="26"/>
      <c r="I203" s="26"/>
      <c r="J203" s="26"/>
      <c r="K203" s="27"/>
      <c r="L203" s="150"/>
      <c r="M203" s="151"/>
      <c r="N203" s="52"/>
      <c r="O203" s="52"/>
      <c r="P203" s="52"/>
      <c r="Q203" s="52"/>
      <c r="R203" s="52"/>
      <c r="S203" s="53"/>
      <c r="T203" s="26"/>
      <c r="U203" s="26"/>
      <c r="V203" s="26"/>
      <c r="W203" s="26"/>
      <c r="X203" s="26"/>
      <c r="Y203" s="26"/>
      <c r="Z203" s="26"/>
      <c r="AA203" s="26"/>
      <c r="AB203" s="26"/>
      <c r="AC203" s="26"/>
      <c r="AD203" s="26"/>
      <c r="AS203" s="14" t="s">
        <v>118</v>
      </c>
      <c r="AT203" s="14" t="s">
        <v>77</v>
      </c>
    </row>
    <row r="204" spans="1:46" s="2" customFormat="1" ht="12">
      <c r="A204" s="26"/>
      <c r="B204" s="27"/>
      <c r="C204" s="26"/>
      <c r="D204" s="152" t="s">
        <v>120</v>
      </c>
      <c r="E204" s="26"/>
      <c r="F204" s="153" t="s">
        <v>468</v>
      </c>
      <c r="G204" s="26"/>
      <c r="H204" s="26"/>
      <c r="I204" s="26"/>
      <c r="J204" s="26"/>
      <c r="K204" s="27"/>
      <c r="L204" s="150"/>
      <c r="M204" s="151"/>
      <c r="N204" s="52"/>
      <c r="O204" s="52"/>
      <c r="P204" s="52"/>
      <c r="Q204" s="52"/>
      <c r="R204" s="52"/>
      <c r="S204" s="53"/>
      <c r="T204" s="26"/>
      <c r="U204" s="26"/>
      <c r="V204" s="26"/>
      <c r="W204" s="26"/>
      <c r="X204" s="26"/>
      <c r="Y204" s="26"/>
      <c r="Z204" s="26"/>
      <c r="AA204" s="26"/>
      <c r="AB204" s="26"/>
      <c r="AC204" s="26"/>
      <c r="AD204" s="26"/>
      <c r="AS204" s="14" t="s">
        <v>120</v>
      </c>
      <c r="AT204" s="14" t="s">
        <v>77</v>
      </c>
    </row>
    <row r="205" spans="1:46" s="2" customFormat="1" ht="124.8">
      <c r="A205" s="26"/>
      <c r="B205" s="27"/>
      <c r="C205" s="26"/>
      <c r="D205" s="148" t="s">
        <v>122</v>
      </c>
      <c r="E205" s="26"/>
      <c r="F205" s="154" t="s">
        <v>464</v>
      </c>
      <c r="G205" s="26"/>
      <c r="H205" s="26"/>
      <c r="I205" s="26"/>
      <c r="J205" s="26"/>
      <c r="K205" s="27"/>
      <c r="L205" s="150"/>
      <c r="M205" s="151"/>
      <c r="N205" s="52"/>
      <c r="O205" s="52"/>
      <c r="P205" s="52"/>
      <c r="Q205" s="52"/>
      <c r="R205" s="52"/>
      <c r="S205" s="53"/>
      <c r="T205" s="26"/>
      <c r="U205" s="26"/>
      <c r="V205" s="26"/>
      <c r="W205" s="26"/>
      <c r="X205" s="26"/>
      <c r="Y205" s="26"/>
      <c r="Z205" s="26"/>
      <c r="AA205" s="26"/>
      <c r="AB205" s="26"/>
      <c r="AC205" s="26"/>
      <c r="AD205" s="26"/>
      <c r="AS205" s="14" t="s">
        <v>122</v>
      </c>
      <c r="AT205" s="14" t="s">
        <v>77</v>
      </c>
    </row>
    <row r="206" spans="1:64" s="2" customFormat="1" ht="24.15" customHeight="1">
      <c r="A206" s="26"/>
      <c r="B206" s="135"/>
      <c r="C206" s="136" t="s">
        <v>183</v>
      </c>
      <c r="D206" s="136" t="s">
        <v>113</v>
      </c>
      <c r="E206" s="137" t="s">
        <v>370</v>
      </c>
      <c r="F206" s="138" t="s">
        <v>371</v>
      </c>
      <c r="G206" s="139" t="s">
        <v>158</v>
      </c>
      <c r="H206" s="140">
        <v>66.91</v>
      </c>
      <c r="I206" s="141">
        <v>0</v>
      </c>
      <c r="J206" s="141">
        <f>ROUND(I206*H206,2)</f>
        <v>0</v>
      </c>
      <c r="K206" s="27"/>
      <c r="L206" s="142" t="s">
        <v>1</v>
      </c>
      <c r="M206" s="143" t="s">
        <v>34</v>
      </c>
      <c r="N206" s="144">
        <v>2.35</v>
      </c>
      <c r="O206" s="144">
        <f>N206*H206</f>
        <v>157.2385</v>
      </c>
      <c r="P206" s="144">
        <v>1.9968</v>
      </c>
      <c r="Q206" s="144">
        <f>P206*H206</f>
        <v>133.605888</v>
      </c>
      <c r="R206" s="144">
        <v>0</v>
      </c>
      <c r="S206" s="145">
        <f>R206*H206</f>
        <v>0</v>
      </c>
      <c r="T206" s="26"/>
      <c r="U206" s="26"/>
      <c r="V206" s="26"/>
      <c r="W206" s="26"/>
      <c r="X206" s="26"/>
      <c r="Y206" s="26"/>
      <c r="Z206" s="26"/>
      <c r="AA206" s="26"/>
      <c r="AB206" s="26"/>
      <c r="AC206" s="26"/>
      <c r="AD206" s="26"/>
      <c r="AQ206" s="146" t="s">
        <v>117</v>
      </c>
      <c r="AS206" s="146" t="s">
        <v>113</v>
      </c>
      <c r="AT206" s="146" t="s">
        <v>77</v>
      </c>
      <c r="AX206" s="14" t="s">
        <v>111</v>
      </c>
      <c r="BD206" s="147">
        <f>IF(M206="základní",J206,0)</f>
        <v>0</v>
      </c>
      <c r="BE206" s="147">
        <f>IF(M206="snížená",J206,0)</f>
        <v>0</v>
      </c>
      <c r="BF206" s="147">
        <f>IF(M206="zákl. přenesená",J206,0)</f>
        <v>0</v>
      </c>
      <c r="BG206" s="147">
        <f>IF(M206="sníž. přenesená",J206,0)</f>
        <v>0</v>
      </c>
      <c r="BH206" s="147">
        <f>IF(M206="nulová",J206,0)</f>
        <v>0</v>
      </c>
      <c r="BI206" s="14" t="s">
        <v>75</v>
      </c>
      <c r="BJ206" s="147">
        <f>ROUND(I206*H206,2)</f>
        <v>0</v>
      </c>
      <c r="BK206" s="14" t="s">
        <v>117</v>
      </c>
      <c r="BL206" s="146" t="s">
        <v>308</v>
      </c>
    </row>
    <row r="207" spans="1:46" s="2" customFormat="1" ht="28.8">
      <c r="A207" s="26"/>
      <c r="B207" s="27"/>
      <c r="C207" s="26"/>
      <c r="D207" s="148" t="s">
        <v>118</v>
      </c>
      <c r="E207" s="26"/>
      <c r="F207" s="149" t="s">
        <v>372</v>
      </c>
      <c r="G207" s="26"/>
      <c r="H207" s="26"/>
      <c r="I207" s="26"/>
      <c r="J207" s="26"/>
      <c r="K207" s="27"/>
      <c r="L207" s="150"/>
      <c r="M207" s="151"/>
      <c r="N207" s="52"/>
      <c r="O207" s="52"/>
      <c r="P207" s="52"/>
      <c r="Q207" s="52"/>
      <c r="R207" s="52"/>
      <c r="S207" s="53"/>
      <c r="T207" s="26"/>
      <c r="U207" s="26"/>
      <c r="V207" s="26"/>
      <c r="W207" s="26"/>
      <c r="X207" s="26"/>
      <c r="Y207" s="26"/>
      <c r="Z207" s="26"/>
      <c r="AA207" s="26"/>
      <c r="AB207" s="26"/>
      <c r="AC207" s="26"/>
      <c r="AD207" s="26"/>
      <c r="AS207" s="14" t="s">
        <v>118</v>
      </c>
      <c r="AT207" s="14" t="s">
        <v>77</v>
      </c>
    </row>
    <row r="208" spans="1:46" s="2" customFormat="1" ht="12">
      <c r="A208" s="26"/>
      <c r="B208" s="27"/>
      <c r="C208" s="26"/>
      <c r="D208" s="152" t="s">
        <v>120</v>
      </c>
      <c r="E208" s="26"/>
      <c r="F208" s="153" t="s">
        <v>373</v>
      </c>
      <c r="G208" s="26"/>
      <c r="H208" s="26"/>
      <c r="I208" s="26"/>
      <c r="J208" s="26"/>
      <c r="K208" s="27"/>
      <c r="L208" s="150"/>
      <c r="M208" s="151"/>
      <c r="N208" s="52"/>
      <c r="O208" s="52"/>
      <c r="P208" s="52"/>
      <c r="Q208" s="52"/>
      <c r="R208" s="52"/>
      <c r="S208" s="53"/>
      <c r="T208" s="26"/>
      <c r="U208" s="26"/>
      <c r="V208" s="26"/>
      <c r="W208" s="26"/>
      <c r="X208" s="26"/>
      <c r="Y208" s="26"/>
      <c r="Z208" s="26"/>
      <c r="AA208" s="26"/>
      <c r="AB208" s="26"/>
      <c r="AC208" s="26"/>
      <c r="AD208" s="26"/>
      <c r="AS208" s="14" t="s">
        <v>120</v>
      </c>
      <c r="AT208" s="14" t="s">
        <v>77</v>
      </c>
    </row>
    <row r="209" spans="1:46" s="2" customFormat="1" ht="134.4">
      <c r="A209" s="26"/>
      <c r="B209" s="27"/>
      <c r="C209" s="26"/>
      <c r="D209" s="148" t="s">
        <v>122</v>
      </c>
      <c r="E209" s="26"/>
      <c r="F209" s="154" t="s">
        <v>374</v>
      </c>
      <c r="G209" s="26"/>
      <c r="H209" s="26"/>
      <c r="I209" s="26"/>
      <c r="J209" s="26"/>
      <c r="K209" s="27"/>
      <c r="L209" s="150"/>
      <c r="M209" s="151"/>
      <c r="N209" s="52"/>
      <c r="O209" s="52"/>
      <c r="P209" s="52"/>
      <c r="Q209" s="52"/>
      <c r="R209" s="52"/>
      <c r="S209" s="53"/>
      <c r="T209" s="26"/>
      <c r="U209" s="26"/>
      <c r="V209" s="26"/>
      <c r="W209" s="26"/>
      <c r="X209" s="26"/>
      <c r="Y209" s="26"/>
      <c r="Z209" s="26"/>
      <c r="AA209" s="26"/>
      <c r="AB209" s="26"/>
      <c r="AC209" s="26"/>
      <c r="AD209" s="26"/>
      <c r="AS209" s="14" t="s">
        <v>122</v>
      </c>
      <c r="AT209" s="14" t="s">
        <v>77</v>
      </c>
    </row>
    <row r="210" spans="1:64" s="2" customFormat="1" ht="16.5" customHeight="1">
      <c r="A210" s="26"/>
      <c r="B210" s="135"/>
      <c r="C210" s="136" t="s">
        <v>312</v>
      </c>
      <c r="D210" s="136" t="s">
        <v>113</v>
      </c>
      <c r="E210" s="137" t="s">
        <v>375</v>
      </c>
      <c r="F210" s="138" t="s">
        <v>376</v>
      </c>
      <c r="G210" s="139" t="s">
        <v>116</v>
      </c>
      <c r="H210" s="140">
        <v>167.275</v>
      </c>
      <c r="I210" s="141">
        <v>0</v>
      </c>
      <c r="J210" s="141">
        <f>ROUND(I210*H210,2)</f>
        <v>0</v>
      </c>
      <c r="K210" s="27"/>
      <c r="L210" s="142" t="s">
        <v>1</v>
      </c>
      <c r="M210" s="143" t="s">
        <v>34</v>
      </c>
      <c r="N210" s="144">
        <v>0.46</v>
      </c>
      <c r="O210" s="144">
        <f>N210*H210</f>
        <v>76.9465</v>
      </c>
      <c r="P210" s="144">
        <v>0</v>
      </c>
      <c r="Q210" s="144">
        <f>P210*H210</f>
        <v>0</v>
      </c>
      <c r="R210" s="144">
        <v>0</v>
      </c>
      <c r="S210" s="145">
        <f>R210*H210</f>
        <v>0</v>
      </c>
      <c r="T210" s="26"/>
      <c r="U210" s="26"/>
      <c r="V210" s="26"/>
      <c r="W210" s="26"/>
      <c r="X210" s="26"/>
      <c r="Y210" s="26"/>
      <c r="Z210" s="26"/>
      <c r="AA210" s="26"/>
      <c r="AB210" s="26"/>
      <c r="AC210" s="26"/>
      <c r="AD210" s="26"/>
      <c r="AQ210" s="146" t="s">
        <v>117</v>
      </c>
      <c r="AS210" s="146" t="s">
        <v>113</v>
      </c>
      <c r="AT210" s="146" t="s">
        <v>77</v>
      </c>
      <c r="AX210" s="14" t="s">
        <v>111</v>
      </c>
      <c r="BD210" s="147">
        <f>IF(M210="základní",J210,0)</f>
        <v>0</v>
      </c>
      <c r="BE210" s="147">
        <f>IF(M210="snížená",J210,0)</f>
        <v>0</v>
      </c>
      <c r="BF210" s="147">
        <f>IF(M210="zákl. přenesená",J210,0)</f>
        <v>0</v>
      </c>
      <c r="BG210" s="147">
        <f>IF(M210="sníž. přenesená",J210,0)</f>
        <v>0</v>
      </c>
      <c r="BH210" s="147">
        <f>IF(M210="nulová",J210,0)</f>
        <v>0</v>
      </c>
      <c r="BI210" s="14" t="s">
        <v>75</v>
      </c>
      <c r="BJ210" s="147">
        <f>ROUND(I210*H210,2)</f>
        <v>0</v>
      </c>
      <c r="BK210" s="14" t="s">
        <v>117</v>
      </c>
      <c r="BL210" s="146" t="s">
        <v>313</v>
      </c>
    </row>
    <row r="211" spans="1:46" s="2" customFormat="1" ht="19.2">
      <c r="A211" s="26"/>
      <c r="B211" s="27"/>
      <c r="C211" s="26"/>
      <c r="D211" s="148" t="s">
        <v>118</v>
      </c>
      <c r="E211" s="26"/>
      <c r="F211" s="149" t="s">
        <v>377</v>
      </c>
      <c r="G211" s="26"/>
      <c r="H211" s="26"/>
      <c r="I211" s="26"/>
      <c r="J211" s="26"/>
      <c r="K211" s="27"/>
      <c r="L211" s="150"/>
      <c r="M211" s="151"/>
      <c r="N211" s="52"/>
      <c r="O211" s="52"/>
      <c r="P211" s="52"/>
      <c r="Q211" s="52"/>
      <c r="R211" s="52"/>
      <c r="S211" s="53"/>
      <c r="T211" s="26"/>
      <c r="U211" s="26"/>
      <c r="V211" s="26"/>
      <c r="W211" s="26"/>
      <c r="X211" s="26"/>
      <c r="Y211" s="26"/>
      <c r="Z211" s="26"/>
      <c r="AA211" s="26"/>
      <c r="AB211" s="26"/>
      <c r="AC211" s="26"/>
      <c r="AD211" s="26"/>
      <c r="AS211" s="14" t="s">
        <v>118</v>
      </c>
      <c r="AT211" s="14" t="s">
        <v>77</v>
      </c>
    </row>
    <row r="212" spans="1:46" s="2" customFormat="1" ht="12">
      <c r="A212" s="26"/>
      <c r="B212" s="27"/>
      <c r="C212" s="26"/>
      <c r="D212" s="152" t="s">
        <v>120</v>
      </c>
      <c r="E212" s="26"/>
      <c r="F212" s="153" t="s">
        <v>378</v>
      </c>
      <c r="G212" s="26"/>
      <c r="H212" s="26"/>
      <c r="I212" s="26"/>
      <c r="J212" s="26"/>
      <c r="K212" s="27"/>
      <c r="L212" s="150"/>
      <c r="M212" s="151"/>
      <c r="N212" s="52"/>
      <c r="O212" s="52"/>
      <c r="P212" s="52"/>
      <c r="Q212" s="52"/>
      <c r="R212" s="52"/>
      <c r="S212" s="53"/>
      <c r="T212" s="26"/>
      <c r="U212" s="26"/>
      <c r="V212" s="26"/>
      <c r="W212" s="26"/>
      <c r="X212" s="26"/>
      <c r="Y212" s="26"/>
      <c r="Z212" s="26"/>
      <c r="AA212" s="26"/>
      <c r="AB212" s="26"/>
      <c r="AC212" s="26"/>
      <c r="AD212" s="26"/>
      <c r="AS212" s="14" t="s">
        <v>120</v>
      </c>
      <c r="AT212" s="14" t="s">
        <v>77</v>
      </c>
    </row>
    <row r="213" spans="1:46" s="2" customFormat="1" ht="134.4">
      <c r="A213" s="26"/>
      <c r="B213" s="27"/>
      <c r="C213" s="26"/>
      <c r="D213" s="148" t="s">
        <v>122</v>
      </c>
      <c r="E213" s="26"/>
      <c r="F213" s="154" t="s">
        <v>374</v>
      </c>
      <c r="G213" s="26"/>
      <c r="H213" s="26"/>
      <c r="I213" s="26"/>
      <c r="J213" s="26"/>
      <c r="K213" s="27"/>
      <c r="L213" s="150"/>
      <c r="M213" s="151"/>
      <c r="N213" s="52"/>
      <c r="O213" s="52"/>
      <c r="P213" s="52"/>
      <c r="Q213" s="52"/>
      <c r="R213" s="52"/>
      <c r="S213" s="53"/>
      <c r="T213" s="26"/>
      <c r="U213" s="26"/>
      <c r="V213" s="26"/>
      <c r="W213" s="26"/>
      <c r="X213" s="26"/>
      <c r="Y213" s="26"/>
      <c r="Z213" s="26"/>
      <c r="AA213" s="26"/>
      <c r="AB213" s="26"/>
      <c r="AC213" s="26"/>
      <c r="AD213" s="26"/>
      <c r="AS213" s="14" t="s">
        <v>122</v>
      </c>
      <c r="AT213" s="14" t="s">
        <v>77</v>
      </c>
    </row>
    <row r="214" spans="1:64" s="2" customFormat="1" ht="24.15" customHeight="1">
      <c r="A214" s="26"/>
      <c r="B214" s="135"/>
      <c r="C214" s="136" t="s">
        <v>188</v>
      </c>
      <c r="D214" s="136" t="s">
        <v>113</v>
      </c>
      <c r="E214" s="137" t="s">
        <v>469</v>
      </c>
      <c r="F214" s="138" t="s">
        <v>470</v>
      </c>
      <c r="G214" s="139" t="s">
        <v>116</v>
      </c>
      <c r="H214" s="140">
        <v>67.3</v>
      </c>
      <c r="I214" s="141">
        <v>0</v>
      </c>
      <c r="J214" s="141">
        <f>ROUND(I214*H214,2)</f>
        <v>0</v>
      </c>
      <c r="K214" s="27"/>
      <c r="L214" s="142" t="s">
        <v>1</v>
      </c>
      <c r="M214" s="143" t="s">
        <v>34</v>
      </c>
      <c r="N214" s="144">
        <v>1.321</v>
      </c>
      <c r="O214" s="144">
        <f>N214*H214</f>
        <v>88.90329999999999</v>
      </c>
      <c r="P214" s="144">
        <v>0.93779</v>
      </c>
      <c r="Q214" s="144">
        <f>P214*H214</f>
        <v>63.113267</v>
      </c>
      <c r="R214" s="144">
        <v>0</v>
      </c>
      <c r="S214" s="145">
        <f>R214*H214</f>
        <v>0</v>
      </c>
      <c r="T214" s="26"/>
      <c r="U214" s="26"/>
      <c r="V214" s="26"/>
      <c r="W214" s="26"/>
      <c r="X214" s="26"/>
      <c r="Y214" s="26"/>
      <c r="Z214" s="26"/>
      <c r="AA214" s="26"/>
      <c r="AB214" s="26"/>
      <c r="AC214" s="26"/>
      <c r="AD214" s="26"/>
      <c r="AQ214" s="146" t="s">
        <v>117</v>
      </c>
      <c r="AS214" s="146" t="s">
        <v>113</v>
      </c>
      <c r="AT214" s="146" t="s">
        <v>77</v>
      </c>
      <c r="AX214" s="14" t="s">
        <v>111</v>
      </c>
      <c r="BD214" s="147">
        <f>IF(M214="základní",J214,0)</f>
        <v>0</v>
      </c>
      <c r="BE214" s="147">
        <f>IF(M214="snížená",J214,0)</f>
        <v>0</v>
      </c>
      <c r="BF214" s="147">
        <f>IF(M214="zákl. přenesená",J214,0)</f>
        <v>0</v>
      </c>
      <c r="BG214" s="147">
        <f>IF(M214="sníž. přenesená",J214,0)</f>
        <v>0</v>
      </c>
      <c r="BH214" s="147">
        <f>IF(M214="nulová",J214,0)</f>
        <v>0</v>
      </c>
      <c r="BI214" s="14" t="s">
        <v>75</v>
      </c>
      <c r="BJ214" s="147">
        <f>ROUND(I214*H214,2)</f>
        <v>0</v>
      </c>
      <c r="BK214" s="14" t="s">
        <v>117</v>
      </c>
      <c r="BL214" s="146" t="s">
        <v>399</v>
      </c>
    </row>
    <row r="215" spans="1:46" s="2" customFormat="1" ht="28.8">
      <c r="A215" s="26"/>
      <c r="B215" s="27"/>
      <c r="C215" s="26"/>
      <c r="D215" s="148" t="s">
        <v>118</v>
      </c>
      <c r="E215" s="26"/>
      <c r="F215" s="149" t="s">
        <v>471</v>
      </c>
      <c r="G215" s="26"/>
      <c r="H215" s="26"/>
      <c r="I215" s="26"/>
      <c r="J215" s="26"/>
      <c r="K215" s="27"/>
      <c r="L215" s="150"/>
      <c r="M215" s="151"/>
      <c r="N215" s="52"/>
      <c r="O215" s="52"/>
      <c r="P215" s="52"/>
      <c r="Q215" s="52"/>
      <c r="R215" s="52"/>
      <c r="S215" s="53"/>
      <c r="T215" s="26"/>
      <c r="U215" s="26"/>
      <c r="V215" s="26"/>
      <c r="W215" s="26"/>
      <c r="X215" s="26"/>
      <c r="Y215" s="26"/>
      <c r="Z215" s="26"/>
      <c r="AA215" s="26"/>
      <c r="AB215" s="26"/>
      <c r="AC215" s="26"/>
      <c r="AD215" s="26"/>
      <c r="AS215" s="14" t="s">
        <v>118</v>
      </c>
      <c r="AT215" s="14" t="s">
        <v>77</v>
      </c>
    </row>
    <row r="216" spans="1:46" s="2" customFormat="1" ht="12">
      <c r="A216" s="26"/>
      <c r="B216" s="27"/>
      <c r="C216" s="26"/>
      <c r="D216" s="152" t="s">
        <v>120</v>
      </c>
      <c r="E216" s="26"/>
      <c r="F216" s="153" t="s">
        <v>472</v>
      </c>
      <c r="G216" s="26"/>
      <c r="H216" s="26"/>
      <c r="I216" s="26"/>
      <c r="J216" s="26"/>
      <c r="K216" s="27"/>
      <c r="L216" s="150"/>
      <c r="M216" s="151"/>
      <c r="N216" s="52"/>
      <c r="O216" s="52"/>
      <c r="P216" s="52"/>
      <c r="Q216" s="52"/>
      <c r="R216" s="52"/>
      <c r="S216" s="53"/>
      <c r="T216" s="26"/>
      <c r="U216" s="26"/>
      <c r="V216" s="26"/>
      <c r="W216" s="26"/>
      <c r="X216" s="26"/>
      <c r="Y216" s="26"/>
      <c r="Z216" s="26"/>
      <c r="AA216" s="26"/>
      <c r="AB216" s="26"/>
      <c r="AC216" s="26"/>
      <c r="AD216" s="26"/>
      <c r="AS216" s="14" t="s">
        <v>120</v>
      </c>
      <c r="AT216" s="14" t="s">
        <v>77</v>
      </c>
    </row>
    <row r="217" spans="1:46" s="2" customFormat="1" ht="115.2">
      <c r="A217" s="26"/>
      <c r="B217" s="27"/>
      <c r="C217" s="26"/>
      <c r="D217" s="148" t="s">
        <v>122</v>
      </c>
      <c r="E217" s="26"/>
      <c r="F217" s="154" t="s">
        <v>473</v>
      </c>
      <c r="G217" s="26"/>
      <c r="H217" s="26"/>
      <c r="I217" s="26"/>
      <c r="J217" s="26"/>
      <c r="K217" s="27"/>
      <c r="L217" s="150"/>
      <c r="M217" s="151"/>
      <c r="N217" s="52"/>
      <c r="O217" s="52"/>
      <c r="P217" s="52"/>
      <c r="Q217" s="52"/>
      <c r="R217" s="52"/>
      <c r="S217" s="53"/>
      <c r="T217" s="26"/>
      <c r="U217" s="26"/>
      <c r="V217" s="26"/>
      <c r="W217" s="26"/>
      <c r="X217" s="26"/>
      <c r="Y217" s="26"/>
      <c r="Z217" s="26"/>
      <c r="AA217" s="26"/>
      <c r="AB217" s="26"/>
      <c r="AC217" s="26"/>
      <c r="AD217" s="26"/>
      <c r="AS217" s="14" t="s">
        <v>122</v>
      </c>
      <c r="AT217" s="14" t="s">
        <v>77</v>
      </c>
    </row>
    <row r="218" spans="2:62" s="12" customFormat="1" ht="22.8" customHeight="1">
      <c r="B218" s="123"/>
      <c r="D218" s="124" t="s">
        <v>68</v>
      </c>
      <c r="E218" s="133" t="s">
        <v>235</v>
      </c>
      <c r="F218" s="133" t="s">
        <v>236</v>
      </c>
      <c r="J218" s="134">
        <f>BJ218</f>
        <v>0</v>
      </c>
      <c r="K218" s="123"/>
      <c r="L218" s="127"/>
      <c r="M218" s="128"/>
      <c r="N218" s="128"/>
      <c r="O218" s="129">
        <f>SUM(O219:O222)</f>
        <v>227.583174</v>
      </c>
      <c r="P218" s="128"/>
      <c r="Q218" s="129">
        <f>SUM(Q219:Q222)</f>
        <v>0</v>
      </c>
      <c r="R218" s="128"/>
      <c r="S218" s="130">
        <f>SUM(S219:S222)</f>
        <v>0</v>
      </c>
      <c r="AQ218" s="124" t="s">
        <v>75</v>
      </c>
      <c r="AS218" s="131" t="s">
        <v>68</v>
      </c>
      <c r="AT218" s="131" t="s">
        <v>75</v>
      </c>
      <c r="AX218" s="124" t="s">
        <v>111</v>
      </c>
      <c r="BJ218" s="132">
        <f>SUM(BJ219:BJ222)</f>
        <v>0</v>
      </c>
    </row>
    <row r="219" spans="1:64" s="2" customFormat="1" ht="16.5" customHeight="1">
      <c r="A219" s="26"/>
      <c r="B219" s="135"/>
      <c r="C219" s="136" t="s">
        <v>400</v>
      </c>
      <c r="D219" s="136" t="s">
        <v>113</v>
      </c>
      <c r="E219" s="137" t="s">
        <v>237</v>
      </c>
      <c r="F219" s="138" t="s">
        <v>238</v>
      </c>
      <c r="G219" s="139" t="s">
        <v>239</v>
      </c>
      <c r="H219" s="140">
        <v>448.882</v>
      </c>
      <c r="I219" s="141">
        <v>0</v>
      </c>
      <c r="J219" s="141">
        <f>ROUND(I219*H219,2)</f>
        <v>0</v>
      </c>
      <c r="K219" s="27"/>
      <c r="L219" s="142" t="s">
        <v>1</v>
      </c>
      <c r="M219" s="143" t="s">
        <v>34</v>
      </c>
      <c r="N219" s="144">
        <v>0.507</v>
      </c>
      <c r="O219" s="144">
        <f>N219*H219</f>
        <v>227.583174</v>
      </c>
      <c r="P219" s="144">
        <v>0</v>
      </c>
      <c r="Q219" s="144">
        <f>P219*H219</f>
        <v>0</v>
      </c>
      <c r="R219" s="144">
        <v>0</v>
      </c>
      <c r="S219" s="145">
        <f>R219*H219</f>
        <v>0</v>
      </c>
      <c r="T219" s="26"/>
      <c r="U219" s="26"/>
      <c r="V219" s="26"/>
      <c r="W219" s="26"/>
      <c r="X219" s="26"/>
      <c r="Y219" s="26"/>
      <c r="Z219" s="26"/>
      <c r="AA219" s="26"/>
      <c r="AB219" s="26"/>
      <c r="AC219" s="26"/>
      <c r="AD219" s="26"/>
      <c r="AQ219" s="146" t="s">
        <v>117</v>
      </c>
      <c r="AS219" s="146" t="s">
        <v>113</v>
      </c>
      <c r="AT219" s="146" t="s">
        <v>77</v>
      </c>
      <c r="AX219" s="14" t="s">
        <v>111</v>
      </c>
      <c r="BD219" s="147">
        <f>IF(M219="základní",J219,0)</f>
        <v>0</v>
      </c>
      <c r="BE219" s="147">
        <f>IF(M219="snížená",J219,0)</f>
        <v>0</v>
      </c>
      <c r="BF219" s="147">
        <f>IF(M219="zákl. přenesená",J219,0)</f>
        <v>0</v>
      </c>
      <c r="BG219" s="147">
        <f>IF(M219="sníž. přenesená",J219,0)</f>
        <v>0</v>
      </c>
      <c r="BH219" s="147">
        <f>IF(M219="nulová",J219,0)</f>
        <v>0</v>
      </c>
      <c r="BI219" s="14" t="s">
        <v>75</v>
      </c>
      <c r="BJ219" s="147">
        <f>ROUND(I219*H219,2)</f>
        <v>0</v>
      </c>
      <c r="BK219" s="14" t="s">
        <v>117</v>
      </c>
      <c r="BL219" s="146" t="s">
        <v>404</v>
      </c>
    </row>
    <row r="220" spans="1:46" s="2" customFormat="1" ht="12">
      <c r="A220" s="26"/>
      <c r="B220" s="27"/>
      <c r="C220" s="26"/>
      <c r="D220" s="148" t="s">
        <v>118</v>
      </c>
      <c r="E220" s="26"/>
      <c r="F220" s="149" t="s">
        <v>241</v>
      </c>
      <c r="G220" s="26"/>
      <c r="H220" s="26"/>
      <c r="I220" s="26"/>
      <c r="J220" s="26"/>
      <c r="K220" s="27"/>
      <c r="L220" s="150"/>
      <c r="M220" s="151"/>
      <c r="N220" s="52"/>
      <c r="O220" s="52"/>
      <c r="P220" s="52"/>
      <c r="Q220" s="52"/>
      <c r="R220" s="52"/>
      <c r="S220" s="53"/>
      <c r="T220" s="26"/>
      <c r="U220" s="26"/>
      <c r="V220" s="26"/>
      <c r="W220" s="26"/>
      <c r="X220" s="26"/>
      <c r="Y220" s="26"/>
      <c r="Z220" s="26"/>
      <c r="AA220" s="26"/>
      <c r="AB220" s="26"/>
      <c r="AC220" s="26"/>
      <c r="AD220" s="26"/>
      <c r="AS220" s="14" t="s">
        <v>118</v>
      </c>
      <c r="AT220" s="14" t="s">
        <v>77</v>
      </c>
    </row>
    <row r="221" spans="1:46" s="2" customFormat="1" ht="12">
      <c r="A221" s="26"/>
      <c r="B221" s="27"/>
      <c r="C221" s="26"/>
      <c r="D221" s="152" t="s">
        <v>120</v>
      </c>
      <c r="E221" s="26"/>
      <c r="F221" s="153" t="s">
        <v>242</v>
      </c>
      <c r="G221" s="26"/>
      <c r="H221" s="26"/>
      <c r="I221" s="26"/>
      <c r="J221" s="26"/>
      <c r="K221" s="27"/>
      <c r="L221" s="150"/>
      <c r="M221" s="151"/>
      <c r="N221" s="52"/>
      <c r="O221" s="52"/>
      <c r="P221" s="52"/>
      <c r="Q221" s="52"/>
      <c r="R221" s="52"/>
      <c r="S221" s="53"/>
      <c r="T221" s="26"/>
      <c r="U221" s="26"/>
      <c r="V221" s="26"/>
      <c r="W221" s="26"/>
      <c r="X221" s="26"/>
      <c r="Y221" s="26"/>
      <c r="Z221" s="26"/>
      <c r="AA221" s="26"/>
      <c r="AB221" s="26"/>
      <c r="AC221" s="26"/>
      <c r="AD221" s="26"/>
      <c r="AS221" s="14" t="s">
        <v>120</v>
      </c>
      <c r="AT221" s="14" t="s">
        <v>77</v>
      </c>
    </row>
    <row r="222" spans="1:46" s="2" customFormat="1" ht="57.6">
      <c r="A222" s="26"/>
      <c r="B222" s="27"/>
      <c r="C222" s="26"/>
      <c r="D222" s="148" t="s">
        <v>122</v>
      </c>
      <c r="E222" s="26"/>
      <c r="F222" s="154" t="s">
        <v>243</v>
      </c>
      <c r="G222" s="26"/>
      <c r="H222" s="26"/>
      <c r="I222" s="26"/>
      <c r="J222" s="26"/>
      <c r="K222" s="27"/>
      <c r="L222" s="164"/>
      <c r="M222" s="165"/>
      <c r="N222" s="166"/>
      <c r="O222" s="166"/>
      <c r="P222" s="166"/>
      <c r="Q222" s="166"/>
      <c r="R222" s="166"/>
      <c r="S222" s="167"/>
      <c r="T222" s="26"/>
      <c r="U222" s="26"/>
      <c r="V222" s="26"/>
      <c r="W222" s="26"/>
      <c r="X222" s="26"/>
      <c r="Y222" s="26"/>
      <c r="Z222" s="26"/>
      <c r="AA222" s="26"/>
      <c r="AB222" s="26"/>
      <c r="AC222" s="26"/>
      <c r="AD222" s="26"/>
      <c r="AS222" s="14" t="s">
        <v>122</v>
      </c>
      <c r="AT222" s="14" t="s">
        <v>77</v>
      </c>
    </row>
    <row r="223" spans="1:30" s="2" customFormat="1" ht="6.9" customHeight="1">
      <c r="A223" s="26"/>
      <c r="B223" s="41"/>
      <c r="C223" s="42"/>
      <c r="D223" s="42"/>
      <c r="E223" s="42"/>
      <c r="F223" s="42"/>
      <c r="G223" s="42"/>
      <c r="H223" s="42"/>
      <c r="I223" s="42"/>
      <c r="J223" s="42"/>
      <c r="K223" s="27"/>
      <c r="L223" s="26"/>
      <c r="N223" s="26"/>
      <c r="O223" s="26"/>
      <c r="P223" s="26"/>
      <c r="Q223" s="26"/>
      <c r="R223" s="26"/>
      <c r="S223" s="26"/>
      <c r="T223" s="26"/>
      <c r="U223" s="26"/>
      <c r="V223" s="26"/>
      <c r="W223" s="26"/>
      <c r="X223" s="26"/>
      <c r="Y223" s="26"/>
      <c r="Z223" s="26"/>
      <c r="AA223" s="26"/>
      <c r="AB223" s="26"/>
      <c r="AC223" s="26"/>
      <c r="AD223" s="26"/>
    </row>
  </sheetData>
  <autoFilter ref="C120:J222"/>
  <mergeCells count="9">
    <mergeCell ref="E87:H87"/>
    <mergeCell ref="E111:H111"/>
    <mergeCell ref="E113:H113"/>
    <mergeCell ref="K2:U2"/>
    <mergeCell ref="E7:H7"/>
    <mergeCell ref="E9:H9"/>
    <mergeCell ref="E18:H18"/>
    <mergeCell ref="E27:H27"/>
    <mergeCell ref="E85:H85"/>
  </mergeCells>
  <hyperlinks>
    <hyperlink ref="F126" r:id="rId1" display="https://podminky.urs.cz/item/CS_URS_2022_01/111151431"/>
    <hyperlink ref="F130" r:id="rId2" display="https://podminky.urs.cz/item/CS_URS_2022_01/121151113"/>
    <hyperlink ref="F134" r:id="rId3" display="https://podminky.urs.cz/item/CS_URS_2022_01/124253101"/>
    <hyperlink ref="F138" r:id="rId4" display="https://podminky.urs.cz/item/CS_URS_2022_01/132251803"/>
    <hyperlink ref="F142" r:id="rId5" display="https://podminky.urs.cz/item/CS_URS_2022_01/162351103"/>
    <hyperlink ref="F146" r:id="rId6" display="https://podminky.urs.cz/item/CS_URS_2022_01/162651112"/>
    <hyperlink ref="F150" r:id="rId7" display="https://podminky.urs.cz/item/CS_URS_2022_01/171251101"/>
    <hyperlink ref="F154" r:id="rId8" display="https://podminky.urs.cz/item/CS_URS_2022_01/174104111"/>
    <hyperlink ref="F157" r:id="rId9" display="https://podminky.urs.cz/item/CS_URS_2022_01/181351003"/>
    <hyperlink ref="F161" r:id="rId10" display="https://podminky.urs.cz/item/CS_URS_2022_01/181411121"/>
    <hyperlink ref="F168" r:id="rId11" display="https://podminky.urs.cz/item/CS_URS_2022_01/321321115"/>
    <hyperlink ref="F172" r:id="rId12" display="https://podminky.urs.cz/item/CS_URS_2022_01/321351010"/>
    <hyperlink ref="F176" r:id="rId13" display="https://podminky.urs.cz/item/CS_URS_2022_01/321352010"/>
    <hyperlink ref="F184" r:id="rId14" display="https://podminky.urs.cz/item/CS_URS_2022_01/451315114"/>
    <hyperlink ref="F188" r:id="rId15" display="https://podminky.urs.cz/item/CS_URS_2022_01/451315137"/>
    <hyperlink ref="F192" r:id="rId16" display="https://podminky.urs.cz/item/CS_URS_2022_01/451317112"/>
    <hyperlink ref="F196" r:id="rId17" display="https://podminky.urs.cz/item/CS_URS_2022_01/457531111"/>
    <hyperlink ref="F200" r:id="rId18" display="https://podminky.urs.cz/item/CS_URS_2022_01/462512370"/>
    <hyperlink ref="F204" r:id="rId19" display="https://podminky.urs.cz/item/CS_URS_2022_01/462519003"/>
    <hyperlink ref="F208" r:id="rId20" display="https://podminky.urs.cz/item/CS_URS_2022_01/463212111"/>
    <hyperlink ref="F212" r:id="rId21" display="https://podminky.urs.cz/item/CS_URS_2022_01/463212191"/>
    <hyperlink ref="F216" r:id="rId22" display="https://podminky.urs.cz/item/CS_URS_2022_01/465513327"/>
    <hyperlink ref="F221" r:id="rId23" display="https://podminky.urs.cz/item/CS_URS_2022_01/998331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L145"/>
  <sheetViews>
    <sheetView showGridLines="0" workbookViewId="0" topLeftCell="A62">
      <selection activeCell="H4" sqref="H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9.28125" style="1" customWidth="1"/>
    <col min="12" max="12" width="10.8515625" style="1" hidden="1" customWidth="1"/>
    <col min="13" max="13" width="9.28125" style="1" hidden="1" customWidth="1"/>
    <col min="14" max="19" width="14.140625" style="1" hidden="1" customWidth="1"/>
    <col min="20" max="20" width="16.28125" style="1" hidden="1" customWidth="1"/>
    <col min="21" max="21" width="12.28125" style="1" customWidth="1"/>
    <col min="22" max="22" width="16.28125" style="1" customWidth="1"/>
    <col min="23" max="23" width="12.28125" style="1" customWidth="1"/>
    <col min="24" max="24" width="15.00390625" style="1" customWidth="1"/>
    <col min="25" max="25" width="11.00390625" style="1" customWidth="1"/>
    <col min="26" max="26" width="15.00390625" style="1" customWidth="1"/>
    <col min="27" max="27" width="16.28125" style="1" customWidth="1"/>
    <col min="28" max="28" width="11.00390625" style="1" customWidth="1"/>
    <col min="29" max="29" width="15.00390625" style="1" customWidth="1"/>
    <col min="30" max="30" width="16.28125" style="1" customWidth="1"/>
    <col min="43" max="64" width="9.28125" style="1" hidden="1" customWidth="1"/>
  </cols>
  <sheetData>
    <row r="1" ht="12">
      <c r="A1" s="87"/>
    </row>
    <row r="2" spans="11:45" s="1" customFormat="1" ht="36.9" customHeight="1">
      <c r="K2" s="171" t="s">
        <v>5</v>
      </c>
      <c r="L2" s="172"/>
      <c r="M2" s="172"/>
      <c r="N2" s="172"/>
      <c r="O2" s="172"/>
      <c r="P2" s="172"/>
      <c r="Q2" s="172"/>
      <c r="R2" s="172"/>
      <c r="S2" s="172"/>
      <c r="T2" s="172"/>
      <c r="U2" s="172"/>
      <c r="AS2" s="14" t="s">
        <v>84</v>
      </c>
    </row>
    <row r="3" spans="2:45" s="1" customFormat="1" ht="6.9" customHeight="1">
      <c r="B3" s="15"/>
      <c r="C3" s="16"/>
      <c r="D3" s="16"/>
      <c r="E3" s="16"/>
      <c r="F3" s="16"/>
      <c r="G3" s="16"/>
      <c r="H3" s="16"/>
      <c r="I3" s="16"/>
      <c r="J3" s="16"/>
      <c r="K3" s="17"/>
      <c r="AS3" s="14" t="s">
        <v>77</v>
      </c>
    </row>
    <row r="4" spans="2:45" s="1" customFormat="1" ht="24.9" customHeight="1">
      <c r="B4" s="17"/>
      <c r="D4" s="18" t="s">
        <v>87</v>
      </c>
      <c r="K4" s="17"/>
      <c r="L4" s="88" t="s">
        <v>10</v>
      </c>
      <c r="AS4" s="14" t="s">
        <v>3</v>
      </c>
    </row>
    <row r="5" spans="2:11" s="1" customFormat="1" ht="6.9" customHeight="1">
      <c r="B5" s="17"/>
      <c r="K5" s="17"/>
    </row>
    <row r="6" spans="2:11" s="1" customFormat="1" ht="12" customHeight="1">
      <c r="B6" s="17"/>
      <c r="D6" s="23" t="s">
        <v>14</v>
      </c>
      <c r="K6" s="17"/>
    </row>
    <row r="7" spans="2:11" s="1" customFormat="1" ht="16.5" customHeight="1">
      <c r="B7" s="17"/>
      <c r="E7" s="206" t="str">
        <f>'Rekapitulace stavby'!K6</f>
        <v>Vodní nádrž VNn1 v k.ú. Malovice u Netolic</v>
      </c>
      <c r="F7" s="207"/>
      <c r="G7" s="207"/>
      <c r="H7" s="207"/>
      <c r="K7" s="17"/>
    </row>
    <row r="8" spans="1:30" s="2" customFormat="1" ht="12" customHeight="1">
      <c r="A8" s="26"/>
      <c r="B8" s="27"/>
      <c r="C8" s="26"/>
      <c r="D8" s="23" t="s">
        <v>88</v>
      </c>
      <c r="E8" s="26"/>
      <c r="F8" s="26"/>
      <c r="G8" s="26"/>
      <c r="H8" s="26"/>
      <c r="I8" s="26"/>
      <c r="J8" s="26"/>
      <c r="K8" s="36"/>
      <c r="R8" s="26"/>
      <c r="S8" s="26"/>
      <c r="T8" s="26"/>
      <c r="U8" s="26"/>
      <c r="V8" s="26"/>
      <c r="W8" s="26"/>
      <c r="X8" s="26"/>
      <c r="Y8" s="26"/>
      <c r="Z8" s="26"/>
      <c r="AA8" s="26"/>
      <c r="AB8" s="26"/>
      <c r="AC8" s="26"/>
      <c r="AD8" s="26"/>
    </row>
    <row r="9" spans="1:30" s="2" customFormat="1" ht="16.5" customHeight="1">
      <c r="A9" s="26"/>
      <c r="B9" s="27"/>
      <c r="C9" s="26"/>
      <c r="D9" s="26"/>
      <c r="E9" s="196" t="s">
        <v>474</v>
      </c>
      <c r="F9" s="205"/>
      <c r="G9" s="205"/>
      <c r="H9" s="205"/>
      <c r="I9" s="26"/>
      <c r="J9" s="26"/>
      <c r="K9" s="36"/>
      <c r="R9" s="26"/>
      <c r="S9" s="26"/>
      <c r="T9" s="26"/>
      <c r="U9" s="26"/>
      <c r="V9" s="26"/>
      <c r="W9" s="26"/>
      <c r="X9" s="26"/>
      <c r="Y9" s="26"/>
      <c r="Z9" s="26"/>
      <c r="AA9" s="26"/>
      <c r="AB9" s="26"/>
      <c r="AC9" s="26"/>
      <c r="AD9" s="26"/>
    </row>
    <row r="10" spans="1:30" s="2" customFormat="1" ht="12">
      <c r="A10" s="26"/>
      <c r="B10" s="27"/>
      <c r="C10" s="26"/>
      <c r="D10" s="26"/>
      <c r="E10" s="26"/>
      <c r="F10" s="26"/>
      <c r="G10" s="26"/>
      <c r="H10" s="26"/>
      <c r="I10" s="26"/>
      <c r="J10" s="26"/>
      <c r="K10" s="36"/>
      <c r="R10" s="26"/>
      <c r="S10" s="26"/>
      <c r="T10" s="26"/>
      <c r="U10" s="26"/>
      <c r="V10" s="26"/>
      <c r="W10" s="26"/>
      <c r="X10" s="26"/>
      <c r="Y10" s="26"/>
      <c r="Z10" s="26"/>
      <c r="AA10" s="26"/>
      <c r="AB10" s="26"/>
      <c r="AC10" s="26"/>
      <c r="AD10" s="26"/>
    </row>
    <row r="11" spans="1:30" s="2" customFormat="1" ht="12" customHeight="1">
      <c r="A11" s="26"/>
      <c r="B11" s="27"/>
      <c r="C11" s="26"/>
      <c r="D11" s="23" t="s">
        <v>15</v>
      </c>
      <c r="E11" s="26"/>
      <c r="F11" s="21" t="s">
        <v>1</v>
      </c>
      <c r="G11" s="26"/>
      <c r="H11" s="26"/>
      <c r="I11" s="23" t="s">
        <v>16</v>
      </c>
      <c r="J11" s="21" t="s">
        <v>1</v>
      </c>
      <c r="K11" s="36"/>
      <c r="R11" s="26"/>
      <c r="S11" s="26"/>
      <c r="T11" s="26"/>
      <c r="U11" s="26"/>
      <c r="V11" s="26"/>
      <c r="W11" s="26"/>
      <c r="X11" s="26"/>
      <c r="Y11" s="26"/>
      <c r="Z11" s="26"/>
      <c r="AA11" s="26"/>
      <c r="AB11" s="26"/>
      <c r="AC11" s="26"/>
      <c r="AD11" s="26"/>
    </row>
    <row r="12" spans="1:30" s="2" customFormat="1" ht="12" customHeight="1">
      <c r="A12" s="26"/>
      <c r="B12" s="27"/>
      <c r="C12" s="26"/>
      <c r="D12" s="23" t="s">
        <v>17</v>
      </c>
      <c r="E12" s="26"/>
      <c r="F12" s="21" t="s">
        <v>18</v>
      </c>
      <c r="G12" s="26"/>
      <c r="H12" s="26"/>
      <c r="I12" s="23" t="s">
        <v>19</v>
      </c>
      <c r="J12" s="49" t="str">
        <f>'Rekapitulace stavby'!AN8</f>
        <v>17. 6. 2022</v>
      </c>
      <c r="K12" s="36"/>
      <c r="R12" s="26"/>
      <c r="S12" s="26"/>
      <c r="T12" s="26"/>
      <c r="U12" s="26"/>
      <c r="V12" s="26"/>
      <c r="W12" s="26"/>
      <c r="X12" s="26"/>
      <c r="Y12" s="26"/>
      <c r="Z12" s="26"/>
      <c r="AA12" s="26"/>
      <c r="AB12" s="26"/>
      <c r="AC12" s="26"/>
      <c r="AD12" s="26"/>
    </row>
    <row r="13" spans="1:30" s="2" customFormat="1" ht="10.8" customHeight="1">
      <c r="A13" s="26"/>
      <c r="B13" s="27"/>
      <c r="C13" s="26"/>
      <c r="D13" s="26"/>
      <c r="E13" s="26"/>
      <c r="F13" s="26"/>
      <c r="G13" s="26"/>
      <c r="H13" s="26"/>
      <c r="I13" s="26"/>
      <c r="J13" s="26"/>
      <c r="K13" s="36"/>
      <c r="R13" s="26"/>
      <c r="S13" s="26"/>
      <c r="T13" s="26"/>
      <c r="U13" s="26"/>
      <c r="V13" s="26"/>
      <c r="W13" s="26"/>
      <c r="X13" s="26"/>
      <c r="Y13" s="26"/>
      <c r="Z13" s="26"/>
      <c r="AA13" s="26"/>
      <c r="AB13" s="26"/>
      <c r="AC13" s="26"/>
      <c r="AD13" s="26"/>
    </row>
    <row r="14" spans="1:30" s="2" customFormat="1" ht="12" customHeight="1">
      <c r="A14" s="26"/>
      <c r="B14" s="27"/>
      <c r="C14" s="26"/>
      <c r="D14" s="23" t="s">
        <v>21</v>
      </c>
      <c r="E14" s="26"/>
      <c r="F14" s="26"/>
      <c r="G14" s="26"/>
      <c r="H14" s="26"/>
      <c r="I14" s="23" t="s">
        <v>22</v>
      </c>
      <c r="J14" s="21" t="str">
        <f>IF('Rekapitulace stavby'!AN10="","",'Rekapitulace stavby'!AN10)</f>
        <v>01312774</v>
      </c>
      <c r="K14" s="36"/>
      <c r="R14" s="26"/>
      <c r="S14" s="26"/>
      <c r="T14" s="26"/>
      <c r="U14" s="26"/>
      <c r="V14" s="26"/>
      <c r="W14" s="26"/>
      <c r="X14" s="26"/>
      <c r="Y14" s="26"/>
      <c r="Z14" s="26"/>
      <c r="AA14" s="26"/>
      <c r="AB14" s="26"/>
      <c r="AC14" s="26"/>
      <c r="AD14" s="26"/>
    </row>
    <row r="15" spans="1:30" s="2" customFormat="1" ht="18" customHeight="1">
      <c r="A15" s="26"/>
      <c r="B15" s="27"/>
      <c r="C15" s="26"/>
      <c r="D15" s="26"/>
      <c r="E15" s="21" t="str">
        <f>IF('Rekapitulace stavby'!E11="","",'Rekapitulace stavby'!E11)</f>
        <v>Státní pozemkový úřad, Krajský pozemkový úřad pro Jihočeský kraj</v>
      </c>
      <c r="F15" s="26"/>
      <c r="G15" s="26"/>
      <c r="H15" s="26"/>
      <c r="I15" s="23" t="s">
        <v>23</v>
      </c>
      <c r="J15" s="21" t="str">
        <f>IF('Rekapitulace stavby'!AN11="","",'Rekapitulace stavby'!AN11)</f>
        <v/>
      </c>
      <c r="K15" s="36"/>
      <c r="R15" s="26"/>
      <c r="S15" s="26"/>
      <c r="T15" s="26"/>
      <c r="U15" s="26"/>
      <c r="V15" s="26"/>
      <c r="W15" s="26"/>
      <c r="X15" s="26"/>
      <c r="Y15" s="26"/>
      <c r="Z15" s="26"/>
      <c r="AA15" s="26"/>
      <c r="AB15" s="26"/>
      <c r="AC15" s="26"/>
      <c r="AD15" s="26"/>
    </row>
    <row r="16" spans="1:30" s="2" customFormat="1" ht="6.9" customHeight="1">
      <c r="A16" s="26"/>
      <c r="B16" s="27"/>
      <c r="C16" s="26"/>
      <c r="D16" s="26"/>
      <c r="E16" s="26"/>
      <c r="F16" s="26"/>
      <c r="G16" s="26"/>
      <c r="H16" s="26"/>
      <c r="I16" s="26"/>
      <c r="J16" s="26"/>
      <c r="K16" s="36"/>
      <c r="R16" s="26"/>
      <c r="S16" s="26"/>
      <c r="T16" s="26"/>
      <c r="U16" s="26"/>
      <c r="V16" s="26"/>
      <c r="W16" s="26"/>
      <c r="X16" s="26"/>
      <c r="Y16" s="26"/>
      <c r="Z16" s="26"/>
      <c r="AA16" s="26"/>
      <c r="AB16" s="26"/>
      <c r="AC16" s="26"/>
      <c r="AD16" s="26"/>
    </row>
    <row r="17" spans="1:30" s="2" customFormat="1" ht="12" customHeight="1">
      <c r="A17" s="26"/>
      <c r="B17" s="27"/>
      <c r="C17" s="26"/>
      <c r="D17" s="23" t="s">
        <v>24</v>
      </c>
      <c r="E17" s="26"/>
      <c r="F17" s="26"/>
      <c r="G17" s="26"/>
      <c r="H17" s="26"/>
      <c r="I17" s="23" t="s">
        <v>22</v>
      </c>
      <c r="J17" s="21" t="str">
        <f>'Rekapitulace stavby'!AN13</f>
        <v/>
      </c>
      <c r="K17" s="36"/>
      <c r="R17" s="26"/>
      <c r="S17" s="26"/>
      <c r="T17" s="26"/>
      <c r="U17" s="26"/>
      <c r="V17" s="26"/>
      <c r="W17" s="26"/>
      <c r="X17" s="26"/>
      <c r="Y17" s="26"/>
      <c r="Z17" s="26"/>
      <c r="AA17" s="26"/>
      <c r="AB17" s="26"/>
      <c r="AC17" s="26"/>
      <c r="AD17" s="26"/>
    </row>
    <row r="18" spans="1:30" s="2" customFormat="1" ht="18" customHeight="1">
      <c r="A18" s="26"/>
      <c r="B18" s="27"/>
      <c r="C18" s="26"/>
      <c r="D18" s="26"/>
      <c r="E18" s="180" t="str">
        <f>'Rekapitulace stavby'!E14</f>
        <v xml:space="preserve"> </v>
      </c>
      <c r="F18" s="180"/>
      <c r="G18" s="180"/>
      <c r="H18" s="180"/>
      <c r="I18" s="23" t="s">
        <v>23</v>
      </c>
      <c r="J18" s="21" t="str">
        <f>'Rekapitulace stavby'!AN14</f>
        <v/>
      </c>
      <c r="K18" s="36"/>
      <c r="R18" s="26"/>
      <c r="S18" s="26"/>
      <c r="T18" s="26"/>
      <c r="U18" s="26"/>
      <c r="V18" s="26"/>
      <c r="W18" s="26"/>
      <c r="X18" s="26"/>
      <c r="Y18" s="26"/>
      <c r="Z18" s="26"/>
      <c r="AA18" s="26"/>
      <c r="AB18" s="26"/>
      <c r="AC18" s="26"/>
      <c r="AD18" s="26"/>
    </row>
    <row r="19" spans="1:30" s="2" customFormat="1" ht="6.9" customHeight="1">
      <c r="A19" s="26"/>
      <c r="B19" s="27"/>
      <c r="C19" s="26"/>
      <c r="D19" s="26"/>
      <c r="E19" s="26"/>
      <c r="F19" s="26"/>
      <c r="G19" s="26"/>
      <c r="H19" s="26"/>
      <c r="I19" s="26"/>
      <c r="J19" s="26"/>
      <c r="K19" s="36"/>
      <c r="R19" s="26"/>
      <c r="S19" s="26"/>
      <c r="T19" s="26"/>
      <c r="U19" s="26"/>
      <c r="V19" s="26"/>
      <c r="W19" s="26"/>
      <c r="X19" s="26"/>
      <c r="Y19" s="26"/>
      <c r="Z19" s="26"/>
      <c r="AA19" s="26"/>
      <c r="AB19" s="26"/>
      <c r="AC19" s="26"/>
      <c r="AD19" s="26"/>
    </row>
    <row r="20" spans="1:30" s="2" customFormat="1" ht="12" customHeight="1">
      <c r="A20" s="26"/>
      <c r="B20" s="27"/>
      <c r="C20" s="26"/>
      <c r="D20" s="23" t="s">
        <v>25</v>
      </c>
      <c r="E20" s="26"/>
      <c r="F20" s="26"/>
      <c r="G20" s="26"/>
      <c r="H20" s="26"/>
      <c r="I20" s="23" t="s">
        <v>22</v>
      </c>
      <c r="J20" s="21" t="str">
        <f>IF('Rekapitulace stavby'!AN16="","",'Rekapitulace stavby'!AN16)</f>
        <v>26475081</v>
      </c>
      <c r="K20" s="36"/>
      <c r="R20" s="26"/>
      <c r="S20" s="26"/>
      <c r="T20" s="26"/>
      <c r="U20" s="26"/>
      <c r="V20" s="26"/>
      <c r="W20" s="26"/>
      <c r="X20" s="26"/>
      <c r="Y20" s="26"/>
      <c r="Z20" s="26"/>
      <c r="AA20" s="26"/>
      <c r="AB20" s="26"/>
      <c r="AC20" s="26"/>
      <c r="AD20" s="26"/>
    </row>
    <row r="21" spans="1:30" s="2" customFormat="1" ht="18" customHeight="1">
      <c r="A21" s="26"/>
      <c r="B21" s="27"/>
      <c r="C21" s="26"/>
      <c r="D21" s="26"/>
      <c r="E21" s="21" t="str">
        <f>IF('Rekapitulace stavby'!E17="","",'Rekapitulace stavby'!E17)</f>
        <v>Sweco Hydroprojekt, a.s.</v>
      </c>
      <c r="F21" s="26"/>
      <c r="G21" s="26"/>
      <c r="H21" s="26"/>
      <c r="I21" s="23" t="s">
        <v>23</v>
      </c>
      <c r="J21" s="21" t="str">
        <f>IF('Rekapitulace stavby'!AN17="","",'Rekapitulace stavby'!AN17)</f>
        <v/>
      </c>
      <c r="K21" s="36"/>
      <c r="R21" s="26"/>
      <c r="S21" s="26"/>
      <c r="T21" s="26"/>
      <c r="U21" s="26"/>
      <c r="V21" s="26"/>
      <c r="W21" s="26"/>
      <c r="X21" s="26"/>
      <c r="Y21" s="26"/>
      <c r="Z21" s="26"/>
      <c r="AA21" s="26"/>
      <c r="AB21" s="26"/>
      <c r="AC21" s="26"/>
      <c r="AD21" s="26"/>
    </row>
    <row r="22" spans="1:30" s="2" customFormat="1" ht="6.9" customHeight="1">
      <c r="A22" s="26"/>
      <c r="B22" s="27"/>
      <c r="C22" s="26"/>
      <c r="D22" s="26"/>
      <c r="E22" s="26"/>
      <c r="F22" s="26"/>
      <c r="G22" s="26"/>
      <c r="H22" s="26"/>
      <c r="I22" s="26"/>
      <c r="J22" s="26"/>
      <c r="K22" s="36"/>
      <c r="R22" s="26"/>
      <c r="S22" s="26"/>
      <c r="T22" s="26"/>
      <c r="U22" s="26"/>
      <c r="V22" s="26"/>
      <c r="W22" s="26"/>
      <c r="X22" s="26"/>
      <c r="Y22" s="26"/>
      <c r="Z22" s="26"/>
      <c r="AA22" s="26"/>
      <c r="AB22" s="26"/>
      <c r="AC22" s="26"/>
      <c r="AD22" s="26"/>
    </row>
    <row r="23" spans="1:30" s="2" customFormat="1" ht="12" customHeight="1">
      <c r="A23" s="26"/>
      <c r="B23" s="27"/>
      <c r="C23" s="26"/>
      <c r="D23" s="23" t="s">
        <v>26</v>
      </c>
      <c r="E23" s="26"/>
      <c r="F23" s="26"/>
      <c r="G23" s="26"/>
      <c r="H23" s="26"/>
      <c r="I23" s="23" t="s">
        <v>22</v>
      </c>
      <c r="J23" s="21" t="str">
        <f>IF('Rekapitulace stavby'!AN19="","",'Rekapitulace stavby'!AN19)</f>
        <v>26475081</v>
      </c>
      <c r="K23" s="36"/>
      <c r="R23" s="26"/>
      <c r="S23" s="26"/>
      <c r="T23" s="26"/>
      <c r="U23" s="26"/>
      <c r="V23" s="26"/>
      <c r="W23" s="26"/>
      <c r="X23" s="26"/>
      <c r="Y23" s="26"/>
      <c r="Z23" s="26"/>
      <c r="AA23" s="26"/>
      <c r="AB23" s="26"/>
      <c r="AC23" s="26"/>
      <c r="AD23" s="26"/>
    </row>
    <row r="24" spans="1:30" s="2" customFormat="1" ht="18" customHeight="1">
      <c r="A24" s="26"/>
      <c r="B24" s="27"/>
      <c r="C24" s="26"/>
      <c r="D24" s="26"/>
      <c r="E24" s="21" t="str">
        <f>IF('Rekapitulace stavby'!E20="","",'Rekapitulace stavby'!E20)</f>
        <v>Sweco Hydroprojekt, a.s.</v>
      </c>
      <c r="F24" s="26"/>
      <c r="G24" s="26"/>
      <c r="H24" s="26"/>
      <c r="I24" s="23" t="s">
        <v>23</v>
      </c>
      <c r="J24" s="21" t="str">
        <f>IF('Rekapitulace stavby'!AN20="","",'Rekapitulace stavby'!AN20)</f>
        <v/>
      </c>
      <c r="K24" s="36"/>
      <c r="R24" s="26"/>
      <c r="S24" s="26"/>
      <c r="T24" s="26"/>
      <c r="U24" s="26"/>
      <c r="V24" s="26"/>
      <c r="W24" s="26"/>
      <c r="X24" s="26"/>
      <c r="Y24" s="26"/>
      <c r="Z24" s="26"/>
      <c r="AA24" s="26"/>
      <c r="AB24" s="26"/>
      <c r="AC24" s="26"/>
      <c r="AD24" s="26"/>
    </row>
    <row r="25" spans="1:30" s="2" customFormat="1" ht="6.9" customHeight="1">
      <c r="A25" s="26"/>
      <c r="B25" s="27"/>
      <c r="C25" s="26"/>
      <c r="D25" s="26"/>
      <c r="E25" s="26"/>
      <c r="F25" s="26"/>
      <c r="G25" s="26"/>
      <c r="H25" s="26"/>
      <c r="I25" s="26"/>
      <c r="J25" s="26"/>
      <c r="K25" s="36"/>
      <c r="R25" s="26"/>
      <c r="S25" s="26"/>
      <c r="T25" s="26"/>
      <c r="U25" s="26"/>
      <c r="V25" s="26"/>
      <c r="W25" s="26"/>
      <c r="X25" s="26"/>
      <c r="Y25" s="26"/>
      <c r="Z25" s="26"/>
      <c r="AA25" s="26"/>
      <c r="AB25" s="26"/>
      <c r="AC25" s="26"/>
      <c r="AD25" s="26"/>
    </row>
    <row r="26" spans="1:30" s="2" customFormat="1" ht="12" customHeight="1">
      <c r="A26" s="26"/>
      <c r="B26" s="27"/>
      <c r="C26" s="26"/>
      <c r="D26" s="23" t="s">
        <v>28</v>
      </c>
      <c r="E26" s="26"/>
      <c r="F26" s="26"/>
      <c r="G26" s="26"/>
      <c r="H26" s="26"/>
      <c r="I26" s="26"/>
      <c r="J26" s="26"/>
      <c r="K26" s="36"/>
      <c r="R26" s="26"/>
      <c r="S26" s="26"/>
      <c r="T26" s="26"/>
      <c r="U26" s="26"/>
      <c r="V26" s="26"/>
      <c r="W26" s="26"/>
      <c r="X26" s="26"/>
      <c r="Y26" s="26"/>
      <c r="Z26" s="26"/>
      <c r="AA26" s="26"/>
      <c r="AB26" s="26"/>
      <c r="AC26" s="26"/>
      <c r="AD26" s="26"/>
    </row>
    <row r="27" spans="1:30" s="8" customFormat="1" ht="16.5" customHeight="1">
      <c r="A27" s="89"/>
      <c r="B27" s="90"/>
      <c r="C27" s="89"/>
      <c r="D27" s="89"/>
      <c r="E27" s="182" t="s">
        <v>1</v>
      </c>
      <c r="F27" s="182"/>
      <c r="G27" s="182"/>
      <c r="H27" s="182"/>
      <c r="I27" s="89"/>
      <c r="J27" s="89"/>
      <c r="K27" s="91"/>
      <c r="R27" s="89"/>
      <c r="S27" s="89"/>
      <c r="T27" s="89"/>
      <c r="U27" s="89"/>
      <c r="V27" s="89"/>
      <c r="W27" s="89"/>
      <c r="X27" s="89"/>
      <c r="Y27" s="89"/>
      <c r="Z27" s="89"/>
      <c r="AA27" s="89"/>
      <c r="AB27" s="89"/>
      <c r="AC27" s="89"/>
      <c r="AD27" s="89"/>
    </row>
    <row r="28" spans="1:30" s="2" customFormat="1" ht="6.9" customHeight="1">
      <c r="A28" s="26"/>
      <c r="B28" s="27"/>
      <c r="C28" s="26"/>
      <c r="D28" s="26"/>
      <c r="E28" s="26"/>
      <c r="F28" s="26"/>
      <c r="G28" s="26"/>
      <c r="H28" s="26"/>
      <c r="I28" s="26"/>
      <c r="J28" s="26"/>
      <c r="K28" s="36"/>
      <c r="R28" s="26"/>
      <c r="S28" s="26"/>
      <c r="T28" s="26"/>
      <c r="U28" s="26"/>
      <c r="V28" s="26"/>
      <c r="W28" s="26"/>
      <c r="X28" s="26"/>
      <c r="Y28" s="26"/>
      <c r="Z28" s="26"/>
      <c r="AA28" s="26"/>
      <c r="AB28" s="26"/>
      <c r="AC28" s="26"/>
      <c r="AD28" s="26"/>
    </row>
    <row r="29" spans="1:30" s="2" customFormat="1" ht="6.9" customHeight="1">
      <c r="A29" s="26"/>
      <c r="B29" s="27"/>
      <c r="C29" s="26"/>
      <c r="D29" s="60"/>
      <c r="E29" s="60"/>
      <c r="F29" s="60"/>
      <c r="G29" s="60"/>
      <c r="H29" s="60"/>
      <c r="I29" s="60"/>
      <c r="J29" s="60"/>
      <c r="K29" s="36"/>
      <c r="R29" s="26"/>
      <c r="S29" s="26"/>
      <c r="T29" s="26"/>
      <c r="U29" s="26"/>
      <c r="V29" s="26"/>
      <c r="W29" s="26"/>
      <c r="X29" s="26"/>
      <c r="Y29" s="26"/>
      <c r="Z29" s="26"/>
      <c r="AA29" s="26"/>
      <c r="AB29" s="26"/>
      <c r="AC29" s="26"/>
      <c r="AD29" s="26"/>
    </row>
    <row r="30" spans="1:30" s="2" customFormat="1" ht="25.35" customHeight="1">
      <c r="A30" s="26"/>
      <c r="B30" s="27"/>
      <c r="C30" s="26"/>
      <c r="D30" s="92" t="s">
        <v>29</v>
      </c>
      <c r="E30" s="26"/>
      <c r="F30" s="26"/>
      <c r="G30" s="26"/>
      <c r="H30" s="26"/>
      <c r="I30" s="26"/>
      <c r="J30" s="65">
        <f>ROUND(J119,2)</f>
        <v>0</v>
      </c>
      <c r="K30" s="36"/>
      <c r="R30" s="26"/>
      <c r="S30" s="26"/>
      <c r="T30" s="26"/>
      <c r="U30" s="26"/>
      <c r="V30" s="26"/>
      <c r="W30" s="26"/>
      <c r="X30" s="26"/>
      <c r="Y30" s="26"/>
      <c r="Z30" s="26"/>
      <c r="AA30" s="26"/>
      <c r="AB30" s="26"/>
      <c r="AC30" s="26"/>
      <c r="AD30" s="26"/>
    </row>
    <row r="31" spans="1:30" s="2" customFormat="1" ht="6.9" customHeight="1">
      <c r="A31" s="26"/>
      <c r="B31" s="27"/>
      <c r="C31" s="26"/>
      <c r="D31" s="60"/>
      <c r="E31" s="60"/>
      <c r="F31" s="60"/>
      <c r="G31" s="60"/>
      <c r="H31" s="60"/>
      <c r="I31" s="60"/>
      <c r="J31" s="60"/>
      <c r="K31" s="36"/>
      <c r="R31" s="26"/>
      <c r="S31" s="26"/>
      <c r="T31" s="26"/>
      <c r="U31" s="26"/>
      <c r="V31" s="26"/>
      <c r="W31" s="26"/>
      <c r="X31" s="26"/>
      <c r="Y31" s="26"/>
      <c r="Z31" s="26"/>
      <c r="AA31" s="26"/>
      <c r="AB31" s="26"/>
      <c r="AC31" s="26"/>
      <c r="AD31" s="26"/>
    </row>
    <row r="32" spans="1:30" s="2" customFormat="1" ht="14.4" customHeight="1">
      <c r="A32" s="26"/>
      <c r="B32" s="27"/>
      <c r="C32" s="26"/>
      <c r="D32" s="26"/>
      <c r="E32" s="26"/>
      <c r="F32" s="30" t="s">
        <v>31</v>
      </c>
      <c r="G32" s="26"/>
      <c r="H32" s="26"/>
      <c r="I32" s="30" t="s">
        <v>30</v>
      </c>
      <c r="J32" s="30" t="s">
        <v>32</v>
      </c>
      <c r="K32" s="36"/>
      <c r="R32" s="26"/>
      <c r="S32" s="26"/>
      <c r="T32" s="26"/>
      <c r="U32" s="26"/>
      <c r="V32" s="26"/>
      <c r="W32" s="26"/>
      <c r="X32" s="26"/>
      <c r="Y32" s="26"/>
      <c r="Z32" s="26"/>
      <c r="AA32" s="26"/>
      <c r="AB32" s="26"/>
      <c r="AC32" s="26"/>
      <c r="AD32" s="26"/>
    </row>
    <row r="33" spans="1:30" s="2" customFormat="1" ht="14.4" customHeight="1">
      <c r="A33" s="26"/>
      <c r="B33" s="27"/>
      <c r="C33" s="26"/>
      <c r="D33" s="93" t="s">
        <v>33</v>
      </c>
      <c r="E33" s="23" t="s">
        <v>34</v>
      </c>
      <c r="F33" s="94">
        <f>ROUND((SUM(BD119:BD144)),2)</f>
        <v>0</v>
      </c>
      <c r="G33" s="26"/>
      <c r="H33" s="26"/>
      <c r="I33" s="95">
        <v>0.21</v>
      </c>
      <c r="J33" s="94">
        <f>ROUND(((SUM(BD119:BD144))*I33),2)</f>
        <v>0</v>
      </c>
      <c r="K33" s="36"/>
      <c r="R33" s="26"/>
      <c r="S33" s="26"/>
      <c r="T33" s="26"/>
      <c r="U33" s="26"/>
      <c r="V33" s="26"/>
      <c r="W33" s="26"/>
      <c r="X33" s="26"/>
      <c r="Y33" s="26"/>
      <c r="Z33" s="26"/>
      <c r="AA33" s="26"/>
      <c r="AB33" s="26"/>
      <c r="AC33" s="26"/>
      <c r="AD33" s="26"/>
    </row>
    <row r="34" spans="1:30" s="2" customFormat="1" ht="14.4" customHeight="1">
      <c r="A34" s="26"/>
      <c r="B34" s="27"/>
      <c r="C34" s="26"/>
      <c r="D34" s="26"/>
      <c r="E34" s="23" t="s">
        <v>35</v>
      </c>
      <c r="F34" s="94">
        <f>ROUND((SUM(BE119:BE144)),2)</f>
        <v>0</v>
      </c>
      <c r="G34" s="26"/>
      <c r="H34" s="26"/>
      <c r="I34" s="95">
        <v>0.15</v>
      </c>
      <c r="J34" s="94">
        <f>ROUND(((SUM(BE119:BE144))*I34),2)</f>
        <v>0</v>
      </c>
      <c r="K34" s="36"/>
      <c r="R34" s="26"/>
      <c r="S34" s="26"/>
      <c r="T34" s="26"/>
      <c r="U34" s="26"/>
      <c r="V34" s="26"/>
      <c r="W34" s="26"/>
      <c r="X34" s="26"/>
      <c r="Y34" s="26"/>
      <c r="Z34" s="26"/>
      <c r="AA34" s="26"/>
      <c r="AB34" s="26"/>
      <c r="AC34" s="26"/>
      <c r="AD34" s="26"/>
    </row>
    <row r="35" spans="1:30" s="2" customFormat="1" ht="14.4" customHeight="1" hidden="1">
      <c r="A35" s="26"/>
      <c r="B35" s="27"/>
      <c r="C35" s="26"/>
      <c r="D35" s="26"/>
      <c r="E35" s="23" t="s">
        <v>36</v>
      </c>
      <c r="F35" s="94">
        <f>ROUND((SUM(BF119:BF144)),2)</f>
        <v>0</v>
      </c>
      <c r="G35" s="26"/>
      <c r="H35" s="26"/>
      <c r="I35" s="95">
        <v>0.21</v>
      </c>
      <c r="J35" s="94">
        <f>0</f>
        <v>0</v>
      </c>
      <c r="K35" s="36"/>
      <c r="R35" s="26"/>
      <c r="S35" s="26"/>
      <c r="T35" s="26"/>
      <c r="U35" s="26"/>
      <c r="V35" s="26"/>
      <c r="W35" s="26"/>
      <c r="X35" s="26"/>
      <c r="Y35" s="26"/>
      <c r="Z35" s="26"/>
      <c r="AA35" s="26"/>
      <c r="AB35" s="26"/>
      <c r="AC35" s="26"/>
      <c r="AD35" s="26"/>
    </row>
    <row r="36" spans="1:30" s="2" customFormat="1" ht="14.4" customHeight="1" hidden="1">
      <c r="A36" s="26"/>
      <c r="B36" s="27"/>
      <c r="C36" s="26"/>
      <c r="D36" s="26"/>
      <c r="E36" s="23" t="s">
        <v>37</v>
      </c>
      <c r="F36" s="94">
        <f>ROUND((SUM(BG119:BG144)),2)</f>
        <v>0</v>
      </c>
      <c r="G36" s="26"/>
      <c r="H36" s="26"/>
      <c r="I36" s="95">
        <v>0.15</v>
      </c>
      <c r="J36" s="94">
        <f>0</f>
        <v>0</v>
      </c>
      <c r="K36" s="36"/>
      <c r="R36" s="26"/>
      <c r="S36" s="26"/>
      <c r="T36" s="26"/>
      <c r="U36" s="26"/>
      <c r="V36" s="26"/>
      <c r="W36" s="26"/>
      <c r="X36" s="26"/>
      <c r="Y36" s="26"/>
      <c r="Z36" s="26"/>
      <c r="AA36" s="26"/>
      <c r="AB36" s="26"/>
      <c r="AC36" s="26"/>
      <c r="AD36" s="26"/>
    </row>
    <row r="37" spans="1:30" s="2" customFormat="1" ht="14.4" customHeight="1" hidden="1">
      <c r="A37" s="26"/>
      <c r="B37" s="27"/>
      <c r="C37" s="26"/>
      <c r="D37" s="26"/>
      <c r="E37" s="23" t="s">
        <v>38</v>
      </c>
      <c r="F37" s="94">
        <f>ROUND((SUM(BH119:BH144)),2)</f>
        <v>0</v>
      </c>
      <c r="G37" s="26"/>
      <c r="H37" s="26"/>
      <c r="I37" s="95">
        <v>0</v>
      </c>
      <c r="J37" s="94">
        <f>0</f>
        <v>0</v>
      </c>
      <c r="K37" s="36"/>
      <c r="R37" s="26"/>
      <c r="S37" s="26"/>
      <c r="T37" s="26"/>
      <c r="U37" s="26"/>
      <c r="V37" s="26"/>
      <c r="W37" s="26"/>
      <c r="X37" s="26"/>
      <c r="Y37" s="26"/>
      <c r="Z37" s="26"/>
      <c r="AA37" s="26"/>
      <c r="AB37" s="26"/>
      <c r="AC37" s="26"/>
      <c r="AD37" s="26"/>
    </row>
    <row r="38" spans="1:30" s="2" customFormat="1" ht="6.9" customHeight="1">
      <c r="A38" s="26"/>
      <c r="B38" s="27"/>
      <c r="C38" s="26"/>
      <c r="D38" s="26"/>
      <c r="E38" s="26"/>
      <c r="F38" s="26"/>
      <c r="G38" s="26"/>
      <c r="H38" s="26"/>
      <c r="I38" s="26"/>
      <c r="J38" s="26"/>
      <c r="K38" s="36"/>
      <c r="R38" s="26"/>
      <c r="S38" s="26"/>
      <c r="T38" s="26"/>
      <c r="U38" s="26"/>
      <c r="V38" s="26"/>
      <c r="W38" s="26"/>
      <c r="X38" s="26"/>
      <c r="Y38" s="26"/>
      <c r="Z38" s="26"/>
      <c r="AA38" s="26"/>
      <c r="AB38" s="26"/>
      <c r="AC38" s="26"/>
      <c r="AD38" s="26"/>
    </row>
    <row r="39" spans="1:30" s="2" customFormat="1" ht="25.35" customHeight="1">
      <c r="A39" s="26"/>
      <c r="B39" s="27"/>
      <c r="C39" s="96"/>
      <c r="D39" s="97" t="s">
        <v>39</v>
      </c>
      <c r="E39" s="54"/>
      <c r="F39" s="54"/>
      <c r="G39" s="98" t="s">
        <v>40</v>
      </c>
      <c r="H39" s="99" t="s">
        <v>41</v>
      </c>
      <c r="I39" s="54"/>
      <c r="J39" s="100">
        <f>SUM(J30:J37)</f>
        <v>0</v>
      </c>
      <c r="K39" s="36"/>
      <c r="R39" s="26"/>
      <c r="S39" s="26"/>
      <c r="T39" s="26"/>
      <c r="U39" s="26"/>
      <c r="V39" s="26"/>
      <c r="W39" s="26"/>
      <c r="X39" s="26"/>
      <c r="Y39" s="26"/>
      <c r="Z39" s="26"/>
      <c r="AA39" s="26"/>
      <c r="AB39" s="26"/>
      <c r="AC39" s="26"/>
      <c r="AD39" s="26"/>
    </row>
    <row r="40" spans="1:30" s="2" customFormat="1" ht="14.4" customHeight="1">
      <c r="A40" s="26"/>
      <c r="B40" s="27"/>
      <c r="C40" s="26"/>
      <c r="D40" s="26"/>
      <c r="E40" s="26"/>
      <c r="F40" s="26"/>
      <c r="G40" s="26"/>
      <c r="H40" s="26"/>
      <c r="I40" s="26"/>
      <c r="J40" s="26"/>
      <c r="K40" s="36"/>
      <c r="R40" s="26"/>
      <c r="S40" s="26"/>
      <c r="T40" s="26"/>
      <c r="U40" s="26"/>
      <c r="V40" s="26"/>
      <c r="W40" s="26"/>
      <c r="X40" s="26"/>
      <c r="Y40" s="26"/>
      <c r="Z40" s="26"/>
      <c r="AA40" s="26"/>
      <c r="AB40" s="26"/>
      <c r="AC40" s="26"/>
      <c r="AD40" s="26"/>
    </row>
    <row r="41" spans="2:11" s="1" customFormat="1" ht="14.4" customHeight="1">
      <c r="B41" s="17"/>
      <c r="K41" s="17"/>
    </row>
    <row r="42" spans="2:11" s="1" customFormat="1" ht="14.4" customHeight="1">
      <c r="B42" s="17"/>
      <c r="K42" s="17"/>
    </row>
    <row r="43" spans="2:11" s="1" customFormat="1" ht="14.4" customHeight="1">
      <c r="B43" s="17"/>
      <c r="K43" s="17"/>
    </row>
    <row r="44" spans="2:11" s="1" customFormat="1" ht="14.4" customHeight="1">
      <c r="B44" s="17"/>
      <c r="K44" s="17"/>
    </row>
    <row r="45" spans="2:11" s="1" customFormat="1" ht="14.4" customHeight="1">
      <c r="B45" s="17"/>
      <c r="K45" s="17"/>
    </row>
    <row r="46" spans="2:11" s="1" customFormat="1" ht="14.4" customHeight="1">
      <c r="B46" s="17"/>
      <c r="K46" s="17"/>
    </row>
    <row r="47" spans="2:11" s="1" customFormat="1" ht="14.4" customHeight="1">
      <c r="B47" s="17"/>
      <c r="K47" s="17"/>
    </row>
    <row r="48" spans="2:11" s="1" customFormat="1" ht="14.4" customHeight="1">
      <c r="B48" s="17"/>
      <c r="K48" s="17"/>
    </row>
    <row r="49" spans="2:11" s="1" customFormat="1" ht="14.4" customHeight="1">
      <c r="B49" s="17"/>
      <c r="K49" s="17"/>
    </row>
    <row r="50" spans="2:11" s="2" customFormat="1" ht="14.4" customHeight="1">
      <c r="B50" s="36"/>
      <c r="D50" s="37" t="s">
        <v>42</v>
      </c>
      <c r="E50" s="38"/>
      <c r="F50" s="38"/>
      <c r="G50" s="37" t="s">
        <v>43</v>
      </c>
      <c r="H50" s="38"/>
      <c r="I50" s="38"/>
      <c r="J50" s="38"/>
      <c r="K50" s="36"/>
    </row>
    <row r="51" spans="2:11" ht="12">
      <c r="B51" s="17"/>
      <c r="K51" s="17"/>
    </row>
    <row r="52" spans="2:11" ht="12">
      <c r="B52" s="17"/>
      <c r="K52" s="17"/>
    </row>
    <row r="53" spans="2:11" ht="12">
      <c r="B53" s="17"/>
      <c r="K53" s="17"/>
    </row>
    <row r="54" spans="2:11" ht="12">
      <c r="B54" s="17"/>
      <c r="K54" s="17"/>
    </row>
    <row r="55" spans="2:11" ht="12">
      <c r="B55" s="17"/>
      <c r="K55" s="17"/>
    </row>
    <row r="56" spans="2:11" ht="12">
      <c r="B56" s="17"/>
      <c r="K56" s="17"/>
    </row>
    <row r="57" spans="2:11" ht="12">
      <c r="B57" s="17"/>
      <c r="K57" s="17"/>
    </row>
    <row r="58" spans="2:11" ht="12">
      <c r="B58" s="17"/>
      <c r="K58" s="17"/>
    </row>
    <row r="59" spans="2:11" ht="12">
      <c r="B59" s="17"/>
      <c r="K59" s="17"/>
    </row>
    <row r="60" spans="2:11" ht="12">
      <c r="B60" s="17"/>
      <c r="K60" s="17"/>
    </row>
    <row r="61" spans="1:30" s="2" customFormat="1" ht="13.2">
      <c r="A61" s="26"/>
      <c r="B61" s="27"/>
      <c r="C61" s="26"/>
      <c r="D61" s="39" t="s">
        <v>44</v>
      </c>
      <c r="E61" s="29"/>
      <c r="F61" s="101" t="s">
        <v>45</v>
      </c>
      <c r="G61" s="39" t="s">
        <v>44</v>
      </c>
      <c r="H61" s="29"/>
      <c r="I61" s="29"/>
      <c r="J61" s="102" t="s">
        <v>45</v>
      </c>
      <c r="K61" s="36"/>
      <c r="R61" s="26"/>
      <c r="S61" s="26"/>
      <c r="T61" s="26"/>
      <c r="U61" s="26"/>
      <c r="V61" s="26"/>
      <c r="W61" s="26"/>
      <c r="X61" s="26"/>
      <c r="Y61" s="26"/>
      <c r="Z61" s="26"/>
      <c r="AA61" s="26"/>
      <c r="AB61" s="26"/>
      <c r="AC61" s="26"/>
      <c r="AD61" s="26"/>
    </row>
    <row r="62" spans="2:11" ht="12">
      <c r="B62" s="17"/>
      <c r="K62" s="17"/>
    </row>
    <row r="63" spans="2:11" ht="12">
      <c r="B63" s="17"/>
      <c r="K63" s="17"/>
    </row>
    <row r="64" spans="2:11" ht="12">
      <c r="B64" s="17"/>
      <c r="K64" s="17"/>
    </row>
    <row r="65" spans="1:30" s="2" customFormat="1" ht="13.2">
      <c r="A65" s="26"/>
      <c r="B65" s="27"/>
      <c r="C65" s="26"/>
      <c r="D65" s="37" t="s">
        <v>46</v>
      </c>
      <c r="E65" s="40"/>
      <c r="F65" s="40"/>
      <c r="G65" s="37" t="s">
        <v>47</v>
      </c>
      <c r="H65" s="40"/>
      <c r="I65" s="40"/>
      <c r="J65" s="40"/>
      <c r="K65" s="36"/>
      <c r="R65" s="26"/>
      <c r="S65" s="26"/>
      <c r="T65" s="26"/>
      <c r="U65" s="26"/>
      <c r="V65" s="26"/>
      <c r="W65" s="26"/>
      <c r="X65" s="26"/>
      <c r="Y65" s="26"/>
      <c r="Z65" s="26"/>
      <c r="AA65" s="26"/>
      <c r="AB65" s="26"/>
      <c r="AC65" s="26"/>
      <c r="AD65" s="26"/>
    </row>
    <row r="66" spans="2:11" ht="12">
      <c r="B66" s="17"/>
      <c r="K66" s="17"/>
    </row>
    <row r="67" spans="2:11" ht="12">
      <c r="B67" s="17"/>
      <c r="K67" s="17"/>
    </row>
    <row r="68" spans="2:11" ht="12">
      <c r="B68" s="17"/>
      <c r="K68" s="17"/>
    </row>
    <row r="69" spans="2:11" ht="12">
      <c r="B69" s="17"/>
      <c r="K69" s="17"/>
    </row>
    <row r="70" spans="2:11" ht="12">
      <c r="B70" s="17"/>
      <c r="K70" s="17"/>
    </row>
    <row r="71" spans="2:11" ht="12">
      <c r="B71" s="17"/>
      <c r="K71" s="17"/>
    </row>
    <row r="72" spans="2:11" ht="12">
      <c r="B72" s="17"/>
      <c r="K72" s="17"/>
    </row>
    <row r="73" spans="2:11" ht="12">
      <c r="B73" s="17"/>
      <c r="K73" s="17"/>
    </row>
    <row r="74" spans="2:11" ht="12">
      <c r="B74" s="17"/>
      <c r="K74" s="17"/>
    </row>
    <row r="75" spans="2:11" ht="12">
      <c r="B75" s="17"/>
      <c r="K75" s="17"/>
    </row>
    <row r="76" spans="1:30" s="2" customFormat="1" ht="13.2">
      <c r="A76" s="26"/>
      <c r="B76" s="27"/>
      <c r="C76" s="26"/>
      <c r="D76" s="39" t="s">
        <v>44</v>
      </c>
      <c r="E76" s="29"/>
      <c r="F76" s="101" t="s">
        <v>45</v>
      </c>
      <c r="G76" s="39" t="s">
        <v>44</v>
      </c>
      <c r="H76" s="29"/>
      <c r="I76" s="29"/>
      <c r="J76" s="102" t="s">
        <v>45</v>
      </c>
      <c r="K76" s="36"/>
      <c r="R76" s="26"/>
      <c r="S76" s="26"/>
      <c r="T76" s="26"/>
      <c r="U76" s="26"/>
      <c r="V76" s="26"/>
      <c r="W76" s="26"/>
      <c r="X76" s="26"/>
      <c r="Y76" s="26"/>
      <c r="Z76" s="26"/>
      <c r="AA76" s="26"/>
      <c r="AB76" s="26"/>
      <c r="AC76" s="26"/>
      <c r="AD76" s="26"/>
    </row>
    <row r="77" spans="1:30" s="2" customFormat="1" ht="14.4" customHeight="1">
      <c r="A77" s="26"/>
      <c r="B77" s="41"/>
      <c r="C77" s="42"/>
      <c r="D77" s="42"/>
      <c r="E77" s="42"/>
      <c r="F77" s="42"/>
      <c r="G77" s="42"/>
      <c r="H77" s="42"/>
      <c r="I77" s="42"/>
      <c r="J77" s="42"/>
      <c r="K77" s="36"/>
      <c r="R77" s="26"/>
      <c r="S77" s="26"/>
      <c r="T77" s="26"/>
      <c r="U77" s="26"/>
      <c r="V77" s="26"/>
      <c r="W77" s="26"/>
      <c r="X77" s="26"/>
      <c r="Y77" s="26"/>
      <c r="Z77" s="26"/>
      <c r="AA77" s="26"/>
      <c r="AB77" s="26"/>
      <c r="AC77" s="26"/>
      <c r="AD77" s="26"/>
    </row>
    <row r="81" spans="1:30" s="2" customFormat="1" ht="6.9" customHeight="1">
      <c r="A81" s="26"/>
      <c r="B81" s="43"/>
      <c r="C81" s="44"/>
      <c r="D81" s="44"/>
      <c r="E81" s="44"/>
      <c r="F81" s="44"/>
      <c r="G81" s="44"/>
      <c r="H81" s="44"/>
      <c r="I81" s="44"/>
      <c r="J81" s="44"/>
      <c r="K81" s="36"/>
      <c r="R81" s="26"/>
      <c r="S81" s="26"/>
      <c r="T81" s="26"/>
      <c r="U81" s="26"/>
      <c r="V81" s="26"/>
      <c r="W81" s="26"/>
      <c r="X81" s="26"/>
      <c r="Y81" s="26"/>
      <c r="Z81" s="26"/>
      <c r="AA81" s="26"/>
      <c r="AB81" s="26"/>
      <c r="AC81" s="26"/>
      <c r="AD81" s="26"/>
    </row>
    <row r="82" spans="1:30" s="2" customFormat="1" ht="24.9" customHeight="1">
      <c r="A82" s="26"/>
      <c r="B82" s="27"/>
      <c r="C82" s="18" t="s">
        <v>89</v>
      </c>
      <c r="D82" s="26"/>
      <c r="E82" s="26"/>
      <c r="F82" s="26"/>
      <c r="G82" s="26"/>
      <c r="H82" s="26"/>
      <c r="I82" s="26"/>
      <c r="J82" s="26"/>
      <c r="K82" s="36"/>
      <c r="R82" s="26"/>
      <c r="S82" s="26"/>
      <c r="T82" s="26"/>
      <c r="U82" s="26"/>
      <c r="V82" s="26"/>
      <c r="W82" s="26"/>
      <c r="X82" s="26"/>
      <c r="Y82" s="26"/>
      <c r="Z82" s="26"/>
      <c r="AA82" s="26"/>
      <c r="AB82" s="26"/>
      <c r="AC82" s="26"/>
      <c r="AD82" s="26"/>
    </row>
    <row r="83" spans="1:30" s="2" customFormat="1" ht="6.9" customHeight="1">
      <c r="A83" s="26"/>
      <c r="B83" s="27"/>
      <c r="C83" s="26"/>
      <c r="D83" s="26"/>
      <c r="E83" s="26"/>
      <c r="F83" s="26"/>
      <c r="G83" s="26"/>
      <c r="H83" s="26"/>
      <c r="I83" s="26"/>
      <c r="J83" s="26"/>
      <c r="K83" s="36"/>
      <c r="R83" s="26"/>
      <c r="S83" s="26"/>
      <c r="T83" s="26"/>
      <c r="U83" s="26"/>
      <c r="V83" s="26"/>
      <c r="W83" s="26"/>
      <c r="X83" s="26"/>
      <c r="Y83" s="26"/>
      <c r="Z83" s="26"/>
      <c r="AA83" s="26"/>
      <c r="AB83" s="26"/>
      <c r="AC83" s="26"/>
      <c r="AD83" s="26"/>
    </row>
    <row r="84" spans="1:30" s="2" customFormat="1" ht="12" customHeight="1">
      <c r="A84" s="26"/>
      <c r="B84" s="27"/>
      <c r="C84" s="23" t="s">
        <v>14</v>
      </c>
      <c r="D84" s="26"/>
      <c r="E84" s="26"/>
      <c r="F84" s="26"/>
      <c r="G84" s="26"/>
      <c r="H84" s="26"/>
      <c r="I84" s="26"/>
      <c r="J84" s="26"/>
      <c r="K84" s="36"/>
      <c r="R84" s="26"/>
      <c r="S84" s="26"/>
      <c r="T84" s="26"/>
      <c r="U84" s="26"/>
      <c r="V84" s="26"/>
      <c r="W84" s="26"/>
      <c r="X84" s="26"/>
      <c r="Y84" s="26"/>
      <c r="Z84" s="26"/>
      <c r="AA84" s="26"/>
      <c r="AB84" s="26"/>
      <c r="AC84" s="26"/>
      <c r="AD84" s="26"/>
    </row>
    <row r="85" spans="1:30" s="2" customFormat="1" ht="16.5" customHeight="1">
      <c r="A85" s="26"/>
      <c r="B85" s="27"/>
      <c r="C85" s="26"/>
      <c r="D85" s="26"/>
      <c r="E85" s="206" t="str">
        <f>E7</f>
        <v>Vodní nádrž VNn1 v k.ú. Malovice u Netolic</v>
      </c>
      <c r="F85" s="207"/>
      <c r="G85" s="207"/>
      <c r="H85" s="207"/>
      <c r="I85" s="26"/>
      <c r="J85" s="26"/>
      <c r="K85" s="36"/>
      <c r="R85" s="26"/>
      <c r="S85" s="26"/>
      <c r="T85" s="26"/>
      <c r="U85" s="26"/>
      <c r="V85" s="26"/>
      <c r="W85" s="26"/>
      <c r="X85" s="26"/>
      <c r="Y85" s="26"/>
      <c r="Z85" s="26"/>
      <c r="AA85" s="26"/>
      <c r="AB85" s="26"/>
      <c r="AC85" s="26"/>
      <c r="AD85" s="26"/>
    </row>
    <row r="86" spans="1:30" s="2" customFormat="1" ht="12" customHeight="1">
      <c r="A86" s="26"/>
      <c r="B86" s="27"/>
      <c r="C86" s="23" t="s">
        <v>88</v>
      </c>
      <c r="D86" s="26"/>
      <c r="E86" s="26"/>
      <c r="F86" s="26"/>
      <c r="G86" s="26"/>
      <c r="H86" s="26"/>
      <c r="I86" s="26"/>
      <c r="J86" s="26"/>
      <c r="K86" s="36"/>
      <c r="R86" s="26"/>
      <c r="S86" s="26"/>
      <c r="T86" s="26"/>
      <c r="U86" s="26"/>
      <c r="V86" s="26"/>
      <c r="W86" s="26"/>
      <c r="X86" s="26"/>
      <c r="Y86" s="26"/>
      <c r="Z86" s="26"/>
      <c r="AA86" s="26"/>
      <c r="AB86" s="26"/>
      <c r="AC86" s="26"/>
      <c r="AD86" s="26"/>
    </row>
    <row r="87" spans="1:30" s="2" customFormat="1" ht="16.5" customHeight="1">
      <c r="A87" s="26"/>
      <c r="B87" s="27"/>
      <c r="C87" s="26"/>
      <c r="D87" s="26"/>
      <c r="E87" s="196" t="str">
        <f>E9</f>
        <v>SO 105 - Náhradní výsadba</v>
      </c>
      <c r="F87" s="205"/>
      <c r="G87" s="205"/>
      <c r="H87" s="205"/>
      <c r="I87" s="26"/>
      <c r="J87" s="26"/>
      <c r="K87" s="36"/>
      <c r="R87" s="26"/>
      <c r="S87" s="26"/>
      <c r="T87" s="26"/>
      <c r="U87" s="26"/>
      <c r="V87" s="26"/>
      <c r="W87" s="26"/>
      <c r="X87" s="26"/>
      <c r="Y87" s="26"/>
      <c r="Z87" s="26"/>
      <c r="AA87" s="26"/>
      <c r="AB87" s="26"/>
      <c r="AC87" s="26"/>
      <c r="AD87" s="26"/>
    </row>
    <row r="88" spans="1:30" s="2" customFormat="1" ht="6.9" customHeight="1">
      <c r="A88" s="26"/>
      <c r="B88" s="27"/>
      <c r="C88" s="26"/>
      <c r="D88" s="26"/>
      <c r="E88" s="26"/>
      <c r="F88" s="26"/>
      <c r="G88" s="26"/>
      <c r="H88" s="26"/>
      <c r="I88" s="26"/>
      <c r="J88" s="26"/>
      <c r="K88" s="36"/>
      <c r="R88" s="26"/>
      <c r="S88" s="26"/>
      <c r="T88" s="26"/>
      <c r="U88" s="26"/>
      <c r="V88" s="26"/>
      <c r="W88" s="26"/>
      <c r="X88" s="26"/>
      <c r="Y88" s="26"/>
      <c r="Z88" s="26"/>
      <c r="AA88" s="26"/>
      <c r="AB88" s="26"/>
      <c r="AC88" s="26"/>
      <c r="AD88" s="26"/>
    </row>
    <row r="89" spans="1:30" s="2" customFormat="1" ht="12" customHeight="1">
      <c r="A89" s="26"/>
      <c r="B89" s="27"/>
      <c r="C89" s="23" t="s">
        <v>17</v>
      </c>
      <c r="D89" s="26"/>
      <c r="E89" s="26"/>
      <c r="F89" s="21" t="str">
        <f>F12</f>
        <v xml:space="preserve"> </v>
      </c>
      <c r="G89" s="26"/>
      <c r="H89" s="26"/>
      <c r="I89" s="23" t="s">
        <v>19</v>
      </c>
      <c r="J89" s="49" t="str">
        <f>IF(J12="","",J12)</f>
        <v>17. 6. 2022</v>
      </c>
      <c r="K89" s="36"/>
      <c r="R89" s="26"/>
      <c r="S89" s="26"/>
      <c r="T89" s="26"/>
      <c r="U89" s="26"/>
      <c r="V89" s="26"/>
      <c r="W89" s="26"/>
      <c r="X89" s="26"/>
      <c r="Y89" s="26"/>
      <c r="Z89" s="26"/>
      <c r="AA89" s="26"/>
      <c r="AB89" s="26"/>
      <c r="AC89" s="26"/>
      <c r="AD89" s="26"/>
    </row>
    <row r="90" spans="1:30" s="2" customFormat="1" ht="12">
      <c r="A90" s="26"/>
      <c r="B90" s="27"/>
      <c r="C90" s="26"/>
      <c r="D90" s="26"/>
      <c r="E90" s="26"/>
      <c r="F90" s="26"/>
      <c r="G90" s="26"/>
      <c r="H90" s="26"/>
      <c r="I90" s="26"/>
      <c r="J90" s="26"/>
      <c r="K90" s="36"/>
      <c r="R90" s="26"/>
      <c r="S90" s="26"/>
      <c r="T90" s="26"/>
      <c r="U90" s="26"/>
      <c r="V90" s="26"/>
      <c r="W90" s="26"/>
      <c r="X90" s="26"/>
      <c r="Y90" s="26"/>
      <c r="Z90" s="26"/>
      <c r="AA90" s="26"/>
      <c r="AB90" s="26"/>
      <c r="AC90" s="26"/>
      <c r="AD90" s="26"/>
    </row>
    <row r="91" spans="1:30" s="2" customFormat="1" ht="26.4">
      <c r="A91" s="26"/>
      <c r="B91" s="27"/>
      <c r="C91" s="23" t="s">
        <v>21</v>
      </c>
      <c r="D91" s="26"/>
      <c r="E91" s="26"/>
      <c r="F91" s="21" t="str">
        <f>E15</f>
        <v>Státní pozemkový úřad, Krajský pozemkový úřad pro Jihočeský kraj</v>
      </c>
      <c r="G91" s="26"/>
      <c r="H91" s="26"/>
      <c r="I91" s="23" t="s">
        <v>25</v>
      </c>
      <c r="J91" s="24" t="str">
        <f>E21</f>
        <v>Sweco Hydroprojekt, a.s.</v>
      </c>
      <c r="K91" s="36"/>
      <c r="R91" s="26"/>
      <c r="S91" s="26"/>
      <c r="T91" s="26"/>
      <c r="U91" s="26"/>
      <c r="V91" s="26"/>
      <c r="W91" s="26"/>
      <c r="X91" s="26"/>
      <c r="Y91" s="26"/>
      <c r="Z91" s="26"/>
      <c r="AA91" s="26"/>
      <c r="AB91" s="26"/>
      <c r="AC91" s="26"/>
      <c r="AD91" s="26"/>
    </row>
    <row r="92" spans="1:30" s="2" customFormat="1" ht="26.4">
      <c r="A92" s="26"/>
      <c r="B92" s="27"/>
      <c r="C92" s="23" t="s">
        <v>24</v>
      </c>
      <c r="D92" s="26"/>
      <c r="E92" s="26"/>
      <c r="F92" s="21" t="str">
        <f>IF(E18="","",E18)</f>
        <v xml:space="preserve"> </v>
      </c>
      <c r="G92" s="26"/>
      <c r="H92" s="26"/>
      <c r="I92" s="23" t="s">
        <v>26</v>
      </c>
      <c r="J92" s="24" t="str">
        <f>E24</f>
        <v>Sweco Hydroprojekt, a.s.</v>
      </c>
      <c r="K92" s="36"/>
      <c r="R92" s="26"/>
      <c r="S92" s="26"/>
      <c r="T92" s="26"/>
      <c r="U92" s="26"/>
      <c r="V92" s="26"/>
      <c r="W92" s="26"/>
      <c r="X92" s="26"/>
      <c r="Y92" s="26"/>
      <c r="Z92" s="26"/>
      <c r="AA92" s="26"/>
      <c r="AB92" s="26"/>
      <c r="AC92" s="26"/>
      <c r="AD92" s="26"/>
    </row>
    <row r="93" spans="1:30" s="2" customFormat="1" ht="10.35" customHeight="1">
      <c r="A93" s="26"/>
      <c r="B93" s="27"/>
      <c r="C93" s="26"/>
      <c r="D93" s="26"/>
      <c r="E93" s="26"/>
      <c r="F93" s="26"/>
      <c r="G93" s="26"/>
      <c r="H93" s="26"/>
      <c r="I93" s="26"/>
      <c r="J93" s="26"/>
      <c r="K93" s="36"/>
      <c r="R93" s="26"/>
      <c r="S93" s="26"/>
      <c r="T93" s="26"/>
      <c r="U93" s="26"/>
      <c r="V93" s="26"/>
      <c r="W93" s="26"/>
      <c r="X93" s="26"/>
      <c r="Y93" s="26"/>
      <c r="Z93" s="26"/>
      <c r="AA93" s="26"/>
      <c r="AB93" s="26"/>
      <c r="AC93" s="26"/>
      <c r="AD93" s="26"/>
    </row>
    <row r="94" spans="1:30" s="2" customFormat="1" ht="29.25" customHeight="1">
      <c r="A94" s="26"/>
      <c r="B94" s="27"/>
      <c r="C94" s="103" t="s">
        <v>90</v>
      </c>
      <c r="D94" s="96"/>
      <c r="E94" s="96"/>
      <c r="F94" s="96"/>
      <c r="G94" s="96"/>
      <c r="H94" s="96"/>
      <c r="I94" s="96"/>
      <c r="J94" s="104" t="s">
        <v>91</v>
      </c>
      <c r="K94" s="36"/>
      <c r="R94" s="26"/>
      <c r="S94" s="26"/>
      <c r="T94" s="26"/>
      <c r="U94" s="26"/>
      <c r="V94" s="26"/>
      <c r="W94" s="26"/>
      <c r="X94" s="26"/>
      <c r="Y94" s="26"/>
      <c r="Z94" s="26"/>
      <c r="AA94" s="26"/>
      <c r="AB94" s="26"/>
      <c r="AC94" s="26"/>
      <c r="AD94" s="26"/>
    </row>
    <row r="95" spans="1:30" s="2" customFormat="1" ht="10.35" customHeight="1">
      <c r="A95" s="26"/>
      <c r="B95" s="27"/>
      <c r="C95" s="26"/>
      <c r="D95" s="26"/>
      <c r="E95" s="26"/>
      <c r="F95" s="26"/>
      <c r="G95" s="26"/>
      <c r="H95" s="26"/>
      <c r="I95" s="26"/>
      <c r="J95" s="26"/>
      <c r="K95" s="36"/>
      <c r="R95" s="26"/>
      <c r="S95" s="26"/>
      <c r="T95" s="26"/>
      <c r="U95" s="26"/>
      <c r="V95" s="26"/>
      <c r="W95" s="26"/>
      <c r="X95" s="26"/>
      <c r="Y95" s="26"/>
      <c r="Z95" s="26"/>
      <c r="AA95" s="26"/>
      <c r="AB95" s="26"/>
      <c r="AC95" s="26"/>
      <c r="AD95" s="26"/>
    </row>
    <row r="96" spans="1:46" s="2" customFormat="1" ht="22.8" customHeight="1">
      <c r="A96" s="26"/>
      <c r="B96" s="27"/>
      <c r="C96" s="105" t="s">
        <v>92</v>
      </c>
      <c r="D96" s="26"/>
      <c r="E96" s="26"/>
      <c r="F96" s="26"/>
      <c r="G96" s="26"/>
      <c r="H96" s="26"/>
      <c r="I96" s="26"/>
      <c r="J96" s="65">
        <f>J119</f>
        <v>0</v>
      </c>
      <c r="K96" s="36"/>
      <c r="R96" s="26"/>
      <c r="S96" s="26"/>
      <c r="T96" s="26"/>
      <c r="U96" s="26"/>
      <c r="V96" s="26"/>
      <c r="W96" s="26"/>
      <c r="X96" s="26"/>
      <c r="Y96" s="26"/>
      <c r="Z96" s="26"/>
      <c r="AA96" s="26"/>
      <c r="AB96" s="26"/>
      <c r="AC96" s="26"/>
      <c r="AD96" s="26"/>
      <c r="AT96" s="14" t="s">
        <v>93</v>
      </c>
    </row>
    <row r="97" spans="2:11" s="9" customFormat="1" ht="24.9" customHeight="1">
      <c r="B97" s="106"/>
      <c r="D97" s="107" t="s">
        <v>94</v>
      </c>
      <c r="E97" s="108"/>
      <c r="F97" s="108"/>
      <c r="G97" s="108"/>
      <c r="H97" s="108"/>
      <c r="I97" s="108"/>
      <c r="J97" s="109">
        <f>J120</f>
        <v>0</v>
      </c>
      <c r="K97" s="106"/>
    </row>
    <row r="98" spans="2:11" s="10" customFormat="1" ht="19.95" customHeight="1">
      <c r="B98" s="110"/>
      <c r="D98" s="111" t="s">
        <v>95</v>
      </c>
      <c r="E98" s="112"/>
      <c r="F98" s="112"/>
      <c r="G98" s="112"/>
      <c r="H98" s="112"/>
      <c r="I98" s="112"/>
      <c r="J98" s="113">
        <f>J121</f>
        <v>0</v>
      </c>
      <c r="K98" s="110"/>
    </row>
    <row r="99" spans="2:11" s="10" customFormat="1" ht="19.95" customHeight="1">
      <c r="B99" s="110"/>
      <c r="D99" s="111" t="s">
        <v>475</v>
      </c>
      <c r="E99" s="112"/>
      <c r="F99" s="112"/>
      <c r="G99" s="112"/>
      <c r="H99" s="112"/>
      <c r="I99" s="112"/>
      <c r="J99" s="113">
        <f>J122</f>
        <v>0</v>
      </c>
      <c r="K99" s="110"/>
    </row>
    <row r="100" spans="1:30" s="2" customFormat="1" ht="21.75" customHeight="1">
      <c r="A100" s="26"/>
      <c r="B100" s="27"/>
      <c r="C100" s="26"/>
      <c r="D100" s="26"/>
      <c r="E100" s="26"/>
      <c r="F100" s="26"/>
      <c r="G100" s="26"/>
      <c r="H100" s="26"/>
      <c r="I100" s="26"/>
      <c r="J100" s="26"/>
      <c r="K100" s="36"/>
      <c r="R100" s="26"/>
      <c r="S100" s="26"/>
      <c r="T100" s="26"/>
      <c r="U100" s="26"/>
      <c r="V100" s="26"/>
      <c r="W100" s="26"/>
      <c r="X100" s="26"/>
      <c r="Y100" s="26"/>
      <c r="Z100" s="26"/>
      <c r="AA100" s="26"/>
      <c r="AB100" s="26"/>
      <c r="AC100" s="26"/>
      <c r="AD100" s="26"/>
    </row>
    <row r="101" spans="1:30" s="2" customFormat="1" ht="6.9" customHeight="1">
      <c r="A101" s="26"/>
      <c r="B101" s="41"/>
      <c r="C101" s="42"/>
      <c r="D101" s="42"/>
      <c r="E101" s="42"/>
      <c r="F101" s="42"/>
      <c r="G101" s="42"/>
      <c r="H101" s="42"/>
      <c r="I101" s="42"/>
      <c r="J101" s="42"/>
      <c r="K101" s="36"/>
      <c r="R101" s="26"/>
      <c r="S101" s="26"/>
      <c r="T101" s="26"/>
      <c r="U101" s="26"/>
      <c r="V101" s="26"/>
      <c r="W101" s="26"/>
      <c r="X101" s="26"/>
      <c r="Y101" s="26"/>
      <c r="Z101" s="26"/>
      <c r="AA101" s="26"/>
      <c r="AB101" s="26"/>
      <c r="AC101" s="26"/>
      <c r="AD101" s="26"/>
    </row>
    <row r="105" spans="1:30" s="2" customFormat="1" ht="6.9" customHeight="1">
      <c r="A105" s="26"/>
      <c r="B105" s="43"/>
      <c r="C105" s="44"/>
      <c r="D105" s="44"/>
      <c r="E105" s="44"/>
      <c r="F105" s="44"/>
      <c r="G105" s="44"/>
      <c r="H105" s="44"/>
      <c r="I105" s="44"/>
      <c r="J105" s="44"/>
      <c r="K105" s="36"/>
      <c r="R105" s="26"/>
      <c r="S105" s="26"/>
      <c r="T105" s="26"/>
      <c r="U105" s="26"/>
      <c r="V105" s="26"/>
      <c r="W105" s="26"/>
      <c r="X105" s="26"/>
      <c r="Y105" s="26"/>
      <c r="Z105" s="26"/>
      <c r="AA105" s="26"/>
      <c r="AB105" s="26"/>
      <c r="AC105" s="26"/>
      <c r="AD105" s="26"/>
    </row>
    <row r="106" spans="1:30" s="2" customFormat="1" ht="24.9" customHeight="1">
      <c r="A106" s="26"/>
      <c r="B106" s="27"/>
      <c r="C106" s="18" t="s">
        <v>97</v>
      </c>
      <c r="D106" s="26"/>
      <c r="E106" s="26"/>
      <c r="F106" s="26"/>
      <c r="G106" s="26"/>
      <c r="H106" s="26"/>
      <c r="I106" s="26"/>
      <c r="J106" s="26"/>
      <c r="K106" s="36"/>
      <c r="R106" s="26"/>
      <c r="S106" s="26"/>
      <c r="T106" s="26"/>
      <c r="U106" s="26"/>
      <c r="V106" s="26"/>
      <c r="W106" s="26"/>
      <c r="X106" s="26"/>
      <c r="Y106" s="26"/>
      <c r="Z106" s="26"/>
      <c r="AA106" s="26"/>
      <c r="AB106" s="26"/>
      <c r="AC106" s="26"/>
      <c r="AD106" s="26"/>
    </row>
    <row r="107" spans="1:30" s="2" customFormat="1" ht="6.9" customHeight="1">
      <c r="A107" s="26"/>
      <c r="B107" s="27"/>
      <c r="C107" s="26"/>
      <c r="D107" s="26"/>
      <c r="E107" s="26"/>
      <c r="F107" s="26"/>
      <c r="G107" s="26"/>
      <c r="H107" s="26"/>
      <c r="I107" s="26"/>
      <c r="J107" s="26"/>
      <c r="K107" s="36"/>
      <c r="R107" s="26"/>
      <c r="S107" s="26"/>
      <c r="T107" s="26"/>
      <c r="U107" s="26"/>
      <c r="V107" s="26"/>
      <c r="W107" s="26"/>
      <c r="X107" s="26"/>
      <c r="Y107" s="26"/>
      <c r="Z107" s="26"/>
      <c r="AA107" s="26"/>
      <c r="AB107" s="26"/>
      <c r="AC107" s="26"/>
      <c r="AD107" s="26"/>
    </row>
    <row r="108" spans="1:30" s="2" customFormat="1" ht="12" customHeight="1">
      <c r="A108" s="26"/>
      <c r="B108" s="27"/>
      <c r="C108" s="23" t="s">
        <v>14</v>
      </c>
      <c r="D108" s="26"/>
      <c r="E108" s="26"/>
      <c r="F108" s="26"/>
      <c r="G108" s="26"/>
      <c r="H108" s="26"/>
      <c r="I108" s="26"/>
      <c r="J108" s="26"/>
      <c r="K108" s="36"/>
      <c r="R108" s="26"/>
      <c r="S108" s="26"/>
      <c r="T108" s="26"/>
      <c r="U108" s="26"/>
      <c r="V108" s="26"/>
      <c r="W108" s="26"/>
      <c r="X108" s="26"/>
      <c r="Y108" s="26"/>
      <c r="Z108" s="26"/>
      <c r="AA108" s="26"/>
      <c r="AB108" s="26"/>
      <c r="AC108" s="26"/>
      <c r="AD108" s="26"/>
    </row>
    <row r="109" spans="1:30" s="2" customFormat="1" ht="16.5" customHeight="1">
      <c r="A109" s="26"/>
      <c r="B109" s="27"/>
      <c r="C109" s="26"/>
      <c r="D109" s="26"/>
      <c r="E109" s="206" t="str">
        <f>E7</f>
        <v>Vodní nádrž VNn1 v k.ú. Malovice u Netolic</v>
      </c>
      <c r="F109" s="207"/>
      <c r="G109" s="207"/>
      <c r="H109" s="207"/>
      <c r="I109" s="26"/>
      <c r="J109" s="26"/>
      <c r="K109" s="36"/>
      <c r="R109" s="26"/>
      <c r="S109" s="26"/>
      <c r="T109" s="26"/>
      <c r="U109" s="26"/>
      <c r="V109" s="26"/>
      <c r="W109" s="26"/>
      <c r="X109" s="26"/>
      <c r="Y109" s="26"/>
      <c r="Z109" s="26"/>
      <c r="AA109" s="26"/>
      <c r="AB109" s="26"/>
      <c r="AC109" s="26"/>
      <c r="AD109" s="26"/>
    </row>
    <row r="110" spans="1:30" s="2" customFormat="1" ht="12" customHeight="1">
      <c r="A110" s="26"/>
      <c r="B110" s="27"/>
      <c r="C110" s="23" t="s">
        <v>88</v>
      </c>
      <c r="D110" s="26"/>
      <c r="E110" s="26"/>
      <c r="F110" s="26"/>
      <c r="G110" s="26"/>
      <c r="H110" s="26"/>
      <c r="I110" s="26"/>
      <c r="J110" s="26"/>
      <c r="K110" s="36"/>
      <c r="R110" s="26"/>
      <c r="S110" s="26"/>
      <c r="T110" s="26"/>
      <c r="U110" s="26"/>
      <c r="V110" s="26"/>
      <c r="W110" s="26"/>
      <c r="X110" s="26"/>
      <c r="Y110" s="26"/>
      <c r="Z110" s="26"/>
      <c r="AA110" s="26"/>
      <c r="AB110" s="26"/>
      <c r="AC110" s="26"/>
      <c r="AD110" s="26"/>
    </row>
    <row r="111" spans="1:30" s="2" customFormat="1" ht="16.5" customHeight="1">
      <c r="A111" s="26"/>
      <c r="B111" s="27"/>
      <c r="C111" s="26"/>
      <c r="D111" s="26"/>
      <c r="E111" s="196" t="str">
        <f>E9</f>
        <v>SO 105 - Náhradní výsadba</v>
      </c>
      <c r="F111" s="205"/>
      <c r="G111" s="205"/>
      <c r="H111" s="205"/>
      <c r="I111" s="26"/>
      <c r="J111" s="26"/>
      <c r="K111" s="36"/>
      <c r="R111" s="26"/>
      <c r="S111" s="26"/>
      <c r="T111" s="26"/>
      <c r="U111" s="26"/>
      <c r="V111" s="26"/>
      <c r="W111" s="26"/>
      <c r="X111" s="26"/>
      <c r="Y111" s="26"/>
      <c r="Z111" s="26"/>
      <c r="AA111" s="26"/>
      <c r="AB111" s="26"/>
      <c r="AC111" s="26"/>
      <c r="AD111" s="26"/>
    </row>
    <row r="112" spans="1:30" s="2" customFormat="1" ht="6.9" customHeight="1">
      <c r="A112" s="26"/>
      <c r="B112" s="27"/>
      <c r="C112" s="26"/>
      <c r="D112" s="26"/>
      <c r="E112" s="26"/>
      <c r="F112" s="26"/>
      <c r="G112" s="26"/>
      <c r="H112" s="26"/>
      <c r="I112" s="26"/>
      <c r="J112" s="26"/>
      <c r="K112" s="36"/>
      <c r="R112" s="26"/>
      <c r="S112" s="26"/>
      <c r="T112" s="26"/>
      <c r="U112" s="26"/>
      <c r="V112" s="26"/>
      <c r="W112" s="26"/>
      <c r="X112" s="26"/>
      <c r="Y112" s="26"/>
      <c r="Z112" s="26"/>
      <c r="AA112" s="26"/>
      <c r="AB112" s="26"/>
      <c r="AC112" s="26"/>
      <c r="AD112" s="26"/>
    </row>
    <row r="113" spans="1:30" s="2" customFormat="1" ht="12" customHeight="1">
      <c r="A113" s="26"/>
      <c r="B113" s="27"/>
      <c r="C113" s="23" t="s">
        <v>17</v>
      </c>
      <c r="D113" s="26"/>
      <c r="E113" s="26"/>
      <c r="F113" s="21" t="str">
        <f>F12</f>
        <v xml:space="preserve"> </v>
      </c>
      <c r="G113" s="26"/>
      <c r="H113" s="26"/>
      <c r="I113" s="23" t="s">
        <v>19</v>
      </c>
      <c r="J113" s="49" t="str">
        <f>IF(J12="","",J12)</f>
        <v>17. 6. 2022</v>
      </c>
      <c r="K113" s="36"/>
      <c r="R113" s="26"/>
      <c r="S113" s="26"/>
      <c r="T113" s="26"/>
      <c r="U113" s="26"/>
      <c r="V113" s="26"/>
      <c r="W113" s="26"/>
      <c r="X113" s="26"/>
      <c r="Y113" s="26"/>
      <c r="Z113" s="26"/>
      <c r="AA113" s="26"/>
      <c r="AB113" s="26"/>
      <c r="AC113" s="26"/>
      <c r="AD113" s="26"/>
    </row>
    <row r="114" spans="1:30" s="2" customFormat="1" ht="12">
      <c r="A114" s="26"/>
      <c r="B114" s="27"/>
      <c r="C114" s="26"/>
      <c r="D114" s="26"/>
      <c r="E114" s="26"/>
      <c r="F114" s="26"/>
      <c r="G114" s="26"/>
      <c r="H114" s="26"/>
      <c r="I114" s="26"/>
      <c r="J114" s="26"/>
      <c r="K114" s="36"/>
      <c r="R114" s="26"/>
      <c r="S114" s="26"/>
      <c r="T114" s="26"/>
      <c r="U114" s="26"/>
      <c r="V114" s="26"/>
      <c r="W114" s="26"/>
      <c r="X114" s="26"/>
      <c r="Y114" s="26"/>
      <c r="Z114" s="26"/>
      <c r="AA114" s="26"/>
      <c r="AB114" s="26"/>
      <c r="AC114" s="26"/>
      <c r="AD114" s="26"/>
    </row>
    <row r="115" spans="1:30" s="2" customFormat="1" ht="26.4">
      <c r="A115" s="26"/>
      <c r="B115" s="27"/>
      <c r="C115" s="23" t="s">
        <v>21</v>
      </c>
      <c r="D115" s="26"/>
      <c r="E115" s="26"/>
      <c r="F115" s="21" t="str">
        <f>E15</f>
        <v>Státní pozemkový úřad, Krajský pozemkový úřad pro Jihočeský kraj</v>
      </c>
      <c r="G115" s="26"/>
      <c r="H115" s="26"/>
      <c r="I115" s="23" t="s">
        <v>25</v>
      </c>
      <c r="J115" s="24" t="str">
        <f>E21</f>
        <v>Sweco Hydroprojekt, a.s.</v>
      </c>
      <c r="K115" s="36"/>
      <c r="R115" s="26"/>
      <c r="S115" s="26"/>
      <c r="T115" s="26"/>
      <c r="U115" s="26"/>
      <c r="V115" s="26"/>
      <c r="W115" s="26"/>
      <c r="X115" s="26"/>
      <c r="Y115" s="26"/>
      <c r="Z115" s="26"/>
      <c r="AA115" s="26"/>
      <c r="AB115" s="26"/>
      <c r="AC115" s="26"/>
      <c r="AD115" s="26"/>
    </row>
    <row r="116" spans="1:30" s="2" customFormat="1" ht="26.4">
      <c r="A116" s="26"/>
      <c r="B116" s="27"/>
      <c r="C116" s="23" t="s">
        <v>24</v>
      </c>
      <c r="D116" s="26"/>
      <c r="E116" s="26"/>
      <c r="F116" s="21" t="str">
        <f>IF(E18="","",E18)</f>
        <v xml:space="preserve"> </v>
      </c>
      <c r="G116" s="26"/>
      <c r="H116" s="26"/>
      <c r="I116" s="23" t="s">
        <v>26</v>
      </c>
      <c r="J116" s="24" t="str">
        <f>E24</f>
        <v>Sweco Hydroprojekt, a.s.</v>
      </c>
      <c r="K116" s="36"/>
      <c r="R116" s="26"/>
      <c r="S116" s="26"/>
      <c r="T116" s="26"/>
      <c r="U116" s="26"/>
      <c r="V116" s="26"/>
      <c r="W116" s="26"/>
      <c r="X116" s="26"/>
      <c r="Y116" s="26"/>
      <c r="Z116" s="26"/>
      <c r="AA116" s="26"/>
      <c r="AB116" s="26"/>
      <c r="AC116" s="26"/>
      <c r="AD116" s="26"/>
    </row>
    <row r="117" spans="1:30" s="2" customFormat="1" ht="10.35" customHeight="1">
      <c r="A117" s="26"/>
      <c r="B117" s="27"/>
      <c r="C117" s="26"/>
      <c r="D117" s="26"/>
      <c r="E117" s="26"/>
      <c r="F117" s="26"/>
      <c r="G117" s="26"/>
      <c r="H117" s="26"/>
      <c r="I117" s="26"/>
      <c r="J117" s="26"/>
      <c r="K117" s="36"/>
      <c r="R117" s="26"/>
      <c r="S117" s="26"/>
      <c r="T117" s="26"/>
      <c r="U117" s="26"/>
      <c r="V117" s="26"/>
      <c r="W117" s="26"/>
      <c r="X117" s="26"/>
      <c r="Y117" s="26"/>
      <c r="Z117" s="26"/>
      <c r="AA117" s="26"/>
      <c r="AB117" s="26"/>
      <c r="AC117" s="26"/>
      <c r="AD117" s="26"/>
    </row>
    <row r="118" spans="1:30" s="11" customFormat="1" ht="29.25" customHeight="1">
      <c r="A118" s="114"/>
      <c r="B118" s="115"/>
      <c r="C118" s="116" t="s">
        <v>98</v>
      </c>
      <c r="D118" s="117" t="s">
        <v>54</v>
      </c>
      <c r="E118" s="117" t="s">
        <v>50</v>
      </c>
      <c r="F118" s="117" t="s">
        <v>51</v>
      </c>
      <c r="G118" s="117" t="s">
        <v>99</v>
      </c>
      <c r="H118" s="117" t="s">
        <v>100</v>
      </c>
      <c r="I118" s="117" t="s">
        <v>101</v>
      </c>
      <c r="J118" s="117" t="s">
        <v>91</v>
      </c>
      <c r="K118" s="118"/>
      <c r="L118" s="56" t="s">
        <v>1</v>
      </c>
      <c r="M118" s="57" t="s">
        <v>33</v>
      </c>
      <c r="N118" s="57" t="s">
        <v>102</v>
      </c>
      <c r="O118" s="57" t="s">
        <v>103</v>
      </c>
      <c r="P118" s="57" t="s">
        <v>104</v>
      </c>
      <c r="Q118" s="57" t="s">
        <v>105</v>
      </c>
      <c r="R118" s="57" t="s">
        <v>106</v>
      </c>
      <c r="S118" s="58" t="s">
        <v>107</v>
      </c>
      <c r="T118" s="114"/>
      <c r="U118" s="114"/>
      <c r="V118" s="114"/>
      <c r="W118" s="114"/>
      <c r="X118" s="114"/>
      <c r="Y118" s="114"/>
      <c r="Z118" s="114"/>
      <c r="AA118" s="114"/>
      <c r="AB118" s="114"/>
      <c r="AC118" s="114"/>
      <c r="AD118" s="114"/>
    </row>
    <row r="119" spans="1:62" s="2" customFormat="1" ht="22.8" customHeight="1">
      <c r="A119" s="26"/>
      <c r="B119" s="27"/>
      <c r="C119" s="63" t="s">
        <v>108</v>
      </c>
      <c r="D119" s="26"/>
      <c r="E119" s="26"/>
      <c r="F119" s="26"/>
      <c r="G119" s="26"/>
      <c r="H119" s="26"/>
      <c r="I119" s="26"/>
      <c r="J119" s="119">
        <f>BJ119</f>
        <v>0</v>
      </c>
      <c r="K119" s="27"/>
      <c r="L119" s="59"/>
      <c r="M119" s="50"/>
      <c r="N119" s="60"/>
      <c r="O119" s="120">
        <f>O120</f>
        <v>76.242</v>
      </c>
      <c r="P119" s="60"/>
      <c r="Q119" s="120">
        <f>Q120</f>
        <v>0.18719999999999998</v>
      </c>
      <c r="R119" s="60"/>
      <c r="S119" s="121">
        <f>S120</f>
        <v>0</v>
      </c>
      <c r="T119" s="26"/>
      <c r="U119" s="26"/>
      <c r="V119" s="26"/>
      <c r="W119" s="26"/>
      <c r="X119" s="26"/>
      <c r="Y119" s="26"/>
      <c r="Z119" s="26"/>
      <c r="AA119" s="26"/>
      <c r="AB119" s="26"/>
      <c r="AC119" s="26"/>
      <c r="AD119" s="26"/>
      <c r="AS119" s="14" t="s">
        <v>68</v>
      </c>
      <c r="AT119" s="14" t="s">
        <v>93</v>
      </c>
      <c r="BJ119" s="122">
        <f>BJ120</f>
        <v>0</v>
      </c>
    </row>
    <row r="120" spans="2:62" s="12" customFormat="1" ht="25.95" customHeight="1">
      <c r="B120" s="123"/>
      <c r="D120" s="124" t="s">
        <v>68</v>
      </c>
      <c r="E120" s="125" t="s">
        <v>109</v>
      </c>
      <c r="F120" s="125" t="s">
        <v>110</v>
      </c>
      <c r="J120" s="126">
        <f>BJ120</f>
        <v>0</v>
      </c>
      <c r="K120" s="123"/>
      <c r="L120" s="127"/>
      <c r="M120" s="128"/>
      <c r="N120" s="128"/>
      <c r="O120" s="129">
        <f>O121+O122</f>
        <v>76.242</v>
      </c>
      <c r="P120" s="128"/>
      <c r="Q120" s="129">
        <f>Q121+Q122</f>
        <v>0.18719999999999998</v>
      </c>
      <c r="R120" s="128"/>
      <c r="S120" s="130">
        <f>S121+S122</f>
        <v>0</v>
      </c>
      <c r="AQ120" s="124" t="s">
        <v>75</v>
      </c>
      <c r="AS120" s="131" t="s">
        <v>68</v>
      </c>
      <c r="AT120" s="131" t="s">
        <v>69</v>
      </c>
      <c r="AX120" s="124" t="s">
        <v>111</v>
      </c>
      <c r="BJ120" s="132">
        <f>BJ121+BJ122</f>
        <v>0</v>
      </c>
    </row>
    <row r="121" spans="2:62" s="12" customFormat="1" ht="22.8" customHeight="1">
      <c r="B121" s="123"/>
      <c r="D121" s="124" t="s">
        <v>68</v>
      </c>
      <c r="E121" s="133" t="s">
        <v>75</v>
      </c>
      <c r="F121" s="133" t="s">
        <v>112</v>
      </c>
      <c r="J121" s="134">
        <f>BJ121</f>
        <v>0</v>
      </c>
      <c r="K121" s="123"/>
      <c r="L121" s="127"/>
      <c r="M121" s="128"/>
      <c r="N121" s="128"/>
      <c r="O121" s="129">
        <v>0</v>
      </c>
      <c r="P121" s="128"/>
      <c r="Q121" s="129">
        <v>0</v>
      </c>
      <c r="R121" s="128"/>
      <c r="S121" s="130">
        <v>0</v>
      </c>
      <c r="AQ121" s="124" t="s">
        <v>75</v>
      </c>
      <c r="AS121" s="131" t="s">
        <v>68</v>
      </c>
      <c r="AT121" s="131" t="s">
        <v>75</v>
      </c>
      <c r="AX121" s="124" t="s">
        <v>111</v>
      </c>
      <c r="BJ121" s="132">
        <v>0</v>
      </c>
    </row>
    <row r="122" spans="2:62" s="12" customFormat="1" ht="22.8" customHeight="1">
      <c r="B122" s="123"/>
      <c r="D122" s="124" t="s">
        <v>68</v>
      </c>
      <c r="E122" s="133" t="s">
        <v>172</v>
      </c>
      <c r="F122" s="133" t="s">
        <v>476</v>
      </c>
      <c r="J122" s="134">
        <f>BJ122</f>
        <v>0</v>
      </c>
      <c r="K122" s="123"/>
      <c r="L122" s="127"/>
      <c r="M122" s="128"/>
      <c r="N122" s="128"/>
      <c r="O122" s="129">
        <f>SUM(O123:O144)</f>
        <v>76.242</v>
      </c>
      <c r="P122" s="128"/>
      <c r="Q122" s="129">
        <f>SUM(Q123:Q144)</f>
        <v>0.18719999999999998</v>
      </c>
      <c r="R122" s="128"/>
      <c r="S122" s="130">
        <f>SUM(S123:S144)</f>
        <v>0</v>
      </c>
      <c r="AQ122" s="124" t="s">
        <v>75</v>
      </c>
      <c r="AS122" s="131" t="s">
        <v>68</v>
      </c>
      <c r="AT122" s="131" t="s">
        <v>75</v>
      </c>
      <c r="AX122" s="124" t="s">
        <v>111</v>
      </c>
      <c r="BJ122" s="132">
        <f>SUM(BJ123:BJ144)</f>
        <v>0</v>
      </c>
    </row>
    <row r="123" spans="1:64" s="2" customFormat="1" ht="33" customHeight="1">
      <c r="A123" s="26"/>
      <c r="B123" s="135"/>
      <c r="C123" s="136" t="s">
        <v>75</v>
      </c>
      <c r="D123" s="136" t="s">
        <v>113</v>
      </c>
      <c r="E123" s="137" t="s">
        <v>477</v>
      </c>
      <c r="F123" s="138" t="s">
        <v>478</v>
      </c>
      <c r="G123" s="139" t="s">
        <v>137</v>
      </c>
      <c r="H123" s="140">
        <v>40</v>
      </c>
      <c r="I123" s="141">
        <v>0</v>
      </c>
      <c r="J123" s="141">
        <f>ROUND(I123*H123,2)</f>
        <v>0</v>
      </c>
      <c r="K123" s="27"/>
      <c r="L123" s="142" t="s">
        <v>1</v>
      </c>
      <c r="M123" s="143" t="s">
        <v>34</v>
      </c>
      <c r="N123" s="144">
        <v>1.339</v>
      </c>
      <c r="O123" s="144">
        <f>N123*H123</f>
        <v>53.56</v>
      </c>
      <c r="P123" s="144">
        <v>0</v>
      </c>
      <c r="Q123" s="144">
        <f>P123*H123</f>
        <v>0</v>
      </c>
      <c r="R123" s="144">
        <v>0</v>
      </c>
      <c r="S123" s="145">
        <f>R123*H123</f>
        <v>0</v>
      </c>
      <c r="T123" s="26"/>
      <c r="U123" s="26"/>
      <c r="V123" s="26"/>
      <c r="W123" s="26"/>
      <c r="X123" s="26"/>
      <c r="Y123" s="26"/>
      <c r="Z123" s="26"/>
      <c r="AA123" s="26"/>
      <c r="AB123" s="26"/>
      <c r="AC123" s="26"/>
      <c r="AD123" s="26"/>
      <c r="AQ123" s="146" t="s">
        <v>117</v>
      </c>
      <c r="AS123" s="146" t="s">
        <v>113</v>
      </c>
      <c r="AT123" s="146" t="s">
        <v>77</v>
      </c>
      <c r="AX123" s="14" t="s">
        <v>111</v>
      </c>
      <c r="BD123" s="147">
        <f>IF(M123="základní",J123,0)</f>
        <v>0</v>
      </c>
      <c r="BE123" s="147">
        <f>IF(M123="snížená",J123,0)</f>
        <v>0</v>
      </c>
      <c r="BF123" s="147">
        <f>IF(M123="zákl. přenesená",J123,0)</f>
        <v>0</v>
      </c>
      <c r="BG123" s="147">
        <f>IF(M123="sníž. přenesená",J123,0)</f>
        <v>0</v>
      </c>
      <c r="BH123" s="147">
        <f>IF(M123="nulová",J123,0)</f>
        <v>0</v>
      </c>
      <c r="BI123" s="14" t="s">
        <v>75</v>
      </c>
      <c r="BJ123" s="147">
        <f>ROUND(I123*H123,2)</f>
        <v>0</v>
      </c>
      <c r="BK123" s="14" t="s">
        <v>117</v>
      </c>
      <c r="BL123" s="146" t="s">
        <v>77</v>
      </c>
    </row>
    <row r="124" spans="1:46" s="2" customFormat="1" ht="28.8">
      <c r="A124" s="26"/>
      <c r="B124" s="27"/>
      <c r="C124" s="26"/>
      <c r="D124" s="148" t="s">
        <v>118</v>
      </c>
      <c r="E124" s="26"/>
      <c r="F124" s="149" t="s">
        <v>479</v>
      </c>
      <c r="G124" s="26"/>
      <c r="H124" s="26"/>
      <c r="I124" s="26"/>
      <c r="J124" s="26"/>
      <c r="K124" s="27"/>
      <c r="L124" s="150"/>
      <c r="M124" s="151"/>
      <c r="N124" s="52"/>
      <c r="O124" s="52"/>
      <c r="P124" s="52"/>
      <c r="Q124" s="52"/>
      <c r="R124" s="52"/>
      <c r="S124" s="53"/>
      <c r="T124" s="26"/>
      <c r="U124" s="26"/>
      <c r="V124" s="26"/>
      <c r="W124" s="26"/>
      <c r="X124" s="26"/>
      <c r="Y124" s="26"/>
      <c r="Z124" s="26"/>
      <c r="AA124" s="26"/>
      <c r="AB124" s="26"/>
      <c r="AC124" s="26"/>
      <c r="AD124" s="26"/>
      <c r="AS124" s="14" t="s">
        <v>118</v>
      </c>
      <c r="AT124" s="14" t="s">
        <v>77</v>
      </c>
    </row>
    <row r="125" spans="1:46" s="2" customFormat="1" ht="12">
      <c r="A125" s="26"/>
      <c r="B125" s="27"/>
      <c r="C125" s="26"/>
      <c r="D125" s="152" t="s">
        <v>120</v>
      </c>
      <c r="E125" s="26"/>
      <c r="F125" s="153" t="s">
        <v>480</v>
      </c>
      <c r="G125" s="26"/>
      <c r="H125" s="26"/>
      <c r="I125" s="26"/>
      <c r="J125" s="26"/>
      <c r="K125" s="27"/>
      <c r="L125" s="150"/>
      <c r="M125" s="151"/>
      <c r="N125" s="52"/>
      <c r="O125" s="52"/>
      <c r="P125" s="52"/>
      <c r="Q125" s="52"/>
      <c r="R125" s="52"/>
      <c r="S125" s="53"/>
      <c r="T125" s="26"/>
      <c r="U125" s="26"/>
      <c r="V125" s="26"/>
      <c r="W125" s="26"/>
      <c r="X125" s="26"/>
      <c r="Y125" s="26"/>
      <c r="Z125" s="26"/>
      <c r="AA125" s="26"/>
      <c r="AB125" s="26"/>
      <c r="AC125" s="26"/>
      <c r="AD125" s="26"/>
      <c r="AS125" s="14" t="s">
        <v>120</v>
      </c>
      <c r="AT125" s="14" t="s">
        <v>77</v>
      </c>
    </row>
    <row r="126" spans="1:64" s="2" customFormat="1" ht="24.15" customHeight="1">
      <c r="A126" s="26"/>
      <c r="B126" s="135"/>
      <c r="C126" s="136" t="s">
        <v>77</v>
      </c>
      <c r="D126" s="136" t="s">
        <v>113</v>
      </c>
      <c r="E126" s="137" t="s">
        <v>481</v>
      </c>
      <c r="F126" s="138" t="s">
        <v>482</v>
      </c>
      <c r="G126" s="139" t="s">
        <v>137</v>
      </c>
      <c r="H126" s="140">
        <v>40</v>
      </c>
      <c r="I126" s="141">
        <v>0</v>
      </c>
      <c r="J126" s="141">
        <f>ROUND(I126*H126,2)</f>
        <v>0</v>
      </c>
      <c r="K126" s="27"/>
      <c r="L126" s="142" t="s">
        <v>1</v>
      </c>
      <c r="M126" s="143" t="s">
        <v>34</v>
      </c>
      <c r="N126" s="144">
        <v>0.252</v>
      </c>
      <c r="O126" s="144">
        <f>N126*H126</f>
        <v>10.08</v>
      </c>
      <c r="P126" s="144">
        <v>0</v>
      </c>
      <c r="Q126" s="144">
        <f>P126*H126</f>
        <v>0</v>
      </c>
      <c r="R126" s="144">
        <v>0</v>
      </c>
      <c r="S126" s="145">
        <f>R126*H126</f>
        <v>0</v>
      </c>
      <c r="T126" s="26"/>
      <c r="U126" s="26"/>
      <c r="V126" s="26"/>
      <c r="W126" s="26"/>
      <c r="X126" s="26"/>
      <c r="Y126" s="26"/>
      <c r="Z126" s="26"/>
      <c r="AA126" s="26"/>
      <c r="AB126" s="26"/>
      <c r="AC126" s="26"/>
      <c r="AD126" s="26"/>
      <c r="AQ126" s="146" t="s">
        <v>117</v>
      </c>
      <c r="AS126" s="146" t="s">
        <v>113</v>
      </c>
      <c r="AT126" s="146" t="s">
        <v>77</v>
      </c>
      <c r="AX126" s="14" t="s">
        <v>111</v>
      </c>
      <c r="BD126" s="147">
        <f>IF(M126="základní",J126,0)</f>
        <v>0</v>
      </c>
      <c r="BE126" s="147">
        <f>IF(M126="snížená",J126,0)</f>
        <v>0</v>
      </c>
      <c r="BF126" s="147">
        <f>IF(M126="zákl. přenesená",J126,0)</f>
        <v>0</v>
      </c>
      <c r="BG126" s="147">
        <f>IF(M126="sníž. přenesená",J126,0)</f>
        <v>0</v>
      </c>
      <c r="BH126" s="147">
        <f>IF(M126="nulová",J126,0)</f>
        <v>0</v>
      </c>
      <c r="BI126" s="14" t="s">
        <v>75</v>
      </c>
      <c r="BJ126" s="147">
        <f>ROUND(I126*H126,2)</f>
        <v>0</v>
      </c>
      <c r="BK126" s="14" t="s">
        <v>117</v>
      </c>
      <c r="BL126" s="146" t="s">
        <v>117</v>
      </c>
    </row>
    <row r="127" spans="1:46" s="2" customFormat="1" ht="28.8">
      <c r="A127" s="26"/>
      <c r="B127" s="27"/>
      <c r="C127" s="26"/>
      <c r="D127" s="148" t="s">
        <v>118</v>
      </c>
      <c r="E127" s="26"/>
      <c r="F127" s="149" t="s">
        <v>483</v>
      </c>
      <c r="G127" s="26"/>
      <c r="H127" s="26"/>
      <c r="I127" s="26"/>
      <c r="J127" s="26"/>
      <c r="K127" s="27"/>
      <c r="L127" s="150"/>
      <c r="M127" s="151"/>
      <c r="N127" s="52"/>
      <c r="O127" s="52"/>
      <c r="P127" s="52"/>
      <c r="Q127" s="52"/>
      <c r="R127" s="52"/>
      <c r="S127" s="53"/>
      <c r="T127" s="26"/>
      <c r="U127" s="26"/>
      <c r="V127" s="26"/>
      <c r="W127" s="26"/>
      <c r="X127" s="26"/>
      <c r="Y127" s="26"/>
      <c r="Z127" s="26"/>
      <c r="AA127" s="26"/>
      <c r="AB127" s="26"/>
      <c r="AC127" s="26"/>
      <c r="AD127" s="26"/>
      <c r="AS127" s="14" t="s">
        <v>118</v>
      </c>
      <c r="AT127" s="14" t="s">
        <v>77</v>
      </c>
    </row>
    <row r="128" spans="1:46" s="2" customFormat="1" ht="12">
      <c r="A128" s="26"/>
      <c r="B128" s="27"/>
      <c r="C128" s="26"/>
      <c r="D128" s="152" t="s">
        <v>120</v>
      </c>
      <c r="E128" s="26"/>
      <c r="F128" s="153" t="s">
        <v>484</v>
      </c>
      <c r="G128" s="26"/>
      <c r="H128" s="26"/>
      <c r="I128" s="26"/>
      <c r="J128" s="26"/>
      <c r="K128" s="27"/>
      <c r="L128" s="150"/>
      <c r="M128" s="151"/>
      <c r="N128" s="52"/>
      <c r="O128" s="52"/>
      <c r="P128" s="52"/>
      <c r="Q128" s="52"/>
      <c r="R128" s="52"/>
      <c r="S128" s="53"/>
      <c r="T128" s="26"/>
      <c r="U128" s="26"/>
      <c r="V128" s="26"/>
      <c r="W128" s="26"/>
      <c r="X128" s="26"/>
      <c r="Y128" s="26"/>
      <c r="Z128" s="26"/>
      <c r="AA128" s="26"/>
      <c r="AB128" s="26"/>
      <c r="AC128" s="26"/>
      <c r="AD128" s="26"/>
      <c r="AS128" s="14" t="s">
        <v>120</v>
      </c>
      <c r="AT128" s="14" t="s">
        <v>77</v>
      </c>
    </row>
    <row r="129" spans="1:64" s="2" customFormat="1" ht="24.15" customHeight="1">
      <c r="A129" s="26"/>
      <c r="B129" s="135"/>
      <c r="C129" s="136" t="s">
        <v>128</v>
      </c>
      <c r="D129" s="136" t="s">
        <v>113</v>
      </c>
      <c r="E129" s="137" t="s">
        <v>485</v>
      </c>
      <c r="F129" s="138" t="s">
        <v>486</v>
      </c>
      <c r="G129" s="139" t="s">
        <v>137</v>
      </c>
      <c r="H129" s="140">
        <v>40</v>
      </c>
      <c r="I129" s="141">
        <v>0</v>
      </c>
      <c r="J129" s="141">
        <f>ROUND(I129*H129,2)</f>
        <v>0</v>
      </c>
      <c r="K129" s="27"/>
      <c r="L129" s="142" t="s">
        <v>1</v>
      </c>
      <c r="M129" s="143" t="s">
        <v>34</v>
      </c>
      <c r="N129" s="144">
        <v>0.03</v>
      </c>
      <c r="O129" s="144">
        <f>N129*H129</f>
        <v>1.2</v>
      </c>
      <c r="P129" s="144">
        <v>0.0026</v>
      </c>
      <c r="Q129" s="144">
        <f>P129*H129</f>
        <v>0.104</v>
      </c>
      <c r="R129" s="144">
        <v>0</v>
      </c>
      <c r="S129" s="145">
        <f>R129*H129</f>
        <v>0</v>
      </c>
      <c r="T129" s="26"/>
      <c r="U129" s="26"/>
      <c r="V129" s="26"/>
      <c r="W129" s="26"/>
      <c r="X129" s="26"/>
      <c r="Y129" s="26"/>
      <c r="Z129" s="26"/>
      <c r="AA129" s="26"/>
      <c r="AB129" s="26"/>
      <c r="AC129" s="26"/>
      <c r="AD129" s="26"/>
      <c r="AQ129" s="146" t="s">
        <v>117</v>
      </c>
      <c r="AS129" s="146" t="s">
        <v>113</v>
      </c>
      <c r="AT129" s="146" t="s">
        <v>77</v>
      </c>
      <c r="AX129" s="14" t="s">
        <v>111</v>
      </c>
      <c r="BD129" s="147">
        <f>IF(M129="základní",J129,0)</f>
        <v>0</v>
      </c>
      <c r="BE129" s="147">
        <f>IF(M129="snížená",J129,0)</f>
        <v>0</v>
      </c>
      <c r="BF129" s="147">
        <f>IF(M129="zákl. přenesená",J129,0)</f>
        <v>0</v>
      </c>
      <c r="BG129" s="147">
        <f>IF(M129="sníž. přenesená",J129,0)</f>
        <v>0</v>
      </c>
      <c r="BH129" s="147">
        <f>IF(M129="nulová",J129,0)</f>
        <v>0</v>
      </c>
      <c r="BI129" s="14" t="s">
        <v>75</v>
      </c>
      <c r="BJ129" s="147">
        <f>ROUND(I129*H129,2)</f>
        <v>0</v>
      </c>
      <c r="BK129" s="14" t="s">
        <v>117</v>
      </c>
      <c r="BL129" s="146" t="s">
        <v>131</v>
      </c>
    </row>
    <row r="130" spans="1:46" s="2" customFormat="1" ht="19.2">
      <c r="A130" s="26"/>
      <c r="B130" s="27"/>
      <c r="C130" s="26"/>
      <c r="D130" s="148" t="s">
        <v>118</v>
      </c>
      <c r="E130" s="26"/>
      <c r="F130" s="149" t="s">
        <v>487</v>
      </c>
      <c r="G130" s="26"/>
      <c r="H130" s="26"/>
      <c r="I130" s="26"/>
      <c r="J130" s="26"/>
      <c r="K130" s="27"/>
      <c r="L130" s="150"/>
      <c r="M130" s="151"/>
      <c r="N130" s="52"/>
      <c r="O130" s="52"/>
      <c r="P130" s="52"/>
      <c r="Q130" s="52"/>
      <c r="R130" s="52"/>
      <c r="S130" s="53"/>
      <c r="T130" s="26"/>
      <c r="U130" s="26"/>
      <c r="V130" s="26"/>
      <c r="W130" s="26"/>
      <c r="X130" s="26"/>
      <c r="Y130" s="26"/>
      <c r="Z130" s="26"/>
      <c r="AA130" s="26"/>
      <c r="AB130" s="26"/>
      <c r="AC130" s="26"/>
      <c r="AD130" s="26"/>
      <c r="AS130" s="14" t="s">
        <v>118</v>
      </c>
      <c r="AT130" s="14" t="s">
        <v>77</v>
      </c>
    </row>
    <row r="131" spans="1:46" s="2" customFormat="1" ht="12">
      <c r="A131" s="26"/>
      <c r="B131" s="27"/>
      <c r="C131" s="26"/>
      <c r="D131" s="152" t="s">
        <v>120</v>
      </c>
      <c r="E131" s="26"/>
      <c r="F131" s="153" t="s">
        <v>488</v>
      </c>
      <c r="G131" s="26"/>
      <c r="H131" s="26"/>
      <c r="I131" s="26"/>
      <c r="J131" s="26"/>
      <c r="K131" s="27"/>
      <c r="L131" s="150"/>
      <c r="M131" s="151"/>
      <c r="N131" s="52"/>
      <c r="O131" s="52"/>
      <c r="P131" s="52"/>
      <c r="Q131" s="52"/>
      <c r="R131" s="52"/>
      <c r="S131" s="53"/>
      <c r="T131" s="26"/>
      <c r="U131" s="26"/>
      <c r="V131" s="26"/>
      <c r="W131" s="26"/>
      <c r="X131" s="26"/>
      <c r="Y131" s="26"/>
      <c r="Z131" s="26"/>
      <c r="AA131" s="26"/>
      <c r="AB131" s="26"/>
      <c r="AC131" s="26"/>
      <c r="AD131" s="26"/>
      <c r="AS131" s="14" t="s">
        <v>120</v>
      </c>
      <c r="AT131" s="14" t="s">
        <v>77</v>
      </c>
    </row>
    <row r="132" spans="1:64" s="2" customFormat="1" ht="24.15" customHeight="1">
      <c r="A132" s="26"/>
      <c r="B132" s="135"/>
      <c r="C132" s="136" t="s">
        <v>117</v>
      </c>
      <c r="D132" s="136" t="s">
        <v>113</v>
      </c>
      <c r="E132" s="137" t="s">
        <v>489</v>
      </c>
      <c r="F132" s="138" t="s">
        <v>490</v>
      </c>
      <c r="G132" s="139" t="s">
        <v>137</v>
      </c>
      <c r="H132" s="140">
        <v>40</v>
      </c>
      <c r="I132" s="141">
        <v>0</v>
      </c>
      <c r="J132" s="141">
        <f>ROUND(I132*H132,2)</f>
        <v>0</v>
      </c>
      <c r="K132" s="27"/>
      <c r="L132" s="142" t="s">
        <v>1</v>
      </c>
      <c r="M132" s="143" t="s">
        <v>34</v>
      </c>
      <c r="N132" s="144">
        <v>0.2</v>
      </c>
      <c r="O132" s="144">
        <f>N132*H132</f>
        <v>8</v>
      </c>
      <c r="P132" s="144">
        <v>0.00208</v>
      </c>
      <c r="Q132" s="144">
        <f>P132*H132</f>
        <v>0.0832</v>
      </c>
      <c r="R132" s="144">
        <v>0</v>
      </c>
      <c r="S132" s="145">
        <f>R132*H132</f>
        <v>0</v>
      </c>
      <c r="T132" s="26"/>
      <c r="U132" s="26"/>
      <c r="V132" s="26"/>
      <c r="W132" s="26"/>
      <c r="X132" s="26"/>
      <c r="Y132" s="26"/>
      <c r="Z132" s="26"/>
      <c r="AA132" s="26"/>
      <c r="AB132" s="26"/>
      <c r="AC132" s="26"/>
      <c r="AD132" s="26"/>
      <c r="AQ132" s="146" t="s">
        <v>117</v>
      </c>
      <c r="AS132" s="146" t="s">
        <v>113</v>
      </c>
      <c r="AT132" s="146" t="s">
        <v>77</v>
      </c>
      <c r="AX132" s="14" t="s">
        <v>111</v>
      </c>
      <c r="BD132" s="147">
        <f>IF(M132="základní",J132,0)</f>
        <v>0</v>
      </c>
      <c r="BE132" s="147">
        <f>IF(M132="snížená",J132,0)</f>
        <v>0</v>
      </c>
      <c r="BF132" s="147">
        <f>IF(M132="zákl. přenesená",J132,0)</f>
        <v>0</v>
      </c>
      <c r="BG132" s="147">
        <f>IF(M132="sníž. přenesená",J132,0)</f>
        <v>0</v>
      </c>
      <c r="BH132" s="147">
        <f>IF(M132="nulová",J132,0)</f>
        <v>0</v>
      </c>
      <c r="BI132" s="14" t="s">
        <v>75</v>
      </c>
      <c r="BJ132" s="147">
        <f>ROUND(I132*H132,2)</f>
        <v>0</v>
      </c>
      <c r="BK132" s="14" t="s">
        <v>117</v>
      </c>
      <c r="BL132" s="146" t="s">
        <v>138</v>
      </c>
    </row>
    <row r="133" spans="1:46" s="2" customFormat="1" ht="19.2">
      <c r="A133" s="26"/>
      <c r="B133" s="27"/>
      <c r="C133" s="26"/>
      <c r="D133" s="148" t="s">
        <v>118</v>
      </c>
      <c r="E133" s="26"/>
      <c r="F133" s="149" t="s">
        <v>491</v>
      </c>
      <c r="G133" s="26"/>
      <c r="H133" s="26"/>
      <c r="I133" s="26"/>
      <c r="J133" s="26"/>
      <c r="K133" s="27"/>
      <c r="L133" s="150"/>
      <c r="M133" s="151"/>
      <c r="N133" s="52"/>
      <c r="O133" s="52"/>
      <c r="P133" s="52"/>
      <c r="Q133" s="52"/>
      <c r="R133" s="52"/>
      <c r="S133" s="53"/>
      <c r="T133" s="26"/>
      <c r="U133" s="26"/>
      <c r="V133" s="26"/>
      <c r="W133" s="26"/>
      <c r="X133" s="26"/>
      <c r="Y133" s="26"/>
      <c r="Z133" s="26"/>
      <c r="AA133" s="26"/>
      <c r="AB133" s="26"/>
      <c r="AC133" s="26"/>
      <c r="AD133" s="26"/>
      <c r="AS133" s="14" t="s">
        <v>118</v>
      </c>
      <c r="AT133" s="14" t="s">
        <v>77</v>
      </c>
    </row>
    <row r="134" spans="1:46" s="2" customFormat="1" ht="12">
      <c r="A134" s="26"/>
      <c r="B134" s="27"/>
      <c r="C134" s="26"/>
      <c r="D134" s="152" t="s">
        <v>120</v>
      </c>
      <c r="E134" s="26"/>
      <c r="F134" s="153" t="s">
        <v>492</v>
      </c>
      <c r="G134" s="26"/>
      <c r="H134" s="26"/>
      <c r="I134" s="26"/>
      <c r="J134" s="26"/>
      <c r="K134" s="27"/>
      <c r="L134" s="150"/>
      <c r="M134" s="151"/>
      <c r="N134" s="52"/>
      <c r="O134" s="52"/>
      <c r="P134" s="52"/>
      <c r="Q134" s="52"/>
      <c r="R134" s="52"/>
      <c r="S134" s="53"/>
      <c r="T134" s="26"/>
      <c r="U134" s="26"/>
      <c r="V134" s="26"/>
      <c r="W134" s="26"/>
      <c r="X134" s="26"/>
      <c r="Y134" s="26"/>
      <c r="Z134" s="26"/>
      <c r="AA134" s="26"/>
      <c r="AB134" s="26"/>
      <c r="AC134" s="26"/>
      <c r="AD134" s="26"/>
      <c r="AS134" s="14" t="s">
        <v>120</v>
      </c>
      <c r="AT134" s="14" t="s">
        <v>77</v>
      </c>
    </row>
    <row r="135" spans="1:64" s="2" customFormat="1" ht="21.75" customHeight="1">
      <c r="A135" s="26"/>
      <c r="B135" s="135"/>
      <c r="C135" s="136" t="s">
        <v>142</v>
      </c>
      <c r="D135" s="136" t="s">
        <v>113</v>
      </c>
      <c r="E135" s="137" t="s">
        <v>493</v>
      </c>
      <c r="F135" s="138" t="s">
        <v>494</v>
      </c>
      <c r="G135" s="139" t="s">
        <v>137</v>
      </c>
      <c r="H135" s="140">
        <v>40</v>
      </c>
      <c r="I135" s="141">
        <v>0</v>
      </c>
      <c r="J135" s="141">
        <f>ROUND(I135*H135,2)</f>
        <v>0</v>
      </c>
      <c r="K135" s="27"/>
      <c r="L135" s="142" t="s">
        <v>1</v>
      </c>
      <c r="M135" s="143" t="s">
        <v>34</v>
      </c>
      <c r="N135" s="144">
        <v>0.042</v>
      </c>
      <c r="O135" s="144">
        <f>N135*H135</f>
        <v>1.6800000000000002</v>
      </c>
      <c r="P135" s="144">
        <v>0</v>
      </c>
      <c r="Q135" s="144">
        <f>P135*H135</f>
        <v>0</v>
      </c>
      <c r="R135" s="144">
        <v>0</v>
      </c>
      <c r="S135" s="145">
        <f>R135*H135</f>
        <v>0</v>
      </c>
      <c r="T135" s="26"/>
      <c r="U135" s="26"/>
      <c r="V135" s="26"/>
      <c r="W135" s="26"/>
      <c r="X135" s="26"/>
      <c r="Y135" s="26"/>
      <c r="Z135" s="26"/>
      <c r="AA135" s="26"/>
      <c r="AB135" s="26"/>
      <c r="AC135" s="26"/>
      <c r="AD135" s="26"/>
      <c r="AQ135" s="146" t="s">
        <v>117</v>
      </c>
      <c r="AS135" s="146" t="s">
        <v>113</v>
      </c>
      <c r="AT135" s="146" t="s">
        <v>77</v>
      </c>
      <c r="AX135" s="14" t="s">
        <v>111</v>
      </c>
      <c r="BD135" s="147">
        <f>IF(M135="základní",J135,0)</f>
        <v>0</v>
      </c>
      <c r="BE135" s="147">
        <f>IF(M135="snížená",J135,0)</f>
        <v>0</v>
      </c>
      <c r="BF135" s="147">
        <f>IF(M135="zákl. přenesená",J135,0)</f>
        <v>0</v>
      </c>
      <c r="BG135" s="147">
        <f>IF(M135="sníž. přenesená",J135,0)</f>
        <v>0</v>
      </c>
      <c r="BH135" s="147">
        <f>IF(M135="nulová",J135,0)</f>
        <v>0</v>
      </c>
      <c r="BI135" s="14" t="s">
        <v>75</v>
      </c>
      <c r="BJ135" s="147">
        <f>ROUND(I135*H135,2)</f>
        <v>0</v>
      </c>
      <c r="BK135" s="14" t="s">
        <v>117</v>
      </c>
      <c r="BL135" s="146" t="s">
        <v>145</v>
      </c>
    </row>
    <row r="136" spans="1:46" s="2" customFormat="1" ht="19.2">
      <c r="A136" s="26"/>
      <c r="B136" s="27"/>
      <c r="C136" s="26"/>
      <c r="D136" s="148" t="s">
        <v>118</v>
      </c>
      <c r="E136" s="26"/>
      <c r="F136" s="149" t="s">
        <v>495</v>
      </c>
      <c r="G136" s="26"/>
      <c r="H136" s="26"/>
      <c r="I136" s="26"/>
      <c r="J136" s="26"/>
      <c r="K136" s="27"/>
      <c r="L136" s="150"/>
      <c r="M136" s="151"/>
      <c r="N136" s="52"/>
      <c r="O136" s="52"/>
      <c r="P136" s="52"/>
      <c r="Q136" s="52"/>
      <c r="R136" s="52"/>
      <c r="S136" s="53"/>
      <c r="T136" s="26"/>
      <c r="U136" s="26"/>
      <c r="V136" s="26"/>
      <c r="W136" s="26"/>
      <c r="X136" s="26"/>
      <c r="Y136" s="26"/>
      <c r="Z136" s="26"/>
      <c r="AA136" s="26"/>
      <c r="AB136" s="26"/>
      <c r="AC136" s="26"/>
      <c r="AD136" s="26"/>
      <c r="AS136" s="14" t="s">
        <v>118</v>
      </c>
      <c r="AT136" s="14" t="s">
        <v>77</v>
      </c>
    </row>
    <row r="137" spans="1:46" s="2" customFormat="1" ht="12">
      <c r="A137" s="26"/>
      <c r="B137" s="27"/>
      <c r="C137" s="26"/>
      <c r="D137" s="152" t="s">
        <v>120</v>
      </c>
      <c r="E137" s="26"/>
      <c r="F137" s="153" t="s">
        <v>496</v>
      </c>
      <c r="G137" s="26"/>
      <c r="H137" s="26"/>
      <c r="I137" s="26"/>
      <c r="J137" s="26"/>
      <c r="K137" s="27"/>
      <c r="L137" s="150"/>
      <c r="M137" s="151"/>
      <c r="N137" s="52"/>
      <c r="O137" s="52"/>
      <c r="P137" s="52"/>
      <c r="Q137" s="52"/>
      <c r="R137" s="52"/>
      <c r="S137" s="53"/>
      <c r="T137" s="26"/>
      <c r="U137" s="26"/>
      <c r="V137" s="26"/>
      <c r="W137" s="26"/>
      <c r="X137" s="26"/>
      <c r="Y137" s="26"/>
      <c r="Z137" s="26"/>
      <c r="AA137" s="26"/>
      <c r="AB137" s="26"/>
      <c r="AC137" s="26"/>
      <c r="AD137" s="26"/>
      <c r="AS137" s="14" t="s">
        <v>120</v>
      </c>
      <c r="AT137" s="14" t="s">
        <v>77</v>
      </c>
    </row>
    <row r="138" spans="1:64" s="2" customFormat="1" ht="16.5" customHeight="1">
      <c r="A138" s="26"/>
      <c r="B138" s="135"/>
      <c r="C138" s="136" t="s">
        <v>131</v>
      </c>
      <c r="D138" s="136" t="s">
        <v>113</v>
      </c>
      <c r="E138" s="137" t="s">
        <v>497</v>
      </c>
      <c r="F138" s="138" t="s">
        <v>498</v>
      </c>
      <c r="G138" s="139" t="s">
        <v>158</v>
      </c>
      <c r="H138" s="140">
        <v>2</v>
      </c>
      <c r="I138" s="141">
        <v>0</v>
      </c>
      <c r="J138" s="141">
        <f>ROUND(I138*H138,2)</f>
        <v>0</v>
      </c>
      <c r="K138" s="27"/>
      <c r="L138" s="142" t="s">
        <v>1</v>
      </c>
      <c r="M138" s="143" t="s">
        <v>34</v>
      </c>
      <c r="N138" s="144">
        <v>0.861</v>
      </c>
      <c r="O138" s="144">
        <f>N138*H138</f>
        <v>1.722</v>
      </c>
      <c r="P138" s="144">
        <v>0</v>
      </c>
      <c r="Q138" s="144">
        <f>P138*H138</f>
        <v>0</v>
      </c>
      <c r="R138" s="144">
        <v>0</v>
      </c>
      <c r="S138" s="145">
        <f>R138*H138</f>
        <v>0</v>
      </c>
      <c r="T138" s="26"/>
      <c r="U138" s="26"/>
      <c r="V138" s="26"/>
      <c r="W138" s="26"/>
      <c r="X138" s="26"/>
      <c r="Y138" s="26"/>
      <c r="Z138" s="26"/>
      <c r="AA138" s="26"/>
      <c r="AB138" s="26"/>
      <c r="AC138" s="26"/>
      <c r="AD138" s="26"/>
      <c r="AQ138" s="146" t="s">
        <v>117</v>
      </c>
      <c r="AS138" s="146" t="s">
        <v>113</v>
      </c>
      <c r="AT138" s="146" t="s">
        <v>77</v>
      </c>
      <c r="AX138" s="14" t="s">
        <v>111</v>
      </c>
      <c r="BD138" s="147">
        <f>IF(M138="základní",J138,0)</f>
        <v>0</v>
      </c>
      <c r="BE138" s="147">
        <f>IF(M138="snížená",J138,0)</f>
        <v>0</v>
      </c>
      <c r="BF138" s="147">
        <f>IF(M138="zákl. přenesená",J138,0)</f>
        <v>0</v>
      </c>
      <c r="BG138" s="147">
        <f>IF(M138="sníž. přenesená",J138,0)</f>
        <v>0</v>
      </c>
      <c r="BH138" s="147">
        <f>IF(M138="nulová",J138,0)</f>
        <v>0</v>
      </c>
      <c r="BI138" s="14" t="s">
        <v>75</v>
      </c>
      <c r="BJ138" s="147">
        <f>ROUND(I138*H138,2)</f>
        <v>0</v>
      </c>
      <c r="BK138" s="14" t="s">
        <v>117</v>
      </c>
      <c r="BL138" s="146" t="s">
        <v>151</v>
      </c>
    </row>
    <row r="139" spans="1:46" s="2" customFormat="1" ht="12">
      <c r="A139" s="26"/>
      <c r="B139" s="27"/>
      <c r="C139" s="26"/>
      <c r="D139" s="148" t="s">
        <v>118</v>
      </c>
      <c r="E139" s="26"/>
      <c r="F139" s="149" t="s">
        <v>499</v>
      </c>
      <c r="G139" s="26"/>
      <c r="H139" s="26"/>
      <c r="I139" s="26"/>
      <c r="J139" s="26"/>
      <c r="K139" s="27"/>
      <c r="L139" s="150"/>
      <c r="M139" s="151"/>
      <c r="N139" s="52"/>
      <c r="O139" s="52"/>
      <c r="P139" s="52"/>
      <c r="Q139" s="52"/>
      <c r="R139" s="52"/>
      <c r="S139" s="53"/>
      <c r="T139" s="26"/>
      <c r="U139" s="26"/>
      <c r="V139" s="26"/>
      <c r="W139" s="26"/>
      <c r="X139" s="26"/>
      <c r="Y139" s="26"/>
      <c r="Z139" s="26"/>
      <c r="AA139" s="26"/>
      <c r="AB139" s="26"/>
      <c r="AC139" s="26"/>
      <c r="AD139" s="26"/>
      <c r="AS139" s="14" t="s">
        <v>118</v>
      </c>
      <c r="AT139" s="14" t="s">
        <v>77</v>
      </c>
    </row>
    <row r="140" spans="1:46" s="2" customFormat="1" ht="12">
      <c r="A140" s="26"/>
      <c r="B140" s="27"/>
      <c r="C140" s="26"/>
      <c r="D140" s="152" t="s">
        <v>120</v>
      </c>
      <c r="E140" s="26"/>
      <c r="F140" s="153" t="s">
        <v>500</v>
      </c>
      <c r="G140" s="26"/>
      <c r="H140" s="26"/>
      <c r="I140" s="26"/>
      <c r="J140" s="26"/>
      <c r="K140" s="27"/>
      <c r="L140" s="150"/>
      <c r="M140" s="151"/>
      <c r="N140" s="52"/>
      <c r="O140" s="52"/>
      <c r="P140" s="52"/>
      <c r="Q140" s="52"/>
      <c r="R140" s="52"/>
      <c r="S140" s="53"/>
      <c r="T140" s="26"/>
      <c r="U140" s="26"/>
      <c r="V140" s="26"/>
      <c r="W140" s="26"/>
      <c r="X140" s="26"/>
      <c r="Y140" s="26"/>
      <c r="Z140" s="26"/>
      <c r="AA140" s="26"/>
      <c r="AB140" s="26"/>
      <c r="AC140" s="26"/>
      <c r="AD140" s="26"/>
      <c r="AS140" s="14" t="s">
        <v>120</v>
      </c>
      <c r="AT140" s="14" t="s">
        <v>77</v>
      </c>
    </row>
    <row r="141" spans="1:64" s="2" customFormat="1" ht="16.5" customHeight="1">
      <c r="A141" s="26"/>
      <c r="B141" s="135"/>
      <c r="C141" s="155" t="s">
        <v>155</v>
      </c>
      <c r="D141" s="155" t="s">
        <v>210</v>
      </c>
      <c r="E141" s="156" t="s">
        <v>501</v>
      </c>
      <c r="F141" s="157" t="s">
        <v>502</v>
      </c>
      <c r="G141" s="158" t="s">
        <v>503</v>
      </c>
      <c r="H141" s="159">
        <v>20</v>
      </c>
      <c r="I141" s="160">
        <v>0</v>
      </c>
      <c r="J141" s="160">
        <f>ROUND(I141*H141,2)</f>
        <v>0</v>
      </c>
      <c r="K141" s="161"/>
      <c r="L141" s="162" t="s">
        <v>1</v>
      </c>
      <c r="M141" s="163" t="s">
        <v>34</v>
      </c>
      <c r="N141" s="144">
        <v>0</v>
      </c>
      <c r="O141" s="144">
        <f>N141*H141</f>
        <v>0</v>
      </c>
      <c r="P141" s="144">
        <v>0</v>
      </c>
      <c r="Q141" s="144">
        <f>P141*H141</f>
        <v>0</v>
      </c>
      <c r="R141" s="144">
        <v>0</v>
      </c>
      <c r="S141" s="145">
        <f>R141*H141</f>
        <v>0</v>
      </c>
      <c r="T141" s="26"/>
      <c r="U141" s="26"/>
      <c r="V141" s="26"/>
      <c r="W141" s="26"/>
      <c r="X141" s="26"/>
      <c r="Y141" s="26"/>
      <c r="Z141" s="26"/>
      <c r="AA141" s="26"/>
      <c r="AB141" s="26"/>
      <c r="AC141" s="26"/>
      <c r="AD141" s="26"/>
      <c r="AQ141" s="146" t="s">
        <v>138</v>
      </c>
      <c r="AS141" s="146" t="s">
        <v>210</v>
      </c>
      <c r="AT141" s="146" t="s">
        <v>77</v>
      </c>
      <c r="AX141" s="14" t="s">
        <v>111</v>
      </c>
      <c r="BD141" s="147">
        <f>IF(M141="základní",J141,0)</f>
        <v>0</v>
      </c>
      <c r="BE141" s="147">
        <f>IF(M141="snížená",J141,0)</f>
        <v>0</v>
      </c>
      <c r="BF141" s="147">
        <f>IF(M141="zákl. přenesená",J141,0)</f>
        <v>0</v>
      </c>
      <c r="BG141" s="147">
        <f>IF(M141="sníž. přenesená",J141,0)</f>
        <v>0</v>
      </c>
      <c r="BH141" s="147">
        <f>IF(M141="nulová",J141,0)</f>
        <v>0</v>
      </c>
      <c r="BI141" s="14" t="s">
        <v>75</v>
      </c>
      <c r="BJ141" s="147">
        <f>ROUND(I141*H141,2)</f>
        <v>0</v>
      </c>
      <c r="BK141" s="14" t="s">
        <v>117</v>
      </c>
      <c r="BL141" s="146" t="s">
        <v>159</v>
      </c>
    </row>
    <row r="142" spans="1:46" s="2" customFormat="1" ht="12">
      <c r="A142" s="26"/>
      <c r="B142" s="27"/>
      <c r="C142" s="26"/>
      <c r="D142" s="148" t="s">
        <v>118</v>
      </c>
      <c r="E142" s="26"/>
      <c r="F142" s="149" t="s">
        <v>502</v>
      </c>
      <c r="G142" s="26"/>
      <c r="H142" s="26"/>
      <c r="I142" s="26"/>
      <c r="J142" s="26"/>
      <c r="K142" s="27"/>
      <c r="L142" s="150"/>
      <c r="M142" s="151"/>
      <c r="N142" s="52"/>
      <c r="O142" s="52"/>
      <c r="P142" s="52"/>
      <c r="Q142" s="52"/>
      <c r="R142" s="52"/>
      <c r="S142" s="53"/>
      <c r="T142" s="26"/>
      <c r="U142" s="26"/>
      <c r="V142" s="26"/>
      <c r="W142" s="26"/>
      <c r="X142" s="26"/>
      <c r="Y142" s="26"/>
      <c r="Z142" s="26"/>
      <c r="AA142" s="26"/>
      <c r="AB142" s="26"/>
      <c r="AC142" s="26"/>
      <c r="AD142" s="26"/>
      <c r="AS142" s="14" t="s">
        <v>118</v>
      </c>
      <c r="AT142" s="14" t="s">
        <v>77</v>
      </c>
    </row>
    <row r="143" spans="1:64" s="2" customFormat="1" ht="16.5" customHeight="1">
      <c r="A143" s="26"/>
      <c r="B143" s="135"/>
      <c r="C143" s="155" t="s">
        <v>155</v>
      </c>
      <c r="D143" s="155" t="s">
        <v>210</v>
      </c>
      <c r="E143" s="156" t="s">
        <v>504</v>
      </c>
      <c r="F143" s="157" t="s">
        <v>505</v>
      </c>
      <c r="G143" s="158" t="s">
        <v>503</v>
      </c>
      <c r="H143" s="159">
        <v>20</v>
      </c>
      <c r="I143" s="160">
        <v>0</v>
      </c>
      <c r="J143" s="160">
        <f>ROUND(I143*H143,2)</f>
        <v>0</v>
      </c>
      <c r="K143" s="161"/>
      <c r="L143" s="162" t="s">
        <v>1</v>
      </c>
      <c r="M143" s="163" t="s">
        <v>34</v>
      </c>
      <c r="N143" s="144">
        <v>0</v>
      </c>
      <c r="O143" s="144">
        <f>N143*H143</f>
        <v>0</v>
      </c>
      <c r="P143" s="144">
        <v>0</v>
      </c>
      <c r="Q143" s="144">
        <f>P143*H143</f>
        <v>0</v>
      </c>
      <c r="R143" s="144">
        <v>0</v>
      </c>
      <c r="S143" s="145">
        <f>R143*H143</f>
        <v>0</v>
      </c>
      <c r="T143" s="26"/>
      <c r="U143" s="26"/>
      <c r="V143" s="26"/>
      <c r="W143" s="26"/>
      <c r="X143" s="26"/>
      <c r="Y143" s="26"/>
      <c r="Z143" s="26"/>
      <c r="AA143" s="26"/>
      <c r="AB143" s="26"/>
      <c r="AC143" s="26"/>
      <c r="AD143" s="26"/>
      <c r="AQ143" s="146" t="s">
        <v>138</v>
      </c>
      <c r="AS143" s="146" t="s">
        <v>210</v>
      </c>
      <c r="AT143" s="146" t="s">
        <v>77</v>
      </c>
      <c r="AX143" s="14" t="s">
        <v>111</v>
      </c>
      <c r="BD143" s="147">
        <f>IF(M143="základní",J143,0)</f>
        <v>0</v>
      </c>
      <c r="BE143" s="147">
        <f>IF(M143="snížená",J143,0)</f>
        <v>0</v>
      </c>
      <c r="BF143" s="147">
        <f>IF(M143="zákl. přenesená",J143,0)</f>
        <v>0</v>
      </c>
      <c r="BG143" s="147">
        <f>IF(M143="sníž. přenesená",J143,0)</f>
        <v>0</v>
      </c>
      <c r="BH143" s="147">
        <f>IF(M143="nulová",J143,0)</f>
        <v>0</v>
      </c>
      <c r="BI143" s="14" t="s">
        <v>75</v>
      </c>
      <c r="BJ143" s="147">
        <f>ROUND(I143*H143,2)</f>
        <v>0</v>
      </c>
      <c r="BK143" s="14" t="s">
        <v>117</v>
      </c>
      <c r="BL143" s="146" t="s">
        <v>165</v>
      </c>
    </row>
    <row r="144" spans="1:46" s="2" customFormat="1" ht="12">
      <c r="A144" s="26"/>
      <c r="B144" s="27"/>
      <c r="C144" s="26"/>
      <c r="D144" s="148" t="s">
        <v>118</v>
      </c>
      <c r="E144" s="26"/>
      <c r="F144" s="149" t="s">
        <v>506</v>
      </c>
      <c r="G144" s="26"/>
      <c r="H144" s="26"/>
      <c r="I144" s="26"/>
      <c r="J144" s="26"/>
      <c r="K144" s="27"/>
      <c r="L144" s="164"/>
      <c r="M144" s="165"/>
      <c r="N144" s="166"/>
      <c r="O144" s="166"/>
      <c r="P144" s="166"/>
      <c r="Q144" s="166"/>
      <c r="R144" s="166"/>
      <c r="S144" s="167"/>
      <c r="T144" s="26"/>
      <c r="U144" s="26"/>
      <c r="V144" s="26"/>
      <c r="W144" s="26"/>
      <c r="X144" s="26"/>
      <c r="Y144" s="26"/>
      <c r="Z144" s="26"/>
      <c r="AA144" s="26"/>
      <c r="AB144" s="26"/>
      <c r="AC144" s="26"/>
      <c r="AD144" s="26"/>
      <c r="AS144" s="14" t="s">
        <v>118</v>
      </c>
      <c r="AT144" s="14" t="s">
        <v>77</v>
      </c>
    </row>
    <row r="145" spans="1:30" s="2" customFormat="1" ht="6.9" customHeight="1">
      <c r="A145" s="26"/>
      <c r="B145" s="41"/>
      <c r="C145" s="42"/>
      <c r="D145" s="42"/>
      <c r="E145" s="42"/>
      <c r="F145" s="42"/>
      <c r="G145" s="42"/>
      <c r="H145" s="42"/>
      <c r="I145" s="42"/>
      <c r="J145" s="42"/>
      <c r="K145" s="27"/>
      <c r="L145" s="26"/>
      <c r="N145" s="26"/>
      <c r="O145" s="26"/>
      <c r="P145" s="26"/>
      <c r="Q145" s="26"/>
      <c r="R145" s="26"/>
      <c r="S145" s="26"/>
      <c r="T145" s="26"/>
      <c r="U145" s="26"/>
      <c r="V145" s="26"/>
      <c r="W145" s="26"/>
      <c r="X145" s="26"/>
      <c r="Y145" s="26"/>
      <c r="Z145" s="26"/>
      <c r="AA145" s="26"/>
      <c r="AB145" s="26"/>
      <c r="AC145" s="26"/>
      <c r="AD145" s="26"/>
    </row>
  </sheetData>
  <autoFilter ref="C118:J144"/>
  <mergeCells count="9">
    <mergeCell ref="E87:H87"/>
    <mergeCell ref="E109:H109"/>
    <mergeCell ref="E111:H111"/>
    <mergeCell ref="K2:U2"/>
    <mergeCell ref="E7:H7"/>
    <mergeCell ref="E9:H9"/>
    <mergeCell ref="E18:H18"/>
    <mergeCell ref="E27:H27"/>
    <mergeCell ref="E85:H85"/>
  </mergeCells>
  <hyperlinks>
    <hyperlink ref="F125" r:id="rId1" display="https://podminky.urs.cz/item/CS_URS_2022_01/183101115"/>
    <hyperlink ref="F128" r:id="rId2" display="https://podminky.urs.cz/item/CS_URS_2022_01/184004415"/>
    <hyperlink ref="F131" r:id="rId3" display="https://podminky.urs.cz/item/CS_URS_2022_01/184812112"/>
    <hyperlink ref="F134" r:id="rId4" display="https://podminky.urs.cz/item/CS_URS_2022_01/184813121"/>
    <hyperlink ref="F137" r:id="rId5" display="https://podminky.urs.cz/item/CS_URS_2022_01/184814113"/>
    <hyperlink ref="F140" r:id="rId6" display="https://podminky.urs.cz/item/CS_URS_2022_01/1858043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L147"/>
  <sheetViews>
    <sheetView showGridLines="0" workbookViewId="0" topLeftCell="A59">
      <selection activeCell="I5" sqref="I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9.28125" style="1" customWidth="1"/>
    <col min="12" max="12" width="10.8515625" style="1" hidden="1" customWidth="1"/>
    <col min="13" max="13" width="9.28125" style="1" hidden="1" customWidth="1"/>
    <col min="14" max="19" width="14.140625" style="1" hidden="1" customWidth="1"/>
    <col min="20" max="20" width="16.28125" style="1" hidden="1" customWidth="1"/>
    <col min="21" max="21" width="12.28125" style="1" customWidth="1"/>
    <col min="22" max="22" width="16.28125" style="1" customWidth="1"/>
    <col min="23" max="23" width="12.28125" style="1" customWidth="1"/>
    <col min="24" max="24" width="15.00390625" style="1" customWidth="1"/>
    <col min="25" max="25" width="11.00390625" style="1" customWidth="1"/>
    <col min="26" max="26" width="15.00390625" style="1" customWidth="1"/>
    <col min="27" max="27" width="16.28125" style="1" customWidth="1"/>
    <col min="28" max="28" width="11.00390625" style="1" customWidth="1"/>
    <col min="29" max="29" width="15.00390625" style="1" customWidth="1"/>
    <col min="30" max="30" width="16.28125" style="1" customWidth="1"/>
    <col min="43" max="64" width="9.28125" style="1" hidden="1" customWidth="1"/>
  </cols>
  <sheetData>
    <row r="1" ht="12">
      <c r="A1" s="87"/>
    </row>
    <row r="2" spans="11:45" s="1" customFormat="1" ht="36.9" customHeight="1">
      <c r="K2" s="171" t="s">
        <v>5</v>
      </c>
      <c r="L2" s="172"/>
      <c r="M2" s="172"/>
      <c r="N2" s="172"/>
      <c r="O2" s="172"/>
      <c r="P2" s="172"/>
      <c r="Q2" s="172"/>
      <c r="R2" s="172"/>
      <c r="S2" s="172"/>
      <c r="T2" s="172"/>
      <c r="U2" s="172"/>
      <c r="AS2" s="14" t="s">
        <v>86</v>
      </c>
    </row>
    <row r="3" spans="2:45" s="1" customFormat="1" ht="6.9" customHeight="1">
      <c r="B3" s="15"/>
      <c r="C3" s="16"/>
      <c r="D3" s="16"/>
      <c r="E3" s="16"/>
      <c r="F3" s="16"/>
      <c r="G3" s="16"/>
      <c r="H3" s="16"/>
      <c r="I3" s="16"/>
      <c r="J3" s="16"/>
      <c r="K3" s="17"/>
      <c r="AS3" s="14" t="s">
        <v>77</v>
      </c>
    </row>
    <row r="4" spans="2:45" s="1" customFormat="1" ht="24.9" customHeight="1">
      <c r="B4" s="17"/>
      <c r="D4" s="18" t="s">
        <v>87</v>
      </c>
      <c r="K4" s="17"/>
      <c r="L4" s="88" t="s">
        <v>10</v>
      </c>
      <c r="AS4" s="14" t="s">
        <v>3</v>
      </c>
    </row>
    <row r="5" spans="2:11" s="1" customFormat="1" ht="6.9" customHeight="1">
      <c r="B5" s="17"/>
      <c r="K5" s="17"/>
    </row>
    <row r="6" spans="2:11" s="1" customFormat="1" ht="12" customHeight="1">
      <c r="B6" s="17"/>
      <c r="D6" s="23" t="s">
        <v>14</v>
      </c>
      <c r="K6" s="17"/>
    </row>
    <row r="7" spans="2:11" s="1" customFormat="1" ht="16.5" customHeight="1">
      <c r="B7" s="17"/>
      <c r="E7" s="206" t="str">
        <f>'Rekapitulace stavby'!K6</f>
        <v>Vodní nádrž VNn1 v k.ú. Malovice u Netolic</v>
      </c>
      <c r="F7" s="207"/>
      <c r="G7" s="207"/>
      <c r="H7" s="207"/>
      <c r="K7" s="17"/>
    </row>
    <row r="8" spans="1:30" s="2" customFormat="1" ht="12" customHeight="1">
      <c r="A8" s="26"/>
      <c r="B8" s="27"/>
      <c r="C8" s="26"/>
      <c r="D8" s="23" t="s">
        <v>88</v>
      </c>
      <c r="E8" s="26"/>
      <c r="F8" s="26"/>
      <c r="G8" s="26"/>
      <c r="H8" s="26"/>
      <c r="I8" s="26"/>
      <c r="J8" s="26"/>
      <c r="K8" s="36"/>
      <c r="R8" s="26"/>
      <c r="S8" s="26"/>
      <c r="T8" s="26"/>
      <c r="U8" s="26"/>
      <c r="V8" s="26"/>
      <c r="W8" s="26"/>
      <c r="X8" s="26"/>
      <c r="Y8" s="26"/>
      <c r="Z8" s="26"/>
      <c r="AA8" s="26"/>
      <c r="AB8" s="26"/>
      <c r="AC8" s="26"/>
      <c r="AD8" s="26"/>
    </row>
    <row r="9" spans="1:30" s="2" customFormat="1" ht="16.5" customHeight="1">
      <c r="A9" s="26"/>
      <c r="B9" s="27"/>
      <c r="C9" s="26"/>
      <c r="D9" s="26"/>
      <c r="E9" s="196" t="s">
        <v>550</v>
      </c>
      <c r="F9" s="205"/>
      <c r="G9" s="205"/>
      <c r="H9" s="205"/>
      <c r="I9" s="26"/>
      <c r="J9" s="26"/>
      <c r="K9" s="36"/>
      <c r="R9" s="26"/>
      <c r="S9" s="26"/>
      <c r="T9" s="26"/>
      <c r="U9" s="26"/>
      <c r="V9" s="26"/>
      <c r="W9" s="26"/>
      <c r="X9" s="26"/>
      <c r="Y9" s="26"/>
      <c r="Z9" s="26"/>
      <c r="AA9" s="26"/>
      <c r="AB9" s="26"/>
      <c r="AC9" s="26"/>
      <c r="AD9" s="26"/>
    </row>
    <row r="10" spans="1:30" s="2" customFormat="1" ht="12">
      <c r="A10" s="26"/>
      <c r="B10" s="27"/>
      <c r="C10" s="26"/>
      <c r="D10" s="26"/>
      <c r="E10" s="26"/>
      <c r="F10" s="26"/>
      <c r="G10" s="26"/>
      <c r="H10" s="26"/>
      <c r="I10" s="26"/>
      <c r="J10" s="26"/>
      <c r="K10" s="36"/>
      <c r="R10" s="26"/>
      <c r="S10" s="26"/>
      <c r="T10" s="26"/>
      <c r="U10" s="26"/>
      <c r="V10" s="26"/>
      <c r="W10" s="26"/>
      <c r="X10" s="26"/>
      <c r="Y10" s="26"/>
      <c r="Z10" s="26"/>
      <c r="AA10" s="26"/>
      <c r="AB10" s="26"/>
      <c r="AC10" s="26"/>
      <c r="AD10" s="26"/>
    </row>
    <row r="11" spans="1:30" s="2" customFormat="1" ht="12" customHeight="1">
      <c r="A11" s="26"/>
      <c r="B11" s="27"/>
      <c r="C11" s="26"/>
      <c r="D11" s="23" t="s">
        <v>15</v>
      </c>
      <c r="E11" s="26"/>
      <c r="F11" s="21" t="s">
        <v>1</v>
      </c>
      <c r="G11" s="26"/>
      <c r="H11" s="26"/>
      <c r="I11" s="23" t="s">
        <v>16</v>
      </c>
      <c r="J11" s="21" t="s">
        <v>1</v>
      </c>
      <c r="K11" s="36"/>
      <c r="R11" s="26"/>
      <c r="S11" s="26"/>
      <c r="T11" s="26"/>
      <c r="U11" s="26"/>
      <c r="V11" s="26"/>
      <c r="W11" s="26"/>
      <c r="X11" s="26"/>
      <c r="Y11" s="26"/>
      <c r="Z11" s="26"/>
      <c r="AA11" s="26"/>
      <c r="AB11" s="26"/>
      <c r="AC11" s="26"/>
      <c r="AD11" s="26"/>
    </row>
    <row r="12" spans="1:30" s="2" customFormat="1" ht="12" customHeight="1">
      <c r="A12" s="26"/>
      <c r="B12" s="27"/>
      <c r="C12" s="26"/>
      <c r="D12" s="23" t="s">
        <v>17</v>
      </c>
      <c r="E12" s="26"/>
      <c r="F12" s="21" t="s">
        <v>544</v>
      </c>
      <c r="G12" s="26"/>
      <c r="H12" s="26"/>
      <c r="I12" s="23" t="s">
        <v>19</v>
      </c>
      <c r="J12" s="49" t="str">
        <f>'Rekapitulace stavby'!AN8</f>
        <v>17. 6. 2022</v>
      </c>
      <c r="K12" s="36"/>
      <c r="R12" s="26"/>
      <c r="S12" s="26"/>
      <c r="T12" s="26"/>
      <c r="U12" s="26"/>
      <c r="V12" s="26"/>
      <c r="W12" s="26"/>
      <c r="X12" s="26"/>
      <c r="Y12" s="26"/>
      <c r="Z12" s="26"/>
      <c r="AA12" s="26"/>
      <c r="AB12" s="26"/>
      <c r="AC12" s="26"/>
      <c r="AD12" s="26"/>
    </row>
    <row r="13" spans="1:30" s="2" customFormat="1" ht="10.8" customHeight="1">
      <c r="A13" s="26"/>
      <c r="B13" s="27"/>
      <c r="C13" s="26"/>
      <c r="D13" s="26"/>
      <c r="E13" s="26"/>
      <c r="F13" s="26"/>
      <c r="G13" s="26"/>
      <c r="H13" s="26"/>
      <c r="I13" s="26"/>
      <c r="J13" s="26"/>
      <c r="K13" s="36"/>
      <c r="R13" s="26"/>
      <c r="S13" s="26"/>
      <c r="T13" s="26"/>
      <c r="U13" s="26"/>
      <c r="V13" s="26"/>
      <c r="W13" s="26"/>
      <c r="X13" s="26"/>
      <c r="Y13" s="26"/>
      <c r="Z13" s="26"/>
      <c r="AA13" s="26"/>
      <c r="AB13" s="26"/>
      <c r="AC13" s="26"/>
      <c r="AD13" s="26"/>
    </row>
    <row r="14" spans="1:30" s="2" customFormat="1" ht="12" customHeight="1">
      <c r="A14" s="26"/>
      <c r="B14" s="27"/>
      <c r="C14" s="26"/>
      <c r="D14" s="23" t="s">
        <v>21</v>
      </c>
      <c r="E14" s="26"/>
      <c r="F14" s="26"/>
      <c r="G14" s="26"/>
      <c r="H14" s="26"/>
      <c r="I14" s="23" t="s">
        <v>22</v>
      </c>
      <c r="J14" s="21" t="str">
        <f>IF('Rekapitulace stavby'!AN10="","",'Rekapitulace stavby'!AN10)</f>
        <v>01312774</v>
      </c>
      <c r="K14" s="36"/>
      <c r="R14" s="26"/>
      <c r="S14" s="26"/>
      <c r="T14" s="26"/>
      <c r="U14" s="26"/>
      <c r="V14" s="26"/>
      <c r="W14" s="26"/>
      <c r="X14" s="26"/>
      <c r="Y14" s="26"/>
      <c r="Z14" s="26"/>
      <c r="AA14" s="26"/>
      <c r="AB14" s="26"/>
      <c r="AC14" s="26"/>
      <c r="AD14" s="26"/>
    </row>
    <row r="15" spans="1:30" s="2" customFormat="1" ht="18" customHeight="1">
      <c r="A15" s="26"/>
      <c r="B15" s="27"/>
      <c r="C15" s="26"/>
      <c r="D15" s="26"/>
      <c r="E15" s="21" t="str">
        <f>IF('Rekapitulace stavby'!E11="","",'Rekapitulace stavby'!E11)</f>
        <v>Státní pozemkový úřad, Krajský pozemkový úřad pro Jihočeský kraj</v>
      </c>
      <c r="F15" s="26"/>
      <c r="G15" s="26"/>
      <c r="H15" s="26"/>
      <c r="I15" s="23" t="s">
        <v>23</v>
      </c>
      <c r="J15" s="21" t="str">
        <f>IF('Rekapitulace stavby'!AN11="","",'Rekapitulace stavby'!AN11)</f>
        <v/>
      </c>
      <c r="K15" s="36"/>
      <c r="R15" s="26"/>
      <c r="S15" s="26"/>
      <c r="T15" s="26"/>
      <c r="U15" s="26"/>
      <c r="V15" s="26"/>
      <c r="W15" s="26"/>
      <c r="X15" s="26"/>
      <c r="Y15" s="26"/>
      <c r="Z15" s="26"/>
      <c r="AA15" s="26"/>
      <c r="AB15" s="26"/>
      <c r="AC15" s="26"/>
      <c r="AD15" s="26"/>
    </row>
    <row r="16" spans="1:30" s="2" customFormat="1" ht="6.9" customHeight="1">
      <c r="A16" s="26"/>
      <c r="B16" s="27"/>
      <c r="C16" s="26"/>
      <c r="D16" s="26"/>
      <c r="E16" s="26"/>
      <c r="F16" s="26"/>
      <c r="G16" s="26"/>
      <c r="H16" s="26"/>
      <c r="I16" s="26"/>
      <c r="J16" s="26"/>
      <c r="K16" s="36"/>
      <c r="R16" s="26"/>
      <c r="S16" s="26"/>
      <c r="T16" s="26"/>
      <c r="U16" s="26"/>
      <c r="V16" s="26"/>
      <c r="W16" s="26"/>
      <c r="X16" s="26"/>
      <c r="Y16" s="26"/>
      <c r="Z16" s="26"/>
      <c r="AA16" s="26"/>
      <c r="AB16" s="26"/>
      <c r="AC16" s="26"/>
      <c r="AD16" s="26"/>
    </row>
    <row r="17" spans="1:30" s="2" customFormat="1" ht="12" customHeight="1">
      <c r="A17" s="26"/>
      <c r="B17" s="27"/>
      <c r="C17" s="26"/>
      <c r="D17" s="23" t="s">
        <v>24</v>
      </c>
      <c r="E17" s="26"/>
      <c r="F17" s="26"/>
      <c r="G17" s="26"/>
      <c r="H17" s="26"/>
      <c r="I17" s="23" t="s">
        <v>22</v>
      </c>
      <c r="J17" s="21" t="str">
        <f>'Rekapitulace stavby'!AN13</f>
        <v/>
      </c>
      <c r="K17" s="36"/>
      <c r="R17" s="26"/>
      <c r="S17" s="26"/>
      <c r="T17" s="26"/>
      <c r="U17" s="26"/>
      <c r="V17" s="26"/>
      <c r="W17" s="26"/>
      <c r="X17" s="26"/>
      <c r="Y17" s="26"/>
      <c r="Z17" s="26"/>
      <c r="AA17" s="26"/>
      <c r="AB17" s="26"/>
      <c r="AC17" s="26"/>
      <c r="AD17" s="26"/>
    </row>
    <row r="18" spans="1:30" s="2" customFormat="1" ht="18" customHeight="1">
      <c r="A18" s="26"/>
      <c r="B18" s="27"/>
      <c r="C18" s="26"/>
      <c r="D18" s="26"/>
      <c r="E18" s="180" t="str">
        <f>'Rekapitulace stavby'!E14</f>
        <v xml:space="preserve"> </v>
      </c>
      <c r="F18" s="180"/>
      <c r="G18" s="180"/>
      <c r="H18" s="180"/>
      <c r="I18" s="23" t="s">
        <v>23</v>
      </c>
      <c r="J18" s="21" t="str">
        <f>'Rekapitulace stavby'!AN14</f>
        <v/>
      </c>
      <c r="K18" s="36"/>
      <c r="R18" s="26"/>
      <c r="S18" s="26"/>
      <c r="T18" s="26"/>
      <c r="U18" s="26"/>
      <c r="V18" s="26"/>
      <c r="W18" s="26"/>
      <c r="X18" s="26"/>
      <c r="Y18" s="26"/>
      <c r="Z18" s="26"/>
      <c r="AA18" s="26"/>
      <c r="AB18" s="26"/>
      <c r="AC18" s="26"/>
      <c r="AD18" s="26"/>
    </row>
    <row r="19" spans="1:30" s="2" customFormat="1" ht="6.9" customHeight="1">
      <c r="A19" s="26"/>
      <c r="B19" s="27"/>
      <c r="C19" s="26"/>
      <c r="D19" s="26"/>
      <c r="E19" s="26"/>
      <c r="F19" s="26"/>
      <c r="G19" s="26"/>
      <c r="H19" s="26"/>
      <c r="I19" s="26"/>
      <c r="J19" s="26"/>
      <c r="K19" s="36"/>
      <c r="R19" s="26"/>
      <c r="S19" s="26"/>
      <c r="T19" s="26"/>
      <c r="U19" s="26"/>
      <c r="V19" s="26"/>
      <c r="W19" s="26"/>
      <c r="X19" s="26"/>
      <c r="Y19" s="26"/>
      <c r="Z19" s="26"/>
      <c r="AA19" s="26"/>
      <c r="AB19" s="26"/>
      <c r="AC19" s="26"/>
      <c r="AD19" s="26"/>
    </row>
    <row r="20" spans="1:30" s="2" customFormat="1" ht="12" customHeight="1">
      <c r="A20" s="26"/>
      <c r="B20" s="27"/>
      <c r="C20" s="26"/>
      <c r="D20" s="23" t="s">
        <v>25</v>
      </c>
      <c r="E20" s="26"/>
      <c r="F20" s="26"/>
      <c r="G20" s="26"/>
      <c r="H20" s="26"/>
      <c r="I20" s="23" t="s">
        <v>22</v>
      </c>
      <c r="J20" s="21" t="str">
        <f>IF('Rekapitulace stavby'!AN16="","",'Rekapitulace stavby'!AN16)</f>
        <v>26475081</v>
      </c>
      <c r="K20" s="36"/>
      <c r="R20" s="26"/>
      <c r="S20" s="26"/>
      <c r="T20" s="26"/>
      <c r="U20" s="26"/>
      <c r="V20" s="26"/>
      <c r="W20" s="26"/>
      <c r="X20" s="26"/>
      <c r="Y20" s="26"/>
      <c r="Z20" s="26"/>
      <c r="AA20" s="26"/>
      <c r="AB20" s="26"/>
      <c r="AC20" s="26"/>
      <c r="AD20" s="26"/>
    </row>
    <row r="21" spans="1:30" s="2" customFormat="1" ht="18" customHeight="1">
      <c r="A21" s="26"/>
      <c r="B21" s="27"/>
      <c r="C21" s="26"/>
      <c r="D21" s="26"/>
      <c r="E21" s="21" t="str">
        <f>IF('Rekapitulace stavby'!E17="","",'Rekapitulace stavby'!E17)</f>
        <v>Sweco Hydroprojekt, a.s.</v>
      </c>
      <c r="F21" s="26"/>
      <c r="G21" s="26"/>
      <c r="H21" s="26"/>
      <c r="I21" s="23" t="s">
        <v>23</v>
      </c>
      <c r="J21" s="21" t="str">
        <f>IF('Rekapitulace stavby'!AN17="","",'Rekapitulace stavby'!AN17)</f>
        <v/>
      </c>
      <c r="K21" s="36"/>
      <c r="R21" s="26"/>
      <c r="S21" s="26"/>
      <c r="T21" s="26"/>
      <c r="U21" s="26"/>
      <c r="V21" s="26"/>
      <c r="W21" s="26"/>
      <c r="X21" s="26"/>
      <c r="Y21" s="26"/>
      <c r="Z21" s="26"/>
      <c r="AA21" s="26"/>
      <c r="AB21" s="26"/>
      <c r="AC21" s="26"/>
      <c r="AD21" s="26"/>
    </row>
    <row r="22" spans="1:30" s="2" customFormat="1" ht="6.9" customHeight="1">
      <c r="A22" s="26"/>
      <c r="B22" s="27"/>
      <c r="C22" s="26"/>
      <c r="D22" s="26"/>
      <c r="E22" s="26"/>
      <c r="F22" s="26"/>
      <c r="G22" s="26"/>
      <c r="H22" s="26"/>
      <c r="I22" s="26"/>
      <c r="J22" s="26"/>
      <c r="K22" s="36"/>
      <c r="R22" s="26"/>
      <c r="S22" s="26"/>
      <c r="T22" s="26"/>
      <c r="U22" s="26"/>
      <c r="V22" s="26"/>
      <c r="W22" s="26"/>
      <c r="X22" s="26"/>
      <c r="Y22" s="26"/>
      <c r="Z22" s="26"/>
      <c r="AA22" s="26"/>
      <c r="AB22" s="26"/>
      <c r="AC22" s="26"/>
      <c r="AD22" s="26"/>
    </row>
    <row r="23" spans="1:30" s="2" customFormat="1" ht="12" customHeight="1">
      <c r="A23" s="26"/>
      <c r="B23" s="27"/>
      <c r="C23" s="26"/>
      <c r="D23" s="23" t="s">
        <v>26</v>
      </c>
      <c r="E23" s="26"/>
      <c r="F23" s="26"/>
      <c r="G23" s="26"/>
      <c r="H23" s="26"/>
      <c r="I23" s="23" t="s">
        <v>22</v>
      </c>
      <c r="J23" s="21" t="str">
        <f>IF('Rekapitulace stavby'!AN19="","",'Rekapitulace stavby'!AN19)</f>
        <v>26475081</v>
      </c>
      <c r="K23" s="36"/>
      <c r="R23" s="26"/>
      <c r="S23" s="26"/>
      <c r="T23" s="26"/>
      <c r="U23" s="26"/>
      <c r="V23" s="26"/>
      <c r="W23" s="26"/>
      <c r="X23" s="26"/>
      <c r="Y23" s="26"/>
      <c r="Z23" s="26"/>
      <c r="AA23" s="26"/>
      <c r="AB23" s="26"/>
      <c r="AC23" s="26"/>
      <c r="AD23" s="26"/>
    </row>
    <row r="24" spans="1:30" s="2" customFormat="1" ht="18" customHeight="1">
      <c r="A24" s="26"/>
      <c r="B24" s="27"/>
      <c r="C24" s="26"/>
      <c r="D24" s="26"/>
      <c r="E24" s="21" t="str">
        <f>IF('Rekapitulace stavby'!E20="","",'Rekapitulace stavby'!E20)</f>
        <v>Sweco Hydroprojekt, a.s.</v>
      </c>
      <c r="F24" s="26"/>
      <c r="G24" s="26"/>
      <c r="H24" s="26"/>
      <c r="I24" s="23" t="s">
        <v>23</v>
      </c>
      <c r="J24" s="21" t="str">
        <f>IF('Rekapitulace stavby'!AN20="","",'Rekapitulace stavby'!AN20)</f>
        <v/>
      </c>
      <c r="K24" s="36"/>
      <c r="R24" s="26"/>
      <c r="S24" s="26"/>
      <c r="T24" s="26"/>
      <c r="U24" s="26"/>
      <c r="V24" s="26"/>
      <c r="W24" s="26"/>
      <c r="X24" s="26"/>
      <c r="Y24" s="26"/>
      <c r="Z24" s="26"/>
      <c r="AA24" s="26"/>
      <c r="AB24" s="26"/>
      <c r="AC24" s="26"/>
      <c r="AD24" s="26"/>
    </row>
    <row r="25" spans="1:30" s="2" customFormat="1" ht="6.9" customHeight="1">
      <c r="A25" s="26"/>
      <c r="B25" s="27"/>
      <c r="C25" s="26"/>
      <c r="D25" s="26"/>
      <c r="E25" s="26"/>
      <c r="F25" s="26"/>
      <c r="G25" s="26"/>
      <c r="H25" s="26"/>
      <c r="I25" s="26"/>
      <c r="J25" s="26"/>
      <c r="K25" s="36"/>
      <c r="R25" s="26"/>
      <c r="S25" s="26"/>
      <c r="T25" s="26"/>
      <c r="U25" s="26"/>
      <c r="V25" s="26"/>
      <c r="W25" s="26"/>
      <c r="X25" s="26"/>
      <c r="Y25" s="26"/>
      <c r="Z25" s="26"/>
      <c r="AA25" s="26"/>
      <c r="AB25" s="26"/>
      <c r="AC25" s="26"/>
      <c r="AD25" s="26"/>
    </row>
    <row r="26" spans="1:30" s="2" customFormat="1" ht="12" customHeight="1">
      <c r="A26" s="26"/>
      <c r="B26" s="27"/>
      <c r="C26" s="26"/>
      <c r="D26" s="23" t="s">
        <v>28</v>
      </c>
      <c r="E26" s="26"/>
      <c r="F26" s="26"/>
      <c r="G26" s="26"/>
      <c r="H26" s="26"/>
      <c r="I26" s="26"/>
      <c r="J26" s="26"/>
      <c r="K26" s="36"/>
      <c r="R26" s="26"/>
      <c r="S26" s="26"/>
      <c r="T26" s="26"/>
      <c r="U26" s="26"/>
      <c r="V26" s="26"/>
      <c r="W26" s="26"/>
      <c r="X26" s="26"/>
      <c r="Y26" s="26"/>
      <c r="Z26" s="26"/>
      <c r="AA26" s="26"/>
      <c r="AB26" s="26"/>
      <c r="AC26" s="26"/>
      <c r="AD26" s="26"/>
    </row>
    <row r="27" spans="1:30" s="8" customFormat="1" ht="16.5" customHeight="1">
      <c r="A27" s="89"/>
      <c r="B27" s="90"/>
      <c r="C27" s="89"/>
      <c r="D27" s="89"/>
      <c r="E27" s="182" t="s">
        <v>1</v>
      </c>
      <c r="F27" s="182"/>
      <c r="G27" s="182"/>
      <c r="H27" s="182"/>
      <c r="I27" s="89"/>
      <c r="J27" s="89"/>
      <c r="K27" s="91"/>
      <c r="R27" s="89"/>
      <c r="S27" s="89"/>
      <c r="T27" s="89"/>
      <c r="U27" s="89"/>
      <c r="V27" s="89"/>
      <c r="W27" s="89"/>
      <c r="X27" s="89"/>
      <c r="Y27" s="89"/>
      <c r="Z27" s="89"/>
      <c r="AA27" s="89"/>
      <c r="AB27" s="89"/>
      <c r="AC27" s="89"/>
      <c r="AD27" s="89"/>
    </row>
    <row r="28" spans="1:30" s="2" customFormat="1" ht="6.9" customHeight="1">
      <c r="A28" s="26"/>
      <c r="B28" s="27"/>
      <c r="C28" s="26"/>
      <c r="D28" s="26"/>
      <c r="E28" s="26"/>
      <c r="F28" s="26"/>
      <c r="G28" s="26"/>
      <c r="H28" s="26"/>
      <c r="I28" s="26"/>
      <c r="J28" s="26"/>
      <c r="K28" s="36"/>
      <c r="R28" s="26"/>
      <c r="S28" s="26"/>
      <c r="T28" s="26"/>
      <c r="U28" s="26"/>
      <c r="V28" s="26"/>
      <c r="W28" s="26"/>
      <c r="X28" s="26"/>
      <c r="Y28" s="26"/>
      <c r="Z28" s="26"/>
      <c r="AA28" s="26"/>
      <c r="AB28" s="26"/>
      <c r="AC28" s="26"/>
      <c r="AD28" s="26"/>
    </row>
    <row r="29" spans="1:30" s="2" customFormat="1" ht="6.9" customHeight="1">
      <c r="A29" s="26"/>
      <c r="B29" s="27"/>
      <c r="C29" s="26"/>
      <c r="D29" s="60"/>
      <c r="E29" s="60"/>
      <c r="F29" s="60"/>
      <c r="G29" s="60"/>
      <c r="H29" s="60"/>
      <c r="I29" s="60"/>
      <c r="J29" s="60"/>
      <c r="K29" s="36"/>
      <c r="R29" s="26"/>
      <c r="S29" s="26"/>
      <c r="T29" s="26"/>
      <c r="U29" s="26"/>
      <c r="V29" s="26"/>
      <c r="W29" s="26"/>
      <c r="X29" s="26"/>
      <c r="Y29" s="26"/>
      <c r="Z29" s="26"/>
      <c r="AA29" s="26"/>
      <c r="AB29" s="26"/>
      <c r="AC29" s="26"/>
      <c r="AD29" s="26"/>
    </row>
    <row r="30" spans="1:30" s="2" customFormat="1" ht="25.35" customHeight="1">
      <c r="A30" s="26"/>
      <c r="B30" s="27"/>
      <c r="C30" s="26"/>
      <c r="D30" s="92" t="s">
        <v>29</v>
      </c>
      <c r="E30" s="26"/>
      <c r="F30" s="26"/>
      <c r="G30" s="26"/>
      <c r="H30" s="26"/>
      <c r="I30" s="26"/>
      <c r="J30" s="65">
        <f>ROUND(J118,2)</f>
        <v>0</v>
      </c>
      <c r="K30" s="36"/>
      <c r="R30" s="26"/>
      <c r="S30" s="26"/>
      <c r="T30" s="26"/>
      <c r="U30" s="26"/>
      <c r="V30" s="26"/>
      <c r="W30" s="26"/>
      <c r="X30" s="26"/>
      <c r="Y30" s="26"/>
      <c r="Z30" s="26"/>
      <c r="AA30" s="26"/>
      <c r="AB30" s="26"/>
      <c r="AC30" s="26"/>
      <c r="AD30" s="26"/>
    </row>
    <row r="31" spans="1:30" s="2" customFormat="1" ht="6.9" customHeight="1">
      <c r="A31" s="26"/>
      <c r="B31" s="27"/>
      <c r="C31" s="26"/>
      <c r="D31" s="60"/>
      <c r="E31" s="60"/>
      <c r="F31" s="60"/>
      <c r="G31" s="60"/>
      <c r="H31" s="60"/>
      <c r="I31" s="60"/>
      <c r="J31" s="60"/>
      <c r="K31" s="36"/>
      <c r="R31" s="26"/>
      <c r="S31" s="26"/>
      <c r="T31" s="26"/>
      <c r="U31" s="26"/>
      <c r="V31" s="26"/>
      <c r="W31" s="26"/>
      <c r="X31" s="26"/>
      <c r="Y31" s="26"/>
      <c r="Z31" s="26"/>
      <c r="AA31" s="26"/>
      <c r="AB31" s="26"/>
      <c r="AC31" s="26"/>
      <c r="AD31" s="26"/>
    </row>
    <row r="32" spans="1:30" s="2" customFormat="1" ht="14.4" customHeight="1">
      <c r="A32" s="26"/>
      <c r="B32" s="27"/>
      <c r="C32" s="26"/>
      <c r="D32" s="26"/>
      <c r="E32" s="26"/>
      <c r="F32" s="30" t="s">
        <v>31</v>
      </c>
      <c r="G32" s="26"/>
      <c r="H32" s="26"/>
      <c r="I32" s="30" t="s">
        <v>30</v>
      </c>
      <c r="J32" s="30" t="s">
        <v>32</v>
      </c>
      <c r="K32" s="36"/>
      <c r="R32" s="26"/>
      <c r="S32" s="26"/>
      <c r="T32" s="26"/>
      <c r="U32" s="26"/>
      <c r="V32" s="26"/>
      <c r="W32" s="26"/>
      <c r="X32" s="26"/>
      <c r="Y32" s="26"/>
      <c r="Z32" s="26"/>
      <c r="AA32" s="26"/>
      <c r="AB32" s="26"/>
      <c r="AC32" s="26"/>
      <c r="AD32" s="26"/>
    </row>
    <row r="33" spans="1:30" s="2" customFormat="1" ht="14.4" customHeight="1">
      <c r="A33" s="26"/>
      <c r="B33" s="27"/>
      <c r="C33" s="26"/>
      <c r="D33" s="93" t="s">
        <v>33</v>
      </c>
      <c r="E33" s="23" t="s">
        <v>34</v>
      </c>
      <c r="F33" s="94">
        <f>ROUND((SUM(BD118:BD146)),2)</f>
        <v>0</v>
      </c>
      <c r="G33" s="26"/>
      <c r="H33" s="26"/>
      <c r="I33" s="95">
        <v>0.21</v>
      </c>
      <c r="J33" s="94">
        <f>ROUND(((SUM(BD118:BD146))*I33),2)</f>
        <v>0</v>
      </c>
      <c r="K33" s="36"/>
      <c r="R33" s="26"/>
      <c r="S33" s="26"/>
      <c r="T33" s="26"/>
      <c r="U33" s="26"/>
      <c r="V33" s="26"/>
      <c r="W33" s="26"/>
      <c r="X33" s="26"/>
      <c r="Y33" s="26"/>
      <c r="Z33" s="26"/>
      <c r="AA33" s="26"/>
      <c r="AB33" s="26"/>
      <c r="AC33" s="26"/>
      <c r="AD33" s="26"/>
    </row>
    <row r="34" spans="1:30" s="2" customFormat="1" ht="14.4" customHeight="1">
      <c r="A34" s="26"/>
      <c r="B34" s="27"/>
      <c r="C34" s="26"/>
      <c r="D34" s="26"/>
      <c r="E34" s="23" t="s">
        <v>35</v>
      </c>
      <c r="F34" s="94">
        <f>ROUND((SUM(BE118:BE146)),2)</f>
        <v>0</v>
      </c>
      <c r="G34" s="26"/>
      <c r="H34" s="26"/>
      <c r="I34" s="95">
        <v>0.15</v>
      </c>
      <c r="J34" s="94">
        <f>ROUND(((SUM(BE118:BE146))*I34),2)</f>
        <v>0</v>
      </c>
      <c r="K34" s="36"/>
      <c r="R34" s="26"/>
      <c r="S34" s="26"/>
      <c r="T34" s="26"/>
      <c r="U34" s="26"/>
      <c r="V34" s="26"/>
      <c r="W34" s="26"/>
      <c r="X34" s="26"/>
      <c r="Y34" s="26"/>
      <c r="Z34" s="26"/>
      <c r="AA34" s="26"/>
      <c r="AB34" s="26"/>
      <c r="AC34" s="26"/>
      <c r="AD34" s="26"/>
    </row>
    <row r="35" spans="1:30" s="2" customFormat="1" ht="14.4" customHeight="1" hidden="1">
      <c r="A35" s="26"/>
      <c r="B35" s="27"/>
      <c r="C35" s="26"/>
      <c r="D35" s="26"/>
      <c r="E35" s="23" t="s">
        <v>36</v>
      </c>
      <c r="F35" s="94">
        <f>ROUND((SUM(BF118:BF146)),2)</f>
        <v>0</v>
      </c>
      <c r="G35" s="26"/>
      <c r="H35" s="26"/>
      <c r="I35" s="95">
        <v>0.21</v>
      </c>
      <c r="J35" s="94">
        <f>0</f>
        <v>0</v>
      </c>
      <c r="K35" s="36"/>
      <c r="R35" s="26"/>
      <c r="S35" s="26"/>
      <c r="T35" s="26"/>
      <c r="U35" s="26"/>
      <c r="V35" s="26"/>
      <c r="W35" s="26"/>
      <c r="X35" s="26"/>
      <c r="Y35" s="26"/>
      <c r="Z35" s="26"/>
      <c r="AA35" s="26"/>
      <c r="AB35" s="26"/>
      <c r="AC35" s="26"/>
      <c r="AD35" s="26"/>
    </row>
    <row r="36" spans="1:30" s="2" customFormat="1" ht="14.4" customHeight="1" hidden="1">
      <c r="A36" s="26"/>
      <c r="B36" s="27"/>
      <c r="C36" s="26"/>
      <c r="D36" s="26"/>
      <c r="E36" s="23" t="s">
        <v>37</v>
      </c>
      <c r="F36" s="94">
        <f>ROUND((SUM(BG118:BG146)),2)</f>
        <v>0</v>
      </c>
      <c r="G36" s="26"/>
      <c r="H36" s="26"/>
      <c r="I36" s="95">
        <v>0.15</v>
      </c>
      <c r="J36" s="94">
        <f>0</f>
        <v>0</v>
      </c>
      <c r="K36" s="36"/>
      <c r="R36" s="26"/>
      <c r="S36" s="26"/>
      <c r="T36" s="26"/>
      <c r="U36" s="26"/>
      <c r="V36" s="26"/>
      <c r="W36" s="26"/>
      <c r="X36" s="26"/>
      <c r="Y36" s="26"/>
      <c r="Z36" s="26"/>
      <c r="AA36" s="26"/>
      <c r="AB36" s="26"/>
      <c r="AC36" s="26"/>
      <c r="AD36" s="26"/>
    </row>
    <row r="37" spans="1:30" s="2" customFormat="1" ht="14.4" customHeight="1" hidden="1">
      <c r="A37" s="26"/>
      <c r="B37" s="27"/>
      <c r="C37" s="26"/>
      <c r="D37" s="26"/>
      <c r="E37" s="23" t="s">
        <v>38</v>
      </c>
      <c r="F37" s="94">
        <f>ROUND((SUM(BH118:BH146)),2)</f>
        <v>0</v>
      </c>
      <c r="G37" s="26"/>
      <c r="H37" s="26"/>
      <c r="I37" s="95">
        <v>0</v>
      </c>
      <c r="J37" s="94">
        <f>0</f>
        <v>0</v>
      </c>
      <c r="K37" s="36"/>
      <c r="R37" s="26"/>
      <c r="S37" s="26"/>
      <c r="T37" s="26"/>
      <c r="U37" s="26"/>
      <c r="V37" s="26"/>
      <c r="W37" s="26"/>
      <c r="X37" s="26"/>
      <c r="Y37" s="26"/>
      <c r="Z37" s="26"/>
      <c r="AA37" s="26"/>
      <c r="AB37" s="26"/>
      <c r="AC37" s="26"/>
      <c r="AD37" s="26"/>
    </row>
    <row r="38" spans="1:30" s="2" customFormat="1" ht="6.9" customHeight="1">
      <c r="A38" s="26"/>
      <c r="B38" s="27"/>
      <c r="C38" s="26"/>
      <c r="D38" s="26"/>
      <c r="E38" s="26"/>
      <c r="F38" s="26"/>
      <c r="G38" s="26"/>
      <c r="H38" s="26"/>
      <c r="I38" s="26"/>
      <c r="J38" s="26"/>
      <c r="K38" s="36"/>
      <c r="R38" s="26"/>
      <c r="S38" s="26"/>
      <c r="T38" s="26"/>
      <c r="U38" s="26"/>
      <c r="V38" s="26"/>
      <c r="W38" s="26"/>
      <c r="X38" s="26"/>
      <c r="Y38" s="26"/>
      <c r="Z38" s="26"/>
      <c r="AA38" s="26"/>
      <c r="AB38" s="26"/>
      <c r="AC38" s="26"/>
      <c r="AD38" s="26"/>
    </row>
    <row r="39" spans="1:30" s="2" customFormat="1" ht="25.35" customHeight="1">
      <c r="A39" s="26"/>
      <c r="B39" s="27"/>
      <c r="C39" s="96"/>
      <c r="D39" s="97" t="s">
        <v>39</v>
      </c>
      <c r="E39" s="54"/>
      <c r="F39" s="54"/>
      <c r="G39" s="98" t="s">
        <v>40</v>
      </c>
      <c r="H39" s="99" t="s">
        <v>41</v>
      </c>
      <c r="I39" s="54"/>
      <c r="J39" s="100">
        <f>SUM(J30:J37)</f>
        <v>0</v>
      </c>
      <c r="K39" s="36"/>
      <c r="R39" s="26"/>
      <c r="S39" s="26"/>
      <c r="T39" s="26"/>
      <c r="U39" s="26"/>
      <c r="V39" s="26"/>
      <c r="W39" s="26"/>
      <c r="X39" s="26"/>
      <c r="Y39" s="26"/>
      <c r="Z39" s="26"/>
      <c r="AA39" s="26"/>
      <c r="AB39" s="26"/>
      <c r="AC39" s="26"/>
      <c r="AD39" s="26"/>
    </row>
    <row r="40" spans="1:30" s="2" customFormat="1" ht="14.4" customHeight="1">
      <c r="A40" s="26"/>
      <c r="B40" s="27"/>
      <c r="C40" s="26"/>
      <c r="D40" s="26"/>
      <c r="E40" s="26"/>
      <c r="F40" s="26"/>
      <c r="G40" s="26"/>
      <c r="H40" s="26"/>
      <c r="I40" s="26"/>
      <c r="J40" s="26"/>
      <c r="K40" s="36"/>
      <c r="R40" s="26"/>
      <c r="S40" s="26"/>
      <c r="T40" s="26"/>
      <c r="U40" s="26"/>
      <c r="V40" s="26"/>
      <c r="W40" s="26"/>
      <c r="X40" s="26"/>
      <c r="Y40" s="26"/>
      <c r="Z40" s="26"/>
      <c r="AA40" s="26"/>
      <c r="AB40" s="26"/>
      <c r="AC40" s="26"/>
      <c r="AD40" s="26"/>
    </row>
    <row r="41" spans="2:11" s="1" customFormat="1" ht="14.4" customHeight="1">
      <c r="B41" s="17"/>
      <c r="K41" s="17"/>
    </row>
    <row r="42" spans="2:11" s="1" customFormat="1" ht="14.4" customHeight="1">
      <c r="B42" s="17"/>
      <c r="K42" s="17"/>
    </row>
    <row r="43" spans="2:11" s="1" customFormat="1" ht="14.4" customHeight="1">
      <c r="B43" s="17"/>
      <c r="K43" s="17"/>
    </row>
    <row r="44" spans="2:11" s="1" customFormat="1" ht="14.4" customHeight="1">
      <c r="B44" s="17"/>
      <c r="K44" s="17"/>
    </row>
    <row r="45" spans="2:11" s="1" customFormat="1" ht="14.4" customHeight="1">
      <c r="B45" s="17"/>
      <c r="K45" s="17"/>
    </row>
    <row r="46" spans="2:11" s="1" customFormat="1" ht="14.4" customHeight="1">
      <c r="B46" s="17"/>
      <c r="K46" s="17"/>
    </row>
    <row r="47" spans="2:11" s="1" customFormat="1" ht="14.4" customHeight="1">
      <c r="B47" s="17"/>
      <c r="K47" s="17"/>
    </row>
    <row r="48" spans="2:11" s="1" customFormat="1" ht="14.4" customHeight="1">
      <c r="B48" s="17"/>
      <c r="K48" s="17"/>
    </row>
    <row r="49" spans="2:11" s="1" customFormat="1" ht="14.4" customHeight="1">
      <c r="B49" s="17"/>
      <c r="K49" s="17"/>
    </row>
    <row r="50" spans="2:11" s="2" customFormat="1" ht="14.4" customHeight="1">
      <c r="B50" s="36"/>
      <c r="D50" s="37" t="s">
        <v>42</v>
      </c>
      <c r="E50" s="38"/>
      <c r="F50" s="38"/>
      <c r="G50" s="37" t="s">
        <v>43</v>
      </c>
      <c r="H50" s="38"/>
      <c r="I50" s="38"/>
      <c r="J50" s="38"/>
      <c r="K50" s="36"/>
    </row>
    <row r="51" spans="2:11" ht="12">
      <c r="B51" s="17"/>
      <c r="K51" s="17"/>
    </row>
    <row r="52" spans="2:11" ht="12">
      <c r="B52" s="17"/>
      <c r="K52" s="17"/>
    </row>
    <row r="53" spans="2:11" ht="12">
      <c r="B53" s="17"/>
      <c r="K53" s="17"/>
    </row>
    <row r="54" spans="2:11" ht="12">
      <c r="B54" s="17"/>
      <c r="K54" s="17"/>
    </row>
    <row r="55" spans="2:11" ht="12">
      <c r="B55" s="17"/>
      <c r="K55" s="17"/>
    </row>
    <row r="56" spans="2:11" ht="12">
      <c r="B56" s="17"/>
      <c r="K56" s="17"/>
    </row>
    <row r="57" spans="2:11" ht="12">
      <c r="B57" s="17"/>
      <c r="K57" s="17"/>
    </row>
    <row r="58" spans="2:11" ht="12">
      <c r="B58" s="17"/>
      <c r="K58" s="17"/>
    </row>
    <row r="59" spans="2:11" ht="12">
      <c r="B59" s="17"/>
      <c r="K59" s="17"/>
    </row>
    <row r="60" spans="2:11" ht="12">
      <c r="B60" s="17"/>
      <c r="K60" s="17"/>
    </row>
    <row r="61" spans="1:30" s="2" customFormat="1" ht="13.2">
      <c r="A61" s="26"/>
      <c r="B61" s="27"/>
      <c r="C61" s="26"/>
      <c r="D61" s="39" t="s">
        <v>44</v>
      </c>
      <c r="E61" s="29"/>
      <c r="F61" s="101" t="s">
        <v>45</v>
      </c>
      <c r="G61" s="39" t="s">
        <v>44</v>
      </c>
      <c r="H61" s="29"/>
      <c r="I61" s="29"/>
      <c r="J61" s="102" t="s">
        <v>45</v>
      </c>
      <c r="K61" s="36"/>
      <c r="R61" s="26"/>
      <c r="S61" s="26"/>
      <c r="T61" s="26"/>
      <c r="U61" s="26"/>
      <c r="V61" s="26"/>
      <c r="W61" s="26"/>
      <c r="X61" s="26"/>
      <c r="Y61" s="26"/>
      <c r="Z61" s="26"/>
      <c r="AA61" s="26"/>
      <c r="AB61" s="26"/>
      <c r="AC61" s="26"/>
      <c r="AD61" s="26"/>
    </row>
    <row r="62" spans="2:11" ht="12">
      <c r="B62" s="17"/>
      <c r="K62" s="17"/>
    </row>
    <row r="63" spans="2:11" ht="12">
      <c r="B63" s="17"/>
      <c r="K63" s="17"/>
    </row>
    <row r="64" spans="2:11" ht="12">
      <c r="B64" s="17"/>
      <c r="K64" s="17"/>
    </row>
    <row r="65" spans="1:30" s="2" customFormat="1" ht="13.2">
      <c r="A65" s="26"/>
      <c r="B65" s="27"/>
      <c r="C65" s="26"/>
      <c r="D65" s="37" t="s">
        <v>46</v>
      </c>
      <c r="E65" s="40"/>
      <c r="F65" s="40"/>
      <c r="G65" s="37" t="s">
        <v>47</v>
      </c>
      <c r="H65" s="40"/>
      <c r="I65" s="40"/>
      <c r="J65" s="40"/>
      <c r="K65" s="36"/>
      <c r="R65" s="26"/>
      <c r="S65" s="26"/>
      <c r="T65" s="26"/>
      <c r="U65" s="26"/>
      <c r="V65" s="26"/>
      <c r="W65" s="26"/>
      <c r="X65" s="26"/>
      <c r="Y65" s="26"/>
      <c r="Z65" s="26"/>
      <c r="AA65" s="26"/>
      <c r="AB65" s="26"/>
      <c r="AC65" s="26"/>
      <c r="AD65" s="26"/>
    </row>
    <row r="66" spans="2:11" ht="12">
      <c r="B66" s="17"/>
      <c r="K66" s="17"/>
    </row>
    <row r="67" spans="2:11" ht="12">
      <c r="B67" s="17"/>
      <c r="K67" s="17"/>
    </row>
    <row r="68" spans="2:11" ht="12">
      <c r="B68" s="17"/>
      <c r="K68" s="17"/>
    </row>
    <row r="69" spans="2:11" ht="12">
      <c r="B69" s="17"/>
      <c r="K69" s="17"/>
    </row>
    <row r="70" spans="2:11" ht="12">
      <c r="B70" s="17"/>
      <c r="K70" s="17"/>
    </row>
    <row r="71" spans="2:11" ht="12">
      <c r="B71" s="17"/>
      <c r="K71" s="17"/>
    </row>
    <row r="72" spans="2:11" ht="12">
      <c r="B72" s="17"/>
      <c r="K72" s="17"/>
    </row>
    <row r="73" spans="2:11" ht="12">
      <c r="B73" s="17"/>
      <c r="K73" s="17"/>
    </row>
    <row r="74" spans="2:11" ht="12">
      <c r="B74" s="17"/>
      <c r="K74" s="17"/>
    </row>
    <row r="75" spans="2:11" ht="12">
      <c r="B75" s="17"/>
      <c r="K75" s="17"/>
    </row>
    <row r="76" spans="1:30" s="2" customFormat="1" ht="13.2">
      <c r="A76" s="26"/>
      <c r="B76" s="27"/>
      <c r="C76" s="26"/>
      <c r="D76" s="39" t="s">
        <v>44</v>
      </c>
      <c r="E76" s="29"/>
      <c r="F76" s="101" t="s">
        <v>45</v>
      </c>
      <c r="G76" s="39" t="s">
        <v>44</v>
      </c>
      <c r="H76" s="29"/>
      <c r="I76" s="29"/>
      <c r="J76" s="102" t="s">
        <v>45</v>
      </c>
      <c r="K76" s="36"/>
      <c r="R76" s="26"/>
      <c r="S76" s="26"/>
      <c r="T76" s="26"/>
      <c r="U76" s="26"/>
      <c r="V76" s="26"/>
      <c r="W76" s="26"/>
      <c r="X76" s="26"/>
      <c r="Y76" s="26"/>
      <c r="Z76" s="26"/>
      <c r="AA76" s="26"/>
      <c r="AB76" s="26"/>
      <c r="AC76" s="26"/>
      <c r="AD76" s="26"/>
    </row>
    <row r="77" spans="1:30" s="2" customFormat="1" ht="14.4" customHeight="1">
      <c r="A77" s="26"/>
      <c r="B77" s="41"/>
      <c r="C77" s="42"/>
      <c r="D77" s="42"/>
      <c r="E77" s="42"/>
      <c r="F77" s="42"/>
      <c r="G77" s="42"/>
      <c r="H77" s="42"/>
      <c r="I77" s="42"/>
      <c r="J77" s="42"/>
      <c r="K77" s="36"/>
      <c r="R77" s="26"/>
      <c r="S77" s="26"/>
      <c r="T77" s="26"/>
      <c r="U77" s="26"/>
      <c r="V77" s="26"/>
      <c r="W77" s="26"/>
      <c r="X77" s="26"/>
      <c r="Y77" s="26"/>
      <c r="Z77" s="26"/>
      <c r="AA77" s="26"/>
      <c r="AB77" s="26"/>
      <c r="AC77" s="26"/>
      <c r="AD77" s="26"/>
    </row>
    <row r="81" spans="1:30" s="2" customFormat="1" ht="6.9" customHeight="1">
      <c r="A81" s="26"/>
      <c r="B81" s="43"/>
      <c r="C81" s="44"/>
      <c r="D81" s="44"/>
      <c r="E81" s="44"/>
      <c r="F81" s="44"/>
      <c r="G81" s="44"/>
      <c r="H81" s="44"/>
      <c r="I81" s="44"/>
      <c r="J81" s="44"/>
      <c r="K81" s="36"/>
      <c r="R81" s="26"/>
      <c r="S81" s="26"/>
      <c r="T81" s="26"/>
      <c r="U81" s="26"/>
      <c r="V81" s="26"/>
      <c r="W81" s="26"/>
      <c r="X81" s="26"/>
      <c r="Y81" s="26"/>
      <c r="Z81" s="26"/>
      <c r="AA81" s="26"/>
      <c r="AB81" s="26"/>
      <c r="AC81" s="26"/>
      <c r="AD81" s="26"/>
    </row>
    <row r="82" spans="1:30" s="2" customFormat="1" ht="24.9" customHeight="1">
      <c r="A82" s="26"/>
      <c r="B82" s="27"/>
      <c r="C82" s="18" t="s">
        <v>89</v>
      </c>
      <c r="D82" s="26"/>
      <c r="E82" s="26"/>
      <c r="F82" s="26"/>
      <c r="G82" s="26"/>
      <c r="H82" s="26"/>
      <c r="I82" s="26"/>
      <c r="J82" s="26"/>
      <c r="K82" s="36"/>
      <c r="R82" s="26"/>
      <c r="S82" s="26"/>
      <c r="T82" s="26"/>
      <c r="U82" s="26"/>
      <c r="V82" s="26"/>
      <c r="W82" s="26"/>
      <c r="X82" s="26"/>
      <c r="Y82" s="26"/>
      <c r="Z82" s="26"/>
      <c r="AA82" s="26"/>
      <c r="AB82" s="26"/>
      <c r="AC82" s="26"/>
      <c r="AD82" s="26"/>
    </row>
    <row r="83" spans="1:30" s="2" customFormat="1" ht="6.9" customHeight="1">
      <c r="A83" s="26"/>
      <c r="B83" s="27"/>
      <c r="C83" s="26"/>
      <c r="D83" s="26"/>
      <c r="E83" s="26"/>
      <c r="F83" s="26"/>
      <c r="G83" s="26"/>
      <c r="H83" s="26"/>
      <c r="I83" s="26"/>
      <c r="J83" s="26"/>
      <c r="K83" s="36"/>
      <c r="R83" s="26"/>
      <c r="S83" s="26"/>
      <c r="T83" s="26"/>
      <c r="U83" s="26"/>
      <c r="V83" s="26"/>
      <c r="W83" s="26"/>
      <c r="X83" s="26"/>
      <c r="Y83" s="26"/>
      <c r="Z83" s="26"/>
      <c r="AA83" s="26"/>
      <c r="AB83" s="26"/>
      <c r="AC83" s="26"/>
      <c r="AD83" s="26"/>
    </row>
    <row r="84" spans="1:30" s="2" customFormat="1" ht="12" customHeight="1">
      <c r="A84" s="26"/>
      <c r="B84" s="27"/>
      <c r="C84" s="23" t="s">
        <v>14</v>
      </c>
      <c r="D84" s="26"/>
      <c r="E84" s="26"/>
      <c r="F84" s="26"/>
      <c r="G84" s="26"/>
      <c r="H84" s="26"/>
      <c r="I84" s="26"/>
      <c r="J84" s="26"/>
      <c r="K84" s="36"/>
      <c r="R84" s="26"/>
      <c r="S84" s="26"/>
      <c r="T84" s="26"/>
      <c r="U84" s="26"/>
      <c r="V84" s="26"/>
      <c r="W84" s="26"/>
      <c r="X84" s="26"/>
      <c r="Y84" s="26"/>
      <c r="Z84" s="26"/>
      <c r="AA84" s="26"/>
      <c r="AB84" s="26"/>
      <c r="AC84" s="26"/>
      <c r="AD84" s="26"/>
    </row>
    <row r="85" spans="1:30" s="2" customFormat="1" ht="16.5" customHeight="1">
      <c r="A85" s="26"/>
      <c r="B85" s="27"/>
      <c r="C85" s="26"/>
      <c r="D85" s="26"/>
      <c r="E85" s="206" t="str">
        <f>E7</f>
        <v>Vodní nádrž VNn1 v k.ú. Malovice u Netolic</v>
      </c>
      <c r="F85" s="207"/>
      <c r="G85" s="207"/>
      <c r="H85" s="207"/>
      <c r="I85" s="26"/>
      <c r="J85" s="26"/>
      <c r="K85" s="36"/>
      <c r="R85" s="26"/>
      <c r="S85" s="26"/>
      <c r="T85" s="26"/>
      <c r="U85" s="26"/>
      <c r="V85" s="26"/>
      <c r="W85" s="26"/>
      <c r="X85" s="26"/>
      <c r="Y85" s="26"/>
      <c r="Z85" s="26"/>
      <c r="AA85" s="26"/>
      <c r="AB85" s="26"/>
      <c r="AC85" s="26"/>
      <c r="AD85" s="26"/>
    </row>
    <row r="86" spans="1:30" s="2" customFormat="1" ht="12" customHeight="1">
      <c r="A86" s="26"/>
      <c r="B86" s="27"/>
      <c r="C86" s="23" t="s">
        <v>88</v>
      </c>
      <c r="D86" s="26"/>
      <c r="E86" s="26"/>
      <c r="F86" s="26"/>
      <c r="G86" s="26"/>
      <c r="H86" s="26"/>
      <c r="I86" s="26"/>
      <c r="J86" s="26"/>
      <c r="K86" s="36"/>
      <c r="R86" s="26"/>
      <c r="S86" s="26"/>
      <c r="T86" s="26"/>
      <c r="U86" s="26"/>
      <c r="V86" s="26"/>
      <c r="W86" s="26"/>
      <c r="X86" s="26"/>
      <c r="Y86" s="26"/>
      <c r="Z86" s="26"/>
      <c r="AA86" s="26"/>
      <c r="AB86" s="26"/>
      <c r="AC86" s="26"/>
      <c r="AD86" s="26"/>
    </row>
    <row r="87" spans="1:30" s="2" customFormat="1" ht="16.5" customHeight="1">
      <c r="A87" s="26"/>
      <c r="B87" s="27"/>
      <c r="C87" s="26"/>
      <c r="D87" s="26"/>
      <c r="E87" s="196" t="str">
        <f>E9</f>
        <v>SO 900 - Vedlejší rozpočtové náklady_</v>
      </c>
      <c r="F87" s="205"/>
      <c r="G87" s="205"/>
      <c r="H87" s="205"/>
      <c r="I87" s="26"/>
      <c r="J87" s="26"/>
      <c r="K87" s="36"/>
      <c r="R87" s="26"/>
      <c r="S87" s="26"/>
      <c r="T87" s="26"/>
      <c r="U87" s="26"/>
      <c r="V87" s="26"/>
      <c r="W87" s="26"/>
      <c r="X87" s="26"/>
      <c r="Y87" s="26"/>
      <c r="Z87" s="26"/>
      <c r="AA87" s="26"/>
      <c r="AB87" s="26"/>
      <c r="AC87" s="26"/>
      <c r="AD87" s="26"/>
    </row>
    <row r="88" spans="1:30" s="2" customFormat="1" ht="6.9" customHeight="1">
      <c r="A88" s="26"/>
      <c r="B88" s="27"/>
      <c r="C88" s="26"/>
      <c r="D88" s="26"/>
      <c r="E88" s="26"/>
      <c r="F88" s="26"/>
      <c r="G88" s="26"/>
      <c r="H88" s="26"/>
      <c r="I88" s="26"/>
      <c r="J88" s="26"/>
      <c r="K88" s="36"/>
      <c r="R88" s="26"/>
      <c r="S88" s="26"/>
      <c r="T88" s="26"/>
      <c r="U88" s="26"/>
      <c r="V88" s="26"/>
      <c r="W88" s="26"/>
      <c r="X88" s="26"/>
      <c r="Y88" s="26"/>
      <c r="Z88" s="26"/>
      <c r="AA88" s="26"/>
      <c r="AB88" s="26"/>
      <c r="AC88" s="26"/>
      <c r="AD88" s="26"/>
    </row>
    <row r="89" spans="1:30" s="2" customFormat="1" ht="12" customHeight="1">
      <c r="A89" s="26"/>
      <c r="B89" s="27"/>
      <c r="C89" s="23" t="s">
        <v>17</v>
      </c>
      <c r="D89" s="26"/>
      <c r="E89" s="26"/>
      <c r="F89" s="21" t="str">
        <f>F12</f>
        <v>Malovice u Netolic</v>
      </c>
      <c r="G89" s="26"/>
      <c r="H89" s="26"/>
      <c r="I89" s="23" t="s">
        <v>19</v>
      </c>
      <c r="J89" s="49" t="str">
        <f>IF(J12="","",J12)</f>
        <v>17. 6. 2022</v>
      </c>
      <c r="K89" s="36"/>
      <c r="R89" s="26"/>
      <c r="S89" s="26"/>
      <c r="T89" s="26"/>
      <c r="U89" s="26"/>
      <c r="V89" s="26"/>
      <c r="W89" s="26"/>
      <c r="X89" s="26"/>
      <c r="Y89" s="26"/>
      <c r="Z89" s="26"/>
      <c r="AA89" s="26"/>
      <c r="AB89" s="26"/>
      <c r="AC89" s="26"/>
      <c r="AD89" s="26"/>
    </row>
    <row r="90" spans="1:30" s="2" customFormat="1" ht="12">
      <c r="A90" s="26"/>
      <c r="B90" s="27"/>
      <c r="C90" s="26"/>
      <c r="D90" s="26"/>
      <c r="E90" s="26"/>
      <c r="F90" s="26"/>
      <c r="G90" s="26"/>
      <c r="H90" s="26"/>
      <c r="I90" s="26"/>
      <c r="J90" s="26"/>
      <c r="K90" s="36"/>
      <c r="R90" s="26"/>
      <c r="S90" s="26"/>
      <c r="T90" s="26"/>
      <c r="U90" s="26"/>
      <c r="V90" s="26"/>
      <c r="W90" s="26"/>
      <c r="X90" s="26"/>
      <c r="Y90" s="26"/>
      <c r="Z90" s="26"/>
      <c r="AA90" s="26"/>
      <c r="AB90" s="26"/>
      <c r="AC90" s="26"/>
      <c r="AD90" s="26"/>
    </row>
    <row r="91" spans="1:30" s="2" customFormat="1" ht="26.4">
      <c r="A91" s="26"/>
      <c r="B91" s="27"/>
      <c r="C91" s="23" t="s">
        <v>21</v>
      </c>
      <c r="D91" s="26"/>
      <c r="E91" s="26"/>
      <c r="F91" s="21" t="str">
        <f>E15</f>
        <v>Státní pozemkový úřad, Krajský pozemkový úřad pro Jihočeský kraj</v>
      </c>
      <c r="G91" s="26"/>
      <c r="H91" s="26"/>
      <c r="I91" s="23" t="s">
        <v>25</v>
      </c>
      <c r="J91" s="24" t="str">
        <f>E21</f>
        <v>Sweco Hydroprojekt, a.s.</v>
      </c>
      <c r="K91" s="36"/>
      <c r="R91" s="26"/>
      <c r="S91" s="26"/>
      <c r="T91" s="26"/>
      <c r="U91" s="26"/>
      <c r="V91" s="26"/>
      <c r="W91" s="26"/>
      <c r="X91" s="26"/>
      <c r="Y91" s="26"/>
      <c r="Z91" s="26"/>
      <c r="AA91" s="26"/>
      <c r="AB91" s="26"/>
      <c r="AC91" s="26"/>
      <c r="AD91" s="26"/>
    </row>
    <row r="92" spans="1:30" s="2" customFormat="1" ht="26.4">
      <c r="A92" s="26"/>
      <c r="B92" s="27"/>
      <c r="C92" s="23" t="s">
        <v>24</v>
      </c>
      <c r="D92" s="26"/>
      <c r="E92" s="26"/>
      <c r="F92" s="21" t="str">
        <f>IF(E18="","",E18)</f>
        <v xml:space="preserve"> </v>
      </c>
      <c r="G92" s="26"/>
      <c r="H92" s="26"/>
      <c r="I92" s="23" t="s">
        <v>26</v>
      </c>
      <c r="J92" s="24" t="str">
        <f>E24</f>
        <v>Sweco Hydroprojekt, a.s.</v>
      </c>
      <c r="K92" s="36"/>
      <c r="R92" s="26"/>
      <c r="S92" s="26"/>
      <c r="T92" s="26"/>
      <c r="U92" s="26"/>
      <c r="V92" s="26"/>
      <c r="W92" s="26"/>
      <c r="X92" s="26"/>
      <c r="Y92" s="26"/>
      <c r="Z92" s="26"/>
      <c r="AA92" s="26"/>
      <c r="AB92" s="26"/>
      <c r="AC92" s="26"/>
      <c r="AD92" s="26"/>
    </row>
    <row r="93" spans="1:30" s="2" customFormat="1" ht="10.35" customHeight="1">
      <c r="A93" s="26"/>
      <c r="B93" s="27"/>
      <c r="C93" s="26"/>
      <c r="D93" s="26"/>
      <c r="E93" s="26"/>
      <c r="F93" s="26"/>
      <c r="G93" s="26"/>
      <c r="H93" s="26"/>
      <c r="I93" s="26"/>
      <c r="J93" s="26"/>
      <c r="K93" s="36"/>
      <c r="R93" s="26"/>
      <c r="S93" s="26"/>
      <c r="T93" s="26"/>
      <c r="U93" s="26"/>
      <c r="V93" s="26"/>
      <c r="W93" s="26"/>
      <c r="X93" s="26"/>
      <c r="Y93" s="26"/>
      <c r="Z93" s="26"/>
      <c r="AA93" s="26"/>
      <c r="AB93" s="26"/>
      <c r="AC93" s="26"/>
      <c r="AD93" s="26"/>
    </row>
    <row r="94" spans="1:30" s="2" customFormat="1" ht="29.25" customHeight="1">
      <c r="A94" s="26"/>
      <c r="B94" s="27"/>
      <c r="C94" s="103" t="s">
        <v>90</v>
      </c>
      <c r="D94" s="96"/>
      <c r="E94" s="96"/>
      <c r="F94" s="96"/>
      <c r="G94" s="96"/>
      <c r="H94" s="96"/>
      <c r="I94" s="96"/>
      <c r="J94" s="104" t="s">
        <v>91</v>
      </c>
      <c r="K94" s="36"/>
      <c r="R94" s="26"/>
      <c r="S94" s="26"/>
      <c r="T94" s="26"/>
      <c r="U94" s="26"/>
      <c r="V94" s="26"/>
      <c r="W94" s="26"/>
      <c r="X94" s="26"/>
      <c r="Y94" s="26"/>
      <c r="Z94" s="26"/>
      <c r="AA94" s="26"/>
      <c r="AB94" s="26"/>
      <c r="AC94" s="26"/>
      <c r="AD94" s="26"/>
    </row>
    <row r="95" spans="1:30" s="2" customFormat="1" ht="10.35" customHeight="1">
      <c r="A95" s="26"/>
      <c r="B95" s="27"/>
      <c r="C95" s="26"/>
      <c r="D95" s="26"/>
      <c r="E95" s="26"/>
      <c r="F95" s="26"/>
      <c r="G95" s="26"/>
      <c r="H95" s="26"/>
      <c r="I95" s="26"/>
      <c r="J95" s="26"/>
      <c r="K95" s="36"/>
      <c r="R95" s="26"/>
      <c r="S95" s="26"/>
      <c r="T95" s="26"/>
      <c r="U95" s="26"/>
      <c r="V95" s="26"/>
      <c r="W95" s="26"/>
      <c r="X95" s="26"/>
      <c r="Y95" s="26"/>
      <c r="Z95" s="26"/>
      <c r="AA95" s="26"/>
      <c r="AB95" s="26"/>
      <c r="AC95" s="26"/>
      <c r="AD95" s="26"/>
    </row>
    <row r="96" spans="1:46" s="2" customFormat="1" ht="22.8" customHeight="1">
      <c r="A96" s="26"/>
      <c r="B96" s="27"/>
      <c r="C96" s="105" t="s">
        <v>92</v>
      </c>
      <c r="D96" s="26"/>
      <c r="E96" s="26"/>
      <c r="F96" s="26"/>
      <c r="G96" s="26"/>
      <c r="H96" s="26"/>
      <c r="I96" s="26"/>
      <c r="J96" s="65">
        <f>J118</f>
        <v>0</v>
      </c>
      <c r="K96" s="36"/>
      <c r="R96" s="26"/>
      <c r="S96" s="26"/>
      <c r="T96" s="26"/>
      <c r="U96" s="26"/>
      <c r="V96" s="26"/>
      <c r="W96" s="26"/>
      <c r="X96" s="26"/>
      <c r="Y96" s="26"/>
      <c r="Z96" s="26"/>
      <c r="AA96" s="26"/>
      <c r="AB96" s="26"/>
      <c r="AC96" s="26"/>
      <c r="AD96" s="26"/>
      <c r="AT96" s="14" t="s">
        <v>93</v>
      </c>
    </row>
    <row r="97" spans="2:11" s="9" customFormat="1" ht="24.9" customHeight="1">
      <c r="B97" s="106"/>
      <c r="D97" s="107" t="s">
        <v>507</v>
      </c>
      <c r="E97" s="108"/>
      <c r="F97" s="108"/>
      <c r="G97" s="108"/>
      <c r="H97" s="108"/>
      <c r="I97" s="108"/>
      <c r="J97" s="109">
        <f>J119</f>
        <v>0</v>
      </c>
      <c r="K97" s="106"/>
    </row>
    <row r="98" spans="2:11" s="10" customFormat="1" ht="19.95" customHeight="1">
      <c r="B98" s="110"/>
      <c r="D98" s="111" t="s">
        <v>508</v>
      </c>
      <c r="E98" s="112"/>
      <c r="F98" s="112"/>
      <c r="G98" s="112"/>
      <c r="H98" s="112"/>
      <c r="I98" s="112"/>
      <c r="J98" s="113">
        <f>J120</f>
        <v>0</v>
      </c>
      <c r="K98" s="110"/>
    </row>
    <row r="99" spans="1:30" s="2" customFormat="1" ht="21.75" customHeight="1">
      <c r="A99" s="26"/>
      <c r="B99" s="27"/>
      <c r="C99" s="26"/>
      <c r="D99" s="26"/>
      <c r="E99" s="26"/>
      <c r="F99" s="26"/>
      <c r="G99" s="26"/>
      <c r="H99" s="26"/>
      <c r="I99" s="26"/>
      <c r="J99" s="26"/>
      <c r="K99" s="36"/>
      <c r="R99" s="26"/>
      <c r="S99" s="26"/>
      <c r="T99" s="26"/>
      <c r="U99" s="26"/>
      <c r="V99" s="26"/>
      <c r="W99" s="26"/>
      <c r="X99" s="26"/>
      <c r="Y99" s="26"/>
      <c r="Z99" s="26"/>
      <c r="AA99" s="26"/>
      <c r="AB99" s="26"/>
      <c r="AC99" s="26"/>
      <c r="AD99" s="26"/>
    </row>
    <row r="100" spans="1:30" s="2" customFormat="1" ht="6.9" customHeight="1">
      <c r="A100" s="26"/>
      <c r="B100" s="41"/>
      <c r="C100" s="42"/>
      <c r="D100" s="42"/>
      <c r="E100" s="42"/>
      <c r="F100" s="42"/>
      <c r="G100" s="42"/>
      <c r="H100" s="42"/>
      <c r="I100" s="42"/>
      <c r="J100" s="42"/>
      <c r="K100" s="36"/>
      <c r="R100" s="26"/>
      <c r="S100" s="26"/>
      <c r="T100" s="26"/>
      <c r="U100" s="26"/>
      <c r="V100" s="26"/>
      <c r="W100" s="26"/>
      <c r="X100" s="26"/>
      <c r="Y100" s="26"/>
      <c r="Z100" s="26"/>
      <c r="AA100" s="26"/>
      <c r="AB100" s="26"/>
      <c r="AC100" s="26"/>
      <c r="AD100" s="26"/>
    </row>
    <row r="104" spans="1:30" s="2" customFormat="1" ht="6.9" customHeight="1">
      <c r="A104" s="26"/>
      <c r="B104" s="43"/>
      <c r="C104" s="44"/>
      <c r="D104" s="44"/>
      <c r="E104" s="44"/>
      <c r="F104" s="44"/>
      <c r="G104" s="44"/>
      <c r="H104" s="44"/>
      <c r="I104" s="44"/>
      <c r="J104" s="44"/>
      <c r="K104" s="36"/>
      <c r="R104" s="26"/>
      <c r="S104" s="26"/>
      <c r="T104" s="26"/>
      <c r="U104" s="26"/>
      <c r="V104" s="26"/>
      <c r="W104" s="26"/>
      <c r="X104" s="26"/>
      <c r="Y104" s="26"/>
      <c r="Z104" s="26"/>
      <c r="AA104" s="26"/>
      <c r="AB104" s="26"/>
      <c r="AC104" s="26"/>
      <c r="AD104" s="26"/>
    </row>
    <row r="105" spans="1:30" s="2" customFormat="1" ht="24.9" customHeight="1">
      <c r="A105" s="26"/>
      <c r="B105" s="27"/>
      <c r="C105" s="18" t="s">
        <v>97</v>
      </c>
      <c r="D105" s="26"/>
      <c r="E105" s="26"/>
      <c r="F105" s="26"/>
      <c r="G105" s="26"/>
      <c r="H105" s="26"/>
      <c r="I105" s="26"/>
      <c r="J105" s="26"/>
      <c r="K105" s="36"/>
      <c r="R105" s="26"/>
      <c r="S105" s="26"/>
      <c r="T105" s="26"/>
      <c r="U105" s="26"/>
      <c r="V105" s="26"/>
      <c r="W105" s="26"/>
      <c r="X105" s="26"/>
      <c r="Y105" s="26"/>
      <c r="Z105" s="26"/>
      <c r="AA105" s="26"/>
      <c r="AB105" s="26"/>
      <c r="AC105" s="26"/>
      <c r="AD105" s="26"/>
    </row>
    <row r="106" spans="1:30" s="2" customFormat="1" ht="6.9" customHeight="1">
      <c r="A106" s="26"/>
      <c r="B106" s="27"/>
      <c r="C106" s="26"/>
      <c r="D106" s="26"/>
      <c r="E106" s="26"/>
      <c r="F106" s="26"/>
      <c r="G106" s="26"/>
      <c r="H106" s="26"/>
      <c r="I106" s="26"/>
      <c r="J106" s="26"/>
      <c r="K106" s="36"/>
      <c r="R106" s="26"/>
      <c r="S106" s="26"/>
      <c r="T106" s="26"/>
      <c r="U106" s="26"/>
      <c r="V106" s="26"/>
      <c r="W106" s="26"/>
      <c r="X106" s="26"/>
      <c r="Y106" s="26"/>
      <c r="Z106" s="26"/>
      <c r="AA106" s="26"/>
      <c r="AB106" s="26"/>
      <c r="AC106" s="26"/>
      <c r="AD106" s="26"/>
    </row>
    <row r="107" spans="1:30" s="2" customFormat="1" ht="12" customHeight="1">
      <c r="A107" s="26"/>
      <c r="B107" s="27"/>
      <c r="C107" s="23" t="s">
        <v>14</v>
      </c>
      <c r="D107" s="26"/>
      <c r="E107" s="26"/>
      <c r="F107" s="26"/>
      <c r="G107" s="26"/>
      <c r="H107" s="26"/>
      <c r="I107" s="26"/>
      <c r="J107" s="26"/>
      <c r="K107" s="36"/>
      <c r="R107" s="26"/>
      <c r="S107" s="26"/>
      <c r="T107" s="26"/>
      <c r="U107" s="26"/>
      <c r="V107" s="26"/>
      <c r="W107" s="26"/>
      <c r="X107" s="26"/>
      <c r="Y107" s="26"/>
      <c r="Z107" s="26"/>
      <c r="AA107" s="26"/>
      <c r="AB107" s="26"/>
      <c r="AC107" s="26"/>
      <c r="AD107" s="26"/>
    </row>
    <row r="108" spans="1:30" s="2" customFormat="1" ht="16.5" customHeight="1">
      <c r="A108" s="26"/>
      <c r="B108" s="27"/>
      <c r="C108" s="26"/>
      <c r="D108" s="26"/>
      <c r="E108" s="206" t="str">
        <f>E7</f>
        <v>Vodní nádrž VNn1 v k.ú. Malovice u Netolic</v>
      </c>
      <c r="F108" s="207"/>
      <c r="G108" s="207"/>
      <c r="H108" s="207"/>
      <c r="I108" s="26"/>
      <c r="J108" s="26"/>
      <c r="K108" s="36"/>
      <c r="R108" s="26"/>
      <c r="S108" s="26"/>
      <c r="T108" s="26"/>
      <c r="U108" s="26"/>
      <c r="V108" s="26"/>
      <c r="W108" s="26"/>
      <c r="X108" s="26"/>
      <c r="Y108" s="26"/>
      <c r="Z108" s="26"/>
      <c r="AA108" s="26"/>
      <c r="AB108" s="26"/>
      <c r="AC108" s="26"/>
      <c r="AD108" s="26"/>
    </row>
    <row r="109" spans="1:30" s="2" customFormat="1" ht="12" customHeight="1">
      <c r="A109" s="26"/>
      <c r="B109" s="27"/>
      <c r="C109" s="23" t="s">
        <v>88</v>
      </c>
      <c r="D109" s="26"/>
      <c r="E109" s="26"/>
      <c r="F109" s="26"/>
      <c r="G109" s="26"/>
      <c r="H109" s="26"/>
      <c r="I109" s="26"/>
      <c r="J109" s="26"/>
      <c r="K109" s="36"/>
      <c r="R109" s="26"/>
      <c r="S109" s="26"/>
      <c r="T109" s="26"/>
      <c r="U109" s="26"/>
      <c r="V109" s="26"/>
      <c r="W109" s="26"/>
      <c r="X109" s="26"/>
      <c r="Y109" s="26"/>
      <c r="Z109" s="26"/>
      <c r="AA109" s="26"/>
      <c r="AB109" s="26"/>
      <c r="AC109" s="26"/>
      <c r="AD109" s="26"/>
    </row>
    <row r="110" spans="1:30" s="2" customFormat="1" ht="16.5" customHeight="1">
      <c r="A110" s="26"/>
      <c r="B110" s="27"/>
      <c r="C110" s="26"/>
      <c r="D110" s="26"/>
      <c r="E110" s="196" t="str">
        <f>E9</f>
        <v>SO 900 - Vedlejší rozpočtové náklady_</v>
      </c>
      <c r="F110" s="205"/>
      <c r="G110" s="205"/>
      <c r="H110" s="205"/>
      <c r="I110" s="26"/>
      <c r="J110" s="26"/>
      <c r="K110" s="36"/>
      <c r="R110" s="26"/>
      <c r="S110" s="26"/>
      <c r="T110" s="26"/>
      <c r="U110" s="26"/>
      <c r="V110" s="26"/>
      <c r="W110" s="26"/>
      <c r="X110" s="26"/>
      <c r="Y110" s="26"/>
      <c r="Z110" s="26"/>
      <c r="AA110" s="26"/>
      <c r="AB110" s="26"/>
      <c r="AC110" s="26"/>
      <c r="AD110" s="26"/>
    </row>
    <row r="111" spans="1:30" s="2" customFormat="1" ht="6.9" customHeight="1">
      <c r="A111" s="26"/>
      <c r="B111" s="27"/>
      <c r="C111" s="26"/>
      <c r="D111" s="26"/>
      <c r="E111" s="26"/>
      <c r="F111" s="26"/>
      <c r="G111" s="26"/>
      <c r="H111" s="26"/>
      <c r="I111" s="26"/>
      <c r="J111" s="26"/>
      <c r="K111" s="36"/>
      <c r="R111" s="26"/>
      <c r="S111" s="26"/>
      <c r="T111" s="26"/>
      <c r="U111" s="26"/>
      <c r="V111" s="26"/>
      <c r="W111" s="26"/>
      <c r="X111" s="26"/>
      <c r="Y111" s="26"/>
      <c r="Z111" s="26"/>
      <c r="AA111" s="26"/>
      <c r="AB111" s="26"/>
      <c r="AC111" s="26"/>
      <c r="AD111" s="26"/>
    </row>
    <row r="112" spans="1:30" s="2" customFormat="1" ht="12" customHeight="1">
      <c r="A112" s="26"/>
      <c r="B112" s="27"/>
      <c r="C112" s="23" t="s">
        <v>17</v>
      </c>
      <c r="D112" s="26"/>
      <c r="E112" s="26"/>
      <c r="F112" s="21" t="str">
        <f>F12</f>
        <v>Malovice u Netolic</v>
      </c>
      <c r="G112" s="26"/>
      <c r="H112" s="26"/>
      <c r="I112" s="23" t="s">
        <v>19</v>
      </c>
      <c r="J112" s="49" t="str">
        <f>IF(J12="","",J12)</f>
        <v>17. 6. 2022</v>
      </c>
      <c r="K112" s="36"/>
      <c r="R112" s="26"/>
      <c r="S112" s="26"/>
      <c r="T112" s="26"/>
      <c r="U112" s="26"/>
      <c r="V112" s="26"/>
      <c r="W112" s="26"/>
      <c r="X112" s="26"/>
      <c r="Y112" s="26"/>
      <c r="Z112" s="26"/>
      <c r="AA112" s="26"/>
      <c r="AB112" s="26"/>
      <c r="AC112" s="26"/>
      <c r="AD112" s="26"/>
    </row>
    <row r="113" spans="1:30" s="2" customFormat="1" ht="6.9" customHeight="1">
      <c r="A113" s="26"/>
      <c r="B113" s="27"/>
      <c r="C113" s="26"/>
      <c r="D113" s="26"/>
      <c r="E113" s="26"/>
      <c r="F113" s="26"/>
      <c r="G113" s="26"/>
      <c r="H113" s="26"/>
      <c r="I113" s="26"/>
      <c r="J113" s="26"/>
      <c r="K113" s="36"/>
      <c r="R113" s="26"/>
      <c r="S113" s="26"/>
      <c r="T113" s="26"/>
      <c r="U113" s="26"/>
      <c r="V113" s="26"/>
      <c r="W113" s="26"/>
      <c r="X113" s="26"/>
      <c r="Y113" s="26"/>
      <c r="Z113" s="26"/>
      <c r="AA113" s="26"/>
      <c r="AB113" s="26"/>
      <c r="AC113" s="26"/>
      <c r="AD113" s="26"/>
    </row>
    <row r="114" spans="1:30" s="2" customFormat="1" ht="26.4">
      <c r="A114" s="26"/>
      <c r="B114" s="27"/>
      <c r="C114" s="23" t="s">
        <v>21</v>
      </c>
      <c r="D114" s="26"/>
      <c r="E114" s="26"/>
      <c r="F114" s="21" t="str">
        <f>E15</f>
        <v>Státní pozemkový úřad, Krajský pozemkový úřad pro Jihočeský kraj</v>
      </c>
      <c r="G114" s="26"/>
      <c r="H114" s="26"/>
      <c r="I114" s="23" t="s">
        <v>25</v>
      </c>
      <c r="J114" s="24" t="str">
        <f>E21</f>
        <v>Sweco Hydroprojekt, a.s.</v>
      </c>
      <c r="K114" s="36"/>
      <c r="R114" s="26"/>
      <c r="S114" s="26"/>
      <c r="T114" s="26"/>
      <c r="U114" s="26"/>
      <c r="V114" s="26"/>
      <c r="W114" s="26"/>
      <c r="X114" s="26"/>
      <c r="Y114" s="26"/>
      <c r="Z114" s="26"/>
      <c r="AA114" s="26"/>
      <c r="AB114" s="26"/>
      <c r="AC114" s="26"/>
      <c r="AD114" s="26"/>
    </row>
    <row r="115" spans="1:30" s="2" customFormat="1" ht="26.4">
      <c r="A115" s="26"/>
      <c r="B115" s="27"/>
      <c r="C115" s="23" t="s">
        <v>24</v>
      </c>
      <c r="D115" s="26"/>
      <c r="E115" s="26"/>
      <c r="F115" s="21" t="str">
        <f>IF(E18="","",E18)</f>
        <v xml:space="preserve"> </v>
      </c>
      <c r="G115" s="26"/>
      <c r="H115" s="26"/>
      <c r="I115" s="23" t="s">
        <v>26</v>
      </c>
      <c r="J115" s="24" t="str">
        <f>E24</f>
        <v>Sweco Hydroprojekt, a.s.</v>
      </c>
      <c r="K115" s="36"/>
      <c r="R115" s="26"/>
      <c r="S115" s="26"/>
      <c r="T115" s="26"/>
      <c r="U115" s="26"/>
      <c r="V115" s="26"/>
      <c r="W115" s="26"/>
      <c r="X115" s="26"/>
      <c r="Y115" s="26"/>
      <c r="Z115" s="26"/>
      <c r="AA115" s="26"/>
      <c r="AB115" s="26"/>
      <c r="AC115" s="26"/>
      <c r="AD115" s="26"/>
    </row>
    <row r="116" spans="1:30" s="2" customFormat="1" ht="10.35" customHeight="1">
      <c r="A116" s="26"/>
      <c r="B116" s="27"/>
      <c r="C116" s="26"/>
      <c r="D116" s="26"/>
      <c r="E116" s="26"/>
      <c r="F116" s="26"/>
      <c r="G116" s="26"/>
      <c r="H116" s="26"/>
      <c r="I116" s="26"/>
      <c r="J116" s="26"/>
      <c r="K116" s="36"/>
      <c r="R116" s="26"/>
      <c r="S116" s="26"/>
      <c r="T116" s="26"/>
      <c r="U116" s="26"/>
      <c r="V116" s="26"/>
      <c r="W116" s="26"/>
      <c r="X116" s="26"/>
      <c r="Y116" s="26"/>
      <c r="Z116" s="26"/>
      <c r="AA116" s="26"/>
      <c r="AB116" s="26"/>
      <c r="AC116" s="26"/>
      <c r="AD116" s="26"/>
    </row>
    <row r="117" spans="1:30" s="11" customFormat="1" ht="29.25" customHeight="1">
      <c r="A117" s="114"/>
      <c r="B117" s="115"/>
      <c r="C117" s="116" t="s">
        <v>98</v>
      </c>
      <c r="D117" s="117" t="s">
        <v>54</v>
      </c>
      <c r="E117" s="117" t="s">
        <v>50</v>
      </c>
      <c r="F117" s="117" t="s">
        <v>51</v>
      </c>
      <c r="G117" s="117" t="s">
        <v>99</v>
      </c>
      <c r="H117" s="117" t="s">
        <v>100</v>
      </c>
      <c r="I117" s="117" t="s">
        <v>101</v>
      </c>
      <c r="J117" s="117" t="s">
        <v>91</v>
      </c>
      <c r="K117" s="118"/>
      <c r="L117" s="56" t="s">
        <v>1</v>
      </c>
      <c r="M117" s="57" t="s">
        <v>33</v>
      </c>
      <c r="N117" s="57" t="s">
        <v>102</v>
      </c>
      <c r="O117" s="57" t="s">
        <v>103</v>
      </c>
      <c r="P117" s="57" t="s">
        <v>104</v>
      </c>
      <c r="Q117" s="57" t="s">
        <v>105</v>
      </c>
      <c r="R117" s="57" t="s">
        <v>106</v>
      </c>
      <c r="S117" s="58" t="s">
        <v>107</v>
      </c>
      <c r="T117" s="114"/>
      <c r="U117" s="114"/>
      <c r="V117" s="114"/>
      <c r="W117" s="114"/>
      <c r="X117" s="114"/>
      <c r="Y117" s="114"/>
      <c r="Z117" s="114"/>
      <c r="AA117" s="114"/>
      <c r="AB117" s="114"/>
      <c r="AC117" s="114"/>
      <c r="AD117" s="114"/>
    </row>
    <row r="118" spans="1:62" s="2" customFormat="1" ht="22.8" customHeight="1">
      <c r="A118" s="26"/>
      <c r="B118" s="27"/>
      <c r="C118" s="63" t="s">
        <v>108</v>
      </c>
      <c r="D118" s="26"/>
      <c r="E118" s="26"/>
      <c r="F118" s="26"/>
      <c r="G118" s="26"/>
      <c r="H118" s="26"/>
      <c r="I118" s="26"/>
      <c r="J118" s="119">
        <f>BJ118</f>
        <v>0</v>
      </c>
      <c r="K118" s="27"/>
      <c r="L118" s="59"/>
      <c r="M118" s="50"/>
      <c r="N118" s="60"/>
      <c r="O118" s="120">
        <f>O119</f>
        <v>0</v>
      </c>
      <c r="P118" s="60"/>
      <c r="Q118" s="120">
        <f>Q119</f>
        <v>0</v>
      </c>
      <c r="R118" s="60"/>
      <c r="S118" s="121">
        <f>S119</f>
        <v>0</v>
      </c>
      <c r="T118" s="26"/>
      <c r="U118" s="26"/>
      <c r="V118" s="26"/>
      <c r="W118" s="26"/>
      <c r="X118" s="26"/>
      <c r="Y118" s="26"/>
      <c r="Z118" s="26"/>
      <c r="AA118" s="26"/>
      <c r="AB118" s="26"/>
      <c r="AC118" s="26"/>
      <c r="AD118" s="26"/>
      <c r="AS118" s="14" t="s">
        <v>68</v>
      </c>
      <c r="AT118" s="14" t="s">
        <v>93</v>
      </c>
      <c r="BJ118" s="122">
        <f>BJ119</f>
        <v>0</v>
      </c>
    </row>
    <row r="119" spans="2:62" s="12" customFormat="1" ht="25.95" customHeight="1">
      <c r="B119" s="123"/>
      <c r="D119" s="124" t="s">
        <v>68</v>
      </c>
      <c r="E119" s="125" t="s">
        <v>509</v>
      </c>
      <c r="F119" s="125" t="s">
        <v>510</v>
      </c>
      <c r="J119" s="126">
        <f>BJ119</f>
        <v>0</v>
      </c>
      <c r="K119" s="123"/>
      <c r="L119" s="127"/>
      <c r="M119" s="128"/>
      <c r="N119" s="128"/>
      <c r="O119" s="129">
        <f>O120</f>
        <v>0</v>
      </c>
      <c r="P119" s="128"/>
      <c r="Q119" s="129">
        <f>Q120</f>
        <v>0</v>
      </c>
      <c r="R119" s="128"/>
      <c r="S119" s="130">
        <f>S120</f>
        <v>0</v>
      </c>
      <c r="AQ119" s="124" t="s">
        <v>142</v>
      </c>
      <c r="AS119" s="131" t="s">
        <v>68</v>
      </c>
      <c r="AT119" s="131" t="s">
        <v>69</v>
      </c>
      <c r="AX119" s="124" t="s">
        <v>111</v>
      </c>
      <c r="BJ119" s="132">
        <f>BJ120</f>
        <v>0</v>
      </c>
    </row>
    <row r="120" spans="2:62" s="12" customFormat="1" ht="22.8" customHeight="1">
      <c r="B120" s="123"/>
      <c r="D120" s="124" t="s">
        <v>68</v>
      </c>
      <c r="E120" s="133" t="s">
        <v>509</v>
      </c>
      <c r="F120" s="133" t="s">
        <v>510</v>
      </c>
      <c r="J120" s="134">
        <f>BJ120</f>
        <v>0</v>
      </c>
      <c r="K120" s="123"/>
      <c r="L120" s="127"/>
      <c r="M120" s="128"/>
      <c r="N120" s="128"/>
      <c r="O120" s="129">
        <f>SUM(O121:O146)</f>
        <v>0</v>
      </c>
      <c r="P120" s="128"/>
      <c r="Q120" s="129">
        <f>SUM(Q121:Q146)</f>
        <v>0</v>
      </c>
      <c r="R120" s="128"/>
      <c r="S120" s="130">
        <f>SUM(S121:S146)</f>
        <v>0</v>
      </c>
      <c r="AQ120" s="124" t="s">
        <v>142</v>
      </c>
      <c r="AS120" s="131" t="s">
        <v>68</v>
      </c>
      <c r="AT120" s="131" t="s">
        <v>75</v>
      </c>
      <c r="AX120" s="124" t="s">
        <v>111</v>
      </c>
      <c r="BJ120" s="132">
        <f>SUM(BJ121:BJ146)</f>
        <v>0</v>
      </c>
    </row>
    <row r="121" spans="1:64" s="2" customFormat="1" ht="24.15" customHeight="1">
      <c r="A121" s="26"/>
      <c r="B121" s="135"/>
      <c r="C121" s="136" t="s">
        <v>75</v>
      </c>
      <c r="D121" s="136" t="s">
        <v>113</v>
      </c>
      <c r="E121" s="137" t="s">
        <v>511</v>
      </c>
      <c r="F121" s="138" t="s">
        <v>512</v>
      </c>
      <c r="G121" s="139" t="s">
        <v>513</v>
      </c>
      <c r="H121" s="140">
        <v>1</v>
      </c>
      <c r="I121" s="141">
        <v>0</v>
      </c>
      <c r="J121" s="141">
        <f>ROUND(I121*H121,2)</f>
        <v>0</v>
      </c>
      <c r="K121" s="27"/>
      <c r="L121" s="142" t="s">
        <v>1</v>
      </c>
      <c r="M121" s="143" t="s">
        <v>34</v>
      </c>
      <c r="N121" s="144">
        <v>0</v>
      </c>
      <c r="O121" s="144">
        <f>N121*H121</f>
        <v>0</v>
      </c>
      <c r="P121" s="144">
        <v>0</v>
      </c>
      <c r="Q121" s="144">
        <f>P121*H121</f>
        <v>0</v>
      </c>
      <c r="R121" s="144">
        <v>0</v>
      </c>
      <c r="S121" s="145">
        <f>R121*H121</f>
        <v>0</v>
      </c>
      <c r="T121" s="26"/>
      <c r="U121" s="26"/>
      <c r="V121" s="26"/>
      <c r="W121" s="26"/>
      <c r="X121" s="26"/>
      <c r="Y121" s="26"/>
      <c r="Z121" s="26"/>
      <c r="AA121" s="26"/>
      <c r="AB121" s="26"/>
      <c r="AC121" s="26"/>
      <c r="AD121" s="26"/>
      <c r="AQ121" s="146" t="s">
        <v>117</v>
      </c>
      <c r="AS121" s="146" t="s">
        <v>113</v>
      </c>
      <c r="AT121" s="146" t="s">
        <v>77</v>
      </c>
      <c r="AX121" s="14" t="s">
        <v>111</v>
      </c>
      <c r="BD121" s="147">
        <f>IF(M121="základní",J121,0)</f>
        <v>0</v>
      </c>
      <c r="BE121" s="147">
        <f>IF(M121="snížená",J121,0)</f>
        <v>0</v>
      </c>
      <c r="BF121" s="147">
        <f>IF(M121="zákl. přenesená",J121,0)</f>
        <v>0</v>
      </c>
      <c r="BG121" s="147">
        <f>IF(M121="sníž. přenesená",J121,0)</f>
        <v>0</v>
      </c>
      <c r="BH121" s="147">
        <f>IF(M121="nulová",J121,0)</f>
        <v>0</v>
      </c>
      <c r="BI121" s="14" t="s">
        <v>75</v>
      </c>
      <c r="BJ121" s="147">
        <f>ROUND(I121*H121,2)</f>
        <v>0</v>
      </c>
      <c r="BK121" s="14" t="s">
        <v>117</v>
      </c>
      <c r="BL121" s="146" t="s">
        <v>77</v>
      </c>
    </row>
    <row r="122" spans="1:46" s="2" customFormat="1" ht="19.2">
      <c r="A122" s="26"/>
      <c r="B122" s="27"/>
      <c r="C122" s="26"/>
      <c r="D122" s="148" t="s">
        <v>118</v>
      </c>
      <c r="E122" s="26"/>
      <c r="F122" s="149" t="s">
        <v>512</v>
      </c>
      <c r="G122" s="26"/>
      <c r="H122" s="26"/>
      <c r="I122" s="26"/>
      <c r="J122" s="26"/>
      <c r="K122" s="27"/>
      <c r="L122" s="150"/>
      <c r="M122" s="151"/>
      <c r="N122" s="52"/>
      <c r="O122" s="52"/>
      <c r="P122" s="52"/>
      <c r="Q122" s="52"/>
      <c r="R122" s="52"/>
      <c r="S122" s="53"/>
      <c r="T122" s="26"/>
      <c r="U122" s="26"/>
      <c r="V122" s="26"/>
      <c r="W122" s="26"/>
      <c r="X122" s="26"/>
      <c r="Y122" s="26"/>
      <c r="Z122" s="26"/>
      <c r="AA122" s="26"/>
      <c r="AB122" s="26"/>
      <c r="AC122" s="26"/>
      <c r="AD122" s="26"/>
      <c r="AS122" s="14" t="s">
        <v>118</v>
      </c>
      <c r="AT122" s="14" t="s">
        <v>77</v>
      </c>
    </row>
    <row r="123" spans="1:64" s="2" customFormat="1" ht="16.5" customHeight="1">
      <c r="A123" s="26"/>
      <c r="B123" s="135"/>
      <c r="C123" s="136" t="s">
        <v>77</v>
      </c>
      <c r="D123" s="136" t="s">
        <v>113</v>
      </c>
      <c r="E123" s="137" t="s">
        <v>514</v>
      </c>
      <c r="F123" s="138" t="s">
        <v>515</v>
      </c>
      <c r="G123" s="139" t="s">
        <v>516</v>
      </c>
      <c r="H123" s="140">
        <v>1</v>
      </c>
      <c r="I123" s="141">
        <v>0</v>
      </c>
      <c r="J123" s="141">
        <f>ROUND(I123*H123,2)</f>
        <v>0</v>
      </c>
      <c r="K123" s="27"/>
      <c r="L123" s="142" t="s">
        <v>1</v>
      </c>
      <c r="M123" s="143" t="s">
        <v>34</v>
      </c>
      <c r="N123" s="144">
        <v>0</v>
      </c>
      <c r="O123" s="144">
        <f>N123*H123</f>
        <v>0</v>
      </c>
      <c r="P123" s="144">
        <v>0</v>
      </c>
      <c r="Q123" s="144">
        <f>P123*H123</f>
        <v>0</v>
      </c>
      <c r="R123" s="144">
        <v>0</v>
      </c>
      <c r="S123" s="145">
        <f>R123*H123</f>
        <v>0</v>
      </c>
      <c r="T123" s="26"/>
      <c r="U123" s="26"/>
      <c r="V123" s="26"/>
      <c r="W123" s="26"/>
      <c r="X123" s="26"/>
      <c r="Y123" s="26"/>
      <c r="Z123" s="26"/>
      <c r="AA123" s="26"/>
      <c r="AB123" s="26"/>
      <c r="AC123" s="26"/>
      <c r="AD123" s="26"/>
      <c r="AQ123" s="146" t="s">
        <v>117</v>
      </c>
      <c r="AS123" s="146" t="s">
        <v>113</v>
      </c>
      <c r="AT123" s="146" t="s">
        <v>77</v>
      </c>
      <c r="AX123" s="14" t="s">
        <v>111</v>
      </c>
      <c r="BD123" s="147">
        <f>IF(M123="základní",J123,0)</f>
        <v>0</v>
      </c>
      <c r="BE123" s="147">
        <f>IF(M123="snížená",J123,0)</f>
        <v>0</v>
      </c>
      <c r="BF123" s="147">
        <f>IF(M123="zákl. přenesená",J123,0)</f>
        <v>0</v>
      </c>
      <c r="BG123" s="147">
        <f>IF(M123="sníž. přenesená",J123,0)</f>
        <v>0</v>
      </c>
      <c r="BH123" s="147">
        <f>IF(M123="nulová",J123,0)</f>
        <v>0</v>
      </c>
      <c r="BI123" s="14" t="s">
        <v>75</v>
      </c>
      <c r="BJ123" s="147">
        <f>ROUND(I123*H123,2)</f>
        <v>0</v>
      </c>
      <c r="BK123" s="14" t="s">
        <v>117</v>
      </c>
      <c r="BL123" s="146" t="s">
        <v>117</v>
      </c>
    </row>
    <row r="124" spans="1:46" s="2" customFormat="1" ht="12">
      <c r="A124" s="26"/>
      <c r="B124" s="27"/>
      <c r="C124" s="26"/>
      <c r="D124" s="148" t="s">
        <v>118</v>
      </c>
      <c r="E124" s="26"/>
      <c r="F124" s="149" t="s">
        <v>515</v>
      </c>
      <c r="G124" s="26"/>
      <c r="H124" s="26"/>
      <c r="I124" s="26"/>
      <c r="J124" s="26"/>
      <c r="K124" s="27"/>
      <c r="L124" s="150"/>
      <c r="M124" s="151"/>
      <c r="N124" s="52"/>
      <c r="O124" s="52"/>
      <c r="P124" s="52"/>
      <c r="Q124" s="52"/>
      <c r="R124" s="52"/>
      <c r="S124" s="53"/>
      <c r="T124" s="26"/>
      <c r="U124" s="26"/>
      <c r="V124" s="26"/>
      <c r="W124" s="26"/>
      <c r="X124" s="26"/>
      <c r="Y124" s="26"/>
      <c r="Z124" s="26"/>
      <c r="AA124" s="26"/>
      <c r="AB124" s="26"/>
      <c r="AC124" s="26"/>
      <c r="AD124" s="26"/>
      <c r="AS124" s="14" t="s">
        <v>118</v>
      </c>
      <c r="AT124" s="14" t="s">
        <v>77</v>
      </c>
    </row>
    <row r="125" spans="1:46" s="2" customFormat="1" ht="12">
      <c r="A125" s="26"/>
      <c r="B125" s="27"/>
      <c r="C125" s="26"/>
      <c r="D125" s="152" t="s">
        <v>120</v>
      </c>
      <c r="E125" s="26"/>
      <c r="F125" s="153" t="s">
        <v>517</v>
      </c>
      <c r="G125" s="26"/>
      <c r="H125" s="26"/>
      <c r="I125" s="26"/>
      <c r="J125" s="26"/>
      <c r="K125" s="27"/>
      <c r="L125" s="150"/>
      <c r="M125" s="151"/>
      <c r="N125" s="52"/>
      <c r="O125" s="52"/>
      <c r="P125" s="52"/>
      <c r="Q125" s="52"/>
      <c r="R125" s="52"/>
      <c r="S125" s="53"/>
      <c r="T125" s="26"/>
      <c r="U125" s="26"/>
      <c r="V125" s="26"/>
      <c r="W125" s="26"/>
      <c r="X125" s="26"/>
      <c r="Y125" s="26"/>
      <c r="Z125" s="26"/>
      <c r="AA125" s="26"/>
      <c r="AB125" s="26"/>
      <c r="AC125" s="26"/>
      <c r="AD125" s="26"/>
      <c r="AS125" s="14" t="s">
        <v>120</v>
      </c>
      <c r="AT125" s="14" t="s">
        <v>77</v>
      </c>
    </row>
    <row r="126" spans="1:64" s="2" customFormat="1" ht="16.5" customHeight="1">
      <c r="A126" s="26"/>
      <c r="B126" s="135"/>
      <c r="C126" s="136" t="s">
        <v>128</v>
      </c>
      <c r="D126" s="136" t="s">
        <v>113</v>
      </c>
      <c r="E126" s="137" t="s">
        <v>518</v>
      </c>
      <c r="F126" s="138" t="s">
        <v>519</v>
      </c>
      <c r="G126" s="139" t="s">
        <v>513</v>
      </c>
      <c r="H126" s="140">
        <v>1</v>
      </c>
      <c r="I126" s="141">
        <v>0</v>
      </c>
      <c r="J126" s="141">
        <f>ROUND(I126*H126,2)</f>
        <v>0</v>
      </c>
      <c r="K126" s="27"/>
      <c r="L126" s="142" t="s">
        <v>1</v>
      </c>
      <c r="M126" s="143" t="s">
        <v>34</v>
      </c>
      <c r="N126" s="144">
        <v>0</v>
      </c>
      <c r="O126" s="144">
        <f>N126*H126</f>
        <v>0</v>
      </c>
      <c r="P126" s="144">
        <v>0</v>
      </c>
      <c r="Q126" s="144">
        <f>P126*H126</f>
        <v>0</v>
      </c>
      <c r="R126" s="144">
        <v>0</v>
      </c>
      <c r="S126" s="145">
        <f>R126*H126</f>
        <v>0</v>
      </c>
      <c r="T126" s="26"/>
      <c r="U126" s="26"/>
      <c r="V126" s="26"/>
      <c r="W126" s="26"/>
      <c r="X126" s="26"/>
      <c r="Y126" s="26"/>
      <c r="Z126" s="26"/>
      <c r="AA126" s="26"/>
      <c r="AB126" s="26"/>
      <c r="AC126" s="26"/>
      <c r="AD126" s="26"/>
      <c r="AQ126" s="146" t="s">
        <v>117</v>
      </c>
      <c r="AS126" s="146" t="s">
        <v>113</v>
      </c>
      <c r="AT126" s="146" t="s">
        <v>77</v>
      </c>
      <c r="AX126" s="14" t="s">
        <v>111</v>
      </c>
      <c r="BD126" s="147">
        <f>IF(M126="základní",J126,0)</f>
        <v>0</v>
      </c>
      <c r="BE126" s="147">
        <f>IF(M126="snížená",J126,0)</f>
        <v>0</v>
      </c>
      <c r="BF126" s="147">
        <f>IF(M126="zákl. přenesená",J126,0)</f>
        <v>0</v>
      </c>
      <c r="BG126" s="147">
        <f>IF(M126="sníž. přenesená",J126,0)</f>
        <v>0</v>
      </c>
      <c r="BH126" s="147">
        <f>IF(M126="nulová",J126,0)</f>
        <v>0</v>
      </c>
      <c r="BI126" s="14" t="s">
        <v>75</v>
      </c>
      <c r="BJ126" s="147">
        <f>ROUND(I126*H126,2)</f>
        <v>0</v>
      </c>
      <c r="BK126" s="14" t="s">
        <v>117</v>
      </c>
      <c r="BL126" s="146" t="s">
        <v>131</v>
      </c>
    </row>
    <row r="127" spans="1:46" s="2" customFormat="1" ht="12">
      <c r="A127" s="26"/>
      <c r="B127" s="27"/>
      <c r="C127" s="26"/>
      <c r="D127" s="148" t="s">
        <v>118</v>
      </c>
      <c r="E127" s="26"/>
      <c r="F127" s="149" t="s">
        <v>519</v>
      </c>
      <c r="G127" s="26"/>
      <c r="H127" s="26"/>
      <c r="I127" s="26"/>
      <c r="J127" s="26"/>
      <c r="K127" s="27"/>
      <c r="L127" s="150"/>
      <c r="M127" s="151"/>
      <c r="N127" s="52"/>
      <c r="O127" s="52"/>
      <c r="P127" s="52"/>
      <c r="Q127" s="52"/>
      <c r="R127" s="52"/>
      <c r="S127" s="53"/>
      <c r="T127" s="26"/>
      <c r="U127" s="26"/>
      <c r="V127" s="26"/>
      <c r="W127" s="26"/>
      <c r="X127" s="26"/>
      <c r="Y127" s="26"/>
      <c r="Z127" s="26"/>
      <c r="AA127" s="26"/>
      <c r="AB127" s="26"/>
      <c r="AC127" s="26"/>
      <c r="AD127" s="26"/>
      <c r="AS127" s="14" t="s">
        <v>118</v>
      </c>
      <c r="AT127" s="14" t="s">
        <v>77</v>
      </c>
    </row>
    <row r="128" spans="1:64" s="2" customFormat="1" ht="16.5" customHeight="1">
      <c r="A128" s="26"/>
      <c r="B128" s="135"/>
      <c r="C128" s="136" t="s">
        <v>117</v>
      </c>
      <c r="D128" s="136" t="s">
        <v>113</v>
      </c>
      <c r="E128" s="137" t="s">
        <v>520</v>
      </c>
      <c r="F128" s="138" t="s">
        <v>521</v>
      </c>
      <c r="G128" s="139" t="s">
        <v>516</v>
      </c>
      <c r="H128" s="140">
        <v>1</v>
      </c>
      <c r="I128" s="141">
        <v>0</v>
      </c>
      <c r="J128" s="141">
        <f>ROUND(I128*H128,2)</f>
        <v>0</v>
      </c>
      <c r="K128" s="27"/>
      <c r="L128" s="142" t="s">
        <v>1</v>
      </c>
      <c r="M128" s="143" t="s">
        <v>34</v>
      </c>
      <c r="N128" s="144">
        <v>0</v>
      </c>
      <c r="O128" s="144">
        <f>N128*H128</f>
        <v>0</v>
      </c>
      <c r="P128" s="144">
        <v>0</v>
      </c>
      <c r="Q128" s="144">
        <f>P128*H128</f>
        <v>0</v>
      </c>
      <c r="R128" s="144">
        <v>0</v>
      </c>
      <c r="S128" s="145">
        <f>R128*H128</f>
        <v>0</v>
      </c>
      <c r="T128" s="26"/>
      <c r="U128" s="26"/>
      <c r="V128" s="26"/>
      <c r="W128" s="26"/>
      <c r="X128" s="26"/>
      <c r="Y128" s="26"/>
      <c r="Z128" s="26"/>
      <c r="AA128" s="26"/>
      <c r="AB128" s="26"/>
      <c r="AC128" s="26"/>
      <c r="AD128" s="26"/>
      <c r="AQ128" s="146" t="s">
        <v>117</v>
      </c>
      <c r="AS128" s="146" t="s">
        <v>113</v>
      </c>
      <c r="AT128" s="146" t="s">
        <v>77</v>
      </c>
      <c r="AX128" s="14" t="s">
        <v>111</v>
      </c>
      <c r="BD128" s="147">
        <f>IF(M128="základní",J128,0)</f>
        <v>0</v>
      </c>
      <c r="BE128" s="147">
        <f>IF(M128="snížená",J128,0)</f>
        <v>0</v>
      </c>
      <c r="BF128" s="147">
        <f>IF(M128="zákl. přenesená",J128,0)</f>
        <v>0</v>
      </c>
      <c r="BG128" s="147">
        <f>IF(M128="sníž. přenesená",J128,0)</f>
        <v>0</v>
      </c>
      <c r="BH128" s="147">
        <f>IF(M128="nulová",J128,0)</f>
        <v>0</v>
      </c>
      <c r="BI128" s="14" t="s">
        <v>75</v>
      </c>
      <c r="BJ128" s="147">
        <f>ROUND(I128*H128,2)</f>
        <v>0</v>
      </c>
      <c r="BK128" s="14" t="s">
        <v>117</v>
      </c>
      <c r="BL128" s="146" t="s">
        <v>138</v>
      </c>
    </row>
    <row r="129" spans="1:46" s="2" customFormat="1" ht="12">
      <c r="A129" s="26"/>
      <c r="B129" s="27"/>
      <c r="C129" s="26"/>
      <c r="D129" s="148" t="s">
        <v>118</v>
      </c>
      <c r="E129" s="26"/>
      <c r="F129" s="149" t="s">
        <v>521</v>
      </c>
      <c r="G129" s="26"/>
      <c r="H129" s="26"/>
      <c r="I129" s="26"/>
      <c r="J129" s="26"/>
      <c r="K129" s="27"/>
      <c r="L129" s="150"/>
      <c r="M129" s="151"/>
      <c r="N129" s="52"/>
      <c r="O129" s="52"/>
      <c r="P129" s="52"/>
      <c r="Q129" s="52"/>
      <c r="R129" s="52"/>
      <c r="S129" s="53"/>
      <c r="T129" s="26"/>
      <c r="U129" s="26"/>
      <c r="V129" s="26"/>
      <c r="W129" s="26"/>
      <c r="X129" s="26"/>
      <c r="Y129" s="26"/>
      <c r="Z129" s="26"/>
      <c r="AA129" s="26"/>
      <c r="AB129" s="26"/>
      <c r="AC129" s="26"/>
      <c r="AD129" s="26"/>
      <c r="AS129" s="14" t="s">
        <v>118</v>
      </c>
      <c r="AT129" s="14" t="s">
        <v>77</v>
      </c>
    </row>
    <row r="130" spans="1:46" s="2" customFormat="1" ht="12">
      <c r="A130" s="26"/>
      <c r="B130" s="27"/>
      <c r="C130" s="26"/>
      <c r="D130" s="152" t="s">
        <v>120</v>
      </c>
      <c r="E130" s="26"/>
      <c r="F130" s="153" t="s">
        <v>522</v>
      </c>
      <c r="G130" s="26"/>
      <c r="H130" s="26"/>
      <c r="I130" s="26"/>
      <c r="J130" s="26"/>
      <c r="K130" s="27"/>
      <c r="L130" s="150"/>
      <c r="M130" s="151"/>
      <c r="N130" s="52"/>
      <c r="O130" s="52"/>
      <c r="P130" s="52"/>
      <c r="Q130" s="52"/>
      <c r="R130" s="52"/>
      <c r="S130" s="53"/>
      <c r="T130" s="26"/>
      <c r="U130" s="26"/>
      <c r="V130" s="26"/>
      <c r="W130" s="26"/>
      <c r="X130" s="26"/>
      <c r="Y130" s="26"/>
      <c r="Z130" s="26"/>
      <c r="AA130" s="26"/>
      <c r="AB130" s="26"/>
      <c r="AC130" s="26"/>
      <c r="AD130" s="26"/>
      <c r="AS130" s="14" t="s">
        <v>120</v>
      </c>
      <c r="AT130" s="14" t="s">
        <v>77</v>
      </c>
    </row>
    <row r="131" spans="1:64" s="2" customFormat="1" ht="33" customHeight="1">
      <c r="A131" s="26"/>
      <c r="B131" s="135"/>
      <c r="C131" s="136" t="s">
        <v>142</v>
      </c>
      <c r="D131" s="136" t="s">
        <v>113</v>
      </c>
      <c r="E131" s="137" t="s">
        <v>523</v>
      </c>
      <c r="F131" s="138" t="s">
        <v>524</v>
      </c>
      <c r="G131" s="139" t="s">
        <v>513</v>
      </c>
      <c r="H131" s="140">
        <v>1</v>
      </c>
      <c r="I131" s="141">
        <v>0</v>
      </c>
      <c r="J131" s="141">
        <f>ROUND(I131*H131,2)</f>
        <v>0</v>
      </c>
      <c r="K131" s="27"/>
      <c r="L131" s="142" t="s">
        <v>1</v>
      </c>
      <c r="M131" s="143" t="s">
        <v>34</v>
      </c>
      <c r="N131" s="144">
        <v>0</v>
      </c>
      <c r="O131" s="144">
        <f>N131*H131</f>
        <v>0</v>
      </c>
      <c r="P131" s="144">
        <v>0</v>
      </c>
      <c r="Q131" s="144">
        <f>P131*H131</f>
        <v>0</v>
      </c>
      <c r="R131" s="144">
        <v>0</v>
      </c>
      <c r="S131" s="145">
        <f>R131*H131</f>
        <v>0</v>
      </c>
      <c r="T131" s="26"/>
      <c r="U131" s="26"/>
      <c r="V131" s="26"/>
      <c r="W131" s="26"/>
      <c r="X131" s="26"/>
      <c r="Y131" s="26"/>
      <c r="Z131" s="26"/>
      <c r="AA131" s="26"/>
      <c r="AB131" s="26"/>
      <c r="AC131" s="26"/>
      <c r="AD131" s="26"/>
      <c r="AQ131" s="146" t="s">
        <v>117</v>
      </c>
      <c r="AS131" s="146" t="s">
        <v>113</v>
      </c>
      <c r="AT131" s="146" t="s">
        <v>77</v>
      </c>
      <c r="AX131" s="14" t="s">
        <v>111</v>
      </c>
      <c r="BD131" s="147">
        <f>IF(M131="základní",J131,0)</f>
        <v>0</v>
      </c>
      <c r="BE131" s="147">
        <f>IF(M131="snížená",J131,0)</f>
        <v>0</v>
      </c>
      <c r="BF131" s="147">
        <f>IF(M131="zákl. přenesená",J131,0)</f>
        <v>0</v>
      </c>
      <c r="BG131" s="147">
        <f>IF(M131="sníž. přenesená",J131,0)</f>
        <v>0</v>
      </c>
      <c r="BH131" s="147">
        <f>IF(M131="nulová",J131,0)</f>
        <v>0</v>
      </c>
      <c r="BI131" s="14" t="s">
        <v>75</v>
      </c>
      <c r="BJ131" s="147">
        <f>ROUND(I131*H131,2)</f>
        <v>0</v>
      </c>
      <c r="BK131" s="14" t="s">
        <v>117</v>
      </c>
      <c r="BL131" s="146" t="s">
        <v>145</v>
      </c>
    </row>
    <row r="132" spans="1:46" s="2" customFormat="1" ht="19.2">
      <c r="A132" s="26"/>
      <c r="B132" s="27"/>
      <c r="C132" s="26"/>
      <c r="D132" s="148" t="s">
        <v>118</v>
      </c>
      <c r="E132" s="26"/>
      <c r="F132" s="149" t="s">
        <v>524</v>
      </c>
      <c r="G132" s="26"/>
      <c r="H132" s="26"/>
      <c r="I132" s="26"/>
      <c r="J132" s="26"/>
      <c r="K132" s="27"/>
      <c r="L132" s="150"/>
      <c r="M132" s="151"/>
      <c r="N132" s="52"/>
      <c r="O132" s="52"/>
      <c r="P132" s="52"/>
      <c r="Q132" s="52"/>
      <c r="R132" s="52"/>
      <c r="S132" s="53"/>
      <c r="T132" s="26"/>
      <c r="U132" s="26"/>
      <c r="V132" s="26"/>
      <c r="W132" s="26"/>
      <c r="X132" s="26"/>
      <c r="Y132" s="26"/>
      <c r="Z132" s="26"/>
      <c r="AA132" s="26"/>
      <c r="AB132" s="26"/>
      <c r="AC132" s="26"/>
      <c r="AD132" s="26"/>
      <c r="AS132" s="14" t="s">
        <v>118</v>
      </c>
      <c r="AT132" s="14" t="s">
        <v>77</v>
      </c>
    </row>
    <row r="133" spans="1:64" s="2" customFormat="1" ht="16.5" customHeight="1">
      <c r="A133" s="26"/>
      <c r="B133" s="135"/>
      <c r="C133" s="136" t="s">
        <v>131</v>
      </c>
      <c r="D133" s="136" t="s">
        <v>113</v>
      </c>
      <c r="E133" s="137" t="s">
        <v>525</v>
      </c>
      <c r="F133" s="138" t="s">
        <v>526</v>
      </c>
      <c r="G133" s="139" t="s">
        <v>516</v>
      </c>
      <c r="H133" s="140">
        <v>1</v>
      </c>
      <c r="I133" s="141">
        <v>0</v>
      </c>
      <c r="J133" s="141">
        <f>ROUND(I133*H133,2)</f>
        <v>0</v>
      </c>
      <c r="K133" s="27"/>
      <c r="L133" s="142" t="s">
        <v>1</v>
      </c>
      <c r="M133" s="143" t="s">
        <v>34</v>
      </c>
      <c r="N133" s="144">
        <v>0</v>
      </c>
      <c r="O133" s="144">
        <f>N133*H133</f>
        <v>0</v>
      </c>
      <c r="P133" s="144">
        <v>0</v>
      </c>
      <c r="Q133" s="144">
        <f>P133*H133</f>
        <v>0</v>
      </c>
      <c r="R133" s="144">
        <v>0</v>
      </c>
      <c r="S133" s="145">
        <f>R133*H133</f>
        <v>0</v>
      </c>
      <c r="T133" s="26"/>
      <c r="U133" s="26"/>
      <c r="V133" s="26"/>
      <c r="W133" s="26"/>
      <c r="X133" s="26"/>
      <c r="Y133" s="26"/>
      <c r="Z133" s="26"/>
      <c r="AA133" s="26"/>
      <c r="AB133" s="26"/>
      <c r="AC133" s="26"/>
      <c r="AD133" s="26"/>
      <c r="AQ133" s="146" t="s">
        <v>117</v>
      </c>
      <c r="AS133" s="146" t="s">
        <v>113</v>
      </c>
      <c r="AT133" s="146" t="s">
        <v>77</v>
      </c>
      <c r="AX133" s="14" t="s">
        <v>111</v>
      </c>
      <c r="BD133" s="147">
        <f>IF(M133="základní",J133,0)</f>
        <v>0</v>
      </c>
      <c r="BE133" s="147">
        <f>IF(M133="snížená",J133,0)</f>
        <v>0</v>
      </c>
      <c r="BF133" s="147">
        <f>IF(M133="zákl. přenesená",J133,0)</f>
        <v>0</v>
      </c>
      <c r="BG133" s="147">
        <f>IF(M133="sníž. přenesená",J133,0)</f>
        <v>0</v>
      </c>
      <c r="BH133" s="147">
        <f>IF(M133="nulová",J133,0)</f>
        <v>0</v>
      </c>
      <c r="BI133" s="14" t="s">
        <v>75</v>
      </c>
      <c r="BJ133" s="147">
        <f>ROUND(I133*H133,2)</f>
        <v>0</v>
      </c>
      <c r="BK133" s="14" t="s">
        <v>117</v>
      </c>
      <c r="BL133" s="146" t="s">
        <v>151</v>
      </c>
    </row>
    <row r="134" spans="1:46" s="2" customFormat="1" ht="12">
      <c r="A134" s="26"/>
      <c r="B134" s="27"/>
      <c r="C134" s="26"/>
      <c r="D134" s="148" t="s">
        <v>118</v>
      </c>
      <c r="E134" s="26"/>
      <c r="F134" s="149" t="s">
        <v>526</v>
      </c>
      <c r="G134" s="26"/>
      <c r="H134" s="26"/>
      <c r="I134" s="26"/>
      <c r="J134" s="26"/>
      <c r="K134" s="27"/>
      <c r="L134" s="150"/>
      <c r="M134" s="151"/>
      <c r="N134" s="52"/>
      <c r="O134" s="52"/>
      <c r="P134" s="52"/>
      <c r="Q134" s="52"/>
      <c r="R134" s="52"/>
      <c r="S134" s="53"/>
      <c r="T134" s="26"/>
      <c r="U134" s="26"/>
      <c r="V134" s="26"/>
      <c r="W134" s="26"/>
      <c r="X134" s="26"/>
      <c r="Y134" s="26"/>
      <c r="Z134" s="26"/>
      <c r="AA134" s="26"/>
      <c r="AB134" s="26"/>
      <c r="AC134" s="26"/>
      <c r="AD134" s="26"/>
      <c r="AS134" s="14" t="s">
        <v>118</v>
      </c>
      <c r="AT134" s="14" t="s">
        <v>77</v>
      </c>
    </row>
    <row r="135" spans="1:46" s="2" customFormat="1" ht="12">
      <c r="A135" s="26"/>
      <c r="B135" s="27"/>
      <c r="C135" s="26"/>
      <c r="D135" s="152" t="s">
        <v>120</v>
      </c>
      <c r="E135" s="26"/>
      <c r="F135" s="153" t="s">
        <v>527</v>
      </c>
      <c r="G135" s="26"/>
      <c r="H135" s="26"/>
      <c r="I135" s="26"/>
      <c r="J135" s="26"/>
      <c r="K135" s="27"/>
      <c r="L135" s="150"/>
      <c r="M135" s="151"/>
      <c r="N135" s="52"/>
      <c r="O135" s="52"/>
      <c r="P135" s="52"/>
      <c r="Q135" s="52"/>
      <c r="R135" s="52"/>
      <c r="S135" s="53"/>
      <c r="T135" s="26"/>
      <c r="U135" s="26"/>
      <c r="V135" s="26"/>
      <c r="W135" s="26"/>
      <c r="X135" s="26"/>
      <c r="Y135" s="26"/>
      <c r="Z135" s="26"/>
      <c r="AA135" s="26"/>
      <c r="AB135" s="26"/>
      <c r="AC135" s="26"/>
      <c r="AD135" s="26"/>
      <c r="AS135" s="14" t="s">
        <v>120</v>
      </c>
      <c r="AT135" s="14" t="s">
        <v>77</v>
      </c>
    </row>
    <row r="136" spans="1:64" s="2" customFormat="1" ht="16.5" customHeight="1">
      <c r="A136" s="26"/>
      <c r="B136" s="135"/>
      <c r="C136" s="136" t="s">
        <v>138</v>
      </c>
      <c r="D136" s="136" t="s">
        <v>113</v>
      </c>
      <c r="E136" s="137" t="s">
        <v>528</v>
      </c>
      <c r="F136" s="138" t="s">
        <v>529</v>
      </c>
      <c r="G136" s="139" t="s">
        <v>516</v>
      </c>
      <c r="H136" s="140">
        <v>1</v>
      </c>
      <c r="I136" s="141">
        <v>0</v>
      </c>
      <c r="J136" s="141">
        <f>ROUND(I136*H136,2)</f>
        <v>0</v>
      </c>
      <c r="K136" s="27"/>
      <c r="L136" s="142" t="s">
        <v>1</v>
      </c>
      <c r="M136" s="143" t="s">
        <v>34</v>
      </c>
      <c r="N136" s="144">
        <v>0</v>
      </c>
      <c r="O136" s="144">
        <f>N136*H136</f>
        <v>0</v>
      </c>
      <c r="P136" s="144">
        <v>0</v>
      </c>
      <c r="Q136" s="144">
        <f>P136*H136</f>
        <v>0</v>
      </c>
      <c r="R136" s="144">
        <v>0</v>
      </c>
      <c r="S136" s="145">
        <f>R136*H136</f>
        <v>0</v>
      </c>
      <c r="T136" s="26"/>
      <c r="U136" s="26"/>
      <c r="V136" s="26"/>
      <c r="W136" s="26"/>
      <c r="X136" s="26"/>
      <c r="Y136" s="26"/>
      <c r="Z136" s="26"/>
      <c r="AA136" s="26"/>
      <c r="AB136" s="26"/>
      <c r="AC136" s="26"/>
      <c r="AD136" s="26"/>
      <c r="AQ136" s="146" t="s">
        <v>117</v>
      </c>
      <c r="AS136" s="146" t="s">
        <v>113</v>
      </c>
      <c r="AT136" s="146" t="s">
        <v>77</v>
      </c>
      <c r="AX136" s="14" t="s">
        <v>111</v>
      </c>
      <c r="BD136" s="147">
        <f>IF(M136="základní",J136,0)</f>
        <v>0</v>
      </c>
      <c r="BE136" s="147">
        <f>IF(M136="snížená",J136,0)</f>
        <v>0</v>
      </c>
      <c r="BF136" s="147">
        <f>IF(M136="zákl. přenesená",J136,0)</f>
        <v>0</v>
      </c>
      <c r="BG136" s="147">
        <f>IF(M136="sníž. přenesená",J136,0)</f>
        <v>0</v>
      </c>
      <c r="BH136" s="147">
        <f>IF(M136="nulová",J136,0)</f>
        <v>0</v>
      </c>
      <c r="BI136" s="14" t="s">
        <v>75</v>
      </c>
      <c r="BJ136" s="147">
        <f>ROUND(I136*H136,2)</f>
        <v>0</v>
      </c>
      <c r="BK136" s="14" t="s">
        <v>117</v>
      </c>
      <c r="BL136" s="146" t="s">
        <v>159</v>
      </c>
    </row>
    <row r="137" spans="1:46" s="2" customFormat="1" ht="12">
      <c r="A137" s="26"/>
      <c r="B137" s="27"/>
      <c r="C137" s="26"/>
      <c r="D137" s="148" t="s">
        <v>118</v>
      </c>
      <c r="E137" s="26"/>
      <c r="F137" s="149" t="s">
        <v>529</v>
      </c>
      <c r="G137" s="26"/>
      <c r="H137" s="26"/>
      <c r="I137" s="26"/>
      <c r="J137" s="26"/>
      <c r="K137" s="27"/>
      <c r="L137" s="150"/>
      <c r="M137" s="151"/>
      <c r="N137" s="52"/>
      <c r="O137" s="52"/>
      <c r="P137" s="52"/>
      <c r="Q137" s="52"/>
      <c r="R137" s="52"/>
      <c r="S137" s="53"/>
      <c r="T137" s="26"/>
      <c r="U137" s="26"/>
      <c r="V137" s="26"/>
      <c r="W137" s="26"/>
      <c r="X137" s="26"/>
      <c r="Y137" s="26"/>
      <c r="Z137" s="26"/>
      <c r="AA137" s="26"/>
      <c r="AB137" s="26"/>
      <c r="AC137" s="26"/>
      <c r="AD137" s="26"/>
      <c r="AS137" s="14" t="s">
        <v>118</v>
      </c>
      <c r="AT137" s="14" t="s">
        <v>77</v>
      </c>
    </row>
    <row r="138" spans="1:46" s="2" customFormat="1" ht="12">
      <c r="A138" s="26"/>
      <c r="B138" s="27"/>
      <c r="C138" s="26"/>
      <c r="D138" s="152" t="s">
        <v>120</v>
      </c>
      <c r="E138" s="26"/>
      <c r="F138" s="153" t="s">
        <v>530</v>
      </c>
      <c r="G138" s="26"/>
      <c r="H138" s="26"/>
      <c r="I138" s="26"/>
      <c r="J138" s="26"/>
      <c r="K138" s="27"/>
      <c r="L138" s="150"/>
      <c r="M138" s="151"/>
      <c r="N138" s="52"/>
      <c r="O138" s="52"/>
      <c r="P138" s="52"/>
      <c r="Q138" s="52"/>
      <c r="R138" s="52"/>
      <c r="S138" s="53"/>
      <c r="T138" s="26"/>
      <c r="U138" s="26"/>
      <c r="V138" s="26"/>
      <c r="W138" s="26"/>
      <c r="X138" s="26"/>
      <c r="Y138" s="26"/>
      <c r="Z138" s="26"/>
      <c r="AA138" s="26"/>
      <c r="AB138" s="26"/>
      <c r="AC138" s="26"/>
      <c r="AD138" s="26"/>
      <c r="AS138" s="14" t="s">
        <v>120</v>
      </c>
      <c r="AT138" s="14" t="s">
        <v>77</v>
      </c>
    </row>
    <row r="139" spans="1:64" s="2" customFormat="1" ht="16.5" customHeight="1">
      <c r="A139" s="26"/>
      <c r="B139" s="135"/>
      <c r="C139" s="136" t="s">
        <v>169</v>
      </c>
      <c r="D139" s="136" t="s">
        <v>113</v>
      </c>
      <c r="E139" s="137" t="s">
        <v>531</v>
      </c>
      <c r="F139" s="138" t="s">
        <v>532</v>
      </c>
      <c r="G139" s="139" t="s">
        <v>516</v>
      </c>
      <c r="H139" s="140">
        <v>1</v>
      </c>
      <c r="I139" s="141">
        <v>0</v>
      </c>
      <c r="J139" s="141">
        <f>ROUND(I139*H139,2)</f>
        <v>0</v>
      </c>
      <c r="K139" s="27"/>
      <c r="L139" s="142" t="s">
        <v>1</v>
      </c>
      <c r="M139" s="143" t="s">
        <v>34</v>
      </c>
      <c r="N139" s="144">
        <v>0</v>
      </c>
      <c r="O139" s="144">
        <f>N139*H139</f>
        <v>0</v>
      </c>
      <c r="P139" s="144">
        <v>0</v>
      </c>
      <c r="Q139" s="144">
        <f>P139*H139</f>
        <v>0</v>
      </c>
      <c r="R139" s="144">
        <v>0</v>
      </c>
      <c r="S139" s="145">
        <f>R139*H139</f>
        <v>0</v>
      </c>
      <c r="T139" s="26"/>
      <c r="U139" s="26"/>
      <c r="V139" s="26"/>
      <c r="W139" s="26"/>
      <c r="X139" s="26"/>
      <c r="Y139" s="26"/>
      <c r="Z139" s="26"/>
      <c r="AA139" s="26"/>
      <c r="AB139" s="26"/>
      <c r="AC139" s="26"/>
      <c r="AD139" s="26"/>
      <c r="AQ139" s="146" t="s">
        <v>117</v>
      </c>
      <c r="AS139" s="146" t="s">
        <v>113</v>
      </c>
      <c r="AT139" s="146" t="s">
        <v>77</v>
      </c>
      <c r="AX139" s="14" t="s">
        <v>111</v>
      </c>
      <c r="BD139" s="147">
        <f>IF(M139="základní",J139,0)</f>
        <v>0</v>
      </c>
      <c r="BE139" s="147">
        <f>IF(M139="snížená",J139,0)</f>
        <v>0</v>
      </c>
      <c r="BF139" s="147">
        <f>IF(M139="zákl. přenesená",J139,0)</f>
        <v>0</v>
      </c>
      <c r="BG139" s="147">
        <f>IF(M139="sníž. přenesená",J139,0)</f>
        <v>0</v>
      </c>
      <c r="BH139" s="147">
        <f>IF(M139="nulová",J139,0)</f>
        <v>0</v>
      </c>
      <c r="BI139" s="14" t="s">
        <v>75</v>
      </c>
      <c r="BJ139" s="147">
        <f>ROUND(I139*H139,2)</f>
        <v>0</v>
      </c>
      <c r="BK139" s="14" t="s">
        <v>117</v>
      </c>
      <c r="BL139" s="146" t="s">
        <v>165</v>
      </c>
    </row>
    <row r="140" spans="1:46" s="2" customFormat="1" ht="12">
      <c r="A140" s="26"/>
      <c r="B140" s="27"/>
      <c r="C140" s="26"/>
      <c r="D140" s="148" t="s">
        <v>118</v>
      </c>
      <c r="E140" s="26"/>
      <c r="F140" s="149" t="s">
        <v>532</v>
      </c>
      <c r="G140" s="26"/>
      <c r="H140" s="26"/>
      <c r="I140" s="26"/>
      <c r="J140" s="26"/>
      <c r="K140" s="27"/>
      <c r="L140" s="150"/>
      <c r="M140" s="151"/>
      <c r="N140" s="52"/>
      <c r="O140" s="52"/>
      <c r="P140" s="52"/>
      <c r="Q140" s="52"/>
      <c r="R140" s="52"/>
      <c r="S140" s="53"/>
      <c r="T140" s="26"/>
      <c r="U140" s="26"/>
      <c r="V140" s="26"/>
      <c r="W140" s="26"/>
      <c r="X140" s="26"/>
      <c r="Y140" s="26"/>
      <c r="Z140" s="26"/>
      <c r="AA140" s="26"/>
      <c r="AB140" s="26"/>
      <c r="AC140" s="26"/>
      <c r="AD140" s="26"/>
      <c r="AS140" s="14" t="s">
        <v>118</v>
      </c>
      <c r="AT140" s="14" t="s">
        <v>77</v>
      </c>
    </row>
    <row r="141" spans="1:46" s="2" customFormat="1" ht="12">
      <c r="A141" s="26"/>
      <c r="B141" s="27"/>
      <c r="C141" s="26"/>
      <c r="D141" s="152" t="s">
        <v>120</v>
      </c>
      <c r="E141" s="26"/>
      <c r="F141" s="153" t="s">
        <v>533</v>
      </c>
      <c r="G141" s="26"/>
      <c r="H141" s="26"/>
      <c r="I141" s="26"/>
      <c r="J141" s="26"/>
      <c r="K141" s="27"/>
      <c r="L141" s="150"/>
      <c r="M141" s="151"/>
      <c r="N141" s="52"/>
      <c r="O141" s="52"/>
      <c r="P141" s="52"/>
      <c r="Q141" s="52"/>
      <c r="R141" s="52"/>
      <c r="S141" s="53"/>
      <c r="T141" s="26"/>
      <c r="U141" s="26"/>
      <c r="V141" s="26"/>
      <c r="W141" s="26"/>
      <c r="X141" s="26"/>
      <c r="Y141" s="26"/>
      <c r="Z141" s="26"/>
      <c r="AA141" s="26"/>
      <c r="AB141" s="26"/>
      <c r="AC141" s="26"/>
      <c r="AD141" s="26"/>
      <c r="AS141" s="14" t="s">
        <v>120</v>
      </c>
      <c r="AT141" s="14" t="s">
        <v>77</v>
      </c>
    </row>
    <row r="142" spans="1:64" s="2" customFormat="1" ht="16.5" customHeight="1">
      <c r="A142" s="26"/>
      <c r="B142" s="135"/>
      <c r="C142" s="136" t="s">
        <v>145</v>
      </c>
      <c r="D142" s="136" t="s">
        <v>113</v>
      </c>
      <c r="E142" s="137" t="s">
        <v>534</v>
      </c>
      <c r="F142" s="138" t="s">
        <v>535</v>
      </c>
      <c r="G142" s="139" t="s">
        <v>516</v>
      </c>
      <c r="H142" s="140">
        <v>1</v>
      </c>
      <c r="I142" s="141">
        <v>0</v>
      </c>
      <c r="J142" s="141">
        <f>ROUND(I142*H142,2)</f>
        <v>0</v>
      </c>
      <c r="K142" s="27"/>
      <c r="L142" s="142" t="s">
        <v>1</v>
      </c>
      <c r="M142" s="143" t="s">
        <v>34</v>
      </c>
      <c r="N142" s="144">
        <v>0</v>
      </c>
      <c r="O142" s="144">
        <f>N142*H142</f>
        <v>0</v>
      </c>
      <c r="P142" s="144">
        <v>0</v>
      </c>
      <c r="Q142" s="144">
        <f>P142*H142</f>
        <v>0</v>
      </c>
      <c r="R142" s="144">
        <v>0</v>
      </c>
      <c r="S142" s="145">
        <f>R142*H142</f>
        <v>0</v>
      </c>
      <c r="T142" s="26"/>
      <c r="U142" s="26"/>
      <c r="V142" s="26"/>
      <c r="W142" s="26"/>
      <c r="X142" s="26"/>
      <c r="Y142" s="26"/>
      <c r="Z142" s="26"/>
      <c r="AA142" s="26"/>
      <c r="AB142" s="26"/>
      <c r="AC142" s="26"/>
      <c r="AD142" s="26"/>
      <c r="AQ142" s="146" t="s">
        <v>117</v>
      </c>
      <c r="AS142" s="146" t="s">
        <v>113</v>
      </c>
      <c r="AT142" s="146" t="s">
        <v>77</v>
      </c>
      <c r="AX142" s="14" t="s">
        <v>111</v>
      </c>
      <c r="BD142" s="147">
        <f>IF(M142="základní",J142,0)</f>
        <v>0</v>
      </c>
      <c r="BE142" s="147">
        <f>IF(M142="snížená",J142,0)</f>
        <v>0</v>
      </c>
      <c r="BF142" s="147">
        <f>IF(M142="zákl. přenesená",J142,0)</f>
        <v>0</v>
      </c>
      <c r="BG142" s="147">
        <f>IF(M142="sníž. přenesená",J142,0)</f>
        <v>0</v>
      </c>
      <c r="BH142" s="147">
        <f>IF(M142="nulová",J142,0)</f>
        <v>0</v>
      </c>
      <c r="BI142" s="14" t="s">
        <v>75</v>
      </c>
      <c r="BJ142" s="147">
        <f>ROUND(I142*H142,2)</f>
        <v>0</v>
      </c>
      <c r="BK142" s="14" t="s">
        <v>117</v>
      </c>
      <c r="BL142" s="146" t="s">
        <v>172</v>
      </c>
    </row>
    <row r="143" spans="1:46" s="2" customFormat="1" ht="12">
      <c r="A143" s="26"/>
      <c r="B143" s="27"/>
      <c r="C143" s="26"/>
      <c r="D143" s="148" t="s">
        <v>118</v>
      </c>
      <c r="E143" s="26"/>
      <c r="F143" s="149" t="s">
        <v>535</v>
      </c>
      <c r="G143" s="26"/>
      <c r="H143" s="26"/>
      <c r="I143" s="26"/>
      <c r="J143" s="26"/>
      <c r="K143" s="27"/>
      <c r="L143" s="150"/>
      <c r="M143" s="151"/>
      <c r="N143" s="52"/>
      <c r="O143" s="52"/>
      <c r="P143" s="52"/>
      <c r="Q143" s="52"/>
      <c r="R143" s="52"/>
      <c r="S143" s="53"/>
      <c r="T143" s="26"/>
      <c r="U143" s="26"/>
      <c r="V143" s="26"/>
      <c r="W143" s="26"/>
      <c r="X143" s="26"/>
      <c r="Y143" s="26"/>
      <c r="Z143" s="26"/>
      <c r="AA143" s="26"/>
      <c r="AB143" s="26"/>
      <c r="AC143" s="26"/>
      <c r="AD143" s="26"/>
      <c r="AS143" s="14" t="s">
        <v>118</v>
      </c>
      <c r="AT143" s="14" t="s">
        <v>77</v>
      </c>
    </row>
    <row r="144" spans="1:46" s="2" customFormat="1" ht="12">
      <c r="A144" s="26"/>
      <c r="B144" s="27"/>
      <c r="C144" s="26"/>
      <c r="D144" s="152" t="s">
        <v>120</v>
      </c>
      <c r="E144" s="26"/>
      <c r="F144" s="153" t="s">
        <v>536</v>
      </c>
      <c r="G144" s="26"/>
      <c r="H144" s="26"/>
      <c r="I144" s="26"/>
      <c r="J144" s="26"/>
      <c r="K144" s="27"/>
      <c r="L144" s="150"/>
      <c r="M144" s="151"/>
      <c r="N144" s="52"/>
      <c r="O144" s="52"/>
      <c r="P144" s="52"/>
      <c r="Q144" s="52"/>
      <c r="R144" s="52"/>
      <c r="S144" s="53"/>
      <c r="T144" s="26"/>
      <c r="U144" s="26"/>
      <c r="V144" s="26"/>
      <c r="W144" s="26"/>
      <c r="X144" s="26"/>
      <c r="Y144" s="26"/>
      <c r="Z144" s="26"/>
      <c r="AA144" s="26"/>
      <c r="AB144" s="26"/>
      <c r="AC144" s="26"/>
      <c r="AD144" s="26"/>
      <c r="AS144" s="14" t="s">
        <v>120</v>
      </c>
      <c r="AT144" s="14" t="s">
        <v>77</v>
      </c>
    </row>
    <row r="145" spans="1:64" s="2" customFormat="1" ht="16.5" customHeight="1">
      <c r="A145" s="26"/>
      <c r="B145" s="135"/>
      <c r="C145" s="136" t="s">
        <v>180</v>
      </c>
      <c r="D145" s="136" t="s">
        <v>113</v>
      </c>
      <c r="E145" s="137" t="s">
        <v>537</v>
      </c>
      <c r="F145" s="138" t="s">
        <v>538</v>
      </c>
      <c r="G145" s="139" t="s">
        <v>513</v>
      </c>
      <c r="H145" s="140">
        <v>1</v>
      </c>
      <c r="I145" s="141">
        <v>0</v>
      </c>
      <c r="J145" s="141">
        <f>ROUND(I145*H145,2)</f>
        <v>0</v>
      </c>
      <c r="K145" s="27"/>
      <c r="L145" s="142" t="s">
        <v>1</v>
      </c>
      <c r="M145" s="143" t="s">
        <v>34</v>
      </c>
      <c r="N145" s="144">
        <v>0</v>
      </c>
      <c r="O145" s="144">
        <f>N145*H145</f>
        <v>0</v>
      </c>
      <c r="P145" s="144">
        <v>0</v>
      </c>
      <c r="Q145" s="144">
        <f>P145*H145</f>
        <v>0</v>
      </c>
      <c r="R145" s="144">
        <v>0</v>
      </c>
      <c r="S145" s="145">
        <f>R145*H145</f>
        <v>0</v>
      </c>
      <c r="T145" s="26"/>
      <c r="U145" s="26"/>
      <c r="V145" s="26"/>
      <c r="W145" s="26"/>
      <c r="X145" s="26"/>
      <c r="Y145" s="26"/>
      <c r="Z145" s="26"/>
      <c r="AA145" s="26"/>
      <c r="AB145" s="26"/>
      <c r="AC145" s="26"/>
      <c r="AD145" s="26"/>
      <c r="AQ145" s="146" t="s">
        <v>117</v>
      </c>
      <c r="AS145" s="146" t="s">
        <v>113</v>
      </c>
      <c r="AT145" s="146" t="s">
        <v>77</v>
      </c>
      <c r="AX145" s="14" t="s">
        <v>111</v>
      </c>
      <c r="BD145" s="147">
        <f>IF(M145="základní",J145,0)</f>
        <v>0</v>
      </c>
      <c r="BE145" s="147">
        <f>IF(M145="snížená",J145,0)</f>
        <v>0</v>
      </c>
      <c r="BF145" s="147">
        <f>IF(M145="zákl. přenesená",J145,0)</f>
        <v>0</v>
      </c>
      <c r="BG145" s="147">
        <f>IF(M145="sníž. přenesená",J145,0)</f>
        <v>0</v>
      </c>
      <c r="BH145" s="147">
        <f>IF(M145="nulová",J145,0)</f>
        <v>0</v>
      </c>
      <c r="BI145" s="14" t="s">
        <v>75</v>
      </c>
      <c r="BJ145" s="147">
        <f>ROUND(I145*H145,2)</f>
        <v>0</v>
      </c>
      <c r="BK145" s="14" t="s">
        <v>117</v>
      </c>
      <c r="BL145" s="146" t="s">
        <v>177</v>
      </c>
    </row>
    <row r="146" spans="1:46" s="2" customFormat="1" ht="12">
      <c r="A146" s="26"/>
      <c r="B146" s="27"/>
      <c r="C146" s="26"/>
      <c r="D146" s="148" t="s">
        <v>118</v>
      </c>
      <c r="E146" s="26"/>
      <c r="F146" s="149" t="s">
        <v>538</v>
      </c>
      <c r="G146" s="26"/>
      <c r="H146" s="26"/>
      <c r="I146" s="26"/>
      <c r="J146" s="26"/>
      <c r="K146" s="27"/>
      <c r="L146" s="164"/>
      <c r="M146" s="165"/>
      <c r="N146" s="166"/>
      <c r="O146" s="166"/>
      <c r="P146" s="166"/>
      <c r="Q146" s="166"/>
      <c r="R146" s="166"/>
      <c r="S146" s="167"/>
      <c r="T146" s="26"/>
      <c r="U146" s="26"/>
      <c r="V146" s="26"/>
      <c r="W146" s="26"/>
      <c r="X146" s="26"/>
      <c r="Y146" s="26"/>
      <c r="Z146" s="26"/>
      <c r="AA146" s="26"/>
      <c r="AB146" s="26"/>
      <c r="AC146" s="26"/>
      <c r="AD146" s="26"/>
      <c r="AS146" s="14" t="s">
        <v>118</v>
      </c>
      <c r="AT146" s="14" t="s">
        <v>77</v>
      </c>
    </row>
    <row r="147" spans="1:30" s="2" customFormat="1" ht="6.9" customHeight="1">
      <c r="A147" s="26"/>
      <c r="B147" s="41"/>
      <c r="C147" s="42"/>
      <c r="D147" s="42"/>
      <c r="E147" s="42"/>
      <c r="F147" s="42"/>
      <c r="G147" s="42"/>
      <c r="H147" s="42"/>
      <c r="I147" s="42"/>
      <c r="J147" s="42"/>
      <c r="K147" s="27"/>
      <c r="L147" s="26"/>
      <c r="N147" s="26"/>
      <c r="O147" s="26"/>
      <c r="P147" s="26"/>
      <c r="Q147" s="26"/>
      <c r="R147" s="26"/>
      <c r="S147" s="26"/>
      <c r="T147" s="26"/>
      <c r="U147" s="26"/>
      <c r="V147" s="26"/>
      <c r="W147" s="26"/>
      <c r="X147" s="26"/>
      <c r="Y147" s="26"/>
      <c r="Z147" s="26"/>
      <c r="AA147" s="26"/>
      <c r="AB147" s="26"/>
      <c r="AC147" s="26"/>
      <c r="AD147" s="26"/>
    </row>
  </sheetData>
  <autoFilter ref="C117:J146"/>
  <mergeCells count="9">
    <mergeCell ref="E87:H87"/>
    <mergeCell ref="E108:H108"/>
    <mergeCell ref="E110:H110"/>
    <mergeCell ref="K2:U2"/>
    <mergeCell ref="E7:H7"/>
    <mergeCell ref="E9:H9"/>
    <mergeCell ref="E18:H18"/>
    <mergeCell ref="E27:H27"/>
    <mergeCell ref="E85:H85"/>
  </mergeCells>
  <hyperlinks>
    <hyperlink ref="F125" r:id="rId1" display="https://podminky.urs.cz/item/CS_URS_2022_01/013254000"/>
    <hyperlink ref="F130" r:id="rId2" display="https://podminky.urs.cz/item/CS_URS_2022_01/032002000"/>
    <hyperlink ref="F135" r:id="rId3" display="https://podminky.urs.cz/item/CS_URS_2022_01/043002000"/>
    <hyperlink ref="F138" r:id="rId4" display="https://podminky.urs.cz/item/CS_URS_2022_01/012103000"/>
    <hyperlink ref="F141" r:id="rId5" display="https://podminky.urs.cz/item/CS_URS_2022_01/012203000"/>
    <hyperlink ref="F144" r:id="rId6" display="https://podminky.urs.cz/item/CS_URS_2022_01/012303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Jaroslav Ing.</dc:creator>
  <cp:keywords/>
  <dc:description/>
  <cp:lastModifiedBy>Šebesta František Ing.</cp:lastModifiedBy>
  <dcterms:created xsi:type="dcterms:W3CDTF">2022-06-17T11:15:49Z</dcterms:created>
  <dcterms:modified xsi:type="dcterms:W3CDTF">2022-07-08T06:54:19Z</dcterms:modified>
  <cp:category/>
  <cp:version/>
  <cp:contentType/>
  <cp:contentStatus/>
</cp:coreProperties>
</file>